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olors1.xml" ContentType="application/vnd.ms-office.chartcolorstyle+xml"/>
  <Override PartName="/xl/charts/chart16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style1.xml" ContentType="application/vnd.ms-office.chartstyle+xml"/>
  <Override PartName="/xl/worksheets/sheet1.xml" ContentType="application/vnd.openxmlformats-officedocument.spreadsheetml.worksheet+xml"/>
  <Override PartName="/xl/charts/chart14.xml" ContentType="application/vnd.openxmlformats-officedocument.drawingml.chart+xml"/>
  <Override PartName="/xl/charts/chart13.xml" ContentType="application/vnd.openxmlformats-officedocument.drawingml.chart+xml"/>
  <Override PartName="/xl/charts/chart12.xml" ContentType="application/vnd.openxmlformats-officedocument.drawingml.chart+xml"/>
  <Override PartName="/xl/charts/chart11.xml" ContentType="application/vnd.openxmlformats-officedocument.drawingml.char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charts/chart10.xml" ContentType="application/vnd.openxmlformats-officedocument.drawingml.chart+xml"/>
  <Override PartName="/xl/charts/chart15.xml" ContentType="application/vnd.openxmlformats-officedocument.drawingml.chart+xml"/>
  <Override PartName="/xl/charts/chart8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5.xml" ContentType="application/vnd.openxmlformats-officedocument.spreadsheetml.worksheet+xml"/>
  <Override PartName="/xl/charts/chart9.xml" ContentType="application/vnd.openxmlformats-officedocument.drawingml.chart+xml"/>
  <Override PartName="/xl/charts/chart7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2.xml" ContentType="application/vnd.openxmlformats-officedocument.drawingml.chart+xml"/>
  <Override PartName="/xl/charts/chart4.xml" ContentType="application/vnd.openxmlformats-officedocument.drawingml.chart+xml"/>
  <Override PartName="/xl/charts/chart1.xml" ContentType="application/vnd.openxmlformats-officedocument.drawingml.chart+xml"/>
  <Override PartName="/docProps/core.xml" ContentType="application/vnd.openxmlformats-package.core-properties+xml"/>
  <Override PartName="/xl/externalLinks/externalLink3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1.xml" ContentType="application/vnd.openxmlformats-officedocument.spreadsheetml.externalLink+xml"/>
  <Override PartName="/xl/externalLinks/externalLink4.xml" ContentType="application/vnd.openxmlformats-officedocument.spreadsheetml.externalLink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defaultThemeVersion="164011"/>
  <mc:AlternateContent xmlns:mc="http://schemas.openxmlformats.org/markup-compatibility/2006">
    <mc:Choice Requires="x15">
      <x15ac:absPath xmlns:x15ac="http://schemas.microsoft.com/office/spreadsheetml/2010/11/ac" url="U:\PROJECTS\FOSSA2\Inventories\Inventory Study\EC Study\Deliverables\2019-10-09 final version\To Publish\"/>
    </mc:Choice>
  </mc:AlternateContent>
  <bookViews>
    <workbookView xWindow="0" yWindow="0" windowWidth="23040" windowHeight="9390" tabRatio="586" activeTab="2"/>
  </bookViews>
  <sheets>
    <sheet name="Instructions" sheetId="1" r:id="rId1"/>
    <sheet name="INPUT_-_WP1_criteria" sheetId="2" r:id="rId2"/>
    <sheet name="Measurements_&amp;_Graphs" sheetId="3" r:id="rId3"/>
    <sheet name="CSV" sheetId="5" r:id="rId4"/>
    <sheet name="Feuille3" sheetId="4" state="hidden" r:id="rId5"/>
  </sheets>
  <externalReferences>
    <externalReference r:id="rId6"/>
    <externalReference r:id="rId7"/>
    <externalReference r:id="rId8"/>
    <externalReference r:id="rId9"/>
  </externalReferences>
  <definedNames>
    <definedName name="_Status">[1]Data!$C$37:$C$40</definedName>
    <definedName name="b1016629" localSheetId="3">[2]Feuille3!#REF!</definedName>
    <definedName name="b1016629">Feuille3!#REF!</definedName>
    <definedName name="b1018722" localSheetId="3">[2]Feuille3!#REF!</definedName>
    <definedName name="b1018722">Feuille3!#REF!</definedName>
    <definedName name="b1027250" localSheetId="3">[2]Feuille3!#REF!</definedName>
    <definedName name="b1027250">Feuille3!#REF!</definedName>
    <definedName name="b1030446" localSheetId="3">[2]Feuille3!#REF!</definedName>
    <definedName name="b1030446">Feuille3!#REF!</definedName>
    <definedName name="b1032629" localSheetId="3">[2]Feuille3!#REF!</definedName>
    <definedName name="b1032629">Feuille3!#REF!</definedName>
    <definedName name="b1035683" localSheetId="3">[2]Feuille3!#REF!</definedName>
    <definedName name="b1035683">Feuille3!#REF!</definedName>
    <definedName name="b1037539" localSheetId="3">[2]Feuille3!#REF!</definedName>
    <definedName name="b1037539">Feuille3!#REF!</definedName>
    <definedName name="b1045530" localSheetId="3">[2]Feuille3!#REF!</definedName>
    <definedName name="b1045530">Feuille3!#REF!</definedName>
    <definedName name="b1059139" localSheetId="3">[2]Feuille3!#REF!</definedName>
    <definedName name="b1059139">Feuille3!#REF!</definedName>
    <definedName name="b1069241" localSheetId="3">[2]Feuille3!#REF!</definedName>
    <definedName name="b1069241">Feuille3!#REF!</definedName>
    <definedName name="b1071401" localSheetId="3">[2]Feuille3!#REF!</definedName>
    <definedName name="b1071401">Feuille3!#REF!</definedName>
    <definedName name="b1073314" localSheetId="3">[2]Feuille3!#REF!</definedName>
    <definedName name="b1073314">Feuille3!#REF!</definedName>
    <definedName name="b1088904" localSheetId="3">[2]Feuille3!#REF!</definedName>
    <definedName name="b1088904">Feuille3!#REF!</definedName>
    <definedName name="b1097775" localSheetId="3">[2]Feuille3!#REF!</definedName>
    <definedName name="b1097775">Feuille3!#REF!</definedName>
    <definedName name="b1100977" localSheetId="3">[2]Feuille3!#REF!</definedName>
    <definedName name="b1100977">Feuille3!#REF!</definedName>
    <definedName name="b1101451" localSheetId="3">[2]Feuille3!#REF!</definedName>
    <definedName name="b1101451">Feuille3!#REF!</definedName>
    <definedName name="b1105545" localSheetId="3">[2]Feuille3!#REF!</definedName>
    <definedName name="b1105545">Feuille3!#REF!</definedName>
    <definedName name="b1106330" localSheetId="3">[2]Feuille3!#REF!</definedName>
    <definedName name="b1106330">Feuille3!#REF!</definedName>
    <definedName name="b1113138" localSheetId="3">[2]Feuille3!#REF!</definedName>
    <definedName name="b1113138">Feuille3!#REF!</definedName>
    <definedName name="b1115987" localSheetId="3">[2]Feuille3!#REF!</definedName>
    <definedName name="b1115987">Feuille3!#REF!</definedName>
    <definedName name="b1121171" localSheetId="3">[2]Feuille3!#REF!</definedName>
    <definedName name="b1121171">Feuille3!#REF!</definedName>
    <definedName name="b1123574" localSheetId="3">[2]Feuille3!#REF!</definedName>
    <definedName name="b1123574">Feuille3!#REF!</definedName>
    <definedName name="b1130675" localSheetId="3">[2]Feuille3!#REF!</definedName>
    <definedName name="b1130675">Feuille3!#REF!</definedName>
    <definedName name="b1134883" localSheetId="3">[2]Feuille3!#REF!</definedName>
    <definedName name="b1134883">Feuille3!#REF!</definedName>
    <definedName name="b1138424" localSheetId="3">[2]Feuille3!#REF!</definedName>
    <definedName name="b1138424">Feuille3!#REF!</definedName>
    <definedName name="b1138731" localSheetId="3">[2]Feuille3!#REF!</definedName>
    <definedName name="b1138731">Feuille3!#REF!</definedName>
    <definedName name="b1145215" localSheetId="3">[2]Feuille3!#REF!</definedName>
    <definedName name="b1145215">Feuille3!#REF!</definedName>
    <definedName name="b1145886" localSheetId="3">[2]Feuille3!#REF!</definedName>
    <definedName name="b1145886">Feuille3!#REF!</definedName>
    <definedName name="b1147104" localSheetId="3">[2]Feuille3!#REF!</definedName>
    <definedName name="b1147104">Feuille3!#REF!</definedName>
    <definedName name="b1149236" localSheetId="3">[2]Feuille3!#REF!</definedName>
    <definedName name="b1149236">Feuille3!#REF!</definedName>
    <definedName name="b1149253" localSheetId="3">[2]Feuille3!#REF!</definedName>
    <definedName name="b1149253">Feuille3!#REF!</definedName>
    <definedName name="b1149664" localSheetId="3">[2]Feuille3!#REF!</definedName>
    <definedName name="b1149664">Feuille3!#REF!</definedName>
    <definedName name="b1150700" localSheetId="3">[2]Feuille3!#REF!</definedName>
    <definedName name="b1150700">Feuille3!#REF!</definedName>
    <definedName name="b1160183" localSheetId="3">[2]Feuille3!#REF!</definedName>
    <definedName name="b1160183">Feuille3!#REF!</definedName>
    <definedName name="b1160727" localSheetId="3">[2]Feuille3!#REF!</definedName>
    <definedName name="b1160727">Feuille3!#REF!</definedName>
    <definedName name="b1161812" localSheetId="3">[2]Feuille3!#REF!</definedName>
    <definedName name="b1161812">Feuille3!#REF!</definedName>
    <definedName name="b1162305" localSheetId="3">[2]Feuille3!#REF!</definedName>
    <definedName name="b1162305">Feuille3!#REF!</definedName>
    <definedName name="b1163369" localSheetId="3">[2]Feuille3!#REF!</definedName>
    <definedName name="b1163369">Feuille3!#REF!</definedName>
    <definedName name="b1167468" localSheetId="3">[2]Feuille3!#REF!</definedName>
    <definedName name="b1167468">Feuille3!#REF!</definedName>
    <definedName name="b1168044" localSheetId="3">[2]Feuille3!#REF!</definedName>
    <definedName name="b1168044">Feuille3!#REF!</definedName>
    <definedName name="b1169407" localSheetId="3">[2]Feuille3!#REF!</definedName>
    <definedName name="b1169407">Feuille3!#REF!</definedName>
    <definedName name="b1171125" localSheetId="3">[2]Feuille3!#REF!</definedName>
    <definedName name="b1171125">Feuille3!#REF!</definedName>
    <definedName name="b1176078" localSheetId="3">[2]Feuille3!#REF!</definedName>
    <definedName name="b1176078">Feuille3!#REF!</definedName>
    <definedName name="b1176775" localSheetId="3">[2]Feuille3!#REF!</definedName>
    <definedName name="b1176775">Feuille3!#REF!</definedName>
    <definedName name="b1179809" localSheetId="3">[2]Feuille3!#REF!</definedName>
    <definedName name="b1179809">Feuille3!#REF!</definedName>
    <definedName name="b1181111" localSheetId="3">[2]Feuille3!#REF!</definedName>
    <definedName name="b1181111">Feuille3!#REF!</definedName>
    <definedName name="b1181476" localSheetId="3">[2]Feuille3!#REF!</definedName>
    <definedName name="b1181476">Feuille3!#REF!</definedName>
    <definedName name="b1181613" localSheetId="3">[2]Feuille3!#REF!</definedName>
    <definedName name="b1181613">Feuille3!#REF!</definedName>
    <definedName name="b1184039" localSheetId="3">[2]Feuille3!#REF!</definedName>
    <definedName name="b1184039">Feuille3!#REF!</definedName>
    <definedName name="b1184073" localSheetId="3">[2]Feuille3!#REF!</definedName>
    <definedName name="b1184073">Feuille3!#REF!</definedName>
    <definedName name="b1184436" localSheetId="3">[2]Feuille3!#REF!</definedName>
    <definedName name="b1184436">Feuille3!#REF!</definedName>
    <definedName name="b1184791" localSheetId="3">[2]Feuille3!#REF!</definedName>
    <definedName name="b1184791">Feuille3!#REF!</definedName>
    <definedName name="b1185907" localSheetId="3">[2]Feuille3!#REF!</definedName>
    <definedName name="b1185907">Feuille3!#REF!</definedName>
    <definedName name="b1185909" localSheetId="3">[2]Feuille3!#REF!</definedName>
    <definedName name="b1185909">Feuille3!#REF!</definedName>
    <definedName name="b1186780" localSheetId="3">[2]Feuille3!#REF!</definedName>
    <definedName name="b1186780">Feuille3!#REF!</definedName>
    <definedName name="b1189185" localSheetId="3">[2]Feuille3!#REF!</definedName>
    <definedName name="b1189185">Feuille3!#REF!</definedName>
    <definedName name="b1191989" localSheetId="3">[2]Feuille3!#REF!</definedName>
    <definedName name="b1191989">Feuille3!#REF!</definedName>
    <definedName name="b1192338" localSheetId="3">[2]Feuille3!#REF!</definedName>
    <definedName name="b1192338">Feuille3!#REF!</definedName>
    <definedName name="b1192810" localSheetId="3">[2]Feuille3!#REF!</definedName>
    <definedName name="b1192810">Feuille3!#REF!</definedName>
    <definedName name="b1195175" localSheetId="3">[2]Feuille3!#REF!</definedName>
    <definedName name="b1195175">Feuille3!#REF!</definedName>
    <definedName name="b1195949" localSheetId="3">[2]Feuille3!#REF!</definedName>
    <definedName name="b1195949">Feuille3!#REF!</definedName>
    <definedName name="b1196555" localSheetId="3">[2]Feuille3!#REF!</definedName>
    <definedName name="b1196555">Feuille3!#REF!</definedName>
    <definedName name="b1197038" localSheetId="3">[2]Feuille3!#REF!</definedName>
    <definedName name="b1197038">Feuille3!#REF!</definedName>
    <definedName name="b1199473" localSheetId="3">[2]Feuille3!#REF!</definedName>
    <definedName name="b1199473">Feuille3!#REF!</definedName>
    <definedName name="b1199585" localSheetId="3">[2]Feuille3!#REF!</definedName>
    <definedName name="b1199585">Feuille3!#REF!</definedName>
    <definedName name="b1201054" localSheetId="3">[2]Feuille3!#REF!</definedName>
    <definedName name="b1201054">Feuille3!#REF!</definedName>
    <definedName name="b1202042" localSheetId="3">[2]Feuille3!#REF!</definedName>
    <definedName name="b1202042">Feuille3!#REF!</definedName>
    <definedName name="b1202749" localSheetId="3">[2]Feuille3!#REF!</definedName>
    <definedName name="b1202749">Feuille3!#REF!</definedName>
    <definedName name="b1203991" localSheetId="3">[2]Feuille3!#REF!</definedName>
    <definedName name="b1203991">Feuille3!#REF!</definedName>
    <definedName name="b1204024" localSheetId="3">[2]Feuille3!#REF!</definedName>
    <definedName name="b1204024">Feuille3!#REF!</definedName>
    <definedName name="b1204069" localSheetId="3">[2]Feuille3!#REF!</definedName>
    <definedName name="b1204069">Feuille3!#REF!</definedName>
    <definedName name="b1204307" localSheetId="3">[2]Feuille3!#REF!</definedName>
    <definedName name="b1204307">Feuille3!#REF!</definedName>
    <definedName name="b1206125" localSheetId="3">[2]Feuille3!#REF!</definedName>
    <definedName name="b1206125">Feuille3!#REF!</definedName>
    <definedName name="b1206339" localSheetId="3">[2]Feuille3!#REF!</definedName>
    <definedName name="b1206339">Feuille3!#REF!</definedName>
    <definedName name="b1206525" localSheetId="3">[2]Feuille3!#REF!</definedName>
    <definedName name="b1206525">Feuille3!#REF!</definedName>
    <definedName name="b1208117" localSheetId="3">[2]Feuille3!#REF!</definedName>
    <definedName name="b1208117">Feuille3!#REF!</definedName>
    <definedName name="b1208298" localSheetId="3">[2]Feuille3!#REF!</definedName>
    <definedName name="b1208298">Feuille3!#REF!</definedName>
    <definedName name="b1208458" localSheetId="3">[2]Feuille3!#REF!</definedName>
    <definedName name="b1208458">Feuille3!#REF!</definedName>
    <definedName name="b1209518" localSheetId="3">[2]Feuille3!#REF!</definedName>
    <definedName name="b1209518">Feuille3!#REF!</definedName>
    <definedName name="b1209942" localSheetId="3">[2]Feuille3!#REF!</definedName>
    <definedName name="b1209942">Feuille3!#REF!</definedName>
    <definedName name="b1210237" localSheetId="3">[2]Feuille3!#REF!</definedName>
    <definedName name="b1210237">Feuille3!#REF!</definedName>
    <definedName name="b1210263" localSheetId="3">[2]Feuille3!#REF!</definedName>
    <definedName name="b1210263">Feuille3!#REF!</definedName>
    <definedName name="b1210366" localSheetId="3">[2]Feuille3!#REF!</definedName>
    <definedName name="b1210366">Feuille3!#REF!</definedName>
    <definedName name="b1210648" localSheetId="3">[2]Feuille3!#REF!</definedName>
    <definedName name="b1210648">Feuille3!#REF!</definedName>
    <definedName name="b1210827" localSheetId="3">[2]Feuille3!#REF!</definedName>
    <definedName name="b1210827">Feuille3!#REF!</definedName>
    <definedName name="b1211520" localSheetId="3">[2]Feuille3!#REF!</definedName>
    <definedName name="b1211520">Feuille3!#REF!</definedName>
    <definedName name="b1211697" localSheetId="3">[2]Feuille3!#REF!</definedName>
    <definedName name="b1211697">Feuille3!#REF!</definedName>
    <definedName name="b1212066" localSheetId="3">[2]Feuille3!#REF!</definedName>
    <definedName name="b1212066">Feuille3!#REF!</definedName>
    <definedName name="b1212324" localSheetId="3">[2]Feuille3!#REF!</definedName>
    <definedName name="b1212324">Feuille3!#REF!</definedName>
    <definedName name="b1212498" localSheetId="3">[2]Feuille3!#REF!</definedName>
    <definedName name="b1212498">Feuille3!#REF!</definedName>
    <definedName name="b1212854" localSheetId="3">[2]Feuille3!#REF!</definedName>
    <definedName name="b1212854">Feuille3!#REF!</definedName>
    <definedName name="b1212923" localSheetId="3">[2]Feuille3!#REF!</definedName>
    <definedName name="b1212923">Feuille3!#REF!</definedName>
    <definedName name="b1213409" localSheetId="3">[2]Feuille3!#REF!</definedName>
    <definedName name="b1213409">Feuille3!#REF!</definedName>
    <definedName name="b1213540" localSheetId="3">[2]Feuille3!#REF!</definedName>
    <definedName name="b1213540">Feuille3!#REF!</definedName>
    <definedName name="b1213709" localSheetId="3">[2]Feuille3!#REF!</definedName>
    <definedName name="b1213709">Feuille3!#REF!</definedName>
    <definedName name="b1213740" localSheetId="3">[2]Feuille3!#REF!</definedName>
    <definedName name="b1213740">Feuille3!#REF!</definedName>
    <definedName name="b1214223" localSheetId="3">[2]Feuille3!#REF!</definedName>
    <definedName name="b1214223">Feuille3!#REF!</definedName>
    <definedName name="b1215267" localSheetId="3">[2]Feuille3!#REF!</definedName>
    <definedName name="b1215267">Feuille3!#REF!</definedName>
    <definedName name="b1217188" localSheetId="3">[2]Feuille3!#REF!</definedName>
    <definedName name="b1217188">Feuille3!#REF!</definedName>
    <definedName name="b1218149" localSheetId="3">[2]Feuille3!#REF!</definedName>
    <definedName name="b1218149">Feuille3!#REF!</definedName>
    <definedName name="b1218323" localSheetId="3">[2]Feuille3!#REF!</definedName>
    <definedName name="b1218323">Feuille3!#REF!</definedName>
    <definedName name="b1218330" localSheetId="3">[2]Feuille3!#REF!</definedName>
    <definedName name="b1218330">Feuille3!#REF!</definedName>
    <definedName name="b1220663" localSheetId="3">[2]Feuille3!#REF!</definedName>
    <definedName name="b1220663">Feuille3!#REF!</definedName>
    <definedName name="b1220763" localSheetId="3">[2]Feuille3!#REF!</definedName>
    <definedName name="b1220763">Feuille3!#REF!</definedName>
    <definedName name="b1221121" localSheetId="3">[2]Feuille3!#REF!</definedName>
    <definedName name="b1221121">Feuille3!#REF!</definedName>
    <definedName name="b1221587" localSheetId="3">[2]Feuille3!#REF!</definedName>
    <definedName name="b1221587">Feuille3!#REF!</definedName>
    <definedName name="b1224761" localSheetId="3">[2]Feuille3!#REF!</definedName>
    <definedName name="b1224761">Feuille3!#REF!</definedName>
    <definedName name="b1224879" localSheetId="3">[2]Feuille3!#REF!</definedName>
    <definedName name="b1224879">Feuille3!#REF!</definedName>
    <definedName name="b1227466" localSheetId="3">[2]Feuille3!#REF!</definedName>
    <definedName name="b1227466">Feuille3!#REF!</definedName>
    <definedName name="b1227623" localSheetId="3">[2]Feuille3!#REF!</definedName>
    <definedName name="b1227623">Feuille3!#REF!</definedName>
    <definedName name="b1228321" localSheetId="3">[2]Feuille3!#REF!</definedName>
    <definedName name="b1228321">Feuille3!#REF!</definedName>
    <definedName name="b1229279" localSheetId="3">[2]Feuille3!#REF!</definedName>
    <definedName name="b1229279">Feuille3!#REF!</definedName>
    <definedName name="b1230300" localSheetId="3">[2]Feuille3!#REF!</definedName>
    <definedName name="b1230300">Feuille3!#REF!</definedName>
    <definedName name="b1230369" localSheetId="3">[2]Feuille3!#REF!</definedName>
    <definedName name="b1230369">Feuille3!#REF!</definedName>
    <definedName name="b1231377" localSheetId="3">[2]Feuille3!#REF!</definedName>
    <definedName name="b1231377">Feuille3!#REF!</definedName>
    <definedName name="b1232692" localSheetId="3">[2]Feuille3!#REF!</definedName>
    <definedName name="b1232692">Feuille3!#REF!</definedName>
    <definedName name="b1232755" localSheetId="3">[2]Feuille3!#REF!</definedName>
    <definedName name="b1232755">Feuille3!#REF!</definedName>
    <definedName name="b1233923" localSheetId="3">[2]Feuille3!#REF!</definedName>
    <definedName name="b1233923">Feuille3!#REF!</definedName>
    <definedName name="b1234276" localSheetId="3">[2]Feuille3!#REF!</definedName>
    <definedName name="b1234276">Feuille3!#REF!</definedName>
    <definedName name="b1234847" localSheetId="3">[2]Feuille3!#REF!</definedName>
    <definedName name="b1234847">Feuille3!#REF!</definedName>
    <definedName name="b1234954" localSheetId="3">[2]Feuille3!#REF!</definedName>
    <definedName name="b1234954">Feuille3!#REF!</definedName>
    <definedName name="b1236579" localSheetId="3">[2]Feuille3!#REF!</definedName>
    <definedName name="b1236579">Feuille3!#REF!</definedName>
    <definedName name="b1236580" localSheetId="3">[2]Feuille3!#REF!</definedName>
    <definedName name="b1236580">Feuille3!#REF!</definedName>
    <definedName name="b1236616" localSheetId="3">[2]Feuille3!#REF!</definedName>
    <definedName name="b1236616">Feuille3!#REF!</definedName>
    <definedName name="b1238061" localSheetId="3">[2]Feuille3!#REF!</definedName>
    <definedName name="b1238061">Feuille3!#REF!</definedName>
    <definedName name="b1238066" localSheetId="3">[2]Feuille3!#REF!</definedName>
    <definedName name="b1238066">Feuille3!#REF!</definedName>
    <definedName name="b1238079" localSheetId="3">[2]Feuille3!#REF!</definedName>
    <definedName name="b1238079">Feuille3!#REF!</definedName>
    <definedName name="b1238163" localSheetId="3">[2]Feuille3!#REF!</definedName>
    <definedName name="b1238163">Feuille3!#REF!</definedName>
    <definedName name="b1238963" localSheetId="3">[2]Feuille3!#REF!</definedName>
    <definedName name="b1238963">Feuille3!#REF!</definedName>
    <definedName name="b1238965" localSheetId="3">[2]Feuille3!#REF!</definedName>
    <definedName name="b1238965">Feuille3!#REF!</definedName>
    <definedName name="b1238966" localSheetId="3">[2]Feuille3!#REF!</definedName>
    <definedName name="b1238966">Feuille3!#REF!</definedName>
    <definedName name="b1238978" localSheetId="3">[2]Feuille3!#REF!</definedName>
    <definedName name="b1238978">Feuille3!#REF!</definedName>
    <definedName name="b1239045" localSheetId="3">[2]Feuille3!#REF!</definedName>
    <definedName name="b1239045">Feuille3!#REF!</definedName>
    <definedName name="b1240223" localSheetId="3">[2]Feuille3!#REF!</definedName>
    <definedName name="b1240223">Feuille3!#REF!</definedName>
    <definedName name="b1241095" localSheetId="3">[2]Feuille3!#REF!</definedName>
    <definedName name="b1241095">Feuille3!#REF!</definedName>
    <definedName name="b1241361" localSheetId="3">[2]Feuille3!#REF!</definedName>
    <definedName name="b1241361">Feuille3!#REF!</definedName>
    <definedName name="b1241400" localSheetId="3">[2]Feuille3!#REF!</definedName>
    <definedName name="b1241400">Feuille3!#REF!</definedName>
    <definedName name="b1242476" localSheetId="3">[2]Feuille3!#REF!</definedName>
    <definedName name="b1242476">Feuille3!#REF!</definedName>
    <definedName name="b1243403" localSheetId="3">[2]Feuille3!#REF!</definedName>
    <definedName name="b1243403">Feuille3!#REF!</definedName>
    <definedName name="b1243431" localSheetId="3">[2]Feuille3!#REF!</definedName>
    <definedName name="b1243431">Feuille3!#REF!</definedName>
    <definedName name="b1243458" localSheetId="3">[2]Feuille3!#REF!</definedName>
    <definedName name="b1243458">Feuille3!#REF!</definedName>
    <definedName name="b1243764" localSheetId="3">[2]Feuille3!#REF!</definedName>
    <definedName name="b1243764">Feuille3!#REF!</definedName>
    <definedName name="b1244009" localSheetId="3">[2]Feuille3!#REF!</definedName>
    <definedName name="b1244009">Feuille3!#REF!</definedName>
    <definedName name="b1244272" localSheetId="3">[2]Feuille3!#REF!</definedName>
    <definedName name="b1244272">Feuille3!#REF!</definedName>
    <definedName name="b1245968" localSheetId="3">[2]Feuille3!#REF!</definedName>
    <definedName name="b1245968">Feuille3!#REF!</definedName>
    <definedName name="b1246780" localSheetId="3">[2]Feuille3!#REF!</definedName>
    <definedName name="b1246780">Feuille3!#REF!</definedName>
    <definedName name="b1247114" localSheetId="3">[2]Feuille3!#REF!</definedName>
    <definedName name="b1247114">Feuille3!#REF!</definedName>
    <definedName name="b1247279" localSheetId="3">[2]Feuille3!#REF!</definedName>
    <definedName name="b1247279">Feuille3!#REF!</definedName>
    <definedName name="b1247880" localSheetId="3">[2]Feuille3!#REF!</definedName>
    <definedName name="b1247880">Feuille3!#REF!</definedName>
    <definedName name="b1248653" localSheetId="3">[2]Feuille3!#REF!</definedName>
    <definedName name="b1248653">Feuille3!#REF!</definedName>
    <definedName name="b1248655" localSheetId="3">[2]Feuille3!#REF!</definedName>
    <definedName name="b1248655">Feuille3!#REF!</definedName>
    <definedName name="b1248657" localSheetId="3">[2]Feuille3!#REF!</definedName>
    <definedName name="b1248657">Feuille3!#REF!</definedName>
    <definedName name="b1248658" localSheetId="3">[2]Feuille3!#REF!</definedName>
    <definedName name="b1248658">Feuille3!#REF!</definedName>
    <definedName name="b1249904" localSheetId="3">[2]Feuille3!#REF!</definedName>
    <definedName name="b1249904">Feuille3!#REF!</definedName>
    <definedName name="b1249945" localSheetId="3">[2]Feuille3!#REF!</definedName>
    <definedName name="b1249945">Feuille3!#REF!</definedName>
    <definedName name="b1250550" localSheetId="3">[2]Feuille3!#REF!</definedName>
    <definedName name="b1250550">Feuille3!#REF!</definedName>
    <definedName name="b1250605" localSheetId="3">[2]Feuille3!#REF!</definedName>
    <definedName name="b1250605">Feuille3!#REF!</definedName>
    <definedName name="b1250882" localSheetId="3">[2]Feuille3!#REF!</definedName>
    <definedName name="b1250882">Feuille3!#REF!</definedName>
    <definedName name="b1251996" localSheetId="3">[2]Feuille3!#REF!</definedName>
    <definedName name="b1251996">Feuille3!#REF!</definedName>
    <definedName name="b1252341" localSheetId="3">[2]Feuille3!#REF!</definedName>
    <definedName name="b1252341">Feuille3!#REF!</definedName>
    <definedName name="b1252937" localSheetId="3">[2]Feuille3!#REF!</definedName>
    <definedName name="b1252937">Feuille3!#REF!</definedName>
    <definedName name="b1252968" localSheetId="3">[2]Feuille3!#REF!</definedName>
    <definedName name="b1252968">Feuille3!#REF!</definedName>
    <definedName name="b1253259" localSheetId="3">[2]Feuille3!#REF!</definedName>
    <definedName name="b1253259">Feuille3!#REF!</definedName>
    <definedName name="b1253632" localSheetId="3">[2]Feuille3!#REF!</definedName>
    <definedName name="b1253632">Feuille3!#REF!</definedName>
    <definedName name="b1253706" localSheetId="3">[2]Feuille3!#REF!</definedName>
    <definedName name="b1253706">Feuille3!#REF!</definedName>
    <definedName name="b1254188" localSheetId="3">[2]Feuille3!#REF!</definedName>
    <definedName name="b1254188">Feuille3!#REF!</definedName>
    <definedName name="b1254318" localSheetId="3">[2]Feuille3!#REF!</definedName>
    <definedName name="b1254318">Feuille3!#REF!</definedName>
    <definedName name="b1254565" localSheetId="3">[2]Feuille3!#REF!</definedName>
    <definedName name="b1254565">Feuille3!#REF!</definedName>
    <definedName name="b1254698" localSheetId="3">[2]Feuille3!#REF!</definedName>
    <definedName name="b1254698">Feuille3!#REF!</definedName>
    <definedName name="b1255020" localSheetId="3">[2]Feuille3!#REF!</definedName>
    <definedName name="b1255020">Feuille3!#REF!</definedName>
    <definedName name="b1255030" localSheetId="3">[2]Feuille3!#REF!</definedName>
    <definedName name="b1255030">Feuille3!#REF!</definedName>
    <definedName name="b1255047" localSheetId="3">[2]Feuille3!#REF!</definedName>
    <definedName name="b1255047">Feuille3!#REF!</definedName>
    <definedName name="b1255105" localSheetId="3">[2]Feuille3!#REF!</definedName>
    <definedName name="b1255105">Feuille3!#REF!</definedName>
    <definedName name="b1255358" localSheetId="3">[2]Feuille3!#REF!</definedName>
    <definedName name="b1255358">Feuille3!#REF!</definedName>
    <definedName name="b1255623" localSheetId="3">[2]Feuille3!#REF!</definedName>
    <definedName name="b1255623">Feuille3!#REF!</definedName>
    <definedName name="b1256374" localSheetId="3">[2]Feuille3!#REF!</definedName>
    <definedName name="b1256374">Feuille3!#REF!</definedName>
    <definedName name="b1256636" localSheetId="3">[2]Feuille3!#REF!</definedName>
    <definedName name="b1256636">Feuille3!#REF!</definedName>
    <definedName name="b1256757" localSheetId="3">[2]Feuille3!#REF!</definedName>
    <definedName name="b1256757">Feuille3!#REF!</definedName>
    <definedName name="b1257057" localSheetId="3">[2]Feuille3!#REF!</definedName>
    <definedName name="b1257057">Feuille3!#REF!</definedName>
    <definedName name="b1257816" localSheetId="3">[2]Feuille3!#REF!</definedName>
    <definedName name="b1257816">Feuille3!#REF!</definedName>
    <definedName name="b1257828" localSheetId="3">[2]Feuille3!#REF!</definedName>
    <definedName name="b1257828">Feuille3!#REF!</definedName>
    <definedName name="b1258029" localSheetId="3">[2]Feuille3!#REF!</definedName>
    <definedName name="b1258029">Feuille3!#REF!</definedName>
    <definedName name="b1258527" localSheetId="3">[2]Feuille3!#REF!</definedName>
    <definedName name="b1258527">Feuille3!#REF!</definedName>
    <definedName name="b1259786" localSheetId="3">[2]Feuille3!#REF!</definedName>
    <definedName name="b1259786">Feuille3!#REF!</definedName>
    <definedName name="b1260303" localSheetId="3">[2]Feuille3!#REF!</definedName>
    <definedName name="b1260303">Feuille3!#REF!</definedName>
    <definedName name="b1260306" localSheetId="3">[2]Feuille3!#REF!</definedName>
    <definedName name="b1260306">Feuille3!#REF!</definedName>
    <definedName name="b1260536" localSheetId="3">[2]Feuille3!#REF!</definedName>
    <definedName name="b1260536">Feuille3!#REF!</definedName>
    <definedName name="b1260682" localSheetId="3">[2]Feuille3!#REF!</definedName>
    <definedName name="b1260682">Feuille3!#REF!</definedName>
    <definedName name="b1260835" localSheetId="3">[2]Feuille3!#REF!</definedName>
    <definedName name="b1260835">Feuille3!#REF!</definedName>
    <definedName name="b1261026" localSheetId="3">[2]Feuille3!#REF!</definedName>
    <definedName name="b1261026">Feuille3!#REF!</definedName>
    <definedName name="b1261127" localSheetId="3">[2]Feuille3!#REF!</definedName>
    <definedName name="b1261127">Feuille3!#REF!</definedName>
    <definedName name="b1261309" localSheetId="3">[2]Feuille3!#REF!</definedName>
    <definedName name="b1261309">Feuille3!#REF!</definedName>
    <definedName name="b1261311" localSheetId="3">[2]Feuille3!#REF!</definedName>
    <definedName name="b1261311">Feuille3!#REF!</definedName>
    <definedName name="b1261317" localSheetId="3">[2]Feuille3!#REF!</definedName>
    <definedName name="b1261317">Feuille3!#REF!</definedName>
    <definedName name="b1261320" localSheetId="3">[2]Feuille3!#REF!</definedName>
    <definedName name="b1261320">Feuille3!#REF!</definedName>
    <definedName name="b1261490" localSheetId="3">[2]Feuille3!#REF!</definedName>
    <definedName name="b1261490">Feuille3!#REF!</definedName>
    <definedName name="b1261857" localSheetId="3">[2]Feuille3!#REF!</definedName>
    <definedName name="b1261857">Feuille3!#REF!</definedName>
    <definedName name="b1262718" localSheetId="3">[2]Feuille3!#REF!</definedName>
    <definedName name="b1262718">Feuille3!#REF!</definedName>
    <definedName name="b1262812" localSheetId="3">[2]Feuille3!#REF!</definedName>
    <definedName name="b1262812">Feuille3!#REF!</definedName>
    <definedName name="b1263256" localSheetId="3">[2]Feuille3!#REF!</definedName>
    <definedName name="b1263256">Feuille3!#REF!</definedName>
    <definedName name="b1263339" localSheetId="3">[2]Feuille3!#REF!</definedName>
    <definedName name="b1263339">Feuille3!#REF!</definedName>
    <definedName name="b1263770" localSheetId="3">[2]Feuille3!#REF!</definedName>
    <definedName name="b1263770">Feuille3!#REF!</definedName>
    <definedName name="b1264390" localSheetId="3">[2]Feuille3!#REF!</definedName>
    <definedName name="b1264390">Feuille3!#REF!</definedName>
    <definedName name="b1264468" localSheetId="3">[2]Feuille3!#REF!</definedName>
    <definedName name="b1264468">Feuille3!#REF!</definedName>
    <definedName name="b1264533" localSheetId="3">[2]Feuille3!#REF!</definedName>
    <definedName name="b1264533">Feuille3!#REF!</definedName>
    <definedName name="b1264664" localSheetId="3">[2]Feuille3!#REF!</definedName>
    <definedName name="b1264664">Feuille3!#REF!</definedName>
    <definedName name="b1264938" localSheetId="3">[2]Feuille3!#REF!</definedName>
    <definedName name="b1264938">Feuille3!#REF!</definedName>
    <definedName name="b1264968" localSheetId="3">[2]Feuille3!#REF!</definedName>
    <definedName name="b1264968">Feuille3!#REF!</definedName>
    <definedName name="b1265102" localSheetId="3">[2]Feuille3!#REF!</definedName>
    <definedName name="b1265102">Feuille3!#REF!</definedName>
    <definedName name="b1265266" localSheetId="3">[2]Feuille3!#REF!</definedName>
    <definedName name="b1265266">Feuille3!#REF!</definedName>
    <definedName name="b1265505" localSheetId="3">[2]Feuille3!#REF!</definedName>
    <definedName name="b1265505">Feuille3!#REF!</definedName>
    <definedName name="b1266555" localSheetId="3">[2]Feuille3!#REF!</definedName>
    <definedName name="b1266555">Feuille3!#REF!</definedName>
    <definedName name="b1266928" localSheetId="3">[2]Feuille3!#REF!</definedName>
    <definedName name="b1266928">Feuille3!#REF!</definedName>
    <definedName name="b1267367" localSheetId="3">[2]Feuille3!#REF!</definedName>
    <definedName name="b1267367">Feuille3!#REF!</definedName>
    <definedName name="b1267638" localSheetId="3">[2]Feuille3!#REF!</definedName>
    <definedName name="b1267638">Feuille3!#REF!</definedName>
    <definedName name="b1268774" localSheetId="3">[2]Feuille3!#REF!</definedName>
    <definedName name="b1268774">Feuille3!#REF!</definedName>
    <definedName name="b1270330" localSheetId="3">[2]Feuille3!#REF!</definedName>
    <definedName name="b1270330">Feuille3!#REF!</definedName>
    <definedName name="b1270344" localSheetId="3">[2]Feuille3!#REF!</definedName>
    <definedName name="b1270344">Feuille3!#REF!</definedName>
    <definedName name="b1270839" localSheetId="3">[2]Feuille3!#REF!</definedName>
    <definedName name="b1270839">Feuille3!#REF!</definedName>
    <definedName name="b1271159" localSheetId="3">[2]Feuille3!#REF!</definedName>
    <definedName name="b1271159">Feuille3!#REF!</definedName>
    <definedName name="b1271209" localSheetId="3">[2]Feuille3!#REF!</definedName>
    <definedName name="b1271209">Feuille3!#REF!</definedName>
    <definedName name="b1271568" localSheetId="3">[2]Feuille3!#REF!</definedName>
    <definedName name="b1271568">Feuille3!#REF!</definedName>
    <definedName name="b1271822" localSheetId="3">[2]Feuille3!#REF!</definedName>
    <definedName name="b1271822">Feuille3!#REF!</definedName>
    <definedName name="b1273290" localSheetId="3">[2]Feuille3!#REF!</definedName>
    <definedName name="b1273290">Feuille3!#REF!</definedName>
    <definedName name="b1273448" localSheetId="3">[2]Feuille3!#REF!</definedName>
    <definedName name="b1273448">Feuille3!#REF!</definedName>
    <definedName name="b1273451" localSheetId="3">[2]Feuille3!#REF!</definedName>
    <definedName name="b1273451">Feuille3!#REF!</definedName>
    <definedName name="b1274987" localSheetId="3">[2]Feuille3!#REF!</definedName>
    <definedName name="b1274987">Feuille3!#REF!</definedName>
    <definedName name="b1275246" localSheetId="3">[2]Feuille3!#REF!</definedName>
    <definedName name="b1275246">Feuille3!#REF!</definedName>
    <definedName name="b1275727" localSheetId="3">[2]Feuille3!#REF!</definedName>
    <definedName name="b1275727">Feuille3!#REF!</definedName>
    <definedName name="b1276381" localSheetId="3">[2]Feuille3!#REF!</definedName>
    <definedName name="b1276381">Feuille3!#REF!</definedName>
    <definedName name="b1276956" localSheetId="3">[2]Feuille3!#REF!</definedName>
    <definedName name="b1276956">Feuille3!#REF!</definedName>
    <definedName name="b1276957" localSheetId="3">[2]Feuille3!#REF!</definedName>
    <definedName name="b1276957">Feuille3!#REF!</definedName>
    <definedName name="b1276958" localSheetId="3">[2]Feuille3!#REF!</definedName>
    <definedName name="b1276958">Feuille3!#REF!</definedName>
    <definedName name="b1277506" localSheetId="3">[2]Feuille3!#REF!</definedName>
    <definedName name="b1277506">Feuille3!#REF!</definedName>
    <definedName name="b1277718" localSheetId="3">[2]Feuille3!#REF!</definedName>
    <definedName name="b1277718">Feuille3!#REF!</definedName>
    <definedName name="b1278010" localSheetId="3">[2]Feuille3!#REF!</definedName>
    <definedName name="b1278010">Feuille3!#REF!</definedName>
    <definedName name="b1278028" localSheetId="3">[2]Feuille3!#REF!</definedName>
    <definedName name="b1278028">Feuille3!#REF!</definedName>
    <definedName name="b1278495" localSheetId="3">[2]Feuille3!#REF!</definedName>
    <definedName name="b1278495">Feuille3!#REF!</definedName>
    <definedName name="b1278538" localSheetId="3">[2]Feuille3!#REF!</definedName>
    <definedName name="b1278538">Feuille3!#REF!</definedName>
    <definedName name="b1278777" localSheetId="3">[2]Feuille3!#REF!</definedName>
    <definedName name="b1278777">Feuille3!#REF!</definedName>
    <definedName name="b1279429" localSheetId="3">[2]Feuille3!#REF!</definedName>
    <definedName name="b1279429">Feuille3!#REF!</definedName>
    <definedName name="b1280280" localSheetId="3">[2]Feuille3!#REF!</definedName>
    <definedName name="b1280280">Feuille3!#REF!</definedName>
    <definedName name="b1281716" localSheetId="3">[2]Feuille3!#REF!</definedName>
    <definedName name="b1281716">Feuille3!#REF!</definedName>
    <definedName name="b1282543" localSheetId="3">[2]Feuille3!#REF!</definedName>
    <definedName name="b1282543">Feuille3!#REF!</definedName>
    <definedName name="b1283134" localSheetId="3">[2]Feuille3!#REF!</definedName>
    <definedName name="b1283134">Feuille3!#REF!</definedName>
    <definedName name="b1283955" localSheetId="3">[2]Feuille3!#REF!</definedName>
    <definedName name="b1283955">Feuille3!#REF!</definedName>
    <definedName name="b1284743" localSheetId="3">[2]Feuille3!#REF!</definedName>
    <definedName name="b1284743">Feuille3!#REF!</definedName>
    <definedName name="b1284908" localSheetId="3">[2]Feuille3!#REF!</definedName>
    <definedName name="b1284908">Feuille3!#REF!</definedName>
    <definedName name="b1284972" localSheetId="3">[2]Feuille3!#REF!</definedName>
    <definedName name="b1284972">Feuille3!#REF!</definedName>
    <definedName name="b1286020" localSheetId="3">[2]Feuille3!#REF!</definedName>
    <definedName name="b1286020">Feuille3!#REF!</definedName>
    <definedName name="b1286234" localSheetId="3">[2]Feuille3!#REF!</definedName>
    <definedName name="b1286234">Feuille3!#REF!</definedName>
    <definedName name="b1286474" localSheetId="3">[2]Feuille3!#REF!</definedName>
    <definedName name="b1286474">Feuille3!#REF!</definedName>
    <definedName name="b1286851" localSheetId="3">[2]Feuille3!#REF!</definedName>
    <definedName name="b1286851">Feuille3!#REF!</definedName>
    <definedName name="b1288255" localSheetId="3">[2]Feuille3!#REF!</definedName>
    <definedName name="b1288255">Feuille3!#REF!</definedName>
    <definedName name="b1289274" localSheetId="3">[2]Feuille3!#REF!</definedName>
    <definedName name="b1289274">Feuille3!#REF!</definedName>
    <definedName name="b1290400" localSheetId="3">[2]Feuille3!#REF!</definedName>
    <definedName name="b1290400">Feuille3!#REF!</definedName>
    <definedName name="b1290633" localSheetId="3">[2]Feuille3!#REF!</definedName>
    <definedName name="b1290633">Feuille3!#REF!</definedName>
    <definedName name="b1292223" localSheetId="3">[2]Feuille3!#REF!</definedName>
    <definedName name="b1292223">Feuille3!#REF!</definedName>
    <definedName name="b1292318" localSheetId="3">[2]Feuille3!#REF!</definedName>
    <definedName name="b1292318">Feuille3!#REF!</definedName>
    <definedName name="b1292626" localSheetId="3">[2]Feuille3!#REF!</definedName>
    <definedName name="b1292626">Feuille3!#REF!</definedName>
    <definedName name="b1293140" localSheetId="3">[2]Feuille3!#REF!</definedName>
    <definedName name="b1293140">Feuille3!#REF!</definedName>
    <definedName name="b1293384" localSheetId="3">[2]Feuille3!#REF!</definedName>
    <definedName name="b1293384">Feuille3!#REF!</definedName>
    <definedName name="b1293784" localSheetId="3">[2]Feuille3!#REF!</definedName>
    <definedName name="b1293784">Feuille3!#REF!</definedName>
    <definedName name="b1293788" localSheetId="3">[2]Feuille3!#REF!</definedName>
    <definedName name="b1293788">Feuille3!#REF!</definedName>
    <definedName name="b1293872" localSheetId="3">[2]Feuille3!#REF!</definedName>
    <definedName name="b1293872">Feuille3!#REF!</definedName>
    <definedName name="b1295680" localSheetId="3">[2]Feuille3!#REF!</definedName>
    <definedName name="b1295680">Feuille3!#REF!</definedName>
    <definedName name="b1296640" localSheetId="3">[2]Feuille3!#REF!</definedName>
    <definedName name="b1296640">Feuille3!#REF!</definedName>
    <definedName name="b1296851" localSheetId="3">[2]Feuille3!#REF!</definedName>
    <definedName name="b1296851">Feuille3!#REF!</definedName>
    <definedName name="b1296867" localSheetId="3">[2]Feuille3!#REF!</definedName>
    <definedName name="b1296867">Feuille3!#REF!</definedName>
    <definedName name="b1297323" localSheetId="3">[2]Feuille3!#REF!</definedName>
    <definedName name="b1297323">Feuille3!#REF!</definedName>
    <definedName name="b1297325" localSheetId="3">[2]Feuille3!#REF!</definedName>
    <definedName name="b1297325">Feuille3!#REF!</definedName>
    <definedName name="b1297480" localSheetId="3">[2]Feuille3!#REF!</definedName>
    <definedName name="b1297480">Feuille3!#REF!</definedName>
    <definedName name="b1297737" localSheetId="3">[2]Feuille3!#REF!</definedName>
    <definedName name="b1297737">Feuille3!#REF!</definedName>
    <definedName name="b1298151" localSheetId="3">[2]Feuille3!#REF!</definedName>
    <definedName name="b1298151">Feuille3!#REF!</definedName>
    <definedName name="b1298157" localSheetId="3">[2]Feuille3!#REF!</definedName>
    <definedName name="b1298157">Feuille3!#REF!</definedName>
    <definedName name="b1298171" localSheetId="3">[2]Feuille3!#REF!</definedName>
    <definedName name="b1298171">Feuille3!#REF!</definedName>
    <definedName name="b1298523" localSheetId="3">[2]Feuille3!#REF!</definedName>
    <definedName name="b1298523">Feuille3!#REF!</definedName>
    <definedName name="b1299405" localSheetId="3">[2]Feuille3!#REF!</definedName>
    <definedName name="b1299405">Feuille3!#REF!</definedName>
    <definedName name="b1300813" localSheetId="3">[2]Feuille3!#REF!</definedName>
    <definedName name="b1300813">Feuille3!#REF!</definedName>
    <definedName name="b1301186" localSheetId="3">[2]Feuille3!#REF!</definedName>
    <definedName name="b1301186">Feuille3!#REF!</definedName>
    <definedName name="b1301516" localSheetId="3">[2]Feuille3!#REF!</definedName>
    <definedName name="b1301516">Feuille3!#REF!</definedName>
    <definedName name="b1301522" localSheetId="3">[2]Feuille3!#REF!</definedName>
    <definedName name="b1301522">Feuille3!#REF!</definedName>
    <definedName name="b1301637" localSheetId="3">[2]Feuille3!#REF!</definedName>
    <definedName name="b1301637">Feuille3!#REF!</definedName>
    <definedName name="b1301829" localSheetId="3">[2]Feuille3!#REF!</definedName>
    <definedName name="b1301829">Feuille3!#REF!</definedName>
    <definedName name="b1301854" localSheetId="3">[2]Feuille3!#REF!</definedName>
    <definedName name="b1301854">Feuille3!#REF!</definedName>
    <definedName name="b1302951" localSheetId="3">[2]Feuille3!#REF!</definedName>
    <definedName name="b1302951">Feuille3!#REF!</definedName>
    <definedName name="b1303126" localSheetId="3">[2]Feuille3!#REF!</definedName>
    <definedName name="b1303126">Feuille3!#REF!</definedName>
    <definedName name="b1303514" localSheetId="3">[2]Feuille3!#REF!</definedName>
    <definedName name="b1303514">Feuille3!#REF!</definedName>
    <definedName name="b1303644" localSheetId="3">[2]Feuille3!#REF!</definedName>
    <definedName name="b1303644">Feuille3!#REF!</definedName>
    <definedName name="b1303651" localSheetId="3">[2]Feuille3!#REF!</definedName>
    <definedName name="b1303651">Feuille3!#REF!</definedName>
    <definedName name="b1303709" localSheetId="3">[2]Feuille3!#REF!</definedName>
    <definedName name="b1303709">Feuille3!#REF!</definedName>
    <definedName name="b1303874" localSheetId="3">[2]Feuille3!#REF!</definedName>
    <definedName name="b1303874">Feuille3!#REF!</definedName>
    <definedName name="b1304018" localSheetId="3">[2]Feuille3!#REF!</definedName>
    <definedName name="b1304018">Feuille3!#REF!</definedName>
    <definedName name="b1304029" localSheetId="3">[2]Feuille3!#REF!</definedName>
    <definedName name="b1304029">Feuille3!#REF!</definedName>
    <definedName name="b1304664" localSheetId="3">[2]Feuille3!#REF!</definedName>
    <definedName name="b1304664">Feuille3!#REF!</definedName>
    <definedName name="b1304721" localSheetId="3">[2]Feuille3!#REF!</definedName>
    <definedName name="b1304721">Feuille3!#REF!</definedName>
    <definedName name="b1304723" localSheetId="3">[2]Feuille3!#REF!</definedName>
    <definedName name="b1304723">Feuille3!#REF!</definedName>
    <definedName name="b1305325" localSheetId="3">[2]Feuille3!#REF!</definedName>
    <definedName name="b1305325">Feuille3!#REF!</definedName>
    <definedName name="b1305467" localSheetId="3">[2]Feuille3!#REF!</definedName>
    <definedName name="b1305467">Feuille3!#REF!</definedName>
    <definedName name="b1305469" localSheetId="3">[2]Feuille3!#REF!</definedName>
    <definedName name="b1305469">Feuille3!#REF!</definedName>
    <definedName name="b1306197" localSheetId="3">[2]Feuille3!#REF!</definedName>
    <definedName name="b1306197">Feuille3!#REF!</definedName>
    <definedName name="b1306403" localSheetId="3">[2]Feuille3!#REF!</definedName>
    <definedName name="b1306403">Feuille3!#REF!</definedName>
    <definedName name="b1306995" localSheetId="3">[2]Feuille3!#REF!</definedName>
    <definedName name="b1306995">Feuille3!#REF!</definedName>
    <definedName name="b1307183" localSheetId="3">[2]Feuille3!#REF!</definedName>
    <definedName name="b1307183">Feuille3!#REF!</definedName>
    <definedName name="b1308343" localSheetId="3">[2]Feuille3!#REF!</definedName>
    <definedName name="b1308343">Feuille3!#REF!</definedName>
    <definedName name="b1308770" localSheetId="3">[2]Feuille3!#REF!</definedName>
    <definedName name="b1308770">Feuille3!#REF!</definedName>
    <definedName name="b1309361" localSheetId="3">[2]Feuille3!#REF!</definedName>
    <definedName name="b1309361">Feuille3!#REF!</definedName>
    <definedName name="b1309404" localSheetId="3">[2]Feuille3!#REF!</definedName>
    <definedName name="b1309404">Feuille3!#REF!</definedName>
    <definedName name="b1309417" localSheetId="3">[2]Feuille3!#REF!</definedName>
    <definedName name="b1309417">Feuille3!#REF!</definedName>
    <definedName name="b1309808" localSheetId="3">[2]Feuille3!#REF!</definedName>
    <definedName name="b1309808">Feuille3!#REF!</definedName>
    <definedName name="b1309883" localSheetId="3">[2]Feuille3!#REF!</definedName>
    <definedName name="b1309883">Feuille3!#REF!</definedName>
    <definedName name="b1311606" localSheetId="3">[2]Feuille3!#REF!</definedName>
    <definedName name="b1311606">Feuille3!#REF!</definedName>
    <definedName name="b1312097" localSheetId="3">[2]Feuille3!#REF!</definedName>
    <definedName name="b1312097">Feuille3!#REF!</definedName>
    <definedName name="b1312809" localSheetId="3">[2]Feuille3!#REF!</definedName>
    <definedName name="b1312809">Feuille3!#REF!</definedName>
    <definedName name="b1312949" localSheetId="3">[2]Feuille3!#REF!</definedName>
    <definedName name="b1312949">Feuille3!#REF!</definedName>
    <definedName name="b1312972" localSheetId="3">[2]Feuille3!#REF!</definedName>
    <definedName name="b1312972">Feuille3!#REF!</definedName>
    <definedName name="b1315332" localSheetId="3">[2]Feuille3!#REF!</definedName>
    <definedName name="b1315332">Feuille3!#REF!</definedName>
    <definedName name="b1315700" localSheetId="3">[2]Feuille3!#REF!</definedName>
    <definedName name="b1315700">Feuille3!#REF!</definedName>
    <definedName name="b1315779" localSheetId="3">[2]Feuille3!#REF!</definedName>
    <definedName name="b1315779">Feuille3!#REF!</definedName>
    <definedName name="b1316278" localSheetId="3">[2]Feuille3!#REF!</definedName>
    <definedName name="b1316278">Feuille3!#REF!</definedName>
    <definedName name="b1316678" localSheetId="3">[2]Feuille3!#REF!</definedName>
    <definedName name="b1316678">Feuille3!#REF!</definedName>
    <definedName name="b1316724" localSheetId="3">[2]Feuille3!#REF!</definedName>
    <definedName name="b1316724">Feuille3!#REF!</definedName>
    <definedName name="b1316917" localSheetId="3">[2]Feuille3!#REF!</definedName>
    <definedName name="b1316917">Feuille3!#REF!</definedName>
    <definedName name="b1316918" localSheetId="3">[2]Feuille3!#REF!</definedName>
    <definedName name="b1316918">Feuille3!#REF!</definedName>
    <definedName name="b1316975" localSheetId="3">[2]Feuille3!#REF!</definedName>
    <definedName name="b1316975">Feuille3!#REF!</definedName>
    <definedName name="b1317036" localSheetId="3">[2]Feuille3!#REF!</definedName>
    <definedName name="b1317036">Feuille3!#REF!</definedName>
    <definedName name="b1318224" localSheetId="3">[2]Feuille3!#REF!</definedName>
    <definedName name="b1318224">Feuille3!#REF!</definedName>
    <definedName name="b1318645" localSheetId="3">[2]Feuille3!#REF!</definedName>
    <definedName name="b1318645">Feuille3!#REF!</definedName>
    <definedName name="b1319442" localSheetId="3">[2]Feuille3!#REF!</definedName>
    <definedName name="b1319442">Feuille3!#REF!</definedName>
    <definedName name="b1319493" localSheetId="3">[2]Feuille3!#REF!</definedName>
    <definedName name="b1319493">Feuille3!#REF!</definedName>
    <definedName name="b1319871" localSheetId="3">[2]Feuille3!#REF!</definedName>
    <definedName name="b1319871">Feuille3!#REF!</definedName>
    <definedName name="b1320973" localSheetId="3">[2]Feuille3!#REF!</definedName>
    <definedName name="b1320973">Feuille3!#REF!</definedName>
    <definedName name="b1321049" localSheetId="3">[2]Feuille3!#REF!</definedName>
    <definedName name="b1321049">Feuille3!#REF!</definedName>
    <definedName name="b1321614" localSheetId="3">[2]Feuille3!#REF!</definedName>
    <definedName name="b1321614">Feuille3!#REF!</definedName>
    <definedName name="b1321785" localSheetId="3">[2]Feuille3!#REF!</definedName>
    <definedName name="b1321785">Feuille3!#REF!</definedName>
    <definedName name="b1321787" localSheetId="3">[2]Feuille3!#REF!</definedName>
    <definedName name="b1321787">Feuille3!#REF!</definedName>
    <definedName name="b1322725" localSheetId="3">[2]Feuille3!#REF!</definedName>
    <definedName name="b1322725">Feuille3!#REF!</definedName>
    <definedName name="b1322845" localSheetId="3">[2]Feuille3!#REF!</definedName>
    <definedName name="b1322845">Feuille3!#REF!</definedName>
    <definedName name="b1323470" localSheetId="3">[2]Feuille3!#REF!</definedName>
    <definedName name="b1323470">Feuille3!#REF!</definedName>
    <definedName name="b1323673" localSheetId="3">[2]Feuille3!#REF!</definedName>
    <definedName name="b1323673">Feuille3!#REF!</definedName>
    <definedName name="b1323947" localSheetId="3">[2]Feuille3!#REF!</definedName>
    <definedName name="b1323947">Feuille3!#REF!</definedName>
    <definedName name="b1324144" localSheetId="3">[2]Feuille3!#REF!</definedName>
    <definedName name="b1324144">Feuille3!#REF!</definedName>
    <definedName name="b1325364" localSheetId="3">[2]Feuille3!#REF!</definedName>
    <definedName name="b1325364">Feuille3!#REF!</definedName>
    <definedName name="b1325527" localSheetId="3">[2]Feuille3!#REF!</definedName>
    <definedName name="b1325527">Feuille3!#REF!</definedName>
    <definedName name="b1326807" localSheetId="3">[2]Feuille3!#REF!</definedName>
    <definedName name="b1326807">Feuille3!#REF!</definedName>
    <definedName name="b1326816" localSheetId="3">[2]Feuille3!#REF!</definedName>
    <definedName name="b1326816">Feuille3!#REF!</definedName>
    <definedName name="b1326818" localSheetId="3">[2]Feuille3!#REF!</definedName>
    <definedName name="b1326818">Feuille3!#REF!</definedName>
    <definedName name="b1328246" localSheetId="3">[2]Feuille3!#REF!</definedName>
    <definedName name="b1328246">Feuille3!#REF!</definedName>
    <definedName name="b1328269" localSheetId="3">[2]Feuille3!#REF!</definedName>
    <definedName name="b1328269">Feuille3!#REF!</definedName>
    <definedName name="b1329475" localSheetId="3">[2]Feuille3!#REF!</definedName>
    <definedName name="b1329475">Feuille3!#REF!</definedName>
    <definedName name="b1329560" localSheetId="3">[2]Feuille3!#REF!</definedName>
    <definedName name="b1329560">Feuille3!#REF!</definedName>
    <definedName name="b1330479" localSheetId="3">[2]Feuille3!#REF!</definedName>
    <definedName name="b1330479">Feuille3!#REF!</definedName>
    <definedName name="b1331309" localSheetId="3">[2]Feuille3!#REF!</definedName>
    <definedName name="b1331309">Feuille3!#REF!</definedName>
    <definedName name="b1331542" localSheetId="3">[2]Feuille3!#REF!</definedName>
    <definedName name="b1331542">Feuille3!#REF!</definedName>
    <definedName name="b1331561" localSheetId="3">[2]Feuille3!#REF!</definedName>
    <definedName name="b1331561">Feuille3!#REF!</definedName>
    <definedName name="b1333198" localSheetId="3">[2]Feuille3!#REF!</definedName>
    <definedName name="b1333198">Feuille3!#REF!</definedName>
    <definedName name="b1333435" localSheetId="3">[2]Feuille3!#REF!</definedName>
    <definedName name="b1333435">Feuille3!#REF!</definedName>
    <definedName name="b1333726" localSheetId="3">[2]Feuille3!#REF!</definedName>
    <definedName name="b1333726">Feuille3!#REF!</definedName>
    <definedName name="b1333875" localSheetId="3">[2]Feuille3!#REF!</definedName>
    <definedName name="b1333875">Feuille3!#REF!</definedName>
    <definedName name="b1333903" localSheetId="3">[2]Feuille3!#REF!</definedName>
    <definedName name="b1333903">Feuille3!#REF!</definedName>
    <definedName name="b1333952" localSheetId="3">[2]Feuille3!#REF!</definedName>
    <definedName name="b1333952">Feuille3!#REF!</definedName>
    <definedName name="b1334120" localSheetId="3">[2]Feuille3!#REF!</definedName>
    <definedName name="b1334120">Feuille3!#REF!</definedName>
    <definedName name="b1334783" localSheetId="3">[2]Feuille3!#REF!</definedName>
    <definedName name="b1334783">Feuille3!#REF!</definedName>
    <definedName name="b1335024" localSheetId="3">[2]Feuille3!#REF!</definedName>
    <definedName name="b1335024">Feuille3!#REF!</definedName>
    <definedName name="b1336211" localSheetId="3">[2]Feuille3!#REF!</definedName>
    <definedName name="b1336211">Feuille3!#REF!</definedName>
    <definedName name="b1336662" localSheetId="3">[2]Feuille3!#REF!</definedName>
    <definedName name="b1336662">Feuille3!#REF!</definedName>
    <definedName name="b1336722" localSheetId="3">[2]Feuille3!#REF!</definedName>
    <definedName name="b1336722">Feuille3!#REF!</definedName>
    <definedName name="b1336760" localSheetId="3">[2]Feuille3!#REF!</definedName>
    <definedName name="b1336760">Feuille3!#REF!</definedName>
    <definedName name="b1337041" localSheetId="3">[2]Feuille3!#REF!</definedName>
    <definedName name="b1337041">Feuille3!#REF!</definedName>
    <definedName name="b1337319" localSheetId="3">[2]Feuille3!#REF!</definedName>
    <definedName name="b1337319">Feuille3!#REF!</definedName>
    <definedName name="b1340365" localSheetId="3">[2]Feuille3!#REF!</definedName>
    <definedName name="b1340365">Feuille3!#REF!</definedName>
    <definedName name="b1340483" localSheetId="3">[2]Feuille3!#REF!</definedName>
    <definedName name="b1340483">Feuille3!#REF!</definedName>
    <definedName name="b1340542" localSheetId="3">[2]Feuille3!#REF!</definedName>
    <definedName name="b1340542">Feuille3!#REF!</definedName>
    <definedName name="b1340572" localSheetId="3">[2]Feuille3!#REF!</definedName>
    <definedName name="b1340572">Feuille3!#REF!</definedName>
    <definedName name="b1340692" localSheetId="3">[2]Feuille3!#REF!</definedName>
    <definedName name="b1340692">Feuille3!#REF!</definedName>
    <definedName name="b1341257" localSheetId="3">[2]Feuille3!#REF!</definedName>
    <definedName name="b1341257">Feuille3!#REF!</definedName>
    <definedName name="b1342235" localSheetId="3">[2]Feuille3!#REF!</definedName>
    <definedName name="b1342235">Feuille3!#REF!</definedName>
    <definedName name="b1342401" localSheetId="3">[2]Feuille3!#REF!</definedName>
    <definedName name="b1342401">Feuille3!#REF!</definedName>
    <definedName name="b1342587" localSheetId="3">[2]Feuille3!#REF!</definedName>
    <definedName name="b1342587">Feuille3!#REF!</definedName>
    <definedName name="b1342930" localSheetId="3">[2]Feuille3!#REF!</definedName>
    <definedName name="b1342930">Feuille3!#REF!</definedName>
    <definedName name="b1343776" localSheetId="3">[2]Feuille3!#REF!</definedName>
    <definedName name="b1343776">Feuille3!#REF!</definedName>
    <definedName name="b1343929" localSheetId="3">[2]Feuille3!#REF!</definedName>
    <definedName name="b1343929">Feuille3!#REF!</definedName>
    <definedName name="b1344056" localSheetId="3">[2]Feuille3!#REF!</definedName>
    <definedName name="b1344056">Feuille3!#REF!</definedName>
    <definedName name="b1344500" localSheetId="3">[2]Feuille3!#REF!</definedName>
    <definedName name="b1344500">Feuille3!#REF!</definedName>
    <definedName name="b1344505" localSheetId="3">[2]Feuille3!#REF!</definedName>
    <definedName name="b1344505">Feuille3!#REF!</definedName>
    <definedName name="b1344630" localSheetId="3">[2]Feuille3!#REF!</definedName>
    <definedName name="b1344630">Feuille3!#REF!</definedName>
    <definedName name="b1344684" localSheetId="3">[2]Feuille3!#REF!</definedName>
    <definedName name="b1344684">Feuille3!#REF!</definedName>
    <definedName name="b1344828" localSheetId="3">[2]Feuille3!#REF!</definedName>
    <definedName name="b1344828">Feuille3!#REF!</definedName>
    <definedName name="b1346316" localSheetId="3">[2]Feuille3!#REF!</definedName>
    <definedName name="b1346316">Feuille3!#REF!</definedName>
    <definedName name="b1346464" localSheetId="3">[2]Feuille3!#REF!</definedName>
    <definedName name="b1346464">Feuille3!#REF!</definedName>
    <definedName name="b1346634" localSheetId="3">[2]Feuille3!#REF!</definedName>
    <definedName name="b1346634">Feuille3!#REF!</definedName>
    <definedName name="b1346900" localSheetId="3">[2]Feuille3!#REF!</definedName>
    <definedName name="b1346900">Feuille3!#REF!</definedName>
    <definedName name="b1347052" localSheetId="3">[2]Feuille3!#REF!</definedName>
    <definedName name="b1347052">Feuille3!#REF!</definedName>
    <definedName name="b1347514" localSheetId="3">[2]Feuille3!#REF!</definedName>
    <definedName name="b1347514">Feuille3!#REF!</definedName>
    <definedName name="b1348069" localSheetId="3">[2]Feuille3!#REF!</definedName>
    <definedName name="b1348069">Feuille3!#REF!</definedName>
    <definedName name="b1348471" localSheetId="3">[2]Feuille3!#REF!</definedName>
    <definedName name="b1348471">Feuille3!#REF!</definedName>
    <definedName name="b1348983" localSheetId="3">[2]Feuille3!#REF!</definedName>
    <definedName name="b1348983">Feuille3!#REF!</definedName>
    <definedName name="b1349058" localSheetId="3">[2]Feuille3!#REF!</definedName>
    <definedName name="b1349058">Feuille3!#REF!</definedName>
    <definedName name="b1349356" localSheetId="3">[2]Feuille3!#REF!</definedName>
    <definedName name="b1349356">Feuille3!#REF!</definedName>
    <definedName name="b1349791" localSheetId="3">[2]Feuille3!#REF!</definedName>
    <definedName name="b1349791">Feuille3!#REF!</definedName>
    <definedName name="b1349798" localSheetId="3">[2]Feuille3!#REF!</definedName>
    <definedName name="b1349798">Feuille3!#REF!</definedName>
    <definedName name="b1349803" localSheetId="3">[2]Feuille3!#REF!</definedName>
    <definedName name="b1349803">Feuille3!#REF!</definedName>
    <definedName name="b1350074" localSheetId="3">[2]Feuille3!#REF!</definedName>
    <definedName name="b1350074">Feuille3!#REF!</definedName>
    <definedName name="b1350535" localSheetId="3">[2]Feuille3!#REF!</definedName>
    <definedName name="b1350535">Feuille3!#REF!</definedName>
    <definedName name="b1350765" localSheetId="3">[2]Feuille3!#REF!</definedName>
    <definedName name="b1350765">Feuille3!#REF!</definedName>
    <definedName name="b1350894" localSheetId="3">[2]Feuille3!#REF!</definedName>
    <definedName name="b1350894">Feuille3!#REF!</definedName>
    <definedName name="b1350957" localSheetId="3">[2]Feuille3!#REF!</definedName>
    <definedName name="b1350957">Feuille3!#REF!</definedName>
    <definedName name="b1351382" localSheetId="3">[2]Feuille3!#REF!</definedName>
    <definedName name="b1351382">Feuille3!#REF!</definedName>
    <definedName name="b1351750" localSheetId="3">[2]Feuille3!#REF!</definedName>
    <definedName name="b1351750">Feuille3!#REF!</definedName>
    <definedName name="b1351752" localSheetId="3">[2]Feuille3!#REF!</definedName>
    <definedName name="b1351752">Feuille3!#REF!</definedName>
    <definedName name="b1352257" localSheetId="3">[2]Feuille3!#REF!</definedName>
    <definedName name="b1352257">Feuille3!#REF!</definedName>
    <definedName name="b1352681" localSheetId="3">[2]Feuille3!#REF!</definedName>
    <definedName name="b1352681">Feuille3!#REF!</definedName>
    <definedName name="b1352710" localSheetId="3">[2]Feuille3!#REF!</definedName>
    <definedName name="b1352710">Feuille3!#REF!</definedName>
    <definedName name="b1355644" localSheetId="3">[2]Feuille3!#REF!</definedName>
    <definedName name="b1355644">Feuille3!#REF!</definedName>
    <definedName name="b1355809" localSheetId="3">[2]Feuille3!#REF!</definedName>
    <definedName name="b1355809">Feuille3!#REF!</definedName>
    <definedName name="b1356082" localSheetId="3">[2]Feuille3!#REF!</definedName>
    <definedName name="b1356082">Feuille3!#REF!</definedName>
    <definedName name="b1356282" localSheetId="3">[2]Feuille3!#REF!</definedName>
    <definedName name="b1356282">Feuille3!#REF!</definedName>
    <definedName name="b1357508" localSheetId="3">[2]Feuille3!#REF!</definedName>
    <definedName name="b1357508">Feuille3!#REF!</definedName>
    <definedName name="b1357524" localSheetId="3">[2]Feuille3!#REF!</definedName>
    <definedName name="b1357524">Feuille3!#REF!</definedName>
    <definedName name="b1357857" localSheetId="3">[2]Feuille3!#REF!</definedName>
    <definedName name="b1357857">Feuille3!#REF!</definedName>
    <definedName name="b1359061" localSheetId="3">[2]Feuille3!#REF!</definedName>
    <definedName name="b1359061">Feuille3!#REF!</definedName>
    <definedName name="b1359789" localSheetId="3">[2]Feuille3!#REF!</definedName>
    <definedName name="b1359789">Feuille3!#REF!</definedName>
    <definedName name="b1359858" localSheetId="3">[2]Feuille3!#REF!</definedName>
    <definedName name="b1359858">Feuille3!#REF!</definedName>
    <definedName name="b1360238" localSheetId="3">[2]Feuille3!#REF!</definedName>
    <definedName name="b1360238">Feuille3!#REF!</definedName>
    <definedName name="b1361000" localSheetId="3">[2]Feuille3!#REF!</definedName>
    <definedName name="b1361000">Feuille3!#REF!</definedName>
    <definedName name="b1361636" localSheetId="3">[2]Feuille3!#REF!</definedName>
    <definedName name="b1361636">Feuille3!#REF!</definedName>
    <definedName name="b825137" localSheetId="3">[2]Feuille3!#REF!</definedName>
    <definedName name="b825137">Feuille3!#REF!</definedName>
    <definedName name="b834306" localSheetId="3">[2]Feuille3!#REF!</definedName>
    <definedName name="b834306">Feuille3!#REF!</definedName>
    <definedName name="b877026" localSheetId="3">[2]Feuille3!#REF!</definedName>
    <definedName name="b877026">Feuille3!#REF!</definedName>
    <definedName name="b953917" localSheetId="3">[2]Feuille3!#REF!</definedName>
    <definedName name="b953917">Feuille3!#REF!</definedName>
    <definedName name="b962775" localSheetId="3">[2]Feuille3!#REF!</definedName>
    <definedName name="b962775">Feuille3!#REF!</definedName>
    <definedName name="b962791" localSheetId="3">[2]Feuille3!#REF!</definedName>
    <definedName name="b962791">Feuille3!#REF!</definedName>
    <definedName name="b980063" localSheetId="3">[2]Feuille3!#REF!</definedName>
    <definedName name="b980063">Feuille3!#REF!</definedName>
    <definedName name="b985142" localSheetId="3">[2]Feuille3!#REF!</definedName>
    <definedName name="b985142">Feuille3!#REF!</definedName>
    <definedName name="b985768" localSheetId="3">[2]Feuille3!#REF!</definedName>
    <definedName name="b985768">Feuille3!#REF!</definedName>
    <definedName name="Impact__">[3]Data!$F$10:$G$14</definedName>
    <definedName name="Impact_Im">[4]Data!$F$10:$F$14</definedName>
    <definedName name="Prob">[3]Data!$F$2:$G$6</definedName>
    <definedName name="Probab_">[3]Data!$C$1</definedName>
    <definedName name="RTO">[4]Data!$B$17:$B$20</definedName>
  </definedNames>
  <calcPr calcId="162913"/>
</workbook>
</file>

<file path=xl/calcChain.xml><?xml version="1.0" encoding="utf-8"?>
<calcChain xmlns="http://schemas.openxmlformats.org/spreadsheetml/2006/main">
  <c r="E61" i="3" l="1"/>
  <c r="E60" i="3"/>
  <c r="E59" i="3"/>
  <c r="E58" i="3"/>
  <c r="E57" i="3"/>
  <c r="E56" i="3"/>
  <c r="E53" i="3"/>
  <c r="E52" i="3"/>
  <c r="E51" i="3"/>
  <c r="E50" i="3"/>
  <c r="E49" i="3"/>
  <c r="E48" i="3"/>
  <c r="BS5" i="3" l="1"/>
  <c r="BT5" i="3"/>
  <c r="BU5" i="3"/>
  <c r="BV5" i="3"/>
  <c r="BW5" i="3"/>
  <c r="BX5" i="3"/>
  <c r="BY5" i="3"/>
  <c r="BZ5" i="3"/>
  <c r="CA5" i="3"/>
  <c r="BS6" i="3"/>
  <c r="BT6" i="3"/>
  <c r="BU6" i="3"/>
  <c r="BV6" i="3"/>
  <c r="BW6" i="3"/>
  <c r="BX6" i="3"/>
  <c r="BY6" i="3"/>
  <c r="BZ6" i="3"/>
  <c r="CA6" i="3"/>
  <c r="BS7" i="3"/>
  <c r="BT7" i="3"/>
  <c r="BU7" i="3"/>
  <c r="BV7" i="3"/>
  <c r="BW7" i="3"/>
  <c r="BX7" i="3"/>
  <c r="BY7" i="3"/>
  <c r="BZ7" i="3"/>
  <c r="CA7" i="3"/>
  <c r="BS8" i="3"/>
  <c r="BT8" i="3"/>
  <c r="BU8" i="3"/>
  <c r="BV8" i="3"/>
  <c r="BW8" i="3"/>
  <c r="BX8" i="3"/>
  <c r="BY8" i="3"/>
  <c r="BZ8" i="3"/>
  <c r="CA8" i="3"/>
  <c r="BS9" i="3"/>
  <c r="BT9" i="3"/>
  <c r="BU9" i="3"/>
  <c r="BV9" i="3"/>
  <c r="BW9" i="3"/>
  <c r="BX9" i="3"/>
  <c r="BY9" i="3"/>
  <c r="BZ9" i="3"/>
  <c r="CA9" i="3"/>
  <c r="BS10" i="3"/>
  <c r="BU10" i="3"/>
  <c r="BV10" i="3"/>
  <c r="BX10" i="3"/>
  <c r="BY10" i="3"/>
  <c r="BS11" i="3"/>
  <c r="BT11" i="3"/>
  <c r="BU11" i="3"/>
  <c r="BV11" i="3"/>
  <c r="BW11" i="3"/>
  <c r="BX11" i="3"/>
  <c r="BY11" i="3"/>
  <c r="BZ11" i="3"/>
  <c r="CA11" i="3"/>
  <c r="BS12" i="3"/>
  <c r="BT12" i="3"/>
  <c r="BU12" i="3"/>
  <c r="BV12" i="3"/>
  <c r="BW12" i="3"/>
  <c r="BX12" i="3"/>
  <c r="BY12" i="3"/>
  <c r="BZ12" i="3"/>
  <c r="CA12" i="3"/>
  <c r="BS13" i="3"/>
  <c r="BT13" i="3"/>
  <c r="BU13" i="3"/>
  <c r="BV13" i="3"/>
  <c r="BW13" i="3"/>
  <c r="BX13" i="3"/>
  <c r="BY13" i="3"/>
  <c r="BZ13" i="3"/>
  <c r="CA13" i="3"/>
  <c r="BS14" i="3"/>
  <c r="BT14" i="3"/>
  <c r="BU14" i="3"/>
  <c r="BV14" i="3"/>
  <c r="BW14" i="3"/>
  <c r="BX14" i="3"/>
  <c r="BY14" i="3"/>
  <c r="BZ14" i="3"/>
  <c r="CA14" i="3"/>
  <c r="BS16" i="3"/>
  <c r="BT16" i="3"/>
  <c r="BU16" i="3"/>
  <c r="BV16" i="3"/>
  <c r="BW16" i="3"/>
  <c r="BX16" i="3"/>
  <c r="BY16" i="3"/>
  <c r="BZ16" i="3"/>
  <c r="CA16" i="3"/>
  <c r="BS17" i="3"/>
  <c r="BT17" i="3"/>
  <c r="BU17" i="3"/>
  <c r="BV17" i="3"/>
  <c r="BW17" i="3"/>
  <c r="BX17" i="3"/>
  <c r="BY17" i="3"/>
  <c r="BZ17" i="3"/>
  <c r="CA17" i="3"/>
  <c r="BS18" i="3"/>
  <c r="BT18" i="3"/>
  <c r="BU18" i="3"/>
  <c r="BV18" i="3"/>
  <c r="BW18" i="3"/>
  <c r="BX18" i="3"/>
  <c r="BY18" i="3"/>
  <c r="BZ18" i="3"/>
  <c r="CA18" i="3"/>
  <c r="BS20" i="3"/>
  <c r="BT20" i="3"/>
  <c r="BU20" i="3"/>
  <c r="BV20" i="3"/>
  <c r="BW20" i="3"/>
  <c r="BX20" i="3"/>
  <c r="BY20" i="3"/>
  <c r="BZ20" i="3"/>
  <c r="CA20" i="3"/>
  <c r="BS21" i="3"/>
  <c r="BT21" i="3"/>
  <c r="BU21" i="3"/>
  <c r="BV21" i="3"/>
  <c r="BW21" i="3"/>
  <c r="BX21" i="3"/>
  <c r="BY21" i="3"/>
  <c r="BZ21" i="3"/>
  <c r="CA21" i="3"/>
  <c r="BS22" i="3"/>
  <c r="BT22" i="3"/>
  <c r="BU22" i="3"/>
  <c r="BV22" i="3"/>
  <c r="BW22" i="3"/>
  <c r="BX22" i="3"/>
  <c r="BY22" i="3"/>
  <c r="BZ22" i="3"/>
  <c r="CA22" i="3"/>
  <c r="BS23" i="3"/>
  <c r="BT23" i="3"/>
  <c r="BU23" i="3"/>
  <c r="BV23" i="3"/>
  <c r="BW23" i="3"/>
  <c r="BX23" i="3"/>
  <c r="BY23" i="3"/>
  <c r="BZ23" i="3"/>
  <c r="CA23" i="3"/>
  <c r="BS24" i="3"/>
  <c r="BT24" i="3"/>
  <c r="BU24" i="3"/>
  <c r="BV24" i="3"/>
  <c r="BW24" i="3"/>
  <c r="BX24" i="3"/>
  <c r="BY24" i="3"/>
  <c r="BZ24" i="3"/>
  <c r="CA24" i="3"/>
  <c r="BS25" i="3"/>
  <c r="BT25" i="3"/>
  <c r="BU25" i="3"/>
  <c r="BV25" i="3"/>
  <c r="BW25" i="3"/>
  <c r="BX25" i="3"/>
  <c r="BY25" i="3"/>
  <c r="BZ25" i="3"/>
  <c r="CA25" i="3"/>
  <c r="BS26" i="3"/>
  <c r="BT26" i="3"/>
  <c r="BU26" i="3"/>
  <c r="BV26" i="3"/>
  <c r="BW26" i="3"/>
  <c r="BX26" i="3"/>
  <c r="BY26" i="3"/>
  <c r="BZ26" i="3"/>
  <c r="CA26" i="3"/>
  <c r="BS28" i="3"/>
  <c r="BT28" i="3"/>
  <c r="BU28" i="3"/>
  <c r="BV28" i="3"/>
  <c r="BW28" i="3"/>
  <c r="BX28" i="3"/>
  <c r="BY28" i="3"/>
  <c r="BZ28" i="3"/>
  <c r="CA28" i="3"/>
  <c r="BS29" i="3"/>
  <c r="BT29" i="3"/>
  <c r="BU29" i="3"/>
  <c r="BV29" i="3"/>
  <c r="BW29" i="3"/>
  <c r="BX29" i="3"/>
  <c r="BY29" i="3"/>
  <c r="BZ29" i="3"/>
  <c r="CA29" i="3"/>
  <c r="BS30" i="3"/>
  <c r="BT30" i="3"/>
  <c r="BU30" i="3"/>
  <c r="BV30" i="3"/>
  <c r="BW30" i="3"/>
  <c r="BX30" i="3"/>
  <c r="BY30" i="3"/>
  <c r="BZ30" i="3"/>
  <c r="CA30" i="3"/>
  <c r="BS31" i="3"/>
  <c r="BT31" i="3"/>
  <c r="BU31" i="3"/>
  <c r="BV31" i="3"/>
  <c r="BW31" i="3"/>
  <c r="BX31" i="3"/>
  <c r="BY31" i="3"/>
  <c r="BZ31" i="3"/>
  <c r="CA31" i="3"/>
  <c r="BS32" i="3"/>
  <c r="BT32" i="3"/>
  <c r="BU32" i="3"/>
  <c r="BV32" i="3"/>
  <c r="BW32" i="3"/>
  <c r="BX32" i="3"/>
  <c r="BY32" i="3"/>
  <c r="BZ32" i="3"/>
  <c r="CA32" i="3"/>
  <c r="BS34" i="3"/>
  <c r="BT34" i="3"/>
  <c r="BU34" i="3"/>
  <c r="BV34" i="3"/>
  <c r="BW34" i="3"/>
  <c r="BX34" i="3"/>
  <c r="BY34" i="3"/>
  <c r="BZ34" i="3"/>
  <c r="CA34" i="3"/>
  <c r="BS35" i="3"/>
  <c r="BT35" i="3"/>
  <c r="BU35" i="3"/>
  <c r="BV35" i="3"/>
  <c r="BW35" i="3"/>
  <c r="BX35" i="3"/>
  <c r="BY35" i="3"/>
  <c r="BZ35" i="3"/>
  <c r="CA35" i="3"/>
  <c r="BS36" i="3"/>
  <c r="BT36" i="3"/>
  <c r="BU36" i="3"/>
  <c r="BV36" i="3"/>
  <c r="BW36" i="3"/>
  <c r="BX36" i="3"/>
  <c r="BY36" i="3"/>
  <c r="BZ36" i="3"/>
  <c r="CA36" i="3"/>
  <c r="BS37" i="3"/>
  <c r="BT37" i="3"/>
  <c r="BU37" i="3"/>
  <c r="BV37" i="3"/>
  <c r="BW37" i="3"/>
  <c r="BX37" i="3"/>
  <c r="BY37" i="3"/>
  <c r="BZ37" i="3"/>
  <c r="CA37" i="3"/>
  <c r="BS38" i="3"/>
  <c r="BT38" i="3"/>
  <c r="BU38" i="3"/>
  <c r="BV38" i="3"/>
  <c r="BW38" i="3"/>
  <c r="BX38" i="3"/>
  <c r="BY38" i="3"/>
  <c r="BZ38" i="3"/>
  <c r="CA38" i="3"/>
  <c r="BS39" i="3"/>
  <c r="BT39" i="3"/>
  <c r="BU39" i="3"/>
  <c r="BV39" i="3"/>
  <c r="BW39" i="3"/>
  <c r="BX39" i="3"/>
  <c r="BY39" i="3"/>
  <c r="BZ39" i="3"/>
  <c r="CA39" i="3"/>
  <c r="BS41" i="3"/>
  <c r="BT41" i="3"/>
  <c r="BU41" i="3"/>
  <c r="BV41" i="3"/>
  <c r="BW41" i="3"/>
  <c r="BX41" i="3"/>
  <c r="BY41" i="3"/>
  <c r="BZ41" i="3"/>
  <c r="CA41" i="3"/>
  <c r="BS42" i="3"/>
  <c r="BT42" i="3"/>
  <c r="BU42" i="3"/>
  <c r="BV42" i="3"/>
  <c r="BW42" i="3"/>
  <c r="BX42" i="3"/>
  <c r="BY42" i="3"/>
  <c r="BZ42" i="3"/>
  <c r="CA42" i="3"/>
  <c r="BS43" i="3"/>
  <c r="BT43" i="3"/>
  <c r="BU43" i="3"/>
  <c r="BV43" i="3"/>
  <c r="BW43" i="3"/>
  <c r="BX43" i="3"/>
  <c r="BY43" i="3"/>
  <c r="BZ43" i="3"/>
  <c r="CA43" i="3"/>
  <c r="CC5" i="3"/>
  <c r="CD5" i="3"/>
  <c r="CE5" i="3"/>
  <c r="CF5" i="3"/>
  <c r="CG5" i="3"/>
  <c r="CH5" i="3"/>
  <c r="CI5" i="3"/>
  <c r="CJ5" i="3"/>
  <c r="CK5" i="3"/>
  <c r="CL5" i="3"/>
  <c r="CM5" i="3"/>
  <c r="CN5" i="3"/>
  <c r="CO5" i="3"/>
  <c r="CP5" i="3"/>
  <c r="CQ5" i="3"/>
  <c r="CR5" i="3"/>
  <c r="CS5" i="3"/>
  <c r="CT5" i="3"/>
  <c r="CU5" i="3"/>
  <c r="CV5" i="3"/>
  <c r="CW5" i="3"/>
  <c r="CX5" i="3"/>
  <c r="CY5" i="3"/>
  <c r="CZ5" i="3"/>
  <c r="DA5" i="3"/>
  <c r="DB5" i="3"/>
  <c r="DC5" i="3"/>
  <c r="DD5" i="3"/>
  <c r="DE5" i="3"/>
  <c r="DF5" i="3"/>
  <c r="DG5" i="3"/>
  <c r="DH5" i="3"/>
  <c r="DI5" i="3"/>
  <c r="DJ5" i="3"/>
  <c r="DK5" i="3"/>
  <c r="DL5" i="3"/>
  <c r="DM5" i="3"/>
  <c r="DN5" i="3"/>
  <c r="DO5" i="3"/>
  <c r="DP5" i="3"/>
  <c r="DQ5" i="3"/>
  <c r="DR5" i="3"/>
  <c r="DS5" i="3"/>
  <c r="DT5" i="3"/>
  <c r="DU5" i="3"/>
  <c r="DV5" i="3"/>
  <c r="DW5" i="3"/>
  <c r="DX5" i="3"/>
  <c r="DY5" i="3"/>
  <c r="DZ5" i="3"/>
  <c r="EA5" i="3"/>
  <c r="EC5" i="3"/>
  <c r="ED5" i="3"/>
  <c r="EE5" i="3"/>
  <c r="EF5" i="3"/>
  <c r="EG5" i="3"/>
  <c r="EH5" i="3"/>
  <c r="EI5" i="3"/>
  <c r="EJ5" i="3"/>
  <c r="EK5" i="3"/>
  <c r="EL5" i="3"/>
  <c r="EM5" i="3"/>
  <c r="EN5" i="3"/>
  <c r="EO5" i="3"/>
  <c r="EP5" i="3"/>
  <c r="EQ5" i="3"/>
  <c r="ER5" i="3"/>
  <c r="ES5" i="3"/>
  <c r="ET5" i="3"/>
  <c r="EU5" i="3"/>
  <c r="EV5" i="3"/>
  <c r="EW5" i="3"/>
  <c r="EX5" i="3"/>
  <c r="EY5" i="3"/>
  <c r="CC6" i="3"/>
  <c r="CD6" i="3"/>
  <c r="CE6" i="3"/>
  <c r="CF6" i="3"/>
  <c r="CG6" i="3"/>
  <c r="CH6" i="3"/>
  <c r="CI6" i="3"/>
  <c r="CJ6" i="3"/>
  <c r="CK6" i="3"/>
  <c r="CL6" i="3"/>
  <c r="CM6" i="3"/>
  <c r="CN6" i="3"/>
  <c r="CO6" i="3"/>
  <c r="CP6" i="3"/>
  <c r="CQ6" i="3"/>
  <c r="CR6" i="3"/>
  <c r="CS6" i="3"/>
  <c r="CT6" i="3"/>
  <c r="CU6" i="3"/>
  <c r="CV6" i="3"/>
  <c r="CW6" i="3"/>
  <c r="CX6" i="3"/>
  <c r="CY6" i="3"/>
  <c r="CZ6" i="3"/>
  <c r="DA6" i="3"/>
  <c r="DB6" i="3"/>
  <c r="DC6" i="3"/>
  <c r="DD6" i="3"/>
  <c r="DE6" i="3"/>
  <c r="DF6" i="3"/>
  <c r="DG6" i="3"/>
  <c r="DH6" i="3"/>
  <c r="DI6" i="3"/>
  <c r="DJ6" i="3"/>
  <c r="DK6" i="3"/>
  <c r="DL6" i="3"/>
  <c r="DM6" i="3"/>
  <c r="DN6" i="3"/>
  <c r="DO6" i="3"/>
  <c r="DP6" i="3"/>
  <c r="DQ6" i="3"/>
  <c r="DR6" i="3"/>
  <c r="DS6" i="3"/>
  <c r="DT6" i="3"/>
  <c r="DU6" i="3"/>
  <c r="DV6" i="3"/>
  <c r="DW6" i="3"/>
  <c r="DX6" i="3"/>
  <c r="DY6" i="3"/>
  <c r="DZ6" i="3"/>
  <c r="EA6" i="3"/>
  <c r="EC6" i="3"/>
  <c r="ED6" i="3"/>
  <c r="EE6" i="3"/>
  <c r="EF6" i="3"/>
  <c r="EG6" i="3"/>
  <c r="EH6" i="3"/>
  <c r="EI6" i="3"/>
  <c r="EJ6" i="3"/>
  <c r="EK6" i="3"/>
  <c r="EL6" i="3"/>
  <c r="EM6" i="3"/>
  <c r="EN6" i="3"/>
  <c r="EO6" i="3"/>
  <c r="EP6" i="3"/>
  <c r="EQ6" i="3"/>
  <c r="ER6" i="3"/>
  <c r="ES6" i="3"/>
  <c r="ET6" i="3"/>
  <c r="EU6" i="3"/>
  <c r="EV6" i="3"/>
  <c r="EW6" i="3"/>
  <c r="EW15" i="3" s="1"/>
  <c r="EX6" i="3"/>
  <c r="EY6" i="3"/>
  <c r="CC7" i="3"/>
  <c r="CD7" i="3"/>
  <c r="CE7" i="3"/>
  <c r="CF7" i="3"/>
  <c r="CG7" i="3"/>
  <c r="CH7" i="3"/>
  <c r="CI7" i="3"/>
  <c r="CJ7" i="3"/>
  <c r="CK7" i="3"/>
  <c r="CL7" i="3"/>
  <c r="CM7" i="3"/>
  <c r="CN7" i="3"/>
  <c r="CO7" i="3"/>
  <c r="CP7" i="3"/>
  <c r="CQ7" i="3"/>
  <c r="CR7" i="3"/>
  <c r="CS7" i="3"/>
  <c r="CT7" i="3"/>
  <c r="CU7" i="3"/>
  <c r="CV7" i="3"/>
  <c r="CW7" i="3"/>
  <c r="CX7" i="3"/>
  <c r="CY7" i="3"/>
  <c r="CZ7" i="3"/>
  <c r="DA7" i="3"/>
  <c r="DB7" i="3"/>
  <c r="DC7" i="3"/>
  <c r="DD7" i="3"/>
  <c r="DE7" i="3"/>
  <c r="DF7" i="3"/>
  <c r="DG7" i="3"/>
  <c r="DH7" i="3"/>
  <c r="DI7" i="3"/>
  <c r="DJ7" i="3"/>
  <c r="DK7" i="3"/>
  <c r="DL7" i="3"/>
  <c r="DM7" i="3"/>
  <c r="DN7" i="3"/>
  <c r="DO7" i="3"/>
  <c r="DP7" i="3"/>
  <c r="DQ7" i="3"/>
  <c r="DR7" i="3"/>
  <c r="DS7" i="3"/>
  <c r="DT7" i="3"/>
  <c r="DU7" i="3"/>
  <c r="DV7" i="3"/>
  <c r="DW7" i="3"/>
  <c r="DX7" i="3"/>
  <c r="DY7" i="3"/>
  <c r="DZ7" i="3"/>
  <c r="EA7" i="3"/>
  <c r="EC7" i="3"/>
  <c r="ED7" i="3"/>
  <c r="EE7" i="3"/>
  <c r="EF7" i="3"/>
  <c r="EG7" i="3"/>
  <c r="EH7" i="3"/>
  <c r="EI7" i="3"/>
  <c r="EJ7" i="3"/>
  <c r="EK7" i="3"/>
  <c r="EL7" i="3"/>
  <c r="EM7" i="3"/>
  <c r="EN7" i="3"/>
  <c r="EO7" i="3"/>
  <c r="EP7" i="3"/>
  <c r="EQ7" i="3"/>
  <c r="ER7" i="3"/>
  <c r="ES7" i="3"/>
  <c r="ET7" i="3"/>
  <c r="EU7" i="3"/>
  <c r="EV7" i="3"/>
  <c r="EW7" i="3"/>
  <c r="EX7" i="3"/>
  <c r="EY7" i="3"/>
  <c r="CC8" i="3"/>
  <c r="CD8" i="3"/>
  <c r="CE8" i="3"/>
  <c r="CF8" i="3"/>
  <c r="CG8" i="3"/>
  <c r="CH8" i="3"/>
  <c r="CI8" i="3"/>
  <c r="CJ8" i="3"/>
  <c r="CK8" i="3"/>
  <c r="CL8" i="3"/>
  <c r="CM8" i="3"/>
  <c r="CN8" i="3"/>
  <c r="CO8" i="3"/>
  <c r="CP8" i="3"/>
  <c r="CQ8" i="3"/>
  <c r="CR8" i="3"/>
  <c r="CS8" i="3"/>
  <c r="CT8" i="3"/>
  <c r="CU8" i="3"/>
  <c r="CV8" i="3"/>
  <c r="CW8" i="3"/>
  <c r="CX8" i="3"/>
  <c r="CY8" i="3"/>
  <c r="CZ8" i="3"/>
  <c r="DA8" i="3"/>
  <c r="DB8" i="3"/>
  <c r="DC8" i="3"/>
  <c r="DD8" i="3"/>
  <c r="DE8" i="3"/>
  <c r="DF8" i="3"/>
  <c r="DG8" i="3"/>
  <c r="DH8" i="3"/>
  <c r="DI8" i="3"/>
  <c r="DJ8" i="3"/>
  <c r="DK8" i="3"/>
  <c r="DL8" i="3"/>
  <c r="DM8" i="3"/>
  <c r="DN8" i="3"/>
  <c r="DO8" i="3"/>
  <c r="DP8" i="3"/>
  <c r="DQ8" i="3"/>
  <c r="DR8" i="3"/>
  <c r="DS8" i="3"/>
  <c r="DT8" i="3"/>
  <c r="DU8" i="3"/>
  <c r="DV8" i="3"/>
  <c r="DW8" i="3"/>
  <c r="DX8" i="3"/>
  <c r="DY8" i="3"/>
  <c r="DZ8" i="3"/>
  <c r="EA8" i="3"/>
  <c r="EC8" i="3"/>
  <c r="ED8" i="3"/>
  <c r="EE8" i="3"/>
  <c r="EF8" i="3"/>
  <c r="EG8" i="3"/>
  <c r="EH8" i="3"/>
  <c r="EI8" i="3"/>
  <c r="EJ8" i="3"/>
  <c r="EK8" i="3"/>
  <c r="EL8" i="3"/>
  <c r="EM8" i="3"/>
  <c r="EN8" i="3"/>
  <c r="EO8" i="3"/>
  <c r="EP8" i="3"/>
  <c r="EQ8" i="3"/>
  <c r="ER8" i="3"/>
  <c r="ES8" i="3"/>
  <c r="ET8" i="3"/>
  <c r="EU8" i="3"/>
  <c r="EV8" i="3"/>
  <c r="EW8" i="3"/>
  <c r="EX8" i="3"/>
  <c r="EY8" i="3"/>
  <c r="CC9" i="3"/>
  <c r="CD9" i="3"/>
  <c r="CE9" i="3"/>
  <c r="CF9" i="3"/>
  <c r="CG9" i="3"/>
  <c r="CH9" i="3"/>
  <c r="CI9" i="3"/>
  <c r="CJ9" i="3"/>
  <c r="CK9" i="3"/>
  <c r="CL9" i="3"/>
  <c r="CM9" i="3"/>
  <c r="CN9" i="3"/>
  <c r="CO9" i="3"/>
  <c r="CP9" i="3"/>
  <c r="CQ9" i="3"/>
  <c r="CR9" i="3"/>
  <c r="CS9" i="3"/>
  <c r="CT9" i="3"/>
  <c r="CU9" i="3"/>
  <c r="CV9" i="3"/>
  <c r="CW9" i="3"/>
  <c r="CX9" i="3"/>
  <c r="CY9" i="3"/>
  <c r="CZ9" i="3"/>
  <c r="DA9" i="3"/>
  <c r="DB9" i="3"/>
  <c r="DC9" i="3"/>
  <c r="DD9" i="3"/>
  <c r="DE9" i="3"/>
  <c r="DF9" i="3"/>
  <c r="DG9" i="3"/>
  <c r="DH9" i="3"/>
  <c r="DI9" i="3"/>
  <c r="DJ9" i="3"/>
  <c r="DK9" i="3"/>
  <c r="DL9" i="3"/>
  <c r="DM9" i="3"/>
  <c r="DN9" i="3"/>
  <c r="DO9" i="3"/>
  <c r="DP9" i="3"/>
  <c r="DQ9" i="3"/>
  <c r="DR9" i="3"/>
  <c r="DS9" i="3"/>
  <c r="DT9" i="3"/>
  <c r="DU9" i="3"/>
  <c r="DV9" i="3"/>
  <c r="DW9" i="3"/>
  <c r="DX9" i="3"/>
  <c r="DY9" i="3"/>
  <c r="DZ9" i="3"/>
  <c r="EA9" i="3"/>
  <c r="EC9" i="3"/>
  <c r="ED9" i="3"/>
  <c r="EE9" i="3"/>
  <c r="EF9" i="3"/>
  <c r="EG9" i="3"/>
  <c r="EH9" i="3"/>
  <c r="EI9" i="3"/>
  <c r="EJ9" i="3"/>
  <c r="EK9" i="3"/>
  <c r="EL9" i="3"/>
  <c r="EM9" i="3"/>
  <c r="EN9" i="3"/>
  <c r="EO9" i="3"/>
  <c r="EP9" i="3"/>
  <c r="EQ9" i="3"/>
  <c r="EQ15" i="3" s="1"/>
  <c r="ER9" i="3"/>
  <c r="ES9" i="3"/>
  <c r="ET9" i="3"/>
  <c r="EU9" i="3"/>
  <c r="EV9" i="3"/>
  <c r="EW9" i="3"/>
  <c r="EX9" i="3"/>
  <c r="EY9" i="3"/>
  <c r="EP10" i="3"/>
  <c r="EQ10" i="3"/>
  <c r="ES10" i="3"/>
  <c r="ET10" i="3"/>
  <c r="EV10" i="3"/>
  <c r="EW10" i="3"/>
  <c r="CC11" i="3"/>
  <c r="CD11" i="3"/>
  <c r="CE11" i="3"/>
  <c r="CF11" i="3"/>
  <c r="CG11" i="3"/>
  <c r="CH11" i="3"/>
  <c r="CI11" i="3"/>
  <c r="CJ11" i="3"/>
  <c r="CK11" i="3"/>
  <c r="CL11" i="3"/>
  <c r="CM11" i="3"/>
  <c r="CN11" i="3"/>
  <c r="CO11" i="3"/>
  <c r="CP11" i="3"/>
  <c r="CQ11" i="3"/>
  <c r="CR11" i="3"/>
  <c r="CS11" i="3"/>
  <c r="CT11" i="3"/>
  <c r="CU11" i="3"/>
  <c r="CV11" i="3"/>
  <c r="CW11" i="3"/>
  <c r="CX11" i="3"/>
  <c r="CY11" i="3"/>
  <c r="CZ11" i="3"/>
  <c r="DA11" i="3"/>
  <c r="DB11" i="3"/>
  <c r="DC11" i="3"/>
  <c r="DD11" i="3"/>
  <c r="DE11" i="3"/>
  <c r="DF11" i="3"/>
  <c r="DG11" i="3"/>
  <c r="DH11" i="3"/>
  <c r="DI11" i="3"/>
  <c r="DJ11" i="3"/>
  <c r="DK11" i="3"/>
  <c r="DL11" i="3"/>
  <c r="DM11" i="3"/>
  <c r="DN11" i="3"/>
  <c r="DO11" i="3"/>
  <c r="DP11" i="3"/>
  <c r="DQ11" i="3"/>
  <c r="DR11" i="3"/>
  <c r="DS11" i="3"/>
  <c r="DT11" i="3"/>
  <c r="DU11" i="3"/>
  <c r="DV11" i="3"/>
  <c r="DW11" i="3"/>
  <c r="DX11" i="3"/>
  <c r="DY11" i="3"/>
  <c r="DZ11" i="3"/>
  <c r="EA11" i="3"/>
  <c r="EC11" i="3"/>
  <c r="ED11" i="3"/>
  <c r="EE11" i="3"/>
  <c r="EF11" i="3"/>
  <c r="EG11" i="3"/>
  <c r="EH11" i="3"/>
  <c r="EI11" i="3"/>
  <c r="EJ11" i="3"/>
  <c r="EK11" i="3"/>
  <c r="EL11" i="3"/>
  <c r="EM11" i="3"/>
  <c r="EN11" i="3"/>
  <c r="EO11" i="3"/>
  <c r="EP11" i="3"/>
  <c r="EQ11" i="3"/>
  <c r="ER11" i="3"/>
  <c r="ES11" i="3"/>
  <c r="ET11" i="3"/>
  <c r="EU11" i="3"/>
  <c r="EV11" i="3"/>
  <c r="EW11" i="3"/>
  <c r="EX11" i="3"/>
  <c r="EY11" i="3"/>
  <c r="CC12" i="3"/>
  <c r="CD12" i="3"/>
  <c r="CE12" i="3"/>
  <c r="CF12" i="3"/>
  <c r="CG12" i="3"/>
  <c r="CH12" i="3"/>
  <c r="CI12" i="3"/>
  <c r="CJ12" i="3"/>
  <c r="CK12" i="3"/>
  <c r="CL12" i="3"/>
  <c r="CM12" i="3"/>
  <c r="CN12" i="3"/>
  <c r="CO12" i="3"/>
  <c r="CP12" i="3"/>
  <c r="CQ12" i="3"/>
  <c r="CR12" i="3"/>
  <c r="CS12" i="3"/>
  <c r="CT12" i="3"/>
  <c r="CU12" i="3"/>
  <c r="CV12" i="3"/>
  <c r="CW12" i="3"/>
  <c r="CX12" i="3"/>
  <c r="CY12" i="3"/>
  <c r="CZ12" i="3"/>
  <c r="DA12" i="3"/>
  <c r="DB12" i="3"/>
  <c r="DC12" i="3"/>
  <c r="DD12" i="3"/>
  <c r="DE12" i="3"/>
  <c r="DF12" i="3"/>
  <c r="DG12" i="3"/>
  <c r="DH12" i="3"/>
  <c r="DI12" i="3"/>
  <c r="DJ12" i="3"/>
  <c r="DK12" i="3"/>
  <c r="DL12" i="3"/>
  <c r="DM12" i="3"/>
  <c r="DN12" i="3"/>
  <c r="DO12" i="3"/>
  <c r="DP12" i="3"/>
  <c r="DQ12" i="3"/>
  <c r="DR12" i="3"/>
  <c r="DS12" i="3"/>
  <c r="DT12" i="3"/>
  <c r="DU12" i="3"/>
  <c r="DV12" i="3"/>
  <c r="DW12" i="3"/>
  <c r="DX12" i="3"/>
  <c r="DY12" i="3"/>
  <c r="DZ12" i="3"/>
  <c r="EA12" i="3"/>
  <c r="EC12" i="3"/>
  <c r="ED12" i="3"/>
  <c r="EE12" i="3"/>
  <c r="EF12" i="3"/>
  <c r="EG12" i="3"/>
  <c r="EH12" i="3"/>
  <c r="EI12" i="3"/>
  <c r="EJ12" i="3"/>
  <c r="EK12" i="3"/>
  <c r="EL12" i="3"/>
  <c r="EM12" i="3"/>
  <c r="EN12" i="3"/>
  <c r="EO12" i="3"/>
  <c r="EP12" i="3"/>
  <c r="EQ12" i="3"/>
  <c r="ER12" i="3"/>
  <c r="ES12" i="3"/>
  <c r="ET12" i="3"/>
  <c r="EU12" i="3"/>
  <c r="EV12" i="3"/>
  <c r="EW12" i="3"/>
  <c r="EX12" i="3"/>
  <c r="EY12" i="3"/>
  <c r="CC13" i="3"/>
  <c r="CD13" i="3"/>
  <c r="CE13" i="3"/>
  <c r="CF13" i="3"/>
  <c r="CG13" i="3"/>
  <c r="CH13" i="3"/>
  <c r="CI13" i="3"/>
  <c r="CJ13" i="3"/>
  <c r="CK13" i="3"/>
  <c r="CL13" i="3"/>
  <c r="CM13" i="3"/>
  <c r="CN13" i="3"/>
  <c r="CO13" i="3"/>
  <c r="CP13" i="3"/>
  <c r="CQ13" i="3"/>
  <c r="CR13" i="3"/>
  <c r="CS13" i="3"/>
  <c r="CT13" i="3"/>
  <c r="CU13" i="3"/>
  <c r="CV13" i="3"/>
  <c r="CW13" i="3"/>
  <c r="CX13" i="3"/>
  <c r="CY13" i="3"/>
  <c r="CZ13" i="3"/>
  <c r="DA13" i="3"/>
  <c r="DB13" i="3"/>
  <c r="DC13" i="3"/>
  <c r="DD13" i="3"/>
  <c r="DE13" i="3"/>
  <c r="DF13" i="3"/>
  <c r="DG13" i="3"/>
  <c r="DH13" i="3"/>
  <c r="DI13" i="3"/>
  <c r="DJ13" i="3"/>
  <c r="DK13" i="3"/>
  <c r="DL13" i="3"/>
  <c r="DM13" i="3"/>
  <c r="DN13" i="3"/>
  <c r="DO13" i="3"/>
  <c r="DP13" i="3"/>
  <c r="DQ13" i="3"/>
  <c r="DR13" i="3"/>
  <c r="DS13" i="3"/>
  <c r="DT13" i="3"/>
  <c r="DU13" i="3"/>
  <c r="DV13" i="3"/>
  <c r="DW13" i="3"/>
  <c r="DX13" i="3"/>
  <c r="DY13" i="3"/>
  <c r="DZ13" i="3"/>
  <c r="EA13" i="3"/>
  <c r="EC13" i="3"/>
  <c r="ED13" i="3"/>
  <c r="EE13" i="3"/>
  <c r="EF13" i="3"/>
  <c r="EG13" i="3"/>
  <c r="EH13" i="3"/>
  <c r="EI13" i="3"/>
  <c r="EJ13" i="3"/>
  <c r="EK13" i="3"/>
  <c r="EL13" i="3"/>
  <c r="EM13" i="3"/>
  <c r="EN13" i="3"/>
  <c r="EO13" i="3"/>
  <c r="EP13" i="3"/>
  <c r="EQ13" i="3"/>
  <c r="ER13" i="3"/>
  <c r="ES13" i="3"/>
  <c r="ET13" i="3"/>
  <c r="EU13" i="3"/>
  <c r="EV13" i="3"/>
  <c r="EW13" i="3"/>
  <c r="EX13" i="3"/>
  <c r="EY13" i="3"/>
  <c r="CC14" i="3"/>
  <c r="CD14" i="3"/>
  <c r="CE14" i="3"/>
  <c r="CF14" i="3"/>
  <c r="CG14" i="3"/>
  <c r="CH14" i="3"/>
  <c r="CI14" i="3"/>
  <c r="CJ14" i="3"/>
  <c r="CK14" i="3"/>
  <c r="CL14" i="3"/>
  <c r="CM14" i="3"/>
  <c r="CN14" i="3"/>
  <c r="CO14" i="3"/>
  <c r="CP14" i="3"/>
  <c r="CQ14" i="3"/>
  <c r="CR14" i="3"/>
  <c r="CS14" i="3"/>
  <c r="CT14" i="3"/>
  <c r="CU14" i="3"/>
  <c r="CV14" i="3"/>
  <c r="CW14" i="3"/>
  <c r="CX14" i="3"/>
  <c r="CY14" i="3"/>
  <c r="CZ14" i="3"/>
  <c r="DA14" i="3"/>
  <c r="DB14" i="3"/>
  <c r="DC14" i="3"/>
  <c r="DD14" i="3"/>
  <c r="DE14" i="3"/>
  <c r="DF14" i="3"/>
  <c r="DG14" i="3"/>
  <c r="DH14" i="3"/>
  <c r="DI14" i="3"/>
  <c r="DJ14" i="3"/>
  <c r="DK14" i="3"/>
  <c r="DL14" i="3"/>
  <c r="DM14" i="3"/>
  <c r="DN14" i="3"/>
  <c r="DO14" i="3"/>
  <c r="DP14" i="3"/>
  <c r="DQ14" i="3"/>
  <c r="DR14" i="3"/>
  <c r="DS14" i="3"/>
  <c r="DT14" i="3"/>
  <c r="DU14" i="3"/>
  <c r="DV14" i="3"/>
  <c r="DW14" i="3"/>
  <c r="DX14" i="3"/>
  <c r="DY14" i="3"/>
  <c r="DZ14" i="3"/>
  <c r="EA14" i="3"/>
  <c r="EC14" i="3"/>
  <c r="ED14" i="3"/>
  <c r="EE14" i="3"/>
  <c r="EF14" i="3"/>
  <c r="EG14" i="3"/>
  <c r="EH14" i="3"/>
  <c r="EI14" i="3"/>
  <c r="EJ14" i="3"/>
  <c r="EK14" i="3"/>
  <c r="EL14" i="3"/>
  <c r="EM14" i="3"/>
  <c r="EN14" i="3"/>
  <c r="EO14" i="3"/>
  <c r="EP14" i="3"/>
  <c r="EQ14" i="3"/>
  <c r="ER14" i="3"/>
  <c r="ES14" i="3"/>
  <c r="ET14" i="3"/>
  <c r="EU14" i="3"/>
  <c r="EV14" i="3"/>
  <c r="EW14" i="3"/>
  <c r="EX14" i="3"/>
  <c r="EY14" i="3"/>
  <c r="EV15" i="3"/>
  <c r="CC16" i="3"/>
  <c r="CD16" i="3"/>
  <c r="CE16" i="3"/>
  <c r="CF16" i="3"/>
  <c r="CG16" i="3"/>
  <c r="CH16" i="3"/>
  <c r="CH19" i="3" s="1"/>
  <c r="CI16" i="3"/>
  <c r="CI19" i="3" s="1"/>
  <c r="CJ16" i="3"/>
  <c r="CK16" i="3"/>
  <c r="CL16" i="3"/>
  <c r="CM16" i="3"/>
  <c r="CN16" i="3"/>
  <c r="CO16" i="3"/>
  <c r="CP16" i="3"/>
  <c r="CQ16" i="3"/>
  <c r="CQ19" i="3" s="1"/>
  <c r="CR16" i="3"/>
  <c r="CS16" i="3"/>
  <c r="CT16" i="3"/>
  <c r="CU16" i="3"/>
  <c r="CV16" i="3"/>
  <c r="CW16" i="3"/>
  <c r="CX16" i="3"/>
  <c r="CX19" i="3" s="1"/>
  <c r="CY16" i="3"/>
  <c r="CY19" i="3" s="1"/>
  <c r="CZ16" i="3"/>
  <c r="DA16" i="3"/>
  <c r="DB16" i="3"/>
  <c r="DC16" i="3"/>
  <c r="DD16" i="3"/>
  <c r="DE16" i="3"/>
  <c r="DF16" i="3"/>
  <c r="DF19" i="3" s="1"/>
  <c r="DG16" i="3"/>
  <c r="DG19" i="3" s="1"/>
  <c r="DH16" i="3"/>
  <c r="DI16" i="3"/>
  <c r="DJ16" i="3"/>
  <c r="DK16" i="3"/>
  <c r="DL16" i="3"/>
  <c r="DM16" i="3"/>
  <c r="DN16" i="3"/>
  <c r="DO16" i="3"/>
  <c r="DO19" i="3" s="1"/>
  <c r="DP16" i="3"/>
  <c r="DQ16" i="3"/>
  <c r="DR16" i="3"/>
  <c r="DS16" i="3"/>
  <c r="DT16" i="3"/>
  <c r="DU16" i="3"/>
  <c r="DV16" i="3"/>
  <c r="DV19" i="3" s="1"/>
  <c r="DW16" i="3"/>
  <c r="DW19" i="3" s="1"/>
  <c r="DX16" i="3"/>
  <c r="DY16" i="3"/>
  <c r="DZ16" i="3"/>
  <c r="EA16" i="3"/>
  <c r="EC16" i="3"/>
  <c r="ED16" i="3"/>
  <c r="EE16" i="3"/>
  <c r="EE19" i="3" s="1"/>
  <c r="EF16" i="3"/>
  <c r="EF19" i="3" s="1"/>
  <c r="EG16" i="3"/>
  <c r="EH16" i="3"/>
  <c r="EI16" i="3"/>
  <c r="EJ16" i="3"/>
  <c r="EK16" i="3"/>
  <c r="EL16" i="3"/>
  <c r="EM16" i="3"/>
  <c r="EM19" i="3" s="1"/>
  <c r="EN16" i="3"/>
  <c r="EN19" i="3" s="1"/>
  <c r="EO16" i="3"/>
  <c r="EP16" i="3"/>
  <c r="EQ16" i="3"/>
  <c r="ER16" i="3"/>
  <c r="ES16" i="3"/>
  <c r="ET16" i="3"/>
  <c r="EU16" i="3"/>
  <c r="EU19" i="3" s="1"/>
  <c r="EV16" i="3"/>
  <c r="EV19" i="3" s="1"/>
  <c r="EW16" i="3"/>
  <c r="EX16" i="3"/>
  <c r="EY16" i="3"/>
  <c r="CC17" i="3"/>
  <c r="CD17" i="3"/>
  <c r="CE17" i="3"/>
  <c r="CF17" i="3"/>
  <c r="CF19" i="3" s="1"/>
  <c r="CG17" i="3"/>
  <c r="CH17" i="3"/>
  <c r="CI17" i="3"/>
  <c r="CJ17" i="3"/>
  <c r="CK17" i="3"/>
  <c r="CL17" i="3"/>
  <c r="CM17" i="3"/>
  <c r="CN17" i="3"/>
  <c r="CO17" i="3"/>
  <c r="CP17" i="3"/>
  <c r="CQ17" i="3"/>
  <c r="CR17" i="3"/>
  <c r="CS17" i="3"/>
  <c r="CT17" i="3"/>
  <c r="CU17" i="3"/>
  <c r="CV17" i="3"/>
  <c r="CV19" i="3" s="1"/>
  <c r="CW17" i="3"/>
  <c r="CX17" i="3"/>
  <c r="CY17" i="3"/>
  <c r="CZ17" i="3"/>
  <c r="DA17" i="3"/>
  <c r="DB17" i="3"/>
  <c r="DC17" i="3"/>
  <c r="DD17" i="3"/>
  <c r="DD19" i="3" s="1"/>
  <c r="DE17" i="3"/>
  <c r="DF17" i="3"/>
  <c r="DG17" i="3"/>
  <c r="DH17" i="3"/>
  <c r="DI17" i="3"/>
  <c r="DJ17" i="3"/>
  <c r="DK17" i="3"/>
  <c r="DL17" i="3"/>
  <c r="DL19" i="3" s="1"/>
  <c r="DM17" i="3"/>
  <c r="DN17" i="3"/>
  <c r="DO17" i="3"/>
  <c r="DP17" i="3"/>
  <c r="DQ17" i="3"/>
  <c r="DR17" i="3"/>
  <c r="DS17" i="3"/>
  <c r="DT17" i="3"/>
  <c r="DT19" i="3" s="1"/>
  <c r="DU17" i="3"/>
  <c r="DV17" i="3"/>
  <c r="DW17" i="3"/>
  <c r="DX17" i="3"/>
  <c r="DY17" i="3"/>
  <c r="DZ17" i="3"/>
  <c r="EA17" i="3"/>
  <c r="EC17" i="3"/>
  <c r="ED17" i="3"/>
  <c r="EE17" i="3"/>
  <c r="EF17" i="3"/>
  <c r="EG17" i="3"/>
  <c r="EH17" i="3"/>
  <c r="EI17" i="3"/>
  <c r="EJ17" i="3"/>
  <c r="EK17" i="3"/>
  <c r="EK19" i="3" s="1"/>
  <c r="EL17" i="3"/>
  <c r="EM17" i="3"/>
  <c r="EN17" i="3"/>
  <c r="EO17" i="3"/>
  <c r="EP17" i="3"/>
  <c r="EQ17" i="3"/>
  <c r="ER17" i="3"/>
  <c r="ES17" i="3"/>
  <c r="ES19" i="3" s="1"/>
  <c r="ET17" i="3"/>
  <c r="EU17" i="3"/>
  <c r="EV17" i="3"/>
  <c r="EW17" i="3"/>
  <c r="EX17" i="3"/>
  <c r="EY17" i="3"/>
  <c r="CC18" i="3"/>
  <c r="CD18" i="3"/>
  <c r="CD19" i="3" s="1"/>
  <c r="CE18" i="3"/>
  <c r="CF18" i="3"/>
  <c r="CG18" i="3"/>
  <c r="CH18" i="3"/>
  <c r="CI18" i="3"/>
  <c r="CJ18" i="3"/>
  <c r="CK18" i="3"/>
  <c r="CL18" i="3"/>
  <c r="CL19" i="3" s="1"/>
  <c r="CM18" i="3"/>
  <c r="CN18" i="3"/>
  <c r="CO18" i="3"/>
  <c r="CP18" i="3"/>
  <c r="CQ18" i="3"/>
  <c r="CR18" i="3"/>
  <c r="CS18" i="3"/>
  <c r="CS19" i="3" s="1"/>
  <c r="CT18" i="3"/>
  <c r="CT19" i="3" s="1"/>
  <c r="CU18" i="3"/>
  <c r="CV18" i="3"/>
  <c r="CW18" i="3"/>
  <c r="CX18" i="3"/>
  <c r="CY18" i="3"/>
  <c r="CZ18" i="3"/>
  <c r="DA18" i="3"/>
  <c r="DB18" i="3"/>
  <c r="DC18" i="3"/>
  <c r="DD18" i="3"/>
  <c r="DE18" i="3"/>
  <c r="DF18" i="3"/>
  <c r="DG18" i="3"/>
  <c r="DH18" i="3"/>
  <c r="DI18" i="3"/>
  <c r="DI19" i="3" s="1"/>
  <c r="DJ18" i="3"/>
  <c r="DJ19" i="3" s="1"/>
  <c r="DK18" i="3"/>
  <c r="DL18" i="3"/>
  <c r="DM18" i="3"/>
  <c r="DN18" i="3"/>
  <c r="DO18" i="3"/>
  <c r="DP18" i="3"/>
  <c r="DQ18" i="3"/>
  <c r="DQ19" i="3" s="1"/>
  <c r="DR18" i="3"/>
  <c r="DR19" i="3" s="1"/>
  <c r="DS18" i="3"/>
  <c r="DT18" i="3"/>
  <c r="DU18" i="3"/>
  <c r="DV18" i="3"/>
  <c r="DW18" i="3"/>
  <c r="DX18" i="3"/>
  <c r="DY18" i="3"/>
  <c r="DZ18" i="3"/>
  <c r="EA18" i="3"/>
  <c r="EC18" i="3"/>
  <c r="ED18" i="3"/>
  <c r="EE18" i="3"/>
  <c r="EF18" i="3"/>
  <c r="EG18" i="3"/>
  <c r="EH18" i="3"/>
  <c r="EI18" i="3"/>
  <c r="EI19" i="3" s="1"/>
  <c r="EJ18" i="3"/>
  <c r="EK18" i="3"/>
  <c r="EL18" i="3"/>
  <c r="EM18" i="3"/>
  <c r="EN18" i="3"/>
  <c r="EO18" i="3"/>
  <c r="EP18" i="3"/>
  <c r="EQ18" i="3"/>
  <c r="EQ19" i="3" s="1"/>
  <c r="ER18" i="3"/>
  <c r="ES18" i="3"/>
  <c r="ET18" i="3"/>
  <c r="EU18" i="3"/>
  <c r="EV18" i="3"/>
  <c r="EW18" i="3"/>
  <c r="EX18" i="3"/>
  <c r="EX19" i="3" s="1"/>
  <c r="EY18" i="3"/>
  <c r="EY19" i="3" s="1"/>
  <c r="CC19" i="3"/>
  <c r="CJ19" i="3"/>
  <c r="CK19" i="3"/>
  <c r="CN19" i="3"/>
  <c r="CP19" i="3"/>
  <c r="CR19" i="3"/>
  <c r="CZ19" i="3"/>
  <c r="DA19" i="3"/>
  <c r="DB19" i="3"/>
  <c r="DH19" i="3"/>
  <c r="DN19" i="3"/>
  <c r="DP19" i="3"/>
  <c r="DX19" i="3"/>
  <c r="DY19" i="3"/>
  <c r="DZ19" i="3"/>
  <c r="EC19" i="3"/>
  <c r="EG19" i="3"/>
  <c r="EH19" i="3"/>
  <c r="EO19" i="3"/>
  <c r="EP19" i="3"/>
  <c r="EW19" i="3"/>
  <c r="CC20" i="3"/>
  <c r="CD20" i="3"/>
  <c r="CD27" i="3" s="1"/>
  <c r="CE20" i="3"/>
  <c r="CF20" i="3"/>
  <c r="CG20" i="3"/>
  <c r="CH20" i="3"/>
  <c r="CI20" i="3"/>
  <c r="CJ20" i="3"/>
  <c r="CK20" i="3"/>
  <c r="CL20" i="3"/>
  <c r="CL27" i="3" s="1"/>
  <c r="CM20" i="3"/>
  <c r="CN20" i="3"/>
  <c r="CO20" i="3"/>
  <c r="CP20" i="3"/>
  <c r="CQ20" i="3"/>
  <c r="CR20" i="3"/>
  <c r="CS20" i="3"/>
  <c r="CT20" i="3"/>
  <c r="CU20" i="3"/>
  <c r="CV20" i="3"/>
  <c r="CW20" i="3"/>
  <c r="CX20" i="3"/>
  <c r="CY20" i="3"/>
  <c r="CZ20" i="3"/>
  <c r="DA20" i="3"/>
  <c r="DB20" i="3"/>
  <c r="DB27" i="3" s="1"/>
  <c r="DC20" i="3"/>
  <c r="DD20" i="3"/>
  <c r="DE20" i="3"/>
  <c r="DF20" i="3"/>
  <c r="DG20" i="3"/>
  <c r="DH20" i="3"/>
  <c r="DI20" i="3"/>
  <c r="DJ20" i="3"/>
  <c r="DJ27" i="3" s="1"/>
  <c r="DK20" i="3"/>
  <c r="DL20" i="3"/>
  <c r="DM20" i="3"/>
  <c r="DN20" i="3"/>
  <c r="DO20" i="3"/>
  <c r="DP20" i="3"/>
  <c r="DQ20" i="3"/>
  <c r="DR20" i="3"/>
  <c r="DS20" i="3"/>
  <c r="DT20" i="3"/>
  <c r="DU20" i="3"/>
  <c r="DV20" i="3"/>
  <c r="DW20" i="3"/>
  <c r="DX20" i="3"/>
  <c r="DY20" i="3"/>
  <c r="DZ20" i="3"/>
  <c r="DZ27" i="3" s="1"/>
  <c r="EA20" i="3"/>
  <c r="EC20" i="3"/>
  <c r="ED20" i="3"/>
  <c r="EE20" i="3"/>
  <c r="EF20" i="3"/>
  <c r="EG20" i="3"/>
  <c r="EH20" i="3"/>
  <c r="EI20" i="3"/>
  <c r="EI27" i="3" s="1"/>
  <c r="EJ20" i="3"/>
  <c r="EK20" i="3"/>
  <c r="EL20" i="3"/>
  <c r="EM20" i="3"/>
  <c r="EN20" i="3"/>
  <c r="EO20" i="3"/>
  <c r="EP20" i="3"/>
  <c r="EQ20" i="3"/>
  <c r="EQ27" i="3" s="1"/>
  <c r="ER20" i="3"/>
  <c r="ES20" i="3"/>
  <c r="ET20" i="3"/>
  <c r="EU20" i="3"/>
  <c r="EV20" i="3"/>
  <c r="EW20" i="3"/>
  <c r="EX20" i="3"/>
  <c r="EY20" i="3"/>
  <c r="EY27" i="3" s="1"/>
  <c r="CC21" i="3"/>
  <c r="CD21" i="3"/>
  <c r="CE21" i="3"/>
  <c r="CF21" i="3"/>
  <c r="CG21" i="3"/>
  <c r="CH21" i="3"/>
  <c r="CI21" i="3"/>
  <c r="CJ21" i="3"/>
  <c r="CJ27" i="3" s="1"/>
  <c r="CK21" i="3"/>
  <c r="CL21" i="3"/>
  <c r="CM21" i="3"/>
  <c r="CN21" i="3"/>
  <c r="CO21" i="3"/>
  <c r="CP21" i="3"/>
  <c r="CQ21" i="3"/>
  <c r="CR21" i="3"/>
  <c r="CR27" i="3" s="1"/>
  <c r="CS21" i="3"/>
  <c r="CT21" i="3"/>
  <c r="CU21" i="3"/>
  <c r="CV21" i="3"/>
  <c r="CW21" i="3"/>
  <c r="CX21" i="3"/>
  <c r="CY21" i="3"/>
  <c r="CZ21" i="3"/>
  <c r="CZ27" i="3" s="1"/>
  <c r="DA21" i="3"/>
  <c r="DB21" i="3"/>
  <c r="DC21" i="3"/>
  <c r="DD21" i="3"/>
  <c r="DE21" i="3"/>
  <c r="DF21" i="3"/>
  <c r="DG21" i="3"/>
  <c r="DH21" i="3"/>
  <c r="DI21" i="3"/>
  <c r="DJ21" i="3"/>
  <c r="DK21" i="3"/>
  <c r="DL21" i="3"/>
  <c r="DM21" i="3"/>
  <c r="DN21" i="3"/>
  <c r="DO21" i="3"/>
  <c r="DP21" i="3"/>
  <c r="DP27" i="3" s="1"/>
  <c r="DQ21" i="3"/>
  <c r="DR21" i="3"/>
  <c r="DS21" i="3"/>
  <c r="DT21" i="3"/>
  <c r="DU21" i="3"/>
  <c r="DV21" i="3"/>
  <c r="DW21" i="3"/>
  <c r="DX21" i="3"/>
  <c r="DX27" i="3" s="1"/>
  <c r="DY21" i="3"/>
  <c r="DZ21" i="3"/>
  <c r="EA21" i="3"/>
  <c r="EC21" i="3"/>
  <c r="ED21" i="3"/>
  <c r="EE21" i="3"/>
  <c r="EF21" i="3"/>
  <c r="EG21" i="3"/>
  <c r="EG27" i="3" s="1"/>
  <c r="EH21" i="3"/>
  <c r="EI21" i="3"/>
  <c r="EJ21" i="3"/>
  <c r="EK21" i="3"/>
  <c r="EL21" i="3"/>
  <c r="EM21" i="3"/>
  <c r="EN21" i="3"/>
  <c r="EO21" i="3"/>
  <c r="EO27" i="3" s="1"/>
  <c r="EP21" i="3"/>
  <c r="EQ21" i="3"/>
  <c r="ER21" i="3"/>
  <c r="ES21" i="3"/>
  <c r="ET21" i="3"/>
  <c r="EU21" i="3"/>
  <c r="EV21" i="3"/>
  <c r="EW21" i="3"/>
  <c r="EW27" i="3" s="1"/>
  <c r="EX21" i="3"/>
  <c r="EY21" i="3"/>
  <c r="CC22" i="3"/>
  <c r="CD22" i="3"/>
  <c r="CE22" i="3"/>
  <c r="CF22" i="3"/>
  <c r="CG22" i="3"/>
  <c r="CH22" i="3"/>
  <c r="CI22" i="3"/>
  <c r="CJ22" i="3"/>
  <c r="CK22" i="3"/>
  <c r="CL22" i="3"/>
  <c r="CM22" i="3"/>
  <c r="CN22" i="3"/>
  <c r="CO22" i="3"/>
  <c r="CP22" i="3"/>
  <c r="CP27" i="3" s="1"/>
  <c r="CQ22" i="3"/>
  <c r="CR22" i="3"/>
  <c r="CS22" i="3"/>
  <c r="CT22" i="3"/>
  <c r="CU22" i="3"/>
  <c r="CV22" i="3"/>
  <c r="CW22" i="3"/>
  <c r="CX22" i="3"/>
  <c r="CX27" i="3" s="1"/>
  <c r="CY22" i="3"/>
  <c r="CZ22" i="3"/>
  <c r="DA22" i="3"/>
  <c r="DB22" i="3"/>
  <c r="DC22" i="3"/>
  <c r="DD22" i="3"/>
  <c r="DE22" i="3"/>
  <c r="DF22" i="3"/>
  <c r="DF27" i="3" s="1"/>
  <c r="DG22" i="3"/>
  <c r="DH22" i="3"/>
  <c r="DI22" i="3"/>
  <c r="DJ22" i="3"/>
  <c r="DK22" i="3"/>
  <c r="DL22" i="3"/>
  <c r="DM22" i="3"/>
  <c r="DN22" i="3"/>
  <c r="DN27" i="3" s="1"/>
  <c r="DO22" i="3"/>
  <c r="DP22" i="3"/>
  <c r="DQ22" i="3"/>
  <c r="DR22" i="3"/>
  <c r="DS22" i="3"/>
  <c r="DT22" i="3"/>
  <c r="DU22" i="3"/>
  <c r="DV22" i="3"/>
  <c r="DV27" i="3" s="1"/>
  <c r="DW22" i="3"/>
  <c r="DX22" i="3"/>
  <c r="DY22" i="3"/>
  <c r="DZ22" i="3"/>
  <c r="EA22" i="3"/>
  <c r="EC22" i="3"/>
  <c r="ED22" i="3"/>
  <c r="EE22" i="3"/>
  <c r="EE27" i="3" s="1"/>
  <c r="EF22" i="3"/>
  <c r="EG22" i="3"/>
  <c r="EH22" i="3"/>
  <c r="EI22" i="3"/>
  <c r="EJ22" i="3"/>
  <c r="EK22" i="3"/>
  <c r="EL22" i="3"/>
  <c r="EM22" i="3"/>
  <c r="EM27" i="3" s="1"/>
  <c r="EN22" i="3"/>
  <c r="EO22" i="3"/>
  <c r="EP22" i="3"/>
  <c r="EQ22" i="3"/>
  <c r="ER22" i="3"/>
  <c r="ES22" i="3"/>
  <c r="ET22" i="3"/>
  <c r="EU22" i="3"/>
  <c r="EV22" i="3"/>
  <c r="EW22" i="3"/>
  <c r="EX22" i="3"/>
  <c r="EY22" i="3"/>
  <c r="CC23" i="3"/>
  <c r="CD23" i="3"/>
  <c r="CE23" i="3"/>
  <c r="CF23" i="3"/>
  <c r="CF27" i="3" s="1"/>
  <c r="CG23" i="3"/>
  <c r="CH23" i="3"/>
  <c r="CI23" i="3"/>
  <c r="CJ23" i="3"/>
  <c r="CK23" i="3"/>
  <c r="CL23" i="3"/>
  <c r="CM23" i="3"/>
  <c r="CN23" i="3"/>
  <c r="CN27" i="3" s="1"/>
  <c r="CO23" i="3"/>
  <c r="CP23" i="3"/>
  <c r="CQ23" i="3"/>
  <c r="CR23" i="3"/>
  <c r="CS23" i="3"/>
  <c r="CT23" i="3"/>
  <c r="CU23" i="3"/>
  <c r="CV23" i="3"/>
  <c r="CV27" i="3" s="1"/>
  <c r="CW23" i="3"/>
  <c r="CX23" i="3"/>
  <c r="CY23" i="3"/>
  <c r="CZ23" i="3"/>
  <c r="DA23" i="3"/>
  <c r="DB23" i="3"/>
  <c r="DC23" i="3"/>
  <c r="DD23" i="3"/>
  <c r="DD27" i="3" s="1"/>
  <c r="DE23" i="3"/>
  <c r="DF23" i="3"/>
  <c r="DG23" i="3"/>
  <c r="DH23" i="3"/>
  <c r="DI23" i="3"/>
  <c r="DJ23" i="3"/>
  <c r="DK23" i="3"/>
  <c r="DL23" i="3"/>
  <c r="DL27" i="3" s="1"/>
  <c r="DM23" i="3"/>
  <c r="DN23" i="3"/>
  <c r="DO23" i="3"/>
  <c r="DP23" i="3"/>
  <c r="DQ23" i="3"/>
  <c r="DR23" i="3"/>
  <c r="DS23" i="3"/>
  <c r="DT23" i="3"/>
  <c r="DU23" i="3"/>
  <c r="DV23" i="3"/>
  <c r="DW23" i="3"/>
  <c r="DX23" i="3"/>
  <c r="DY23" i="3"/>
  <c r="DZ23" i="3"/>
  <c r="EA23" i="3"/>
  <c r="EC23" i="3"/>
  <c r="EC27" i="3" s="1"/>
  <c r="ED23" i="3"/>
  <c r="EE23" i="3"/>
  <c r="EF23" i="3"/>
  <c r="EG23" i="3"/>
  <c r="EH23" i="3"/>
  <c r="EI23" i="3"/>
  <c r="EJ23" i="3"/>
  <c r="EK23" i="3"/>
  <c r="EK27" i="3" s="1"/>
  <c r="EL23" i="3"/>
  <c r="EM23" i="3"/>
  <c r="EN23" i="3"/>
  <c r="EO23" i="3"/>
  <c r="EP23" i="3"/>
  <c r="EQ23" i="3"/>
  <c r="ER23" i="3"/>
  <c r="ES23" i="3"/>
  <c r="ES27" i="3" s="1"/>
  <c r="ET23" i="3"/>
  <c r="EU23" i="3"/>
  <c r="EV23" i="3"/>
  <c r="EW23" i="3"/>
  <c r="EX23" i="3"/>
  <c r="EY23" i="3"/>
  <c r="CC24" i="3"/>
  <c r="CD24" i="3"/>
  <c r="CE24" i="3"/>
  <c r="CF24" i="3"/>
  <c r="CG24" i="3"/>
  <c r="CH24" i="3"/>
  <c r="CI24" i="3"/>
  <c r="CJ24" i="3"/>
  <c r="CK24" i="3"/>
  <c r="CK27" i="3" s="1"/>
  <c r="CL24" i="3"/>
  <c r="CM24" i="3"/>
  <c r="CN24" i="3"/>
  <c r="CO24" i="3"/>
  <c r="CP24" i="3"/>
  <c r="CQ24" i="3"/>
  <c r="CR24" i="3"/>
  <c r="CS24" i="3"/>
  <c r="CT24" i="3"/>
  <c r="CU24" i="3"/>
  <c r="CV24" i="3"/>
  <c r="CW24" i="3"/>
  <c r="CX24" i="3"/>
  <c r="CY24" i="3"/>
  <c r="CZ24" i="3"/>
  <c r="DA24" i="3"/>
  <c r="DA27" i="3" s="1"/>
  <c r="DB24" i="3"/>
  <c r="DC24" i="3"/>
  <c r="DD24" i="3"/>
  <c r="DE24" i="3"/>
  <c r="DF24" i="3"/>
  <c r="DG24" i="3"/>
  <c r="DH24" i="3"/>
  <c r="DI24" i="3"/>
  <c r="DI27" i="3" s="1"/>
  <c r="DJ24" i="3"/>
  <c r="DK24" i="3"/>
  <c r="DL24" i="3"/>
  <c r="DM24" i="3"/>
  <c r="DN24" i="3"/>
  <c r="DO24" i="3"/>
  <c r="DP24" i="3"/>
  <c r="DQ24" i="3"/>
  <c r="DQ27" i="3" s="1"/>
  <c r="DR24" i="3"/>
  <c r="DR27" i="3" s="1"/>
  <c r="DS24" i="3"/>
  <c r="DT24" i="3"/>
  <c r="DU24" i="3"/>
  <c r="DV24" i="3"/>
  <c r="DW24" i="3"/>
  <c r="DX24" i="3"/>
  <c r="DY24" i="3"/>
  <c r="DZ24" i="3"/>
  <c r="EA24" i="3"/>
  <c r="EC24" i="3"/>
  <c r="ED24" i="3"/>
  <c r="EE24" i="3"/>
  <c r="EF24" i="3"/>
  <c r="EG24" i="3"/>
  <c r="EH24" i="3"/>
  <c r="EI24" i="3"/>
  <c r="EJ24" i="3"/>
  <c r="EK24" i="3"/>
  <c r="EL24" i="3"/>
  <c r="EM24" i="3"/>
  <c r="EN24" i="3"/>
  <c r="EO24" i="3"/>
  <c r="EP24" i="3"/>
  <c r="EP27" i="3" s="1"/>
  <c r="EQ24" i="3"/>
  <c r="ER24" i="3"/>
  <c r="ES24" i="3"/>
  <c r="ET24" i="3"/>
  <c r="EU24" i="3"/>
  <c r="EV24" i="3"/>
  <c r="EW24" i="3"/>
  <c r="EX24" i="3"/>
  <c r="EX27" i="3" s="1"/>
  <c r="EY24" i="3"/>
  <c r="CC25" i="3"/>
  <c r="CD25" i="3"/>
  <c r="CE25" i="3"/>
  <c r="CF25" i="3"/>
  <c r="CG25" i="3"/>
  <c r="CH25" i="3"/>
  <c r="CI25" i="3"/>
  <c r="CJ25" i="3"/>
  <c r="CK25" i="3"/>
  <c r="CL25" i="3"/>
  <c r="CM25" i="3"/>
  <c r="CN25" i="3"/>
  <c r="CO25" i="3"/>
  <c r="CP25" i="3"/>
  <c r="CQ25" i="3"/>
  <c r="CR25" i="3"/>
  <c r="CS25" i="3"/>
  <c r="CT25" i="3"/>
  <c r="CU25" i="3"/>
  <c r="CV25" i="3"/>
  <c r="CW25" i="3"/>
  <c r="CX25" i="3"/>
  <c r="CY25" i="3"/>
  <c r="CZ25" i="3"/>
  <c r="DA25" i="3"/>
  <c r="DB25" i="3"/>
  <c r="DC25" i="3"/>
  <c r="DD25" i="3"/>
  <c r="DE25" i="3"/>
  <c r="DF25" i="3"/>
  <c r="DG25" i="3"/>
  <c r="DH25" i="3"/>
  <c r="DI25" i="3"/>
  <c r="DJ25" i="3"/>
  <c r="DK25" i="3"/>
  <c r="DL25" i="3"/>
  <c r="DM25" i="3"/>
  <c r="DN25" i="3"/>
  <c r="DO25" i="3"/>
  <c r="DP25" i="3"/>
  <c r="DQ25" i="3"/>
  <c r="DR25" i="3"/>
  <c r="DS25" i="3"/>
  <c r="DT25" i="3"/>
  <c r="DU25" i="3"/>
  <c r="DV25" i="3"/>
  <c r="DW25" i="3"/>
  <c r="DX25" i="3"/>
  <c r="DY25" i="3"/>
  <c r="DZ25" i="3"/>
  <c r="EA25" i="3"/>
  <c r="EC25" i="3"/>
  <c r="ED25" i="3"/>
  <c r="EE25" i="3"/>
  <c r="EF25" i="3"/>
  <c r="EG25" i="3"/>
  <c r="EH25" i="3"/>
  <c r="EI25" i="3"/>
  <c r="EJ25" i="3"/>
  <c r="EK25" i="3"/>
  <c r="EL25" i="3"/>
  <c r="EM25" i="3"/>
  <c r="EN25" i="3"/>
  <c r="EO25" i="3"/>
  <c r="EP25" i="3"/>
  <c r="EQ25" i="3"/>
  <c r="ER25" i="3"/>
  <c r="ES25" i="3"/>
  <c r="ET25" i="3"/>
  <c r="EU25" i="3"/>
  <c r="EV25" i="3"/>
  <c r="EW25" i="3"/>
  <c r="EX25" i="3"/>
  <c r="EY25" i="3"/>
  <c r="CC26" i="3"/>
  <c r="CD26" i="3"/>
  <c r="CE26" i="3"/>
  <c r="CF26" i="3"/>
  <c r="CG26" i="3"/>
  <c r="CH26" i="3"/>
  <c r="CI26" i="3"/>
  <c r="CJ26" i="3"/>
  <c r="CK26" i="3"/>
  <c r="CL26" i="3"/>
  <c r="CM26" i="3"/>
  <c r="CN26" i="3"/>
  <c r="CO26" i="3"/>
  <c r="CP26" i="3"/>
  <c r="CQ26" i="3"/>
  <c r="CR26" i="3"/>
  <c r="CS26" i="3"/>
  <c r="CT26" i="3"/>
  <c r="CU26" i="3"/>
  <c r="CV26" i="3"/>
  <c r="CW26" i="3"/>
  <c r="CX26" i="3"/>
  <c r="CY26" i="3"/>
  <c r="CZ26" i="3"/>
  <c r="DA26" i="3"/>
  <c r="DB26" i="3"/>
  <c r="DC26" i="3"/>
  <c r="DD26" i="3"/>
  <c r="DE26" i="3"/>
  <c r="DF26" i="3"/>
  <c r="DG26" i="3"/>
  <c r="DH26" i="3"/>
  <c r="DI26" i="3"/>
  <c r="DJ26" i="3"/>
  <c r="DK26" i="3"/>
  <c r="DL26" i="3"/>
  <c r="DM26" i="3"/>
  <c r="DN26" i="3"/>
  <c r="DO26" i="3"/>
  <c r="DP26" i="3"/>
  <c r="DQ26" i="3"/>
  <c r="DR26" i="3"/>
  <c r="DS26" i="3"/>
  <c r="DT26" i="3"/>
  <c r="DU26" i="3"/>
  <c r="DV26" i="3"/>
  <c r="DW26" i="3"/>
  <c r="DX26" i="3"/>
  <c r="DY26" i="3"/>
  <c r="DZ26" i="3"/>
  <c r="EA26" i="3"/>
  <c r="EC26" i="3"/>
  <c r="ED26" i="3"/>
  <c r="EE26" i="3"/>
  <c r="EF26" i="3"/>
  <c r="EG26" i="3"/>
  <c r="EH26" i="3"/>
  <c r="EI26" i="3"/>
  <c r="EJ26" i="3"/>
  <c r="EK26" i="3"/>
  <c r="EL26" i="3"/>
  <c r="EM26" i="3"/>
  <c r="EN26" i="3"/>
  <c r="EO26" i="3"/>
  <c r="EP26" i="3"/>
  <c r="EQ26" i="3"/>
  <c r="ER26" i="3"/>
  <c r="ES26" i="3"/>
  <c r="ET26" i="3"/>
  <c r="EU26" i="3"/>
  <c r="EV26" i="3"/>
  <c r="EW26" i="3"/>
  <c r="EX26" i="3"/>
  <c r="EY26" i="3"/>
  <c r="CC27" i="3"/>
  <c r="CH27" i="3"/>
  <c r="CS27" i="3"/>
  <c r="CT27" i="3"/>
  <c r="DH27" i="3"/>
  <c r="DT27" i="3"/>
  <c r="DY27" i="3"/>
  <c r="EH27" i="3"/>
  <c r="EU27" i="3"/>
  <c r="CC28" i="3"/>
  <c r="CD28" i="3"/>
  <c r="CE28" i="3"/>
  <c r="CF28" i="3"/>
  <c r="CG28" i="3"/>
  <c r="CH28" i="3"/>
  <c r="CI28" i="3"/>
  <c r="CJ28" i="3"/>
  <c r="CK28" i="3"/>
  <c r="CL28" i="3"/>
  <c r="CM28" i="3"/>
  <c r="CN28" i="3"/>
  <c r="CO28" i="3"/>
  <c r="CO33" i="3" s="1"/>
  <c r="CP28" i="3"/>
  <c r="CQ28" i="3"/>
  <c r="CR28" i="3"/>
  <c r="CS28" i="3"/>
  <c r="CT28" i="3"/>
  <c r="CU28" i="3"/>
  <c r="CV28" i="3"/>
  <c r="CW28" i="3"/>
  <c r="CW33" i="3" s="1"/>
  <c r="CX28" i="3"/>
  <c r="CY28" i="3"/>
  <c r="CZ28" i="3"/>
  <c r="DA28" i="3"/>
  <c r="DB28" i="3"/>
  <c r="DC28" i="3"/>
  <c r="DD28" i="3"/>
  <c r="DE28" i="3"/>
  <c r="DE33" i="3" s="1"/>
  <c r="DF28" i="3"/>
  <c r="DG28" i="3"/>
  <c r="DH28" i="3"/>
  <c r="DI28" i="3"/>
  <c r="DJ28" i="3"/>
  <c r="DK28" i="3"/>
  <c r="DL28" i="3"/>
  <c r="DM28" i="3"/>
  <c r="DM33" i="3" s="1"/>
  <c r="DN28" i="3"/>
  <c r="DO28" i="3"/>
  <c r="DP28" i="3"/>
  <c r="DQ28" i="3"/>
  <c r="DR28" i="3"/>
  <c r="DS28" i="3"/>
  <c r="DT28" i="3"/>
  <c r="DU28" i="3"/>
  <c r="DU33" i="3" s="1"/>
  <c r="DV28" i="3"/>
  <c r="DW28" i="3"/>
  <c r="DX28" i="3"/>
  <c r="DY28" i="3"/>
  <c r="DZ28" i="3"/>
  <c r="EA28" i="3"/>
  <c r="EC28" i="3"/>
  <c r="ED28" i="3"/>
  <c r="ED33" i="3" s="1"/>
  <c r="EE28" i="3"/>
  <c r="EF28" i="3"/>
  <c r="EG28" i="3"/>
  <c r="EH28" i="3"/>
  <c r="EI28" i="3"/>
  <c r="EJ28" i="3"/>
  <c r="EK28" i="3"/>
  <c r="EL28" i="3"/>
  <c r="EL33" i="3" s="1"/>
  <c r="EM28" i="3"/>
  <c r="EN28" i="3"/>
  <c r="EO28" i="3"/>
  <c r="EP28" i="3"/>
  <c r="EQ28" i="3"/>
  <c r="ER28" i="3"/>
  <c r="ES28" i="3"/>
  <c r="ET28" i="3"/>
  <c r="ET33" i="3" s="1"/>
  <c r="EU28" i="3"/>
  <c r="EV28" i="3"/>
  <c r="EW28" i="3"/>
  <c r="EX28" i="3"/>
  <c r="EY28" i="3"/>
  <c r="CC29" i="3"/>
  <c r="CD29" i="3"/>
  <c r="CE29" i="3"/>
  <c r="CF29" i="3"/>
  <c r="CG29" i="3"/>
  <c r="CH29" i="3"/>
  <c r="CI29" i="3"/>
  <c r="CJ29" i="3"/>
  <c r="CK29" i="3"/>
  <c r="CL29" i="3"/>
  <c r="CM29" i="3"/>
  <c r="CN29" i="3"/>
  <c r="CO29" i="3"/>
  <c r="CP29" i="3"/>
  <c r="CQ29" i="3"/>
  <c r="CR29" i="3"/>
  <c r="CS29" i="3"/>
  <c r="CT29" i="3"/>
  <c r="CU29" i="3"/>
  <c r="CV29" i="3"/>
  <c r="CW29" i="3"/>
  <c r="CX29" i="3"/>
  <c r="CY29" i="3"/>
  <c r="CZ29" i="3"/>
  <c r="DA29" i="3"/>
  <c r="DB29" i="3"/>
  <c r="DC29" i="3"/>
  <c r="DD29" i="3"/>
  <c r="DE29" i="3"/>
  <c r="DF29" i="3"/>
  <c r="DG29" i="3"/>
  <c r="DH29" i="3"/>
  <c r="DI29" i="3"/>
  <c r="DJ29" i="3"/>
  <c r="DK29" i="3"/>
  <c r="DL29" i="3"/>
  <c r="DM29" i="3"/>
  <c r="DN29" i="3"/>
  <c r="DO29" i="3"/>
  <c r="DP29" i="3"/>
  <c r="DQ29" i="3"/>
  <c r="DR29" i="3"/>
  <c r="DS29" i="3"/>
  <c r="DT29" i="3"/>
  <c r="DU29" i="3"/>
  <c r="DV29" i="3"/>
  <c r="DW29" i="3"/>
  <c r="DX29" i="3"/>
  <c r="DY29" i="3"/>
  <c r="DZ29" i="3"/>
  <c r="EA29" i="3"/>
  <c r="EC29" i="3"/>
  <c r="ED29" i="3"/>
  <c r="EE29" i="3"/>
  <c r="EF29" i="3"/>
  <c r="EG29" i="3"/>
  <c r="EH29" i="3"/>
  <c r="EI29" i="3"/>
  <c r="EJ29" i="3"/>
  <c r="EK29" i="3"/>
  <c r="EL29" i="3"/>
  <c r="EM29" i="3"/>
  <c r="EN29" i="3"/>
  <c r="EO29" i="3"/>
  <c r="EP29" i="3"/>
  <c r="EQ29" i="3"/>
  <c r="ER29" i="3"/>
  <c r="ES29" i="3"/>
  <c r="ET29" i="3"/>
  <c r="EU29" i="3"/>
  <c r="EV29" i="3"/>
  <c r="EW29" i="3"/>
  <c r="EX29" i="3"/>
  <c r="EY29" i="3"/>
  <c r="CC30" i="3"/>
  <c r="CC33" i="3" s="1"/>
  <c r="CD30" i="3"/>
  <c r="CE30" i="3"/>
  <c r="CF30" i="3"/>
  <c r="CG30" i="3"/>
  <c r="CH30" i="3"/>
  <c r="CI30" i="3"/>
  <c r="CJ30" i="3"/>
  <c r="CK30" i="3"/>
  <c r="CK33" i="3" s="1"/>
  <c r="CL30" i="3"/>
  <c r="CM30" i="3"/>
  <c r="CN30" i="3"/>
  <c r="CO30" i="3"/>
  <c r="CP30" i="3"/>
  <c r="CQ30" i="3"/>
  <c r="CR30" i="3"/>
  <c r="CS30" i="3"/>
  <c r="CS33" i="3" s="1"/>
  <c r="CT30" i="3"/>
  <c r="CU30" i="3"/>
  <c r="CV30" i="3"/>
  <c r="CW30" i="3"/>
  <c r="CX30" i="3"/>
  <c r="CY30" i="3"/>
  <c r="CZ30" i="3"/>
  <c r="DA30" i="3"/>
  <c r="DA33" i="3" s="1"/>
  <c r="DB30" i="3"/>
  <c r="DC30" i="3"/>
  <c r="DD30" i="3"/>
  <c r="DE30" i="3"/>
  <c r="DF30" i="3"/>
  <c r="DG30" i="3"/>
  <c r="DH30" i="3"/>
  <c r="DI30" i="3"/>
  <c r="DI33" i="3" s="1"/>
  <c r="DJ30" i="3"/>
  <c r="DK30" i="3"/>
  <c r="DL30" i="3"/>
  <c r="DM30" i="3"/>
  <c r="DN30" i="3"/>
  <c r="DO30" i="3"/>
  <c r="DP30" i="3"/>
  <c r="DQ30" i="3"/>
  <c r="DQ33" i="3" s="1"/>
  <c r="DR30" i="3"/>
  <c r="DS30" i="3"/>
  <c r="DT30" i="3"/>
  <c r="DU30" i="3"/>
  <c r="DV30" i="3"/>
  <c r="DW30" i="3"/>
  <c r="DX30" i="3"/>
  <c r="DY30" i="3"/>
  <c r="DY33" i="3" s="1"/>
  <c r="DZ30" i="3"/>
  <c r="EA30" i="3"/>
  <c r="EC30" i="3"/>
  <c r="ED30" i="3"/>
  <c r="EE30" i="3"/>
  <c r="EF30" i="3"/>
  <c r="EG30" i="3"/>
  <c r="EH30" i="3"/>
  <c r="EH33" i="3" s="1"/>
  <c r="EI30" i="3"/>
  <c r="EJ30" i="3"/>
  <c r="EK30" i="3"/>
  <c r="EL30" i="3"/>
  <c r="EM30" i="3"/>
  <c r="EN30" i="3"/>
  <c r="EO30" i="3"/>
  <c r="EP30" i="3"/>
  <c r="EP33" i="3" s="1"/>
  <c r="EQ30" i="3"/>
  <c r="ER30" i="3"/>
  <c r="ES30" i="3"/>
  <c r="ET30" i="3"/>
  <c r="EU30" i="3"/>
  <c r="EV30" i="3"/>
  <c r="EW30" i="3"/>
  <c r="EX30" i="3"/>
  <c r="EX33" i="3" s="1"/>
  <c r="EY30" i="3"/>
  <c r="CC31" i="3"/>
  <c r="CD31" i="3"/>
  <c r="CE31" i="3"/>
  <c r="CF31" i="3"/>
  <c r="CG31" i="3"/>
  <c r="CH31" i="3"/>
  <c r="CH33" i="3" s="1"/>
  <c r="CI31" i="3"/>
  <c r="CJ31" i="3"/>
  <c r="CK31" i="3"/>
  <c r="CL31" i="3"/>
  <c r="CM31" i="3"/>
  <c r="CN31" i="3"/>
  <c r="CO31" i="3"/>
  <c r="CP31" i="3"/>
  <c r="CP33" i="3" s="1"/>
  <c r="CQ31" i="3"/>
  <c r="CR31" i="3"/>
  <c r="CS31" i="3"/>
  <c r="CT31" i="3"/>
  <c r="CU31" i="3"/>
  <c r="CV31" i="3"/>
  <c r="CW31" i="3"/>
  <c r="CX31" i="3"/>
  <c r="CY31" i="3"/>
  <c r="CZ31" i="3"/>
  <c r="DA31" i="3"/>
  <c r="DB31" i="3"/>
  <c r="DC31" i="3"/>
  <c r="DD31" i="3"/>
  <c r="DE31" i="3"/>
  <c r="DF31" i="3"/>
  <c r="DG31" i="3"/>
  <c r="DH31" i="3"/>
  <c r="DI31" i="3"/>
  <c r="DJ31" i="3"/>
  <c r="DK31" i="3"/>
  <c r="DL31" i="3"/>
  <c r="DM31" i="3"/>
  <c r="DN31" i="3"/>
  <c r="DO31" i="3"/>
  <c r="DP31" i="3"/>
  <c r="DQ31" i="3"/>
  <c r="DR31" i="3"/>
  <c r="DS31" i="3"/>
  <c r="DT31" i="3"/>
  <c r="DU31" i="3"/>
  <c r="DV31" i="3"/>
  <c r="DW31" i="3"/>
  <c r="DX31" i="3"/>
  <c r="DY31" i="3"/>
  <c r="DZ31" i="3"/>
  <c r="EA31" i="3"/>
  <c r="EC31" i="3"/>
  <c r="ED31" i="3"/>
  <c r="EE31" i="3"/>
  <c r="EF31" i="3"/>
  <c r="EG31" i="3"/>
  <c r="EH31" i="3"/>
  <c r="EI31" i="3"/>
  <c r="EJ31" i="3"/>
  <c r="EK31" i="3"/>
  <c r="EL31" i="3"/>
  <c r="EM31" i="3"/>
  <c r="EN31" i="3"/>
  <c r="EO31" i="3"/>
  <c r="EP31" i="3"/>
  <c r="EQ31" i="3"/>
  <c r="ER31" i="3"/>
  <c r="ES31" i="3"/>
  <c r="ET31" i="3"/>
  <c r="EU31" i="3"/>
  <c r="EV31" i="3"/>
  <c r="EW31" i="3"/>
  <c r="EX31" i="3"/>
  <c r="EY31" i="3"/>
  <c r="CC32" i="3"/>
  <c r="CD32" i="3"/>
  <c r="CD33" i="3" s="1"/>
  <c r="CE32" i="3"/>
  <c r="CF32" i="3"/>
  <c r="CG32" i="3"/>
  <c r="CH32" i="3"/>
  <c r="CI32" i="3"/>
  <c r="CJ32" i="3"/>
  <c r="CK32" i="3"/>
  <c r="CL32" i="3"/>
  <c r="CM32" i="3"/>
  <c r="CN32" i="3"/>
  <c r="CN33" i="3" s="1"/>
  <c r="CO32" i="3"/>
  <c r="CP32" i="3"/>
  <c r="CQ32" i="3"/>
  <c r="CR32" i="3"/>
  <c r="CS32" i="3"/>
  <c r="CT32" i="3"/>
  <c r="CU32" i="3"/>
  <c r="CV32" i="3"/>
  <c r="CV33" i="3" s="1"/>
  <c r="CW32" i="3"/>
  <c r="CX32" i="3"/>
  <c r="CY32" i="3"/>
  <c r="CZ32" i="3"/>
  <c r="CZ33" i="3" s="1"/>
  <c r="DA32" i="3"/>
  <c r="DB32" i="3"/>
  <c r="DC32" i="3"/>
  <c r="DD32" i="3"/>
  <c r="DD33" i="3" s="1"/>
  <c r="DE32" i="3"/>
  <c r="DF32" i="3"/>
  <c r="DG32" i="3"/>
  <c r="DH32" i="3"/>
  <c r="DI32" i="3"/>
  <c r="DJ32" i="3"/>
  <c r="DJ33" i="3" s="1"/>
  <c r="DK32" i="3"/>
  <c r="DL32" i="3"/>
  <c r="DL33" i="3" s="1"/>
  <c r="DM32" i="3"/>
  <c r="DN32" i="3"/>
  <c r="DO32" i="3"/>
  <c r="DP32" i="3"/>
  <c r="DP33" i="3" s="1"/>
  <c r="DQ32" i="3"/>
  <c r="DR32" i="3"/>
  <c r="DS32" i="3"/>
  <c r="DT32" i="3"/>
  <c r="DT33" i="3" s="1"/>
  <c r="DU32" i="3"/>
  <c r="DV32" i="3"/>
  <c r="DW32" i="3"/>
  <c r="DX32" i="3"/>
  <c r="DY32" i="3"/>
  <c r="DZ32" i="3"/>
  <c r="DZ33" i="3" s="1"/>
  <c r="EA32" i="3"/>
  <c r="EC32" i="3"/>
  <c r="EC33" i="3" s="1"/>
  <c r="ED32" i="3"/>
  <c r="EE32" i="3"/>
  <c r="EF32" i="3"/>
  <c r="EG32" i="3"/>
  <c r="EG33" i="3" s="1"/>
  <c r="EH32" i="3"/>
  <c r="EI32" i="3"/>
  <c r="EJ32" i="3"/>
  <c r="EK32" i="3"/>
  <c r="EK33" i="3" s="1"/>
  <c r="EL32" i="3"/>
  <c r="EM32" i="3"/>
  <c r="EN32" i="3"/>
  <c r="EO32" i="3"/>
  <c r="EP32" i="3"/>
  <c r="EQ32" i="3"/>
  <c r="EQ33" i="3" s="1"/>
  <c r="ER32" i="3"/>
  <c r="ES32" i="3"/>
  <c r="ES33" i="3" s="1"/>
  <c r="ET32" i="3"/>
  <c r="EU32" i="3"/>
  <c r="EV32" i="3"/>
  <c r="EW32" i="3"/>
  <c r="EW33" i="3" s="1"/>
  <c r="EX32" i="3"/>
  <c r="EY32" i="3"/>
  <c r="CF33" i="3"/>
  <c r="CG33" i="3"/>
  <c r="CJ33" i="3"/>
  <c r="CL33" i="3"/>
  <c r="CR33" i="3"/>
  <c r="CT33" i="3"/>
  <c r="CX33" i="3"/>
  <c r="DB33" i="3"/>
  <c r="DF33" i="3"/>
  <c r="DH33" i="3"/>
  <c r="DN33" i="3"/>
  <c r="DR33" i="3"/>
  <c r="DV33" i="3"/>
  <c r="DX33" i="3"/>
  <c r="EE33" i="3"/>
  <c r="EI33" i="3"/>
  <c r="EM33" i="3"/>
  <c r="EO33" i="3"/>
  <c r="EU33" i="3"/>
  <c r="EY33" i="3"/>
  <c r="CC34" i="3"/>
  <c r="CD34" i="3"/>
  <c r="CE34" i="3"/>
  <c r="CF34" i="3"/>
  <c r="CG34" i="3"/>
  <c r="CH34" i="3"/>
  <c r="CI34" i="3"/>
  <c r="CJ34" i="3"/>
  <c r="CK34" i="3"/>
  <c r="CL34" i="3"/>
  <c r="CM34" i="3"/>
  <c r="CN34" i="3"/>
  <c r="CO34" i="3"/>
  <c r="CP34" i="3"/>
  <c r="CQ34" i="3"/>
  <c r="CR34" i="3"/>
  <c r="CS34" i="3"/>
  <c r="CT34" i="3"/>
  <c r="CU34" i="3"/>
  <c r="CV34" i="3"/>
  <c r="CW34" i="3"/>
  <c r="CX34" i="3"/>
  <c r="CY34" i="3"/>
  <c r="CZ34" i="3"/>
  <c r="DA34" i="3"/>
  <c r="DB34" i="3"/>
  <c r="DC34" i="3"/>
  <c r="DD34" i="3"/>
  <c r="DE34" i="3"/>
  <c r="DF34" i="3"/>
  <c r="DG34" i="3"/>
  <c r="DH34" i="3"/>
  <c r="DI34" i="3"/>
  <c r="DJ34" i="3"/>
  <c r="DK34" i="3"/>
  <c r="DL34" i="3"/>
  <c r="DM34" i="3"/>
  <c r="DN34" i="3"/>
  <c r="DO34" i="3"/>
  <c r="DP34" i="3"/>
  <c r="DQ34" i="3"/>
  <c r="DR34" i="3"/>
  <c r="DS34" i="3"/>
  <c r="DT34" i="3"/>
  <c r="DU34" i="3"/>
  <c r="DV34" i="3"/>
  <c r="DW34" i="3"/>
  <c r="DX34" i="3"/>
  <c r="DY34" i="3"/>
  <c r="DZ34" i="3"/>
  <c r="EA34" i="3"/>
  <c r="EC34" i="3"/>
  <c r="ED34" i="3"/>
  <c r="EE34" i="3"/>
  <c r="EF34" i="3"/>
  <c r="EG34" i="3"/>
  <c r="EH34" i="3"/>
  <c r="EI34" i="3"/>
  <c r="EJ34" i="3"/>
  <c r="EK34" i="3"/>
  <c r="EL34" i="3"/>
  <c r="EM34" i="3"/>
  <c r="EN34" i="3"/>
  <c r="EO34" i="3"/>
  <c r="EP34" i="3"/>
  <c r="EQ34" i="3"/>
  <c r="ER34" i="3"/>
  <c r="ES34" i="3"/>
  <c r="ET34" i="3"/>
  <c r="EU34" i="3"/>
  <c r="EV34" i="3"/>
  <c r="EW34" i="3"/>
  <c r="EX34" i="3"/>
  <c r="EY34" i="3"/>
  <c r="CC35" i="3"/>
  <c r="CD35" i="3"/>
  <c r="CE35" i="3"/>
  <c r="CF35" i="3"/>
  <c r="CG35" i="3"/>
  <c r="CH35" i="3"/>
  <c r="CI35" i="3"/>
  <c r="CJ35" i="3"/>
  <c r="CK35" i="3"/>
  <c r="CL35" i="3"/>
  <c r="CM35" i="3"/>
  <c r="CN35" i="3"/>
  <c r="CO35" i="3"/>
  <c r="CP35" i="3"/>
  <c r="CQ35" i="3"/>
  <c r="CR35" i="3"/>
  <c r="CS35" i="3"/>
  <c r="CT35" i="3"/>
  <c r="CU35" i="3"/>
  <c r="CV35" i="3"/>
  <c r="CW35" i="3"/>
  <c r="CX35" i="3"/>
  <c r="CY35" i="3"/>
  <c r="CZ35" i="3"/>
  <c r="DA35" i="3"/>
  <c r="DB35" i="3"/>
  <c r="DC35" i="3"/>
  <c r="DD35" i="3"/>
  <c r="DE35" i="3"/>
  <c r="DF35" i="3"/>
  <c r="DG35" i="3"/>
  <c r="DH35" i="3"/>
  <c r="DI35" i="3"/>
  <c r="DJ35" i="3"/>
  <c r="DK35" i="3"/>
  <c r="DL35" i="3"/>
  <c r="DM35" i="3"/>
  <c r="DN35" i="3"/>
  <c r="DO35" i="3"/>
  <c r="DP35" i="3"/>
  <c r="DQ35" i="3"/>
  <c r="DR35" i="3"/>
  <c r="DS35" i="3"/>
  <c r="DT35" i="3"/>
  <c r="DU35" i="3"/>
  <c r="DV35" i="3"/>
  <c r="DW35" i="3"/>
  <c r="DX35" i="3"/>
  <c r="DY35" i="3"/>
  <c r="DZ35" i="3"/>
  <c r="EA35" i="3"/>
  <c r="EC35" i="3"/>
  <c r="ED35" i="3"/>
  <c r="EE35" i="3"/>
  <c r="EF35" i="3"/>
  <c r="EG35" i="3"/>
  <c r="EH35" i="3"/>
  <c r="EI35" i="3"/>
  <c r="EJ35" i="3"/>
  <c r="EK35" i="3"/>
  <c r="EL35" i="3"/>
  <c r="EM35" i="3"/>
  <c r="EN35" i="3"/>
  <c r="EO35" i="3"/>
  <c r="EP35" i="3"/>
  <c r="EQ35" i="3"/>
  <c r="ER35" i="3"/>
  <c r="ES35" i="3"/>
  <c r="ET35" i="3"/>
  <c r="EU35" i="3"/>
  <c r="EV35" i="3"/>
  <c r="EW35" i="3"/>
  <c r="EX35" i="3"/>
  <c r="EY35" i="3"/>
  <c r="CC36" i="3"/>
  <c r="CD36" i="3"/>
  <c r="CE36" i="3"/>
  <c r="CF36" i="3"/>
  <c r="CG36" i="3"/>
  <c r="CH36" i="3"/>
  <c r="CI36" i="3"/>
  <c r="CI40" i="3" s="1"/>
  <c r="CJ36" i="3"/>
  <c r="CK36" i="3"/>
  <c r="CL36" i="3"/>
  <c r="CM36" i="3"/>
  <c r="CN36" i="3"/>
  <c r="CO36" i="3"/>
  <c r="CP36" i="3"/>
  <c r="CQ36" i="3"/>
  <c r="CQ40" i="3" s="1"/>
  <c r="CR36" i="3"/>
  <c r="CS36" i="3"/>
  <c r="CT36" i="3"/>
  <c r="CU36" i="3"/>
  <c r="CV36" i="3"/>
  <c r="CW36" i="3"/>
  <c r="CX36" i="3"/>
  <c r="CY36" i="3"/>
  <c r="CY40" i="3" s="1"/>
  <c r="CZ36" i="3"/>
  <c r="DA36" i="3"/>
  <c r="DB36" i="3"/>
  <c r="DC36" i="3"/>
  <c r="DD36" i="3"/>
  <c r="DE36" i="3"/>
  <c r="DF36" i="3"/>
  <c r="DG36" i="3"/>
  <c r="DG40" i="3" s="1"/>
  <c r="DH36" i="3"/>
  <c r="DI36" i="3"/>
  <c r="DJ36" i="3"/>
  <c r="DK36" i="3"/>
  <c r="DL36" i="3"/>
  <c r="DM36" i="3"/>
  <c r="DN36" i="3"/>
  <c r="DO36" i="3"/>
  <c r="DO40" i="3" s="1"/>
  <c r="DP36" i="3"/>
  <c r="DQ36" i="3"/>
  <c r="DR36" i="3"/>
  <c r="DS36" i="3"/>
  <c r="DT36" i="3"/>
  <c r="DU36" i="3"/>
  <c r="DV36" i="3"/>
  <c r="DW36" i="3"/>
  <c r="DW40" i="3" s="1"/>
  <c r="DX36" i="3"/>
  <c r="DY36" i="3"/>
  <c r="DZ36" i="3"/>
  <c r="EA36" i="3"/>
  <c r="EC36" i="3"/>
  <c r="ED36" i="3"/>
  <c r="EE36" i="3"/>
  <c r="EF36" i="3"/>
  <c r="EF40" i="3" s="1"/>
  <c r="EG36" i="3"/>
  <c r="EH36" i="3"/>
  <c r="EI36" i="3"/>
  <c r="EJ36" i="3"/>
  <c r="EK36" i="3"/>
  <c r="EL36" i="3"/>
  <c r="EM36" i="3"/>
  <c r="EN36" i="3"/>
  <c r="EO36" i="3"/>
  <c r="EP36" i="3"/>
  <c r="EQ36" i="3"/>
  <c r="ER36" i="3"/>
  <c r="ES36" i="3"/>
  <c r="ET36" i="3"/>
  <c r="EU36" i="3"/>
  <c r="EV36" i="3"/>
  <c r="EV40" i="3" s="1"/>
  <c r="EW36" i="3"/>
  <c r="EX36" i="3"/>
  <c r="EY36" i="3"/>
  <c r="CC37" i="3"/>
  <c r="CD37" i="3"/>
  <c r="CE37" i="3"/>
  <c r="CF37" i="3"/>
  <c r="CG37" i="3"/>
  <c r="CG40" i="3" s="1"/>
  <c r="CH37" i="3"/>
  <c r="CI37" i="3"/>
  <c r="CJ37" i="3"/>
  <c r="CK37" i="3"/>
  <c r="CL37" i="3"/>
  <c r="CM37" i="3"/>
  <c r="CN37" i="3"/>
  <c r="CO37" i="3"/>
  <c r="CO40" i="3" s="1"/>
  <c r="CP37" i="3"/>
  <c r="CQ37" i="3"/>
  <c r="CR37" i="3"/>
  <c r="CS37" i="3"/>
  <c r="CT37" i="3"/>
  <c r="CU37" i="3"/>
  <c r="CV37" i="3"/>
  <c r="CW37" i="3"/>
  <c r="CW40" i="3" s="1"/>
  <c r="CX37" i="3"/>
  <c r="CY37" i="3"/>
  <c r="CZ37" i="3"/>
  <c r="DA37" i="3"/>
  <c r="DB37" i="3"/>
  <c r="DC37" i="3"/>
  <c r="DD37" i="3"/>
  <c r="DE37" i="3"/>
  <c r="DE40" i="3" s="1"/>
  <c r="DF37" i="3"/>
  <c r="DG37" i="3"/>
  <c r="DH37" i="3"/>
  <c r="DI37" i="3"/>
  <c r="DJ37" i="3"/>
  <c r="DK37" i="3"/>
  <c r="DL37" i="3"/>
  <c r="DM37" i="3"/>
  <c r="DM40" i="3" s="1"/>
  <c r="DN37" i="3"/>
  <c r="DO37" i="3"/>
  <c r="DP37" i="3"/>
  <c r="DQ37" i="3"/>
  <c r="DR37" i="3"/>
  <c r="DS37" i="3"/>
  <c r="DT37" i="3"/>
  <c r="DU37" i="3"/>
  <c r="DU40" i="3" s="1"/>
  <c r="DV37" i="3"/>
  <c r="DW37" i="3"/>
  <c r="DX37" i="3"/>
  <c r="DY37" i="3"/>
  <c r="DZ37" i="3"/>
  <c r="EA37" i="3"/>
  <c r="EC37" i="3"/>
  <c r="ED37" i="3"/>
  <c r="ED40" i="3" s="1"/>
  <c r="EE37" i="3"/>
  <c r="EF37" i="3"/>
  <c r="EG37" i="3"/>
  <c r="EH37" i="3"/>
  <c r="EI37" i="3"/>
  <c r="EJ37" i="3"/>
  <c r="EK37" i="3"/>
  <c r="EL37" i="3"/>
  <c r="EL40" i="3" s="1"/>
  <c r="EM37" i="3"/>
  <c r="EN37" i="3"/>
  <c r="EO37" i="3"/>
  <c r="EP37" i="3"/>
  <c r="EQ37" i="3"/>
  <c r="ER37" i="3"/>
  <c r="ES37" i="3"/>
  <c r="ET37" i="3"/>
  <c r="ET40" i="3" s="1"/>
  <c r="EU37" i="3"/>
  <c r="EV37" i="3"/>
  <c r="EW37" i="3"/>
  <c r="EX37" i="3"/>
  <c r="EY37" i="3"/>
  <c r="CC38" i="3"/>
  <c r="CD38" i="3"/>
  <c r="CE38" i="3"/>
  <c r="CF38" i="3"/>
  <c r="CG38" i="3"/>
  <c r="CH38" i="3"/>
  <c r="CI38" i="3"/>
  <c r="CJ38" i="3"/>
  <c r="CK38" i="3"/>
  <c r="CL38" i="3"/>
  <c r="CM38" i="3"/>
  <c r="CN38" i="3"/>
  <c r="CO38" i="3"/>
  <c r="CP38" i="3"/>
  <c r="CQ38" i="3"/>
  <c r="CR38" i="3"/>
  <c r="CS38" i="3"/>
  <c r="CT38" i="3"/>
  <c r="CU38" i="3"/>
  <c r="CV38" i="3"/>
  <c r="CW38" i="3"/>
  <c r="CX38" i="3"/>
  <c r="CY38" i="3"/>
  <c r="CZ38" i="3"/>
  <c r="DA38" i="3"/>
  <c r="DB38" i="3"/>
  <c r="DC38" i="3"/>
  <c r="DD38" i="3"/>
  <c r="DE38" i="3"/>
  <c r="DF38" i="3"/>
  <c r="DG38" i="3"/>
  <c r="DH38" i="3"/>
  <c r="DI38" i="3"/>
  <c r="DJ38" i="3"/>
  <c r="DK38" i="3"/>
  <c r="DL38" i="3"/>
  <c r="DM38" i="3"/>
  <c r="DN38" i="3"/>
  <c r="DO38" i="3"/>
  <c r="DP38" i="3"/>
  <c r="DQ38" i="3"/>
  <c r="DR38" i="3"/>
  <c r="DS38" i="3"/>
  <c r="DT38" i="3"/>
  <c r="DU38" i="3"/>
  <c r="DV38" i="3"/>
  <c r="DW38" i="3"/>
  <c r="DX38" i="3"/>
  <c r="DY38" i="3"/>
  <c r="DZ38" i="3"/>
  <c r="EA38" i="3"/>
  <c r="EC38" i="3"/>
  <c r="ED38" i="3"/>
  <c r="EE38" i="3"/>
  <c r="EF38" i="3"/>
  <c r="EG38" i="3"/>
  <c r="EH38" i="3"/>
  <c r="EI38" i="3"/>
  <c r="EJ38" i="3"/>
  <c r="EK38" i="3"/>
  <c r="EL38" i="3"/>
  <c r="EM38" i="3"/>
  <c r="EN38" i="3"/>
  <c r="EO38" i="3"/>
  <c r="EP38" i="3"/>
  <c r="EQ38" i="3"/>
  <c r="ER38" i="3"/>
  <c r="ES38" i="3"/>
  <c r="ET38" i="3"/>
  <c r="EU38" i="3"/>
  <c r="EV38" i="3"/>
  <c r="EW38" i="3"/>
  <c r="EX38" i="3"/>
  <c r="EY38" i="3"/>
  <c r="CC39" i="3"/>
  <c r="CD39" i="3"/>
  <c r="CE39" i="3"/>
  <c r="CF39" i="3"/>
  <c r="CG39" i="3"/>
  <c r="CH39" i="3"/>
  <c r="CH40" i="3" s="1"/>
  <c r="CI39" i="3"/>
  <c r="CJ39" i="3"/>
  <c r="CJ40" i="3" s="1"/>
  <c r="CK39" i="3"/>
  <c r="CL39" i="3"/>
  <c r="CM39" i="3"/>
  <c r="CN39" i="3"/>
  <c r="CO39" i="3"/>
  <c r="CP39" i="3"/>
  <c r="CQ39" i="3"/>
  <c r="CR39" i="3"/>
  <c r="CS39" i="3"/>
  <c r="CT39" i="3"/>
  <c r="CU39" i="3"/>
  <c r="CV39" i="3"/>
  <c r="CW39" i="3"/>
  <c r="CX39" i="3"/>
  <c r="CX40" i="3" s="1"/>
  <c r="CY39" i="3"/>
  <c r="CZ39" i="3"/>
  <c r="DA39" i="3"/>
  <c r="DB39" i="3"/>
  <c r="DC39" i="3"/>
  <c r="DD39" i="3"/>
  <c r="DE39" i="3"/>
  <c r="DF39" i="3"/>
  <c r="DG39" i="3"/>
  <c r="DH39" i="3"/>
  <c r="DI39" i="3"/>
  <c r="DJ39" i="3"/>
  <c r="DK39" i="3"/>
  <c r="DL39" i="3"/>
  <c r="DM39" i="3"/>
  <c r="DN39" i="3"/>
  <c r="DO39" i="3"/>
  <c r="DP39" i="3"/>
  <c r="DP40" i="3" s="1"/>
  <c r="DQ39" i="3"/>
  <c r="DR39" i="3"/>
  <c r="DS39" i="3"/>
  <c r="DT39" i="3"/>
  <c r="DU39" i="3"/>
  <c r="DV39" i="3"/>
  <c r="DW39" i="3"/>
  <c r="DX39" i="3"/>
  <c r="DY39" i="3"/>
  <c r="DZ39" i="3"/>
  <c r="EA39" i="3"/>
  <c r="EC39" i="3"/>
  <c r="ED39" i="3"/>
  <c r="EE39" i="3"/>
  <c r="EE40" i="3" s="1"/>
  <c r="EF39" i="3"/>
  <c r="EG39" i="3"/>
  <c r="EG40" i="3" s="1"/>
  <c r="EH39" i="3"/>
  <c r="EI39" i="3"/>
  <c r="EJ39" i="3"/>
  <c r="EK39" i="3"/>
  <c r="EL39" i="3"/>
  <c r="EM39" i="3"/>
  <c r="EN39" i="3"/>
  <c r="EO39" i="3"/>
  <c r="EP39" i="3"/>
  <c r="EQ39" i="3"/>
  <c r="ER39" i="3"/>
  <c r="ES39" i="3"/>
  <c r="ET39" i="3"/>
  <c r="EU39" i="3"/>
  <c r="EU40" i="3" s="1"/>
  <c r="EV39" i="3"/>
  <c r="EW39" i="3"/>
  <c r="EW40" i="3" s="1"/>
  <c r="EX39" i="3"/>
  <c r="EY39" i="3"/>
  <c r="CD40" i="3"/>
  <c r="CF40" i="3"/>
  <c r="CL40" i="3"/>
  <c r="CN40" i="3"/>
  <c r="CP40" i="3"/>
  <c r="CR40" i="3"/>
  <c r="CT40" i="3"/>
  <c r="CV40" i="3"/>
  <c r="CZ40" i="3"/>
  <c r="DB40" i="3"/>
  <c r="DD40" i="3"/>
  <c r="DF40" i="3"/>
  <c r="DH40" i="3"/>
  <c r="DJ40" i="3"/>
  <c r="DL40" i="3"/>
  <c r="DN40" i="3"/>
  <c r="DR40" i="3"/>
  <c r="DT40" i="3"/>
  <c r="DV40" i="3"/>
  <c r="DX40" i="3"/>
  <c r="DZ40" i="3"/>
  <c r="EC40" i="3"/>
  <c r="EI40" i="3"/>
  <c r="EK40" i="3"/>
  <c r="EM40" i="3"/>
  <c r="EN40" i="3"/>
  <c r="EO40" i="3"/>
  <c r="EQ40" i="3"/>
  <c r="ES40" i="3"/>
  <c r="EY40" i="3"/>
  <c r="CC41" i="3"/>
  <c r="CD41" i="3"/>
  <c r="CE41" i="3"/>
  <c r="CF41" i="3"/>
  <c r="CG41" i="3"/>
  <c r="CH41" i="3"/>
  <c r="CI41" i="3"/>
  <c r="CJ41" i="3"/>
  <c r="CK41" i="3"/>
  <c r="CL41" i="3"/>
  <c r="CM41" i="3"/>
  <c r="CN41" i="3"/>
  <c r="CO41" i="3"/>
  <c r="CP41" i="3"/>
  <c r="CQ41" i="3"/>
  <c r="CR41" i="3"/>
  <c r="CS41" i="3"/>
  <c r="CT41" i="3"/>
  <c r="CU41" i="3"/>
  <c r="CV41" i="3"/>
  <c r="CW41" i="3"/>
  <c r="CX41" i="3"/>
  <c r="CY41" i="3"/>
  <c r="CZ41" i="3"/>
  <c r="DA41" i="3"/>
  <c r="DB41" i="3"/>
  <c r="DC41" i="3"/>
  <c r="DD41" i="3"/>
  <c r="DE41" i="3"/>
  <c r="DF41" i="3"/>
  <c r="DG41" i="3"/>
  <c r="DH41" i="3"/>
  <c r="DI41" i="3"/>
  <c r="DJ41" i="3"/>
  <c r="DK41" i="3"/>
  <c r="DL41" i="3"/>
  <c r="DM41" i="3"/>
  <c r="DN41" i="3"/>
  <c r="DO41" i="3"/>
  <c r="DP41" i="3"/>
  <c r="DQ41" i="3"/>
  <c r="DR41" i="3"/>
  <c r="DS41" i="3"/>
  <c r="DT41" i="3"/>
  <c r="DU41" i="3"/>
  <c r="DV41" i="3"/>
  <c r="DW41" i="3"/>
  <c r="DX41" i="3"/>
  <c r="DY41" i="3"/>
  <c r="DZ41" i="3"/>
  <c r="EA41" i="3"/>
  <c r="EC41" i="3"/>
  <c r="ED41" i="3"/>
  <c r="EE41" i="3"/>
  <c r="EF41" i="3"/>
  <c r="EG41" i="3"/>
  <c r="EH41" i="3"/>
  <c r="EI41" i="3"/>
  <c r="EJ41" i="3"/>
  <c r="EK41" i="3"/>
  <c r="EL41" i="3"/>
  <c r="EM41" i="3"/>
  <c r="EN41" i="3"/>
  <c r="EO41" i="3"/>
  <c r="EP41" i="3"/>
  <c r="EP44" i="3" s="1"/>
  <c r="EQ41" i="3"/>
  <c r="ER41" i="3"/>
  <c r="ES41" i="3"/>
  <c r="ET41" i="3"/>
  <c r="EU41" i="3"/>
  <c r="EV41" i="3"/>
  <c r="EW41" i="3"/>
  <c r="EX41" i="3"/>
  <c r="EY41" i="3"/>
  <c r="CC42" i="3"/>
  <c r="CD42" i="3"/>
  <c r="CE42" i="3"/>
  <c r="CF42" i="3"/>
  <c r="CG42" i="3"/>
  <c r="CH42" i="3"/>
  <c r="CI42" i="3"/>
  <c r="CI44" i="3" s="1"/>
  <c r="CJ42" i="3"/>
  <c r="CK42" i="3"/>
  <c r="CL42" i="3"/>
  <c r="CM42" i="3"/>
  <c r="CN42" i="3"/>
  <c r="CO42" i="3"/>
  <c r="CP42" i="3"/>
  <c r="CQ42" i="3"/>
  <c r="CQ44" i="3" s="1"/>
  <c r="CR42" i="3"/>
  <c r="CS42" i="3"/>
  <c r="CT42" i="3"/>
  <c r="CU42" i="3"/>
  <c r="CV42" i="3"/>
  <c r="CW42" i="3"/>
  <c r="CX42" i="3"/>
  <c r="CY42" i="3"/>
  <c r="CY44" i="3" s="1"/>
  <c r="CZ42" i="3"/>
  <c r="DA42" i="3"/>
  <c r="DB42" i="3"/>
  <c r="DC42" i="3"/>
  <c r="DD42" i="3"/>
  <c r="DE42" i="3"/>
  <c r="DF42" i="3"/>
  <c r="DG42" i="3"/>
  <c r="DG44" i="3" s="1"/>
  <c r="DH42" i="3"/>
  <c r="DI42" i="3"/>
  <c r="DJ42" i="3"/>
  <c r="DK42" i="3"/>
  <c r="DL42" i="3"/>
  <c r="DM42" i="3"/>
  <c r="DN42" i="3"/>
  <c r="DO42" i="3"/>
  <c r="DO44" i="3" s="1"/>
  <c r="DP42" i="3"/>
  <c r="DQ42" i="3"/>
  <c r="DR42" i="3"/>
  <c r="DS42" i="3"/>
  <c r="DT42" i="3"/>
  <c r="DU42" i="3"/>
  <c r="DV42" i="3"/>
  <c r="DW42" i="3"/>
  <c r="DW44" i="3" s="1"/>
  <c r="DX42" i="3"/>
  <c r="DY42" i="3"/>
  <c r="DZ42" i="3"/>
  <c r="EA42" i="3"/>
  <c r="EC42" i="3"/>
  <c r="ED42" i="3"/>
  <c r="EE42" i="3"/>
  <c r="EF42" i="3"/>
  <c r="EF44" i="3" s="1"/>
  <c r="EG42" i="3"/>
  <c r="EH42" i="3"/>
  <c r="EI42" i="3"/>
  <c r="EJ42" i="3"/>
  <c r="EK42" i="3"/>
  <c r="EL42" i="3"/>
  <c r="EM42" i="3"/>
  <c r="EN42" i="3"/>
  <c r="EN44" i="3" s="1"/>
  <c r="EO42" i="3"/>
  <c r="EP42" i="3"/>
  <c r="EQ42" i="3"/>
  <c r="ER42" i="3"/>
  <c r="ES42" i="3"/>
  <c r="ET42" i="3"/>
  <c r="EU42" i="3"/>
  <c r="EV42" i="3"/>
  <c r="EW42" i="3"/>
  <c r="EX42" i="3"/>
  <c r="EY42" i="3"/>
  <c r="CC43" i="3"/>
  <c r="CD43" i="3"/>
  <c r="CD44" i="3" s="1"/>
  <c r="CE43" i="3"/>
  <c r="CF43" i="3"/>
  <c r="CG43" i="3"/>
  <c r="CH43" i="3"/>
  <c r="CI43" i="3"/>
  <c r="CJ43" i="3"/>
  <c r="CK43" i="3"/>
  <c r="CL43" i="3"/>
  <c r="CM43" i="3"/>
  <c r="CN43" i="3"/>
  <c r="CO43" i="3"/>
  <c r="CP43" i="3"/>
  <c r="CP44" i="3" s="1"/>
  <c r="CQ43" i="3"/>
  <c r="CR43" i="3"/>
  <c r="CS43" i="3"/>
  <c r="CT43" i="3"/>
  <c r="CT44" i="3" s="1"/>
  <c r="CU43" i="3"/>
  <c r="CV43" i="3"/>
  <c r="CW43" i="3"/>
  <c r="CX43" i="3"/>
  <c r="CX44" i="3" s="1"/>
  <c r="CY43" i="3"/>
  <c r="CZ43" i="3"/>
  <c r="DA43" i="3"/>
  <c r="DB43" i="3"/>
  <c r="DC43" i="3"/>
  <c r="DD43" i="3"/>
  <c r="DE43" i="3"/>
  <c r="DF43" i="3"/>
  <c r="DF44" i="3" s="1"/>
  <c r="DG43" i="3"/>
  <c r="DH43" i="3"/>
  <c r="DI43" i="3"/>
  <c r="DJ43" i="3"/>
  <c r="DJ44" i="3" s="1"/>
  <c r="DK43" i="3"/>
  <c r="DL43" i="3"/>
  <c r="DM43" i="3"/>
  <c r="DN43" i="3"/>
  <c r="DN44" i="3" s="1"/>
  <c r="DO43" i="3"/>
  <c r="DP43" i="3"/>
  <c r="DQ43" i="3"/>
  <c r="DR43" i="3"/>
  <c r="DR44" i="3" s="1"/>
  <c r="DS43" i="3"/>
  <c r="DT43" i="3"/>
  <c r="DU43" i="3"/>
  <c r="DV43" i="3"/>
  <c r="DV44" i="3" s="1"/>
  <c r="DW43" i="3"/>
  <c r="DX43" i="3"/>
  <c r="DY43" i="3"/>
  <c r="DZ43" i="3"/>
  <c r="DZ44" i="3" s="1"/>
  <c r="EA43" i="3"/>
  <c r="EC43" i="3"/>
  <c r="ED43" i="3"/>
  <c r="EE43" i="3"/>
  <c r="EE44" i="3" s="1"/>
  <c r="EF43" i="3"/>
  <c r="EG43" i="3"/>
  <c r="EH43" i="3"/>
  <c r="EI43" i="3"/>
  <c r="EI44" i="3" s="1"/>
  <c r="EJ43" i="3"/>
  <c r="EK43" i="3"/>
  <c r="EL43" i="3"/>
  <c r="EM43" i="3"/>
  <c r="EM44" i="3" s="1"/>
  <c r="EN43" i="3"/>
  <c r="EO43" i="3"/>
  <c r="EO44" i="3" s="1"/>
  <c r="EP43" i="3"/>
  <c r="EQ43" i="3"/>
  <c r="EQ44" i="3" s="1"/>
  <c r="ER43" i="3"/>
  <c r="ES43" i="3"/>
  <c r="ET43" i="3"/>
  <c r="EU43" i="3"/>
  <c r="EV43" i="3"/>
  <c r="EW43" i="3"/>
  <c r="EX43" i="3"/>
  <c r="EY43" i="3"/>
  <c r="EY44" i="3" s="1"/>
  <c r="CF44" i="3"/>
  <c r="CH44" i="3"/>
  <c r="CJ44" i="3"/>
  <c r="CL44" i="3"/>
  <c r="CN44" i="3"/>
  <c r="CR44" i="3"/>
  <c r="CV44" i="3"/>
  <c r="CZ44" i="3"/>
  <c r="DB44" i="3"/>
  <c r="DD44" i="3"/>
  <c r="DH44" i="3"/>
  <c r="DL44" i="3"/>
  <c r="DP44" i="3"/>
  <c r="DT44" i="3"/>
  <c r="DX44" i="3"/>
  <c r="EC44" i="3"/>
  <c r="EG44" i="3"/>
  <c r="EK44" i="3"/>
  <c r="ES44" i="3"/>
  <c r="EU44" i="3"/>
  <c r="EW44" i="3"/>
  <c r="CB5" i="3"/>
  <c r="CB6" i="3"/>
  <c r="CB7" i="3"/>
  <c r="CB8" i="3"/>
  <c r="CB9" i="3"/>
  <c r="CB11" i="3"/>
  <c r="CB12" i="3"/>
  <c r="CB13" i="3"/>
  <c r="CB14" i="3"/>
  <c r="CB16" i="3"/>
  <c r="CB17" i="3"/>
  <c r="CB18" i="3"/>
  <c r="CB19" i="3" s="1"/>
  <c r="CB20" i="3"/>
  <c r="CB21" i="3"/>
  <c r="CB22" i="3"/>
  <c r="CB23" i="3"/>
  <c r="CB24" i="3"/>
  <c r="CB25" i="3"/>
  <c r="CB26" i="3"/>
  <c r="CB28" i="3"/>
  <c r="CB29" i="3"/>
  <c r="CB30" i="3"/>
  <c r="CB31" i="3"/>
  <c r="CB32" i="3"/>
  <c r="CB34" i="3"/>
  <c r="CB35" i="3"/>
  <c r="CB36" i="3"/>
  <c r="CB37" i="3"/>
  <c r="CB38" i="3"/>
  <c r="CB39" i="3"/>
  <c r="CB41" i="3"/>
  <c r="CB42" i="3"/>
  <c r="CB43" i="3"/>
  <c r="AC75" i="5"/>
  <c r="AG56" i="5"/>
  <c r="AE27" i="5"/>
  <c r="AI73" i="5"/>
  <c r="X33" i="5"/>
  <c r="X9" i="5"/>
  <c r="S20" i="5"/>
  <c r="G24" i="5"/>
  <c r="AF25" i="5"/>
  <c r="O51" i="5"/>
  <c r="Z35" i="5"/>
  <c r="P19" i="5"/>
  <c r="S74" i="5"/>
  <c r="AC27" i="5"/>
  <c r="T74" i="5"/>
  <c r="H7" i="5"/>
  <c r="M74" i="5"/>
  <c r="AK19" i="5"/>
  <c r="N68" i="5"/>
  <c r="L40" i="5"/>
  <c r="K74" i="5"/>
  <c r="AB10" i="5"/>
  <c r="Z74" i="5"/>
  <c r="AA7" i="5"/>
  <c r="AK70" i="5"/>
  <c r="L25" i="5"/>
  <c r="P52" i="5"/>
  <c r="S15" i="5"/>
  <c r="AD71" i="5"/>
  <c r="D25" i="5"/>
  <c r="AB64" i="5"/>
  <c r="F63" i="5"/>
  <c r="E43" i="5"/>
  <c r="S13" i="5"/>
  <c r="R17" i="5"/>
  <c r="K14" i="5"/>
  <c r="H75" i="5"/>
  <c r="O66" i="5"/>
  <c r="AC13" i="5"/>
  <c r="AC63" i="5"/>
  <c r="AK71" i="5"/>
  <c r="R67" i="5"/>
  <c r="X19" i="5"/>
  <c r="AG53" i="5"/>
  <c r="R72" i="5"/>
  <c r="AH24" i="5"/>
  <c r="J46" i="5"/>
  <c r="X35" i="5"/>
  <c r="AG32" i="5"/>
  <c r="T64" i="5"/>
  <c r="N64" i="5"/>
  <c r="S65" i="5"/>
  <c r="G36" i="5"/>
  <c r="V42" i="5"/>
  <c r="AB40" i="5"/>
  <c r="Q19" i="5"/>
  <c r="AB9" i="5"/>
  <c r="E20" i="5"/>
  <c r="O38" i="5"/>
  <c r="U56" i="5"/>
  <c r="W26" i="5"/>
  <c r="AD7" i="5"/>
  <c r="AB28" i="5"/>
  <c r="U70" i="5"/>
  <c r="AE63" i="5"/>
  <c r="P42" i="5"/>
  <c r="P57" i="5"/>
  <c r="K63" i="5"/>
  <c r="K73" i="5"/>
  <c r="F15" i="5"/>
  <c r="AF58" i="5"/>
  <c r="L11" i="5"/>
  <c r="Z61" i="5"/>
  <c r="Z30" i="5"/>
  <c r="AF66" i="5"/>
  <c r="W37" i="5"/>
  <c r="J35" i="5"/>
  <c r="AE8" i="5"/>
  <c r="AF61" i="5"/>
  <c r="AE71" i="5"/>
  <c r="T32" i="5"/>
  <c r="AG45" i="5"/>
  <c r="AE59" i="5"/>
  <c r="F13" i="5"/>
  <c r="AB19" i="5"/>
  <c r="M31" i="5"/>
  <c r="W30" i="5"/>
  <c r="H68" i="5"/>
  <c r="AG43" i="5"/>
  <c r="D18" i="5"/>
  <c r="D30" i="5"/>
  <c r="F62" i="5"/>
  <c r="N21" i="5"/>
  <c r="R40" i="5"/>
  <c r="AK33" i="5"/>
  <c r="AJ5" i="5"/>
  <c r="U60" i="5"/>
  <c r="AF67" i="5"/>
  <c r="M45" i="5"/>
  <c r="AA11" i="5"/>
  <c r="AF64" i="5"/>
  <c r="U23" i="5"/>
  <c r="AG25" i="5"/>
  <c r="Y26" i="5"/>
  <c r="AA4" i="5"/>
  <c r="AF29" i="5"/>
  <c r="Z4" i="5"/>
  <c r="V34" i="5"/>
  <c r="X3" i="5"/>
  <c r="H31" i="5"/>
  <c r="U22" i="5"/>
  <c r="O52" i="5"/>
  <c r="Q49" i="5"/>
  <c r="N39" i="5"/>
  <c r="AG12" i="5"/>
  <c r="D73" i="5"/>
  <c r="T68" i="5"/>
  <c r="M6" i="5"/>
  <c r="T33" i="5"/>
  <c r="AH55" i="5"/>
  <c r="AJ9" i="5"/>
  <c r="J15" i="5"/>
  <c r="AJ60" i="5"/>
  <c r="O45" i="5"/>
  <c r="Q5" i="5"/>
  <c r="K61" i="5"/>
  <c r="W70" i="5"/>
  <c r="Q58" i="5"/>
  <c r="AE25" i="5"/>
  <c r="O42" i="5"/>
  <c r="AA74" i="5"/>
  <c r="X26" i="5"/>
  <c r="T7" i="5"/>
  <c r="AD24" i="5"/>
  <c r="AK20" i="5"/>
  <c r="Q52" i="5"/>
  <c r="F56" i="5"/>
  <c r="AH42" i="5"/>
  <c r="AA24" i="5"/>
  <c r="O33" i="5"/>
  <c r="K6" i="5"/>
  <c r="E39" i="5"/>
  <c r="M28" i="5"/>
  <c r="V61" i="5"/>
  <c r="M21" i="5"/>
  <c r="Q12" i="5"/>
  <c r="R41" i="5"/>
  <c r="V56" i="5"/>
  <c r="AB36" i="5"/>
  <c r="W42" i="5"/>
  <c r="J47" i="5"/>
  <c r="AC24" i="5"/>
  <c r="Z11" i="5"/>
  <c r="H35" i="5"/>
  <c r="Q9" i="5"/>
  <c r="AE58" i="5"/>
  <c r="H22" i="5"/>
  <c r="AF40" i="5"/>
  <c r="V33" i="5"/>
  <c r="AI9" i="5"/>
  <c r="R15" i="5"/>
  <c r="F35" i="5"/>
  <c r="AD4" i="5"/>
  <c r="K20" i="5"/>
  <c r="E57" i="5"/>
  <c r="AI37" i="5"/>
  <c r="M55" i="5"/>
  <c r="AB49" i="5"/>
  <c r="AI71" i="5"/>
  <c r="AC72" i="5"/>
  <c r="Z52" i="5"/>
  <c r="O30" i="5"/>
  <c r="M32" i="5"/>
  <c r="R26" i="5"/>
  <c r="X14" i="5"/>
  <c r="O58" i="5"/>
  <c r="J22" i="5"/>
  <c r="U36" i="5"/>
  <c r="Y63" i="5"/>
  <c r="R62" i="5"/>
  <c r="L38" i="5"/>
  <c r="AD14" i="5"/>
  <c r="AF9" i="5"/>
  <c r="N45" i="5"/>
  <c r="AK54" i="5"/>
  <c r="E64" i="5"/>
  <c r="X31" i="5"/>
  <c r="AF3" i="5"/>
  <c r="Q42" i="5"/>
  <c r="AD47" i="5"/>
  <c r="J38" i="5"/>
  <c r="AI5" i="5"/>
  <c r="L33" i="5"/>
  <c r="G41" i="5"/>
  <c r="S69" i="5"/>
  <c r="AE66" i="5"/>
  <c r="K13" i="5"/>
  <c r="K25" i="5"/>
  <c r="O59" i="5"/>
  <c r="E36" i="5"/>
  <c r="M24" i="5"/>
  <c r="AG3" i="5"/>
  <c r="AJ4" i="5"/>
  <c r="G12" i="5"/>
  <c r="AJ67" i="5"/>
  <c r="S54" i="5"/>
  <c r="U63" i="5"/>
  <c r="K29" i="5"/>
  <c r="J4" i="5"/>
  <c r="AG55" i="5"/>
  <c r="AF39" i="5"/>
  <c r="AH13" i="5"/>
  <c r="G8" i="5"/>
  <c r="AC18" i="5"/>
  <c r="Y16" i="5"/>
  <c r="O75" i="5"/>
  <c r="AI38" i="5"/>
  <c r="AK30" i="5"/>
  <c r="AG49" i="5"/>
  <c r="J17" i="5"/>
  <c r="Y22" i="5"/>
  <c r="AA51" i="5"/>
  <c r="V54" i="5"/>
  <c r="H62" i="5"/>
  <c r="AI57" i="5"/>
  <c r="J30" i="5"/>
  <c r="R16" i="5"/>
  <c r="AG11" i="5"/>
  <c r="P24" i="5"/>
  <c r="N48" i="5"/>
  <c r="W5" i="5"/>
  <c r="T5" i="5"/>
  <c r="Q53" i="5"/>
  <c r="AG58" i="5"/>
  <c r="V24" i="5"/>
  <c r="K66" i="5"/>
  <c r="AH35" i="5"/>
  <c r="J66" i="5"/>
  <c r="AI64" i="5"/>
  <c r="Q16" i="5"/>
  <c r="AC28" i="5"/>
  <c r="AC7" i="5"/>
  <c r="AD65" i="5"/>
  <c r="G39" i="5"/>
  <c r="W60" i="5"/>
  <c r="Z15" i="5"/>
  <c r="L75" i="5"/>
  <c r="AF27" i="5"/>
  <c r="T29" i="5"/>
  <c r="AG20" i="5"/>
  <c r="AI41" i="5"/>
  <c r="M75" i="5"/>
  <c r="AJ34" i="5"/>
  <c r="AD41" i="5"/>
  <c r="H40" i="5"/>
  <c r="J16" i="5"/>
  <c r="AA65" i="5"/>
  <c r="AC30" i="5"/>
  <c r="AA17" i="5"/>
  <c r="AB48" i="5"/>
  <c r="U24" i="5"/>
  <c r="AF50" i="5"/>
  <c r="AI69" i="5"/>
  <c r="F6" i="5"/>
  <c r="X43" i="5"/>
  <c r="W40" i="5"/>
  <c r="W6" i="5"/>
  <c r="Y57" i="5"/>
  <c r="AA56" i="5"/>
  <c r="AG9" i="5"/>
  <c r="E7" i="5"/>
  <c r="V45" i="5"/>
  <c r="K58" i="5"/>
  <c r="K17" i="5"/>
  <c r="U11" i="5"/>
  <c r="G49" i="5"/>
  <c r="AD56" i="5"/>
  <c r="AF70" i="5"/>
  <c r="Q22" i="5"/>
  <c r="E16" i="5"/>
  <c r="X38" i="5"/>
  <c r="AF72" i="5"/>
  <c r="T10" i="5"/>
  <c r="U12" i="5"/>
  <c r="N42" i="5"/>
  <c r="W44" i="5"/>
  <c r="W15" i="5"/>
  <c r="W48" i="5"/>
  <c r="T54" i="5"/>
  <c r="AH74" i="5"/>
  <c r="O31" i="5"/>
  <c r="AA35" i="5"/>
  <c r="Q68" i="5"/>
  <c r="AJ45" i="5"/>
  <c r="AG42" i="5"/>
  <c r="N26" i="5"/>
  <c r="E19" i="5"/>
  <c r="AH69" i="5"/>
  <c r="AG24" i="5"/>
  <c r="AH30" i="5"/>
  <c r="Q70" i="5"/>
  <c r="AB3" i="5"/>
  <c r="AE5" i="5"/>
  <c r="AJ48" i="5"/>
  <c r="AG44" i="5"/>
  <c r="AC6" i="5"/>
  <c r="M33" i="5"/>
  <c r="S75" i="5"/>
  <c r="R22" i="5"/>
  <c r="W43" i="5"/>
  <c r="S4" i="5"/>
  <c r="F18" i="5"/>
  <c r="H70" i="5"/>
  <c r="F16" i="5"/>
  <c r="M37" i="5"/>
  <c r="AB20" i="5"/>
  <c r="AH73" i="5"/>
  <c r="W69" i="5"/>
  <c r="AE23" i="5"/>
  <c r="Q21" i="5"/>
  <c r="AH6" i="5"/>
  <c r="AI11" i="5"/>
  <c r="F30" i="5"/>
  <c r="F66" i="5"/>
  <c r="O65" i="5"/>
  <c r="K68" i="5"/>
  <c r="S62" i="5"/>
  <c r="Z44" i="5"/>
  <c r="A75" i="5"/>
  <c r="S22" i="5"/>
  <c r="AC69" i="5"/>
  <c r="E33" i="5"/>
  <c r="U9" i="5"/>
  <c r="Y14" i="5"/>
  <c r="AF10" i="5"/>
  <c r="L72" i="5"/>
  <c r="G56" i="5"/>
  <c r="V66" i="5"/>
  <c r="X72" i="5"/>
  <c r="U67" i="5"/>
  <c r="H58" i="5"/>
  <c r="O6" i="5"/>
  <c r="E25" i="5"/>
  <c r="D58" i="5"/>
  <c r="AH17" i="5"/>
  <c r="AE11" i="5"/>
  <c r="N73" i="5"/>
  <c r="O67" i="5"/>
  <c r="U49" i="5"/>
  <c r="Y13" i="5"/>
  <c r="F8" i="5"/>
  <c r="G63" i="5"/>
  <c r="O5" i="5"/>
  <c r="H30" i="5"/>
  <c r="AI58" i="5"/>
  <c r="V70" i="5"/>
  <c r="AK65" i="5"/>
  <c r="AK47" i="5"/>
  <c r="AJ41" i="5"/>
  <c r="S61" i="5"/>
  <c r="R8" i="5"/>
  <c r="AB52" i="5"/>
  <c r="Y38" i="5"/>
  <c r="AD31" i="5"/>
  <c r="T14" i="5"/>
  <c r="H59" i="5"/>
  <c r="AF20" i="5"/>
  <c r="Z17" i="5"/>
  <c r="AI74" i="5"/>
  <c r="R61" i="5"/>
  <c r="AE55" i="5"/>
  <c r="AA62" i="5"/>
  <c r="AE22" i="5"/>
  <c r="W66" i="5"/>
  <c r="AB39" i="5"/>
  <c r="M59" i="5"/>
  <c r="AA50" i="5"/>
  <c r="O62" i="5"/>
  <c r="J29" i="5"/>
  <c r="O32" i="5"/>
  <c r="G20" i="5"/>
  <c r="AD29" i="5"/>
  <c r="D33" i="5"/>
  <c r="R21" i="5"/>
  <c r="R11" i="5"/>
  <c r="U52" i="5"/>
  <c r="X22" i="5"/>
  <c r="AH53" i="5"/>
  <c r="P66" i="5"/>
  <c r="E54" i="5"/>
  <c r="AG66" i="5"/>
  <c r="S30" i="5"/>
  <c r="AI27" i="5"/>
  <c r="AG5" i="5"/>
  <c r="AI35" i="5"/>
  <c r="P64" i="5"/>
  <c r="D20" i="5"/>
  <c r="Q64" i="5"/>
  <c r="L42" i="5"/>
  <c r="G67" i="5"/>
  <c r="AK68" i="5"/>
  <c r="V44" i="5"/>
  <c r="AD38" i="5"/>
  <c r="AJ15" i="5"/>
  <c r="Y43" i="5"/>
  <c r="AG30" i="5"/>
  <c r="Y52" i="5"/>
  <c r="E73" i="5"/>
  <c r="P11" i="5"/>
  <c r="AK67" i="5"/>
  <c r="AF47" i="5"/>
  <c r="AB75" i="5"/>
  <c r="P22" i="5"/>
  <c r="AI29" i="5"/>
  <c r="AH40" i="5"/>
  <c r="AE6" i="5"/>
  <c r="AE7" i="5"/>
  <c r="V69" i="5"/>
  <c r="AB63" i="5"/>
  <c r="AE44" i="5"/>
  <c r="H19" i="5"/>
  <c r="AJ12" i="5"/>
  <c r="T4" i="5"/>
  <c r="S50" i="5"/>
  <c r="AB31" i="5"/>
  <c r="Y54" i="5"/>
  <c r="AD60" i="5"/>
  <c r="S24" i="5"/>
  <c r="Q65" i="5"/>
  <c r="AC25" i="5"/>
  <c r="J20" i="5"/>
  <c r="AF15" i="5"/>
  <c r="R36" i="5"/>
  <c r="O36" i="5"/>
  <c r="Y47" i="5"/>
  <c r="O69" i="5"/>
  <c r="AK53" i="5"/>
  <c r="AG75" i="5"/>
  <c r="AK29" i="5"/>
  <c r="Q60" i="5"/>
  <c r="AJ38" i="5"/>
  <c r="U27" i="5"/>
  <c r="Q15" i="5"/>
  <c r="AB43" i="5"/>
  <c r="AI34" i="5"/>
  <c r="AJ32" i="5"/>
  <c r="AD50" i="5"/>
  <c r="J74" i="5"/>
  <c r="Y71" i="5"/>
  <c r="K44" i="5"/>
  <c r="V27" i="5"/>
  <c r="V5" i="5"/>
  <c r="AE67" i="5"/>
  <c r="AA40" i="5"/>
  <c r="W46" i="5"/>
  <c r="AJ20" i="5"/>
  <c r="V59" i="5"/>
  <c r="W4" i="5"/>
  <c r="Q40" i="5"/>
  <c r="AF19" i="5"/>
  <c r="Z65" i="5"/>
  <c r="AI45" i="5"/>
  <c r="AK35" i="5"/>
  <c r="S32" i="5"/>
  <c r="W3" i="5"/>
  <c r="AK64" i="5"/>
  <c r="AD20" i="5"/>
  <c r="J3" i="5"/>
  <c r="Y61" i="5"/>
  <c r="E31" i="5"/>
  <c r="Q47" i="5"/>
  <c r="G26" i="5"/>
  <c r="K34" i="5"/>
  <c r="H66" i="5"/>
  <c r="T31" i="5"/>
  <c r="U61" i="5"/>
  <c r="G10" i="5"/>
  <c r="J63" i="5"/>
  <c r="AD42" i="5"/>
  <c r="M54" i="5"/>
  <c r="AA48" i="5"/>
  <c r="P69" i="5"/>
  <c r="O24" i="5"/>
  <c r="V51" i="5"/>
  <c r="L65" i="5"/>
  <c r="AI40" i="5"/>
  <c r="K70" i="5"/>
  <c r="D37" i="5"/>
  <c r="D52" i="5"/>
  <c r="W53" i="5"/>
  <c r="AJ13" i="5"/>
  <c r="Q13" i="5"/>
  <c r="AH34" i="5"/>
  <c r="T17" i="5"/>
  <c r="AK28" i="5"/>
  <c r="W33" i="5"/>
  <c r="M4" i="5"/>
  <c r="R33" i="5"/>
  <c r="AB46" i="5"/>
  <c r="T42" i="5"/>
  <c r="L27" i="5"/>
  <c r="F21" i="5"/>
  <c r="AH37" i="5"/>
  <c r="AH56" i="5"/>
  <c r="M17" i="5"/>
  <c r="S64" i="5"/>
  <c r="O56" i="5"/>
  <c r="U15" i="5"/>
  <c r="H71" i="5"/>
  <c r="G51" i="5"/>
  <c r="AG50" i="5"/>
  <c r="S3" i="5"/>
  <c r="G50" i="5"/>
  <c r="AE70" i="5"/>
  <c r="N71" i="5"/>
  <c r="O14" i="5"/>
  <c r="AK39" i="5"/>
  <c r="K7" i="5"/>
  <c r="Q56" i="5"/>
  <c r="R48" i="5"/>
  <c r="M38" i="5"/>
  <c r="Q4" i="5"/>
  <c r="G57" i="5"/>
  <c r="Y29" i="5"/>
  <c r="AF14" i="5"/>
  <c r="Q25" i="5"/>
  <c r="Z36" i="5"/>
  <c r="AA9" i="5"/>
  <c r="G64" i="5"/>
  <c r="K10" i="5"/>
  <c r="AD6" i="5"/>
  <c r="AA8" i="5"/>
  <c r="AG6" i="5"/>
  <c r="AD49" i="5"/>
  <c r="G30" i="5"/>
  <c r="X13" i="5"/>
  <c r="R75" i="5"/>
  <c r="AA64" i="5"/>
  <c r="W72" i="5"/>
  <c r="O11" i="5"/>
  <c r="V53" i="5"/>
  <c r="AD57" i="5"/>
  <c r="AG38" i="5"/>
  <c r="V50" i="5"/>
  <c r="AA68" i="5"/>
  <c r="R66" i="5"/>
  <c r="N13" i="5"/>
  <c r="O43" i="5"/>
  <c r="R70" i="5"/>
  <c r="AD15" i="5"/>
  <c r="X41" i="5"/>
  <c r="Z32" i="5"/>
  <c r="H39" i="5"/>
  <c r="G15" i="5"/>
  <c r="T61" i="5"/>
  <c r="W55" i="5"/>
  <c r="Z23" i="5"/>
  <c r="Q63" i="5"/>
  <c r="X62" i="5"/>
  <c r="T30" i="5"/>
  <c r="AK50" i="5"/>
  <c r="AD26" i="5"/>
  <c r="AG52" i="5"/>
  <c r="U58" i="5"/>
  <c r="W47" i="5"/>
  <c r="Z62" i="5"/>
  <c r="R60" i="5"/>
  <c r="J37" i="5"/>
  <c r="Q7" i="5"/>
  <c r="AD75" i="5"/>
  <c r="S16" i="5"/>
  <c r="W36" i="5"/>
  <c r="T39" i="5"/>
  <c r="AA58" i="5"/>
  <c r="G72" i="5"/>
  <c r="AD18" i="5"/>
  <c r="D41" i="5"/>
  <c r="M69" i="5"/>
  <c r="Y8" i="5"/>
  <c r="P41" i="5"/>
  <c r="AK14" i="5"/>
  <c r="K5" i="5"/>
  <c r="G17" i="5"/>
  <c r="AC26" i="5"/>
  <c r="AI12" i="5"/>
  <c r="AC8" i="5"/>
  <c r="D43" i="5"/>
  <c r="Q38" i="5"/>
  <c r="O21" i="5"/>
  <c r="AF52" i="5"/>
  <c r="AH61" i="5"/>
  <c r="AK16" i="5"/>
  <c r="F26" i="5"/>
  <c r="G69" i="5"/>
  <c r="AF53" i="5"/>
  <c r="AG18" i="5"/>
  <c r="AG71" i="5"/>
  <c r="Q20" i="5"/>
  <c r="AC56" i="5"/>
  <c r="Z26" i="5"/>
  <c r="AC74" i="5"/>
  <c r="U18" i="5"/>
  <c r="K15" i="5"/>
  <c r="AE12" i="5"/>
  <c r="AG69" i="5"/>
  <c r="W52" i="5"/>
  <c r="AC45" i="5"/>
  <c r="S59" i="5"/>
  <c r="X68" i="5"/>
  <c r="Y45" i="5"/>
  <c r="Q23" i="5"/>
  <c r="AA31" i="5"/>
  <c r="O17" i="5"/>
  <c r="D45" i="5"/>
  <c r="F48" i="5"/>
  <c r="M41" i="5"/>
  <c r="P32" i="5"/>
  <c r="AD67" i="5"/>
  <c r="K18" i="5"/>
  <c r="Y15" i="5"/>
  <c r="AC61" i="5"/>
  <c r="K46" i="5"/>
  <c r="AH3" i="5"/>
  <c r="R57" i="5"/>
  <c r="H27" i="5"/>
  <c r="X39" i="5"/>
  <c r="AJ26" i="5"/>
  <c r="T62" i="5"/>
  <c r="N27" i="5"/>
  <c r="J33" i="5"/>
  <c r="AB17" i="5"/>
  <c r="M20" i="5"/>
  <c r="AK69" i="5"/>
  <c r="Z42" i="5"/>
  <c r="AF26" i="5"/>
  <c r="AA29" i="5"/>
  <c r="Y21" i="5"/>
  <c r="AE50" i="5"/>
  <c r="AA47" i="5"/>
  <c r="T67" i="5"/>
  <c r="AK21" i="5"/>
  <c r="J27" i="5"/>
  <c r="K62" i="5"/>
  <c r="O63" i="5"/>
  <c r="AJ22" i="5"/>
  <c r="X21" i="5"/>
  <c r="X45" i="5"/>
  <c r="V74" i="5"/>
  <c r="AE3" i="5"/>
  <c r="AF5" i="5"/>
  <c r="M43" i="5"/>
  <c r="Z49" i="5"/>
  <c r="O4" i="5"/>
  <c r="G11" i="5"/>
  <c r="G25" i="5"/>
  <c r="F54" i="5"/>
  <c r="K53" i="5"/>
  <c r="AI21" i="5"/>
  <c r="AD43" i="5"/>
  <c r="F45" i="5"/>
  <c r="AK46" i="5"/>
  <c r="N12" i="5"/>
  <c r="AA71" i="5"/>
  <c r="AH43" i="5"/>
  <c r="K27" i="5"/>
  <c r="E18" i="5"/>
  <c r="E51" i="5"/>
  <c r="AG19" i="5"/>
  <c r="AD8" i="5"/>
  <c r="AK18" i="5"/>
  <c r="AG41" i="5"/>
  <c r="M23" i="5"/>
  <c r="Z41" i="5"/>
  <c r="N72" i="5"/>
  <c r="AE68" i="5"/>
  <c r="AE48" i="5"/>
  <c r="AC23" i="5"/>
  <c r="AI30" i="5"/>
  <c r="AE19" i="5"/>
  <c r="F24" i="5"/>
  <c r="AE39" i="5"/>
  <c r="M19" i="5"/>
  <c r="V46" i="5"/>
  <c r="L13" i="5"/>
  <c r="S55" i="5"/>
  <c r="D31" i="5"/>
  <c r="Z13" i="5"/>
  <c r="L29" i="5"/>
  <c r="Y9" i="5"/>
  <c r="AI62" i="5"/>
  <c r="U34" i="5"/>
  <c r="Z55" i="5"/>
  <c r="AD63" i="5"/>
  <c r="V9" i="5"/>
  <c r="R18" i="5"/>
  <c r="L49" i="5"/>
  <c r="X10" i="5"/>
  <c r="Y30" i="5"/>
  <c r="P62" i="5"/>
  <c r="X46" i="5"/>
  <c r="AF7" i="5"/>
  <c r="H13" i="5"/>
  <c r="F29" i="5"/>
  <c r="W65" i="5"/>
  <c r="AJ58" i="5"/>
  <c r="S72" i="5"/>
  <c r="AD9" i="5"/>
  <c r="AC20" i="5"/>
  <c r="H25" i="5"/>
  <c r="K54" i="5"/>
  <c r="AG65" i="5"/>
  <c r="L55" i="5"/>
  <c r="R44" i="5"/>
  <c r="Y42" i="5"/>
  <c r="N60" i="5"/>
  <c r="S6" i="5"/>
  <c r="AE64" i="5"/>
  <c r="O26" i="5"/>
  <c r="P34" i="5"/>
  <c r="AD44" i="5"/>
  <c r="N31" i="5"/>
  <c r="S34" i="5"/>
  <c r="M66" i="5"/>
  <c r="E44" i="5"/>
  <c r="N66" i="5"/>
  <c r="AE9" i="5"/>
  <c r="AJ56" i="5"/>
  <c r="L59" i="5"/>
  <c r="G33" i="5"/>
  <c r="U8" i="5"/>
  <c r="K33" i="5"/>
  <c r="AF32" i="5"/>
  <c r="AF71" i="5"/>
  <c r="V30" i="5"/>
  <c r="L39" i="5"/>
  <c r="Z7" i="5"/>
  <c r="AC47" i="5"/>
  <c r="AE52" i="5"/>
  <c r="AA55" i="5"/>
  <c r="K26" i="5"/>
  <c r="P70" i="5"/>
  <c r="K23" i="5"/>
  <c r="AC33" i="5"/>
  <c r="J61" i="5"/>
  <c r="AA63" i="5"/>
  <c r="R39" i="5"/>
  <c r="AE38" i="5"/>
  <c r="P3" i="5"/>
  <c r="AB50" i="5"/>
  <c r="AD45" i="5"/>
  <c r="X30" i="5"/>
  <c r="AE14" i="5"/>
  <c r="AJ35" i="5"/>
  <c r="M46" i="5"/>
  <c r="AC19" i="5"/>
  <c r="AC55" i="5"/>
  <c r="AI8" i="5"/>
  <c r="X71" i="5"/>
  <c r="L68" i="5"/>
  <c r="V49" i="5"/>
  <c r="Y40" i="5"/>
  <c r="AH4" i="5"/>
  <c r="S47" i="5"/>
  <c r="U41" i="5"/>
  <c r="AH62" i="5"/>
  <c r="G37" i="5"/>
  <c r="S48" i="5"/>
  <c r="Z67" i="5"/>
  <c r="F55" i="5"/>
  <c r="J5" i="5"/>
  <c r="L70" i="5"/>
  <c r="A59" i="5"/>
  <c r="X25" i="5"/>
  <c r="H41" i="5"/>
  <c r="R24" i="5"/>
  <c r="AC66" i="5"/>
  <c r="AG23" i="5"/>
  <c r="AJ68" i="5"/>
  <c r="AJ49" i="5"/>
  <c r="Z9" i="5"/>
  <c r="AK60" i="5"/>
  <c r="AH5" i="5"/>
  <c r="L51" i="5"/>
  <c r="N18" i="5"/>
  <c r="Q30" i="5"/>
  <c r="AB26" i="5"/>
  <c r="F9" i="5"/>
  <c r="AC65" i="5"/>
  <c r="U39" i="5"/>
  <c r="Y17" i="5"/>
  <c r="AI28" i="5"/>
  <c r="L19" i="5"/>
  <c r="AF37" i="5"/>
  <c r="AE53" i="5"/>
  <c r="AG35" i="5"/>
  <c r="F58" i="5"/>
  <c r="W8" i="5"/>
  <c r="AG64" i="5"/>
  <c r="AK72" i="5"/>
  <c r="E13" i="5"/>
  <c r="G45" i="5"/>
  <c r="R55" i="5"/>
  <c r="M58" i="5"/>
  <c r="V68" i="5"/>
  <c r="AD70" i="5"/>
  <c r="T19" i="5"/>
  <c r="X11" i="5"/>
  <c r="AG27" i="5"/>
  <c r="O60" i="5"/>
  <c r="Z56" i="5"/>
  <c r="N9" i="5"/>
  <c r="A64" i="5"/>
  <c r="G27" i="5"/>
  <c r="E59" i="5"/>
  <c r="AF55" i="5"/>
  <c r="K32" i="5"/>
  <c r="M51" i="5"/>
  <c r="Y19" i="5"/>
  <c r="AC9" i="5"/>
  <c r="AI67" i="5"/>
  <c r="E50" i="5"/>
  <c r="Y33" i="5"/>
  <c r="AK62" i="5"/>
  <c r="AI59" i="5"/>
  <c r="Q50" i="5"/>
  <c r="T71" i="5"/>
  <c r="AI72" i="5"/>
  <c r="V39" i="5"/>
  <c r="P67" i="5"/>
  <c r="AJ59" i="5"/>
  <c r="AK37" i="5"/>
  <c r="AH9" i="5"/>
  <c r="AC17" i="5"/>
  <c r="J36" i="5"/>
  <c r="L56" i="5"/>
  <c r="AG39" i="5"/>
  <c r="Z19" i="5"/>
  <c r="W9" i="5"/>
  <c r="D64" i="5"/>
  <c r="X37" i="5"/>
  <c r="G22" i="5"/>
  <c r="AK43" i="5"/>
  <c r="G28" i="5"/>
  <c r="AE60" i="5"/>
  <c r="AA57" i="5"/>
  <c r="S63" i="5"/>
  <c r="AJ31" i="5"/>
  <c r="M7" i="5"/>
  <c r="AB8" i="5"/>
  <c r="H34" i="5"/>
  <c r="AJ36" i="5"/>
  <c r="R34" i="5"/>
  <c r="AI55" i="5"/>
  <c r="Z60" i="5"/>
  <c r="AD25" i="5"/>
  <c r="R32" i="5"/>
  <c r="T28" i="5"/>
  <c r="AE41" i="5"/>
  <c r="M67" i="5"/>
  <c r="AF12" i="5"/>
  <c r="M30" i="5"/>
  <c r="W63" i="5"/>
  <c r="AA54" i="5"/>
  <c r="AB5" i="5"/>
  <c r="S26" i="5"/>
  <c r="AG21" i="5"/>
  <c r="AI53" i="5"/>
  <c r="AC43" i="5"/>
  <c r="AK10" i="5"/>
  <c r="AH68" i="5"/>
  <c r="D63" i="5"/>
  <c r="X36" i="5"/>
  <c r="AE33" i="5"/>
  <c r="R51" i="5"/>
  <c r="AA20" i="5"/>
  <c r="AI6" i="5"/>
  <c r="Y20" i="5"/>
  <c r="AG63" i="5"/>
  <c r="X18" i="5"/>
  <c r="K39" i="5"/>
  <c r="U28" i="5"/>
  <c r="F74" i="5"/>
  <c r="H54" i="5"/>
  <c r="AE74" i="5"/>
  <c r="Q48" i="5"/>
  <c r="P7" i="5"/>
  <c r="F37" i="5"/>
  <c r="U55" i="5"/>
  <c r="A65" i="5"/>
  <c r="Q74" i="5"/>
  <c r="AJ62" i="5"/>
  <c r="H52" i="5"/>
  <c r="AH51" i="5"/>
  <c r="K45" i="5"/>
  <c r="H26" i="5"/>
  <c r="N40" i="5"/>
  <c r="AJ11" i="5"/>
  <c r="AH70" i="5"/>
  <c r="AI36" i="5"/>
  <c r="Z37" i="5"/>
  <c r="U20" i="5"/>
  <c r="T35" i="5"/>
  <c r="E70" i="5"/>
  <c r="AK6" i="5"/>
  <c r="Y72" i="5"/>
  <c r="K8" i="5"/>
  <c r="T3" i="5"/>
  <c r="W74" i="5"/>
  <c r="T59" i="5"/>
  <c r="AG10" i="5"/>
  <c r="G52" i="5"/>
  <c r="J11" i="5"/>
  <c r="G47" i="5"/>
  <c r="Y7" i="5"/>
  <c r="AD23" i="5"/>
  <c r="M68" i="5"/>
  <c r="W21" i="5"/>
  <c r="AJ46" i="5"/>
  <c r="D13" i="5"/>
  <c r="O68" i="5"/>
  <c r="O70" i="5"/>
  <c r="P63" i="5"/>
  <c r="AI26" i="5"/>
  <c r="N28" i="5"/>
  <c r="N49" i="5"/>
  <c r="M61" i="5"/>
  <c r="X75" i="5"/>
  <c r="X40" i="5"/>
  <c r="Q54" i="5"/>
  <c r="Q31" i="5"/>
  <c r="S68" i="5"/>
  <c r="AB65" i="5"/>
  <c r="H21" i="5"/>
  <c r="Z6" i="5"/>
  <c r="F3" i="5"/>
  <c r="N29" i="5"/>
  <c r="AJ71" i="5"/>
  <c r="AA69" i="5"/>
  <c r="AE42" i="5"/>
  <c r="AE49" i="5"/>
  <c r="N75" i="5"/>
  <c r="K47" i="5"/>
  <c r="A70" i="5"/>
  <c r="AJ14" i="5"/>
  <c r="A71" i="5"/>
  <c r="Q37" i="5"/>
  <c r="AC59" i="5"/>
  <c r="Q14" i="5"/>
  <c r="Z40" i="5"/>
  <c r="O20" i="5"/>
  <c r="E14" i="5"/>
  <c r="AK32" i="5"/>
  <c r="X74" i="5"/>
  <c r="W34" i="5"/>
  <c r="W50" i="5"/>
  <c r="AE28" i="5"/>
  <c r="AC21" i="5"/>
  <c r="V60" i="5"/>
  <c r="J70" i="5"/>
  <c r="H55" i="5"/>
  <c r="P23" i="5"/>
  <c r="AE75" i="5"/>
  <c r="R56" i="5"/>
  <c r="AI31" i="5"/>
  <c r="V20" i="5"/>
  <c r="N55" i="5"/>
  <c r="AA3" i="5"/>
  <c r="G3" i="5"/>
  <c r="AD66" i="5"/>
  <c r="AA38" i="5"/>
  <c r="N54" i="5"/>
  <c r="H11" i="5"/>
  <c r="AI51" i="5"/>
  <c r="X34" i="5"/>
  <c r="AF8" i="5"/>
  <c r="AB47" i="5"/>
  <c r="AH41" i="5"/>
  <c r="G75" i="5"/>
  <c r="J31" i="5"/>
  <c r="H8" i="5"/>
  <c r="AG36" i="5"/>
  <c r="R71" i="5"/>
  <c r="S43" i="5"/>
  <c r="AA34" i="5"/>
  <c r="E75" i="5"/>
  <c r="AH25" i="5"/>
  <c r="T53" i="5"/>
  <c r="M27" i="5"/>
  <c r="AC50" i="5"/>
  <c r="L17" i="5"/>
  <c r="O39" i="5"/>
  <c r="AA43" i="5"/>
  <c r="AH54" i="5"/>
  <c r="S21" i="5"/>
  <c r="AK58" i="5"/>
  <c r="P46" i="5"/>
  <c r="S45" i="5"/>
  <c r="X53" i="5"/>
  <c r="E61" i="5"/>
  <c r="S41" i="5"/>
  <c r="Y75" i="5"/>
  <c r="AH29" i="5"/>
  <c r="X7" i="5"/>
  <c r="S56" i="5"/>
  <c r="Y51" i="5"/>
  <c r="U75" i="5"/>
  <c r="F33" i="5"/>
  <c r="AI60" i="5"/>
  <c r="AH49" i="5"/>
  <c r="L74" i="5"/>
  <c r="E48" i="5"/>
  <c r="Y68" i="5"/>
  <c r="D6" i="5"/>
  <c r="AH47" i="5"/>
  <c r="S14" i="5"/>
  <c r="L24" i="5"/>
  <c r="AJ23" i="5"/>
  <c r="W35" i="5"/>
  <c r="N15" i="5"/>
  <c r="G43" i="5"/>
  <c r="AA45" i="5"/>
  <c r="D15" i="5"/>
  <c r="Q26" i="5"/>
  <c r="T12" i="5"/>
  <c r="D17" i="5"/>
  <c r="Z34" i="5"/>
  <c r="W61" i="5"/>
  <c r="AF57" i="5"/>
  <c r="Z27" i="5"/>
  <c r="AF63" i="5"/>
  <c r="AG13" i="5"/>
  <c r="M5" i="5"/>
  <c r="H63" i="5"/>
  <c r="H4" i="5"/>
  <c r="S29" i="5"/>
  <c r="Y31" i="5"/>
  <c r="AD21" i="5"/>
  <c r="P17" i="5"/>
  <c r="AJ8" i="5"/>
  <c r="AE21" i="5"/>
  <c r="Z47" i="5"/>
  <c r="AF16" i="5"/>
  <c r="AJ39" i="5"/>
  <c r="AG60" i="5"/>
  <c r="K40" i="5"/>
  <c r="Z46" i="5"/>
  <c r="E28" i="5"/>
  <c r="AK9" i="5"/>
  <c r="W67" i="5"/>
  <c r="AE47" i="5"/>
  <c r="AC67" i="5"/>
  <c r="O13" i="5"/>
  <c r="AC70" i="5"/>
  <c r="AB61" i="5"/>
  <c r="W31" i="5"/>
  <c r="AC37" i="5"/>
  <c r="AF30" i="5"/>
  <c r="AA28" i="5"/>
  <c r="AD30" i="5"/>
  <c r="Z22" i="5"/>
  <c r="K36" i="5"/>
  <c r="W25" i="5"/>
  <c r="AC57" i="5"/>
  <c r="F23" i="5"/>
  <c r="S58" i="5"/>
  <c r="N41" i="5"/>
  <c r="Q27" i="5"/>
  <c r="AI56" i="5"/>
  <c r="Y34" i="5"/>
  <c r="AK13" i="5"/>
  <c r="AC46" i="5"/>
  <c r="A73" i="5"/>
  <c r="M47" i="5"/>
  <c r="X20" i="5"/>
  <c r="R38" i="5"/>
  <c r="G18" i="5"/>
  <c r="N34" i="5"/>
  <c r="T38" i="5"/>
  <c r="AE10" i="5"/>
  <c r="Z51" i="5"/>
  <c r="H49" i="5"/>
  <c r="L61" i="5"/>
  <c r="X61" i="5"/>
  <c r="AE37" i="5"/>
  <c r="P14" i="5"/>
  <c r="Z73" i="5"/>
  <c r="AB34" i="5"/>
  <c r="T65" i="5"/>
  <c r="AJ21" i="5"/>
  <c r="O57" i="5"/>
  <c r="AC3" i="5"/>
  <c r="J71" i="5"/>
  <c r="F19" i="5"/>
  <c r="L63" i="5"/>
  <c r="M18" i="5"/>
  <c r="O61" i="5"/>
  <c r="Z59" i="5"/>
  <c r="AC22" i="5"/>
  <c r="R12" i="5"/>
  <c r="AA30" i="5"/>
  <c r="D55" i="5"/>
  <c r="P37" i="5"/>
  <c r="G34" i="5"/>
  <c r="R53" i="5"/>
  <c r="AA67" i="5"/>
  <c r="L22" i="5"/>
  <c r="Q45" i="5"/>
  <c r="P68" i="5"/>
  <c r="AE4" i="5"/>
  <c r="M35" i="5"/>
  <c r="X5" i="5"/>
  <c r="W59" i="5"/>
  <c r="X27" i="5"/>
  <c r="H60" i="5"/>
  <c r="AK5" i="5"/>
  <c r="M49" i="5"/>
  <c r="AG40" i="5"/>
  <c r="T43" i="5"/>
  <c r="D4" i="5"/>
  <c r="J60" i="5"/>
  <c r="V55" i="5"/>
  <c r="Y27" i="5"/>
  <c r="O28" i="5"/>
  <c r="R3" i="5"/>
  <c r="AJ24" i="5"/>
  <c r="L48" i="5"/>
  <c r="P6" i="5"/>
  <c r="N23" i="5"/>
  <c r="AD51" i="5"/>
  <c r="AH26" i="5"/>
  <c r="AH36" i="5"/>
  <c r="D22" i="5"/>
  <c r="E60" i="5"/>
  <c r="AD52" i="5"/>
  <c r="E47" i="5"/>
  <c r="L3" i="5"/>
  <c r="AF24" i="5"/>
  <c r="K19" i="5"/>
  <c r="S44" i="5"/>
  <c r="R74" i="5"/>
  <c r="W22" i="5"/>
  <c r="R5" i="5"/>
  <c r="G44" i="5"/>
  <c r="AC54" i="5"/>
  <c r="AH63" i="5"/>
  <c r="Q17" i="5"/>
  <c r="AH28" i="5"/>
  <c r="F72" i="5"/>
  <c r="AJ27" i="5"/>
  <c r="AB56" i="5"/>
  <c r="L16" i="5"/>
  <c r="K65" i="5"/>
  <c r="V31" i="5"/>
  <c r="F22" i="5"/>
  <c r="U44" i="5"/>
  <c r="K50" i="5"/>
  <c r="W17" i="5"/>
  <c r="A55" i="5"/>
  <c r="H46" i="5"/>
  <c r="AA26" i="5"/>
  <c r="Y46" i="5"/>
  <c r="L37" i="5"/>
  <c r="AG74" i="5"/>
  <c r="L30" i="5"/>
  <c r="L47" i="5"/>
  <c r="AB54" i="5"/>
  <c r="AB11" i="5"/>
  <c r="AD53" i="5"/>
  <c r="AF62" i="5"/>
  <c r="Q35" i="5"/>
  <c r="E45" i="5"/>
  <c r="Z54" i="5"/>
  <c r="L32" i="5"/>
  <c r="AC71" i="5"/>
  <c r="AH20" i="5"/>
  <c r="D39" i="5"/>
  <c r="R58" i="5"/>
  <c r="AC41" i="5"/>
  <c r="P47" i="5"/>
  <c r="AI14" i="5"/>
  <c r="S12" i="5"/>
  <c r="AG16" i="5"/>
  <c r="J25" i="5"/>
  <c r="AH52" i="5"/>
  <c r="S5" i="5"/>
  <c r="S71" i="5"/>
  <c r="L53" i="5"/>
  <c r="W7" i="5"/>
  <c r="W20" i="5"/>
  <c r="M39" i="5"/>
  <c r="AE30" i="5"/>
  <c r="A63" i="5"/>
  <c r="M13" i="5"/>
  <c r="Z48" i="5"/>
  <c r="O16" i="5"/>
  <c r="R35" i="5"/>
  <c r="Q51" i="5"/>
  <c r="H5" i="5"/>
  <c r="AH66" i="5"/>
  <c r="AC4" i="5"/>
  <c r="T36" i="5"/>
  <c r="AF11" i="5"/>
  <c r="D21" i="5"/>
  <c r="Q67" i="5"/>
  <c r="AA19" i="5"/>
  <c r="Q39" i="5"/>
  <c r="R4" i="5"/>
  <c r="V38" i="5"/>
  <c r="Y24" i="5"/>
  <c r="R27" i="5"/>
  <c r="F49" i="5"/>
  <c r="R30" i="5"/>
  <c r="L20" i="5"/>
  <c r="AE43" i="5"/>
  <c r="Q72" i="5"/>
  <c r="N38" i="5"/>
  <c r="AA39" i="5"/>
  <c r="H15" i="5"/>
  <c r="V21" i="5"/>
  <c r="AB22" i="5"/>
  <c r="F65" i="5"/>
  <c r="L9" i="5"/>
  <c r="AE34" i="5"/>
  <c r="F46" i="5"/>
  <c r="AB67" i="5"/>
  <c r="P28" i="5"/>
  <c r="X60" i="5"/>
  <c r="W56" i="5"/>
  <c r="T21" i="5"/>
  <c r="J18" i="5"/>
  <c r="AI22" i="5"/>
  <c r="D38" i="5"/>
  <c r="D50" i="5"/>
  <c r="W19" i="5"/>
  <c r="K12" i="5"/>
  <c r="P39" i="5"/>
  <c r="F27" i="5"/>
  <c r="AH58" i="5"/>
  <c r="X64" i="5"/>
  <c r="X70" i="5"/>
  <c r="AK22" i="5"/>
  <c r="AB18" i="5"/>
  <c r="AD64" i="5"/>
  <c r="J12" i="5"/>
  <c r="O71" i="5"/>
  <c r="T66" i="5"/>
  <c r="AG26" i="5"/>
  <c r="J51" i="5"/>
  <c r="X29" i="5"/>
  <c r="P38" i="5"/>
  <c r="P65" i="5"/>
  <c r="G9" i="5"/>
  <c r="AI4" i="5"/>
  <c r="O15" i="5"/>
  <c r="W32" i="5"/>
  <c r="E63" i="5"/>
  <c r="AJ10" i="5"/>
  <c r="E38" i="5"/>
  <c r="AK38" i="5"/>
  <c r="AB59" i="5"/>
  <c r="V23" i="5"/>
  <c r="L18" i="5"/>
  <c r="R50" i="5"/>
  <c r="AE65" i="5"/>
  <c r="J41" i="5"/>
  <c r="Y11" i="5"/>
  <c r="AC64" i="5"/>
  <c r="V63" i="5"/>
  <c r="Z10" i="5"/>
  <c r="AG31" i="5"/>
  <c r="P40" i="5"/>
  <c r="AJ75" i="5"/>
  <c r="L12" i="5"/>
  <c r="G21" i="5"/>
  <c r="S42" i="5"/>
  <c r="H56" i="5"/>
  <c r="G53" i="5"/>
  <c r="W64" i="5"/>
  <c r="J62" i="5"/>
  <c r="AA42" i="5"/>
  <c r="AB23" i="5"/>
  <c r="E34" i="5"/>
  <c r="AA61" i="5"/>
  <c r="T26" i="5"/>
  <c r="X54" i="5"/>
  <c r="L10" i="5"/>
  <c r="J69" i="5"/>
  <c r="AH57" i="5"/>
  <c r="T75" i="5"/>
  <c r="Y73" i="5"/>
  <c r="V22" i="5"/>
  <c r="T47" i="5"/>
  <c r="H43" i="5"/>
  <c r="K59" i="5"/>
  <c r="H74" i="5"/>
  <c r="AA60" i="5"/>
  <c r="AK52" i="5"/>
  <c r="Q11" i="5"/>
  <c r="AG51" i="5"/>
  <c r="AE26" i="5"/>
  <c r="J57" i="5"/>
  <c r="AB27" i="5"/>
  <c r="D26" i="5"/>
  <c r="AK63" i="5"/>
  <c r="V72" i="5"/>
  <c r="AE17" i="5"/>
  <c r="AB73" i="5"/>
  <c r="X17" i="5"/>
  <c r="G32" i="5"/>
  <c r="Z75" i="5"/>
  <c r="W18" i="5"/>
  <c r="O3" i="5"/>
  <c r="AF44" i="5"/>
  <c r="M3" i="5"/>
  <c r="AC10" i="5"/>
  <c r="M56" i="5"/>
  <c r="Y6" i="5"/>
  <c r="X4" i="5"/>
  <c r="W68" i="5"/>
  <c r="M71" i="5"/>
  <c r="U47" i="5"/>
  <c r="AD11" i="5"/>
  <c r="AA37" i="5"/>
  <c r="AD39" i="5"/>
  <c r="V28" i="5"/>
  <c r="O48" i="5"/>
  <c r="N10" i="5"/>
  <c r="R37" i="5"/>
  <c r="AD34" i="5"/>
  <c r="K67" i="5"/>
  <c r="K30" i="5"/>
  <c r="AK27" i="5"/>
  <c r="AI25" i="5"/>
  <c r="AG61" i="5"/>
  <c r="J64" i="5"/>
  <c r="X44" i="5"/>
  <c r="D5" i="5"/>
  <c r="AF22" i="5"/>
  <c r="H51" i="5"/>
  <c r="X48" i="5"/>
  <c r="V52" i="5"/>
  <c r="H9" i="5"/>
  <c r="AD54" i="5"/>
  <c r="L15" i="5"/>
  <c r="W10" i="5"/>
  <c r="Z16" i="5"/>
  <c r="AF38" i="5"/>
  <c r="AK40" i="5"/>
  <c r="P75" i="5"/>
  <c r="W58" i="5"/>
  <c r="AK56" i="5"/>
  <c r="N67" i="5"/>
  <c r="P26" i="5"/>
  <c r="AD28" i="5"/>
  <c r="T55" i="5"/>
  <c r="O27" i="5"/>
  <c r="AH27" i="5"/>
  <c r="AJ28" i="5"/>
  <c r="N5" i="5"/>
  <c r="AE51" i="5"/>
  <c r="E69" i="5"/>
  <c r="J26" i="5"/>
  <c r="Y44" i="5"/>
  <c r="AI63" i="5"/>
  <c r="AK75" i="5"/>
  <c r="E11" i="5"/>
  <c r="T48" i="5"/>
  <c r="AI32" i="5"/>
  <c r="V65" i="5"/>
  <c r="T63" i="5"/>
  <c r="P54" i="5"/>
  <c r="D48" i="5"/>
  <c r="F43" i="5"/>
  <c r="U64" i="5"/>
  <c r="G60" i="5"/>
  <c r="N53" i="5"/>
  <c r="P59" i="5"/>
  <c r="J7" i="5"/>
  <c r="A69" i="5"/>
  <c r="AH64" i="5"/>
  <c r="AK59" i="5"/>
  <c r="AB45" i="5"/>
  <c r="AF48" i="5"/>
  <c r="AI10" i="5"/>
  <c r="J50" i="5"/>
  <c r="AB33" i="5"/>
  <c r="Q73" i="5"/>
  <c r="AC12" i="5"/>
  <c r="AK73" i="5"/>
  <c r="J75" i="5"/>
  <c r="E65" i="5"/>
  <c r="X16" i="5"/>
  <c r="U6" i="5"/>
  <c r="AI20" i="5"/>
  <c r="H47" i="5"/>
  <c r="J72" i="5"/>
  <c r="AG34" i="5"/>
  <c r="J49" i="5"/>
  <c r="AB15" i="5"/>
  <c r="AC48" i="5"/>
  <c r="AJ52" i="5"/>
  <c r="AK31" i="5"/>
  <c r="L73" i="5"/>
  <c r="AB44" i="5"/>
  <c r="AJ42" i="5"/>
  <c r="X73" i="5"/>
  <c r="AJ40" i="5"/>
  <c r="AD68" i="5"/>
  <c r="L21" i="5"/>
  <c r="F52" i="5"/>
  <c r="T56" i="5"/>
  <c r="H72" i="5"/>
  <c r="AA5" i="5"/>
  <c r="U26" i="5"/>
  <c r="AH46" i="5"/>
  <c r="AE16" i="5"/>
  <c r="Y4" i="5"/>
  <c r="AK45" i="5"/>
  <c r="K57" i="5"/>
  <c r="AA27" i="5"/>
  <c r="A67" i="5"/>
  <c r="T60" i="5"/>
  <c r="O25" i="5"/>
  <c r="Z14" i="5"/>
  <c r="L34" i="5"/>
  <c r="AH48" i="5"/>
  <c r="F61" i="5"/>
  <c r="G66" i="5"/>
  <c r="AG67" i="5"/>
  <c r="F4" i="5"/>
  <c r="AJ64" i="5"/>
  <c r="AJ69" i="5"/>
  <c r="AE72" i="5"/>
  <c r="U7" i="5"/>
  <c r="AG37" i="5"/>
  <c r="G54" i="5"/>
  <c r="R73" i="5"/>
  <c r="H17" i="5"/>
  <c r="L60" i="5"/>
  <c r="H73" i="5"/>
  <c r="Y39" i="5"/>
  <c r="W39" i="5"/>
  <c r="D11" i="5"/>
  <c r="AK12" i="5"/>
  <c r="Y60" i="5"/>
  <c r="J65" i="5"/>
  <c r="K31" i="5"/>
  <c r="P35" i="5"/>
  <c r="P30" i="5"/>
  <c r="E46" i="5"/>
  <c r="AH10" i="5"/>
  <c r="Y18" i="5"/>
  <c r="O47" i="5"/>
  <c r="AH60" i="5"/>
  <c r="AA49" i="5"/>
  <c r="M44" i="5"/>
  <c r="S46" i="5"/>
  <c r="AG22" i="5"/>
  <c r="S37" i="5"/>
  <c r="S40" i="5"/>
  <c r="AJ18" i="5"/>
  <c r="L8" i="5"/>
  <c r="J28" i="5"/>
  <c r="Q75" i="5"/>
  <c r="L57" i="5"/>
  <c r="Q24" i="5"/>
  <c r="AD74" i="5"/>
  <c r="AE32" i="5"/>
  <c r="AE20" i="5"/>
  <c r="N62" i="5"/>
  <c r="AJ54" i="5"/>
  <c r="M36" i="5"/>
  <c r="G23" i="5"/>
  <c r="P55" i="5"/>
  <c r="T24" i="5"/>
  <c r="R64" i="5"/>
  <c r="AJ44" i="5"/>
  <c r="H64" i="5"/>
  <c r="H61" i="5"/>
  <c r="AH22" i="5"/>
  <c r="U45" i="5"/>
  <c r="K24" i="5"/>
  <c r="AD36" i="5"/>
  <c r="O10" i="5"/>
  <c r="A60" i="5"/>
  <c r="AE24" i="5"/>
  <c r="E35" i="5"/>
  <c r="D66" i="5"/>
  <c r="T6" i="5"/>
  <c r="Q41" i="5"/>
  <c r="V6" i="5"/>
  <c r="A56" i="5"/>
  <c r="E41" i="5"/>
  <c r="X57" i="5"/>
  <c r="L46" i="5"/>
  <c r="AH75" i="5"/>
  <c r="E9" i="5"/>
  <c r="K75" i="5"/>
  <c r="U48" i="5"/>
  <c r="E4" i="5"/>
  <c r="AD22" i="5"/>
  <c r="Y48" i="5"/>
  <c r="W24" i="5"/>
  <c r="AB4" i="5"/>
  <c r="AE54" i="5"/>
  <c r="Z70" i="5"/>
  <c r="U33" i="5"/>
  <c r="R63" i="5"/>
  <c r="AG70" i="5"/>
  <c r="L67" i="5"/>
  <c r="AK23" i="5"/>
  <c r="F38" i="5"/>
  <c r="N37" i="5"/>
  <c r="N6" i="5"/>
  <c r="AC29" i="5"/>
  <c r="N69" i="5"/>
  <c r="Y56" i="5"/>
  <c r="AI15" i="5"/>
  <c r="K52" i="5"/>
  <c r="G31" i="5"/>
  <c r="AB62" i="5"/>
  <c r="AF75" i="5"/>
  <c r="M11" i="5"/>
  <c r="AF51" i="5"/>
  <c r="J45" i="5"/>
  <c r="J23" i="5"/>
  <c r="Y50" i="5"/>
  <c r="AJ55" i="5"/>
  <c r="J56" i="5"/>
  <c r="F47" i="5"/>
  <c r="AJ72" i="5"/>
  <c r="V10" i="5"/>
  <c r="N4" i="5"/>
  <c r="AA44" i="5"/>
  <c r="U57" i="5"/>
  <c r="F10" i="5"/>
  <c r="Z45" i="5"/>
  <c r="V17" i="5"/>
  <c r="AF6" i="5"/>
  <c r="L41" i="5"/>
  <c r="AF13" i="5"/>
  <c r="O41" i="5"/>
  <c r="AJ61" i="5"/>
  <c r="U38" i="5"/>
  <c r="M12" i="5"/>
  <c r="A66" i="5"/>
  <c r="L43" i="5"/>
  <c r="Z5" i="5"/>
  <c r="N7" i="5"/>
  <c r="Z28" i="5"/>
  <c r="R28" i="5"/>
  <c r="AD19" i="5"/>
  <c r="AK42" i="5"/>
  <c r="O40" i="5"/>
  <c r="AI43" i="5"/>
  <c r="M52" i="5"/>
  <c r="Z18" i="5"/>
  <c r="Y66" i="5"/>
  <c r="R14" i="5"/>
  <c r="K69" i="5"/>
  <c r="Z8" i="5"/>
  <c r="H67" i="5"/>
  <c r="Q69" i="5"/>
  <c r="U62" i="5"/>
  <c r="AI16" i="5"/>
  <c r="S49" i="5"/>
  <c r="AI50" i="5"/>
  <c r="E30" i="5"/>
  <c r="E17" i="5"/>
  <c r="N44" i="5"/>
  <c r="T15" i="5"/>
  <c r="AG68" i="5"/>
  <c r="G19" i="5"/>
  <c r="AK57" i="5"/>
  <c r="AH32" i="5"/>
  <c r="AH71" i="5"/>
  <c r="AI33" i="5"/>
  <c r="G68" i="5"/>
  <c r="P72" i="5"/>
  <c r="P50" i="5"/>
  <c r="N59" i="5"/>
  <c r="O7" i="5"/>
  <c r="S70" i="5"/>
  <c r="S9" i="5"/>
  <c r="J67" i="5"/>
  <c r="G62" i="5"/>
  <c r="AE69" i="5"/>
  <c r="U14" i="5"/>
  <c r="AC60" i="5"/>
  <c r="E40" i="5"/>
  <c r="L44" i="5"/>
  <c r="U25" i="5"/>
  <c r="J14" i="5"/>
  <c r="D42" i="5"/>
  <c r="D7" i="5"/>
  <c r="U54" i="5"/>
  <c r="AD40" i="5"/>
  <c r="AD10" i="5"/>
  <c r="AD62" i="5"/>
  <c r="T51" i="5"/>
  <c r="K3" i="5"/>
  <c r="H45" i="5"/>
  <c r="V15" i="5"/>
  <c r="X32" i="5"/>
  <c r="AJ53" i="5"/>
  <c r="P43" i="5"/>
  <c r="Y69" i="5"/>
  <c r="J39" i="5"/>
  <c r="AB24" i="5"/>
  <c r="N35" i="5"/>
  <c r="R45" i="5"/>
  <c r="U10" i="5"/>
  <c r="AD16" i="5"/>
  <c r="Q71" i="5"/>
  <c r="S66" i="5"/>
  <c r="AF34" i="5"/>
  <c r="T18" i="5"/>
  <c r="K42" i="5"/>
  <c r="F36" i="5"/>
  <c r="T49" i="5"/>
  <c r="AA15" i="5"/>
  <c r="AA41" i="5"/>
  <c r="AE36" i="5"/>
  <c r="AJ65" i="5"/>
  <c r="AH11" i="5"/>
  <c r="AG72" i="5"/>
  <c r="Z39" i="5"/>
  <c r="AI44" i="5"/>
  <c r="S23" i="5"/>
  <c r="N74" i="5"/>
  <c r="A58" i="5"/>
  <c r="Q46" i="5"/>
  <c r="L62" i="5"/>
  <c r="T9" i="5"/>
  <c r="M60" i="5"/>
  <c r="AC32" i="5"/>
  <c r="AF59" i="5"/>
  <c r="E24" i="5"/>
  <c r="M29" i="5"/>
  <c r="J9" i="5"/>
  <c r="Z24" i="5"/>
  <c r="P13" i="5"/>
  <c r="E15" i="5"/>
  <c r="N51" i="5"/>
  <c r="P31" i="5"/>
  <c r="L52" i="5"/>
  <c r="M70" i="5"/>
  <c r="H6" i="5"/>
  <c r="AA14" i="5"/>
  <c r="U29" i="5"/>
  <c r="S18" i="5"/>
  <c r="D47" i="5"/>
  <c r="H3" i="5"/>
  <c r="AG47" i="5"/>
  <c r="T73" i="5"/>
  <c r="L14" i="5"/>
  <c r="AC31" i="5"/>
  <c r="U42" i="5"/>
  <c r="A72" i="5"/>
  <c r="J73" i="5"/>
  <c r="Z72" i="5"/>
  <c r="AG33" i="5"/>
  <c r="S52" i="5"/>
  <c r="AF65" i="5"/>
  <c r="A68" i="5"/>
  <c r="AF42" i="5"/>
  <c r="W54" i="5"/>
  <c r="V37" i="5"/>
  <c r="Z53" i="5"/>
  <c r="G71" i="5"/>
  <c r="Z33" i="5"/>
  <c r="AF43" i="5"/>
  <c r="T37" i="5"/>
  <c r="R46" i="5"/>
  <c r="F12" i="5"/>
  <c r="AD61" i="5"/>
  <c r="AJ6" i="5"/>
  <c r="Q34" i="5"/>
  <c r="AB30" i="5"/>
  <c r="W49" i="5"/>
  <c r="N3" i="5"/>
  <c r="AB16" i="5"/>
  <c r="K21" i="5"/>
  <c r="AB42" i="5"/>
  <c r="V36" i="5"/>
  <c r="AF68" i="5"/>
  <c r="AK66" i="5"/>
  <c r="P5" i="5"/>
  <c r="E3" i="5"/>
  <c r="AJ17" i="5"/>
  <c r="Y37" i="5"/>
  <c r="AJ66" i="5"/>
  <c r="AI66" i="5"/>
  <c r="AK4" i="5"/>
  <c r="V32" i="5"/>
  <c r="AB37" i="5"/>
  <c r="K9" i="5"/>
  <c r="P51" i="5"/>
  <c r="T57" i="5"/>
  <c r="F64" i="5"/>
  <c r="U74" i="5"/>
  <c r="D27" i="5"/>
  <c r="Z12" i="5"/>
  <c r="L50" i="5"/>
  <c r="Z50" i="5"/>
  <c r="M8" i="5"/>
  <c r="D16" i="5"/>
  <c r="X47" i="5"/>
  <c r="AF18" i="5"/>
  <c r="X15" i="5"/>
  <c r="G5" i="5"/>
  <c r="F34" i="5"/>
  <c r="L58" i="5"/>
  <c r="G13" i="5"/>
  <c r="L23" i="5"/>
  <c r="AH7" i="5"/>
  <c r="P74" i="5"/>
  <c r="J19" i="5"/>
  <c r="Y12" i="5"/>
  <c r="T13" i="5"/>
  <c r="V67" i="5"/>
  <c r="AK41" i="5"/>
  <c r="Z71" i="5"/>
  <c r="AC68" i="5"/>
  <c r="P73" i="5"/>
  <c r="AF45" i="5"/>
  <c r="AK61" i="5"/>
  <c r="H36" i="5"/>
  <c r="R69" i="5"/>
  <c r="N16" i="5"/>
  <c r="AA21" i="5"/>
  <c r="P9" i="5"/>
  <c r="AC34" i="5"/>
  <c r="V8" i="5"/>
  <c r="V41" i="5"/>
  <c r="K28" i="5"/>
  <c r="F7" i="5"/>
  <c r="H38" i="5"/>
  <c r="AC11" i="5"/>
  <c r="AG14" i="5"/>
  <c r="T11" i="5"/>
  <c r="H69" i="5"/>
  <c r="X12" i="5"/>
  <c r="X58" i="5"/>
  <c r="AC53" i="5"/>
  <c r="N61" i="5"/>
  <c r="AJ43" i="5"/>
  <c r="R20" i="5"/>
  <c r="AI75" i="5"/>
  <c r="H23" i="5"/>
  <c r="H14" i="5"/>
  <c r="Y23" i="5"/>
  <c r="N50" i="5"/>
  <c r="AC42" i="5"/>
  <c r="R6" i="5"/>
  <c r="S33" i="5"/>
  <c r="Y70" i="5"/>
  <c r="AH8" i="5"/>
  <c r="AI23" i="5"/>
  <c r="K64" i="5"/>
  <c r="L36" i="5"/>
  <c r="X51" i="5"/>
  <c r="O29" i="5"/>
  <c r="Y55" i="5"/>
  <c r="AG48" i="5"/>
  <c r="Q6" i="5"/>
  <c r="E5" i="5"/>
  <c r="N46" i="5"/>
  <c r="AK51" i="5"/>
  <c r="AD33" i="5"/>
  <c r="AA36" i="5"/>
  <c r="Q36" i="5"/>
  <c r="U66" i="5"/>
  <c r="N52" i="5"/>
  <c r="AF33" i="5"/>
  <c r="AE15" i="5"/>
  <c r="AH31" i="5"/>
  <c r="J53" i="5"/>
  <c r="W29" i="5"/>
  <c r="M65" i="5"/>
  <c r="AG4" i="5"/>
  <c r="F31" i="5"/>
  <c r="N11" i="5"/>
  <c r="M25" i="5"/>
  <c r="AF35" i="5"/>
  <c r="AH59" i="5"/>
  <c r="J58" i="5"/>
  <c r="V47" i="5"/>
  <c r="T52" i="5"/>
  <c r="V14" i="5"/>
  <c r="P16" i="5"/>
  <c r="Z21" i="5"/>
  <c r="D72" i="5"/>
  <c r="U59" i="5"/>
  <c r="D8" i="5"/>
  <c r="X67" i="5"/>
  <c r="AB32" i="5"/>
  <c r="J54" i="5"/>
  <c r="F32" i="5"/>
  <c r="J13" i="5"/>
  <c r="D14" i="5"/>
  <c r="P12" i="5"/>
  <c r="M62" i="5"/>
  <c r="AA33" i="5"/>
  <c r="N19" i="5"/>
  <c r="X63" i="5"/>
  <c r="AB68" i="5"/>
  <c r="V11" i="5"/>
  <c r="N8" i="5"/>
  <c r="H24" i="5"/>
  <c r="AK44" i="5"/>
  <c r="AI65" i="5"/>
  <c r="V75" i="5"/>
  <c r="AB38" i="5"/>
  <c r="O18" i="5"/>
  <c r="P21" i="5"/>
  <c r="E74" i="5"/>
  <c r="AB25" i="5"/>
  <c r="Z68" i="5"/>
  <c r="Y67" i="5"/>
  <c r="AK3" i="5"/>
  <c r="AD27" i="5"/>
  <c r="O55" i="5"/>
  <c r="A57" i="5"/>
  <c r="P33" i="5"/>
  <c r="U31" i="5"/>
  <c r="AH45" i="5"/>
  <c r="P20" i="5"/>
  <c r="AA6" i="5"/>
  <c r="V43" i="5"/>
  <c r="S51" i="5"/>
  <c r="U5" i="5"/>
  <c r="AD46" i="5"/>
  <c r="D19" i="5"/>
  <c r="W12" i="5"/>
  <c r="V25" i="5"/>
  <c r="AI46" i="5"/>
  <c r="E27" i="5"/>
  <c r="O23" i="5"/>
  <c r="U21" i="5"/>
  <c r="J52" i="5"/>
  <c r="AJ51" i="5"/>
  <c r="AD5" i="5"/>
  <c r="Y64" i="5"/>
  <c r="AI68" i="5"/>
  <c r="AG29" i="5"/>
  <c r="S73" i="5"/>
  <c r="P10" i="5"/>
  <c r="E29" i="5"/>
  <c r="S7" i="5"/>
  <c r="AG59" i="5"/>
  <c r="F50" i="5"/>
  <c r="H53" i="5"/>
  <c r="M64" i="5"/>
  <c r="U30" i="5"/>
  <c r="L35" i="5"/>
  <c r="AI7" i="5"/>
  <c r="K51" i="5"/>
  <c r="M15" i="5"/>
  <c r="R47" i="5"/>
  <c r="AF17" i="5"/>
  <c r="T27" i="5"/>
  <c r="L71" i="5"/>
  <c r="D29" i="5"/>
  <c r="A61" i="5"/>
  <c r="U50" i="5"/>
  <c r="AJ3" i="5"/>
  <c r="AA59" i="5"/>
  <c r="K4" i="5"/>
  <c r="AK55" i="5"/>
  <c r="AB74" i="5"/>
  <c r="J32" i="5"/>
  <c r="H10" i="5"/>
  <c r="N14" i="5"/>
  <c r="F60" i="5"/>
  <c r="E8" i="5"/>
  <c r="P58" i="5"/>
  <c r="AA12" i="5"/>
  <c r="G70" i="5"/>
  <c r="Q61" i="5"/>
  <c r="AF21" i="5"/>
  <c r="X55" i="5"/>
  <c r="K60" i="5"/>
  <c r="R31" i="5"/>
  <c r="AE35" i="5"/>
  <c r="W51" i="5"/>
  <c r="P15" i="5"/>
  <c r="K72" i="5"/>
  <c r="AA66" i="5"/>
  <c r="H65" i="5"/>
  <c r="L45" i="5"/>
  <c r="Q29" i="5"/>
  <c r="AB35" i="5"/>
  <c r="S11" i="5"/>
  <c r="AD17" i="5"/>
  <c r="AC38" i="5"/>
  <c r="O50" i="5"/>
  <c r="W41" i="5"/>
  <c r="U32" i="5"/>
  <c r="N20" i="5"/>
  <c r="Z43" i="5"/>
  <c r="L28" i="5"/>
  <c r="AI48" i="5"/>
  <c r="E6" i="5"/>
  <c r="N22" i="5"/>
  <c r="Q57" i="5"/>
  <c r="Y41" i="5"/>
  <c r="R43" i="5"/>
  <c r="K38" i="5"/>
  <c r="L64" i="5"/>
  <c r="K56" i="5"/>
  <c r="P61" i="5"/>
  <c r="R19" i="5"/>
  <c r="T44" i="5"/>
  <c r="O34" i="5"/>
  <c r="J2" i="5"/>
  <c r="AA13" i="5"/>
  <c r="N33" i="5"/>
  <c r="Q10" i="5"/>
  <c r="AI49" i="5"/>
  <c r="N57" i="5"/>
  <c r="AD48" i="5"/>
  <c r="V12" i="5"/>
  <c r="U43" i="5"/>
  <c r="U16" i="5"/>
  <c r="F11" i="5"/>
  <c r="S19" i="5"/>
  <c r="P44" i="5"/>
  <c r="V16" i="5"/>
  <c r="S38" i="5"/>
  <c r="AA53" i="5"/>
  <c r="P8" i="5"/>
  <c r="AK17" i="5"/>
  <c r="Q18" i="5"/>
  <c r="AC16" i="5"/>
  <c r="AA75" i="5"/>
  <c r="F53" i="5"/>
  <c r="AE18" i="5"/>
  <c r="V19" i="5"/>
  <c r="AK48" i="5"/>
  <c r="AD13" i="5"/>
  <c r="AC62" i="5"/>
  <c r="AD72" i="5"/>
  <c r="AB70" i="5"/>
  <c r="AF4" i="5"/>
  <c r="O53" i="5"/>
  <c r="G42" i="5"/>
  <c r="H28" i="5"/>
  <c r="Y65" i="5"/>
  <c r="M14" i="5"/>
  <c r="P29" i="5"/>
  <c r="U37" i="5"/>
  <c r="AB69" i="5"/>
  <c r="U72" i="5"/>
  <c r="G74" i="5"/>
  <c r="P36" i="5"/>
  <c r="AJ50" i="5"/>
  <c r="G6" i="5"/>
  <c r="AC35" i="5"/>
  <c r="AK74" i="5"/>
  <c r="K41" i="5"/>
  <c r="J21" i="5"/>
  <c r="AC36" i="5"/>
  <c r="AI3" i="5"/>
  <c r="AD55" i="5"/>
  <c r="S28" i="5"/>
  <c r="AA18" i="5"/>
  <c r="T22" i="5"/>
  <c r="AJ74" i="5"/>
  <c r="AF56" i="5"/>
  <c r="E37" i="5"/>
  <c r="Q33" i="5"/>
  <c r="R23" i="5"/>
  <c r="AB13" i="5"/>
  <c r="S67" i="5"/>
  <c r="M72" i="5"/>
  <c r="E10" i="5"/>
  <c r="AD3" i="5"/>
  <c r="AJ33" i="5"/>
  <c r="K22" i="5"/>
  <c r="Z25" i="5"/>
  <c r="W28" i="5"/>
  <c r="N30" i="5"/>
  <c r="T45" i="5"/>
  <c r="AE29" i="5"/>
  <c r="AH21" i="5"/>
  <c r="Y74" i="5"/>
  <c r="AD73" i="5"/>
  <c r="AK34" i="5"/>
  <c r="S53" i="5"/>
  <c r="AA16" i="5"/>
  <c r="S27" i="5"/>
  <c r="S17" i="5"/>
  <c r="O35" i="5"/>
  <c r="AB12" i="5"/>
  <c r="T20" i="5"/>
  <c r="H44" i="5"/>
  <c r="N47" i="5"/>
  <c r="W16" i="5"/>
  <c r="AC5" i="5"/>
  <c r="Z69" i="5"/>
  <c r="S36" i="5"/>
  <c r="N65" i="5"/>
  <c r="P71" i="5"/>
  <c r="AA46" i="5"/>
  <c r="Y32" i="5"/>
  <c r="AB57" i="5"/>
  <c r="E52" i="5"/>
  <c r="AK36" i="5"/>
  <c r="P56" i="5"/>
  <c r="X65" i="5"/>
  <c r="E12" i="5"/>
  <c r="Q8" i="5"/>
  <c r="P60" i="5"/>
  <c r="AI70" i="5"/>
  <c r="T16" i="5"/>
  <c r="AJ57" i="5"/>
  <c r="U71" i="5"/>
  <c r="N58" i="5"/>
  <c r="V13" i="5"/>
  <c r="AD58" i="5"/>
  <c r="W23" i="5"/>
  <c r="AE40" i="5"/>
  <c r="AE31" i="5"/>
  <c r="AH65" i="5"/>
  <c r="AF46" i="5"/>
  <c r="P18" i="5"/>
  <c r="AG28" i="5"/>
  <c r="AJ7" i="5"/>
  <c r="R10" i="5"/>
  <c r="V40" i="5"/>
  <c r="Y53" i="5"/>
  <c r="L31" i="5"/>
  <c r="E23" i="5"/>
  <c r="G58" i="5"/>
  <c r="L66" i="5"/>
  <c r="AI13" i="5"/>
  <c r="AB21" i="5"/>
  <c r="L54" i="5"/>
  <c r="N25" i="5"/>
  <c r="L6" i="5"/>
  <c r="V64" i="5"/>
  <c r="U13" i="5"/>
  <c r="AB72" i="5"/>
  <c r="AH19" i="5"/>
  <c r="Y25" i="5"/>
  <c r="G61" i="5"/>
  <c r="H18" i="5"/>
  <c r="AC39" i="5"/>
  <c r="W14" i="5"/>
  <c r="AA32" i="5"/>
  <c r="G73" i="5"/>
  <c r="Z31" i="5"/>
  <c r="R29" i="5"/>
  <c r="AH39" i="5"/>
  <c r="E32" i="5"/>
  <c r="AE57" i="5"/>
  <c r="AC44" i="5"/>
  <c r="K71" i="5"/>
  <c r="O44" i="5"/>
  <c r="Z29" i="5"/>
  <c r="K37" i="5"/>
  <c r="R49" i="5"/>
  <c r="AB41" i="5"/>
  <c r="E68" i="5"/>
  <c r="O8" i="5"/>
  <c r="H12" i="5"/>
  <c r="A74" i="5"/>
  <c r="Y10" i="5"/>
  <c r="U19" i="5"/>
  <c r="AA52" i="5"/>
  <c r="AE46" i="5"/>
  <c r="Y28" i="5"/>
  <c r="U4" i="5"/>
  <c r="X66" i="5"/>
  <c r="Q59" i="5"/>
  <c r="Q32" i="5"/>
  <c r="N70" i="5"/>
  <c r="F69" i="5"/>
  <c r="U53" i="5"/>
  <c r="AJ19" i="5"/>
  <c r="F75" i="5"/>
  <c r="AI17" i="5"/>
  <c r="Z57" i="5"/>
  <c r="N36" i="5"/>
  <c r="D49" i="5"/>
  <c r="E55" i="5"/>
  <c r="Q62" i="5"/>
  <c r="AC14" i="5"/>
  <c r="D10" i="5"/>
  <c r="G29" i="5"/>
  <c r="R7" i="5"/>
  <c r="S35" i="5"/>
  <c r="AE61" i="5"/>
  <c r="F17" i="5"/>
  <c r="J6" i="5"/>
  <c r="Z63" i="5"/>
  <c r="O74" i="5"/>
  <c r="T40" i="5"/>
  <c r="AC73" i="5"/>
  <c r="AB66" i="5"/>
  <c r="Q28" i="5"/>
  <c r="R68" i="5"/>
  <c r="J34" i="5"/>
  <c r="X24" i="5"/>
  <c r="E26" i="5"/>
  <c r="AI42" i="5"/>
  <c r="G38" i="5"/>
  <c r="E49" i="5"/>
  <c r="V73" i="5"/>
  <c r="S8" i="5"/>
  <c r="X49" i="5"/>
  <c r="K49" i="5"/>
  <c r="AD59" i="5"/>
  <c r="V4" i="5"/>
  <c r="P27" i="5"/>
  <c r="AA70" i="5"/>
  <c r="K43" i="5"/>
  <c r="J40" i="5"/>
  <c r="AJ37" i="5"/>
  <c r="J44" i="5"/>
  <c r="AH23" i="5"/>
  <c r="K11" i="5"/>
  <c r="M53" i="5"/>
  <c r="AH50" i="5"/>
  <c r="G59" i="5"/>
  <c r="AD35" i="5"/>
  <c r="U65" i="5"/>
  <c r="V62" i="5"/>
  <c r="E71" i="5"/>
  <c r="D32" i="5"/>
  <c r="AH18" i="5"/>
  <c r="AJ25" i="5"/>
  <c r="Q43" i="5"/>
  <c r="AG46" i="5"/>
  <c r="AJ63" i="5"/>
  <c r="U3" i="5"/>
  <c r="U68" i="5"/>
  <c r="AB71" i="5"/>
  <c r="X69" i="5"/>
  <c r="E22" i="5"/>
  <c r="AK8" i="5"/>
  <c r="D3" i="5"/>
  <c r="AB6" i="5"/>
  <c r="AK11" i="5"/>
  <c r="P25" i="5"/>
  <c r="W75" i="5"/>
  <c r="H57" i="5"/>
  <c r="R13" i="5"/>
  <c r="J59" i="5"/>
  <c r="J48" i="5"/>
  <c r="AJ16" i="5"/>
  <c r="AA22" i="5"/>
  <c r="AD12" i="5"/>
  <c r="Z20" i="5"/>
  <c r="N24" i="5"/>
  <c r="AK25" i="5"/>
  <c r="U17" i="5"/>
  <c r="P49" i="5"/>
  <c r="AG57" i="5"/>
  <c r="M73" i="5"/>
  <c r="R65" i="5"/>
  <c r="L26" i="5"/>
  <c r="K48" i="5"/>
  <c r="AI24" i="5"/>
  <c r="T46" i="5"/>
  <c r="V29" i="5"/>
  <c r="Y3" i="5"/>
  <c r="T25" i="5"/>
  <c r="O64" i="5"/>
  <c r="Q66" i="5"/>
  <c r="T50" i="5"/>
  <c r="AI18" i="5"/>
  <c r="AF28" i="5"/>
  <c r="V71" i="5"/>
  <c r="AG54" i="5"/>
  <c r="U40" i="5"/>
  <c r="H33" i="5"/>
  <c r="AB51" i="5"/>
  <c r="T8" i="5"/>
  <c r="T41" i="5"/>
  <c r="AI54" i="5"/>
  <c r="O9" i="5"/>
  <c r="X23" i="5"/>
  <c r="R52" i="5"/>
  <c r="R54" i="5"/>
  <c r="Z66" i="5"/>
  <c r="AA73" i="5"/>
  <c r="L7" i="5"/>
  <c r="AE45" i="5"/>
  <c r="W62" i="5"/>
  <c r="Q55" i="5"/>
  <c r="F25" i="5"/>
  <c r="U69" i="5"/>
  <c r="AK15" i="5"/>
  <c r="F41" i="5"/>
  <c r="W13" i="5"/>
  <c r="AD32" i="5"/>
  <c r="T70" i="5"/>
  <c r="Y5" i="5"/>
  <c r="E53" i="5"/>
  <c r="U46" i="5"/>
  <c r="F70" i="5"/>
  <c r="AI47" i="5"/>
  <c r="AF36" i="5"/>
  <c r="Z38" i="5"/>
  <c r="Q44" i="5"/>
  <c r="F14" i="5"/>
  <c r="F39" i="5"/>
  <c r="T58" i="5"/>
  <c r="AC58" i="5"/>
  <c r="AK49" i="5"/>
  <c r="G65" i="5"/>
  <c r="AD37" i="5"/>
  <c r="AB58" i="5"/>
  <c r="O46" i="5"/>
  <c r="V35" i="5"/>
  <c r="O19" i="5"/>
  <c r="S60" i="5"/>
  <c r="X8" i="5"/>
  <c r="AI52" i="5"/>
  <c r="F73" i="5"/>
  <c r="AC51" i="5"/>
  <c r="Y62" i="5"/>
  <c r="S57" i="5"/>
  <c r="S10" i="5"/>
  <c r="F5" i="5"/>
  <c r="N63" i="5"/>
  <c r="L5" i="5"/>
  <c r="F20" i="5"/>
  <c r="AG17" i="5"/>
  <c r="AJ29" i="5"/>
  <c r="AF31" i="5"/>
  <c r="M34" i="5"/>
  <c r="S39" i="5"/>
  <c r="AH16" i="5"/>
  <c r="O54" i="5"/>
  <c r="AH14" i="5"/>
  <c r="AC40" i="5"/>
  <c r="E66" i="5"/>
  <c r="J8" i="5"/>
  <c r="T72" i="5"/>
  <c r="E56" i="5"/>
  <c r="P48" i="5"/>
  <c r="F67" i="5"/>
  <c r="AF41" i="5"/>
  <c r="F71" i="5"/>
  <c r="K35" i="5"/>
  <c r="V3" i="5"/>
  <c r="A62" i="5"/>
  <c r="AF49" i="5"/>
  <c r="AK26" i="5"/>
  <c r="AE13" i="5"/>
  <c r="M50" i="5"/>
  <c r="M10" i="5"/>
  <c r="V58" i="5"/>
  <c r="AH38" i="5"/>
  <c r="H42" i="5"/>
  <c r="H37" i="5"/>
  <c r="N56" i="5"/>
  <c r="AE56" i="5"/>
  <c r="V18" i="5"/>
  <c r="AE73" i="5"/>
  <c r="AH15" i="5"/>
  <c r="AB60" i="5"/>
  <c r="J55" i="5"/>
  <c r="J68" i="5"/>
  <c r="N43" i="5"/>
  <c r="Y35" i="5"/>
  <c r="AB14" i="5"/>
  <c r="M26" i="5"/>
  <c r="R59" i="5"/>
  <c r="AB29" i="5"/>
  <c r="Y58" i="5"/>
  <c r="H29" i="5"/>
  <c r="AB53" i="5"/>
  <c r="M57" i="5"/>
  <c r="W71" i="5"/>
  <c r="M16" i="5"/>
  <c r="R42" i="5"/>
  <c r="AF74" i="5"/>
  <c r="S25" i="5"/>
  <c r="AH67" i="5"/>
  <c r="E62" i="5"/>
  <c r="G16" i="5"/>
  <c r="D46" i="5"/>
  <c r="Z64" i="5"/>
  <c r="AG8" i="5"/>
  <c r="AA72" i="5"/>
  <c r="L69" i="5"/>
  <c r="O22" i="5"/>
  <c r="G55" i="5"/>
  <c r="O12" i="5"/>
  <c r="G14" i="5"/>
  <c r="AB55" i="5"/>
  <c r="S31" i="5"/>
  <c r="AC15" i="5"/>
  <c r="E21" i="5"/>
  <c r="W11" i="5"/>
  <c r="AA25" i="5"/>
  <c r="V7" i="5"/>
  <c r="AB7" i="5"/>
  <c r="G46" i="5"/>
  <c r="U51" i="5"/>
  <c r="D53" i="5"/>
  <c r="N32" i="5"/>
  <c r="M63" i="5"/>
  <c r="W73" i="5"/>
  <c r="P4" i="5"/>
  <c r="AF54" i="5"/>
  <c r="V57" i="5"/>
  <c r="T23" i="5"/>
  <c r="O49" i="5"/>
  <c r="V48" i="5"/>
  <c r="G4" i="5"/>
  <c r="H48" i="5"/>
  <c r="M48" i="5"/>
  <c r="AG15" i="5"/>
  <c r="AD69" i="5"/>
  <c r="D34" i="5"/>
  <c r="AJ30" i="5"/>
  <c r="AJ70" i="5"/>
  <c r="V26" i="5"/>
  <c r="Z3" i="5"/>
  <c r="AA10" i="5"/>
  <c r="H16" i="5"/>
  <c r="O72" i="5"/>
  <c r="G35" i="5"/>
  <c r="D65" i="5"/>
  <c r="W38" i="5"/>
  <c r="K55" i="5"/>
  <c r="W45" i="5"/>
  <c r="O37" i="5"/>
  <c r="M9" i="5"/>
  <c r="W57" i="5"/>
  <c r="AH44" i="5"/>
  <c r="AF23" i="5"/>
  <c r="AI61" i="5"/>
  <c r="AG7" i="5"/>
  <c r="X52" i="5"/>
  <c r="AF69" i="5"/>
  <c r="G7" i="5"/>
  <c r="AI39" i="5"/>
  <c r="T34" i="5"/>
  <c r="X6" i="5"/>
  <c r="AG62" i="5"/>
  <c r="P53" i="5"/>
  <c r="AF60" i="5"/>
  <c r="AI19" i="5"/>
  <c r="J24" i="5"/>
  <c r="J10" i="5"/>
  <c r="U73" i="5"/>
  <c r="X50" i="5"/>
  <c r="R9" i="5"/>
  <c r="Y49" i="5"/>
  <c r="AF73" i="5"/>
  <c r="W27" i="5"/>
  <c r="AG73" i="5"/>
  <c r="Q3" i="5"/>
  <c r="AK24" i="5"/>
  <c r="AE62" i="5"/>
  <c r="U35" i="5"/>
  <c r="M42" i="5"/>
  <c r="AJ73" i="5"/>
  <c r="AH12" i="5"/>
  <c r="R25" i="5"/>
  <c r="Z58" i="5"/>
  <c r="M22" i="5"/>
  <c r="H20" i="5"/>
  <c r="AH33" i="5"/>
  <c r="O73" i="5"/>
  <c r="K16" i="5"/>
  <c r="E58" i="5"/>
  <c r="X56" i="5"/>
  <c r="AJ47" i="5"/>
  <c r="N17" i="5"/>
  <c r="H50" i="5"/>
  <c r="L4" i="5"/>
  <c r="AK7" i="5"/>
  <c r="AH72" i="5"/>
  <c r="AA23" i="5"/>
  <c r="T69" i="5"/>
  <c r="EQ45" i="3" l="1"/>
  <c r="ER40" i="3"/>
  <c r="EJ40" i="3"/>
  <c r="EA40" i="3"/>
  <c r="DS40" i="3"/>
  <c r="DK40" i="3"/>
  <c r="DC40" i="3"/>
  <c r="CU40" i="3"/>
  <c r="CM40" i="3"/>
  <c r="CE40" i="3"/>
  <c r="EX40" i="3"/>
  <c r="EZ40" i="3" s="1"/>
  <c r="EP40" i="3"/>
  <c r="EH40" i="3"/>
  <c r="DY40" i="3"/>
  <c r="DQ40" i="3"/>
  <c r="DI40" i="3"/>
  <c r="DA40" i="3"/>
  <c r="CS40" i="3"/>
  <c r="CK40" i="3"/>
  <c r="CC40" i="3"/>
  <c r="ER19" i="3"/>
  <c r="EJ19" i="3"/>
  <c r="EA19" i="3"/>
  <c r="DS19" i="3"/>
  <c r="DK19" i="3"/>
  <c r="DC19" i="3"/>
  <c r="CU19" i="3"/>
  <c r="CM19" i="3"/>
  <c r="CE19" i="3"/>
  <c r="EB19" i="3" s="1"/>
  <c r="ET19" i="3"/>
  <c r="EL19" i="3"/>
  <c r="ED19" i="3"/>
  <c r="EZ19" i="3" s="1"/>
  <c r="DU19" i="3"/>
  <c r="DM19" i="3"/>
  <c r="DE19" i="3"/>
  <c r="CW19" i="3"/>
  <c r="CO19" i="3"/>
  <c r="CG19" i="3"/>
  <c r="EV27" i="3"/>
  <c r="EN27" i="3"/>
  <c r="EF27" i="3"/>
  <c r="DW27" i="3"/>
  <c r="DO27" i="3"/>
  <c r="DG27" i="3"/>
  <c r="CY27" i="3"/>
  <c r="CQ27" i="3"/>
  <c r="CI27" i="3"/>
  <c r="ET44" i="3"/>
  <c r="EL44" i="3"/>
  <c r="ED44" i="3"/>
  <c r="EZ44" i="3" s="1"/>
  <c r="DU44" i="3"/>
  <c r="DM44" i="3"/>
  <c r="DE44" i="3"/>
  <c r="CW44" i="3"/>
  <c r="CO44" i="3"/>
  <c r="CG44" i="3"/>
  <c r="ER27" i="3"/>
  <c r="EJ27" i="3"/>
  <c r="EA27" i="3"/>
  <c r="DS27" i="3"/>
  <c r="DK27" i="3"/>
  <c r="DC27" i="3"/>
  <c r="CU27" i="3"/>
  <c r="CM27" i="3"/>
  <c r="CE27" i="3"/>
  <c r="ET27" i="3"/>
  <c r="ET45" i="3" s="1"/>
  <c r="EL27" i="3"/>
  <c r="ED27" i="3"/>
  <c r="EZ27" i="3" s="1"/>
  <c r="DU27" i="3"/>
  <c r="DM27" i="3"/>
  <c r="DE27" i="3"/>
  <c r="CW27" i="3"/>
  <c r="CO27" i="3"/>
  <c r="CG27" i="3"/>
  <c r="ES15" i="3"/>
  <c r="ES45" i="3" s="1"/>
  <c r="ET15" i="3"/>
  <c r="CB27" i="3"/>
  <c r="EW45" i="3"/>
  <c r="EV44" i="3"/>
  <c r="EX44" i="3"/>
  <c r="EH44" i="3"/>
  <c r="DY44" i="3"/>
  <c r="DQ44" i="3"/>
  <c r="DI44" i="3"/>
  <c r="DA44" i="3"/>
  <c r="CS44" i="3"/>
  <c r="CK44" i="3"/>
  <c r="CC44" i="3"/>
  <c r="ER44" i="3"/>
  <c r="EJ44" i="3"/>
  <c r="EA44" i="3"/>
  <c r="DS44" i="3"/>
  <c r="DK44" i="3"/>
  <c r="DC44" i="3"/>
  <c r="CU44" i="3"/>
  <c r="CM44" i="3"/>
  <c r="CE44" i="3"/>
  <c r="ER33" i="3"/>
  <c r="EJ33" i="3"/>
  <c r="EZ33" i="3" s="1"/>
  <c r="EA33" i="3"/>
  <c r="DS33" i="3"/>
  <c r="DK33" i="3"/>
  <c r="DC33" i="3"/>
  <c r="CU33" i="3"/>
  <c r="CM33" i="3"/>
  <c r="CE33" i="3"/>
  <c r="EV33" i="3"/>
  <c r="EV45" i="3" s="1"/>
  <c r="EN33" i="3"/>
  <c r="EF33" i="3"/>
  <c r="DW33" i="3"/>
  <c r="DO33" i="3"/>
  <c r="DG33" i="3"/>
  <c r="CY33" i="3"/>
  <c r="CQ33" i="3"/>
  <c r="CI33" i="3"/>
  <c r="EP15" i="3"/>
  <c r="EP45" i="3"/>
  <c r="CB40" i="3"/>
  <c r="CB33" i="3"/>
  <c r="CB44" i="3"/>
  <c r="EB44" i="3" s="1"/>
  <c r="BY24" i="2"/>
  <c r="BY25" i="2" s="1"/>
  <c r="BW25" i="2"/>
  <c r="BW26" i="2" s="1"/>
  <c r="BX24" i="2"/>
  <c r="BX25" i="2" s="1"/>
  <c r="BV25" i="2"/>
  <c r="BV26" i="2" s="1"/>
  <c r="BS25" i="2"/>
  <c r="BS26" i="2" s="1"/>
  <c r="BT25" i="2"/>
  <c r="BT26" i="2" s="1"/>
  <c r="BU25" i="2"/>
  <c r="BW10" i="3" s="1"/>
  <c r="BU24" i="2"/>
  <c r="BR24" i="2"/>
  <c r="BR25" i="2" s="1"/>
  <c r="BQ25" i="2"/>
  <c r="BQ26" i="2" s="1"/>
  <c r="BP25" i="2"/>
  <c r="BP26" i="2" s="1"/>
  <c r="BU47" i="2"/>
  <c r="BU48" i="2" s="1"/>
  <c r="BU49" i="2" s="1"/>
  <c r="BU50" i="2" s="1"/>
  <c r="BW47" i="2"/>
  <c r="BW48" i="2" s="1"/>
  <c r="BW49" i="2" s="1"/>
  <c r="BW50" i="2" s="1"/>
  <c r="BS47" i="2"/>
  <c r="BS48" i="2" s="1"/>
  <c r="BS49" i="2" s="1"/>
  <c r="BS50" i="2" s="1"/>
  <c r="BX21" i="2"/>
  <c r="BY21" i="2"/>
  <c r="BW21" i="2"/>
  <c r="BU21" i="2"/>
  <c r="BR34" i="2"/>
  <c r="BQ34" i="2"/>
  <c r="BU34" i="2"/>
  <c r="BV34" i="2"/>
  <c r="BW34" i="2"/>
  <c r="BX34" i="2"/>
  <c r="BY34" i="2"/>
  <c r="BX47" i="2"/>
  <c r="BX48" i="2" s="1"/>
  <c r="BX52" i="2"/>
  <c r="BX18" i="2"/>
  <c r="BX19" i="2" s="1"/>
  <c r="BW18" i="2"/>
  <c r="BW19" i="2" s="1"/>
  <c r="BU18" i="2"/>
  <c r="BU19" i="2" s="1"/>
  <c r="BQ47" i="2"/>
  <c r="BQ48" i="2" s="1"/>
  <c r="BQ49" i="2" s="1"/>
  <c r="BQ50" i="2" s="1"/>
  <c r="BR47" i="2"/>
  <c r="BR48" i="2" s="1"/>
  <c r="BR49" i="2" s="1"/>
  <c r="BR50" i="2" s="1"/>
  <c r="BT47" i="2"/>
  <c r="BT48" i="2" s="1"/>
  <c r="BT49" i="2" s="1"/>
  <c r="BT50" i="2" s="1"/>
  <c r="BV47" i="2"/>
  <c r="BV48" i="2" s="1"/>
  <c r="BV49" i="2" s="1"/>
  <c r="BV50" i="2" s="1"/>
  <c r="BY47" i="2"/>
  <c r="BY48" i="2" s="1"/>
  <c r="BY49" i="2" s="1"/>
  <c r="BY50" i="2" s="1"/>
  <c r="BS32" i="2"/>
  <c r="BT32" i="2"/>
  <c r="BU32" i="2"/>
  <c r="BV32" i="2"/>
  <c r="BW32" i="2"/>
  <c r="BX32" i="2"/>
  <c r="BY32" i="2"/>
  <c r="BT30" i="2"/>
  <c r="BU30" i="2"/>
  <c r="BV30" i="2"/>
  <c r="BW30" i="2"/>
  <c r="BX30" i="2"/>
  <c r="BY30" i="2"/>
  <c r="BY18" i="2"/>
  <c r="BY19" i="2" s="1"/>
  <c r="BY73" i="2"/>
  <c r="BW73" i="2"/>
  <c r="BV73" i="2"/>
  <c r="BT73" i="2"/>
  <c r="BU73" i="2"/>
  <c r="BQ73" i="2"/>
  <c r="BR73" i="2"/>
  <c r="BX73" i="2"/>
  <c r="BQ89" i="2"/>
  <c r="BR89" i="2"/>
  <c r="BT89" i="2"/>
  <c r="BU89" i="2"/>
  <c r="BV89" i="2"/>
  <c r="BW89" i="2"/>
  <c r="BX89" i="2"/>
  <c r="BY89" i="2"/>
  <c r="BQ91" i="2"/>
  <c r="BR91" i="2"/>
  <c r="BT91" i="2"/>
  <c r="BU91" i="2"/>
  <c r="BV91" i="2"/>
  <c r="BW91" i="2"/>
  <c r="BX91" i="2"/>
  <c r="BY91" i="2"/>
  <c r="BQ93" i="2"/>
  <c r="BR93" i="2"/>
  <c r="BT93" i="2"/>
  <c r="BU93" i="2"/>
  <c r="BV93" i="2"/>
  <c r="BW93" i="2"/>
  <c r="BX93" i="2"/>
  <c r="BY93" i="2"/>
  <c r="BR87" i="2"/>
  <c r="BT87" i="2"/>
  <c r="BU87" i="2"/>
  <c r="BV87" i="2"/>
  <c r="BW87" i="2"/>
  <c r="BX87" i="2"/>
  <c r="BY87" i="2"/>
  <c r="BQ87" i="2"/>
  <c r="BQ85" i="2"/>
  <c r="BR85" i="2"/>
  <c r="BT85" i="2"/>
  <c r="BU85" i="2"/>
  <c r="BV85" i="2"/>
  <c r="BW85" i="2"/>
  <c r="BX85" i="2"/>
  <c r="BY85" i="2"/>
  <c r="BX75" i="2"/>
  <c r="BV75" i="2"/>
  <c r="BY75" i="2"/>
  <c r="BW75" i="2"/>
  <c r="BU75" i="2"/>
  <c r="BT75" i="2"/>
  <c r="BQ75" i="2"/>
  <c r="BR75" i="2"/>
  <c r="BQ71" i="2"/>
  <c r="BR71" i="2"/>
  <c r="BT71" i="2"/>
  <c r="BU71" i="2"/>
  <c r="BV71" i="2"/>
  <c r="BW71" i="2"/>
  <c r="BX71" i="2"/>
  <c r="BY71" i="2"/>
  <c r="BU66" i="2"/>
  <c r="BW66" i="2"/>
  <c r="BQ66" i="2"/>
  <c r="BQ68" i="2"/>
  <c r="BQ69" i="2" s="1"/>
  <c r="BR68" i="2"/>
  <c r="BR69" i="2" s="1"/>
  <c r="BT68" i="2"/>
  <c r="BT69" i="2" s="1"/>
  <c r="BU68" i="2"/>
  <c r="BU69" i="2" s="1"/>
  <c r="BV68" i="2"/>
  <c r="BV69" i="2" s="1"/>
  <c r="BW68" i="2"/>
  <c r="BX68" i="2"/>
  <c r="BX69" i="2" s="1"/>
  <c r="BY68" i="2"/>
  <c r="BW69" i="2"/>
  <c r="BY69" i="2"/>
  <c r="BQ77" i="2"/>
  <c r="BR77" i="2"/>
  <c r="BT77" i="2"/>
  <c r="BU77" i="2"/>
  <c r="BV77" i="2"/>
  <c r="BW77" i="2"/>
  <c r="BX77" i="2"/>
  <c r="BY77" i="2"/>
  <c r="BQ79" i="2"/>
  <c r="BR79" i="2"/>
  <c r="BT79" i="2"/>
  <c r="BU79" i="2"/>
  <c r="BV79" i="2"/>
  <c r="BW79" i="2"/>
  <c r="BX79" i="2"/>
  <c r="BY79" i="2"/>
  <c r="BQ81" i="2"/>
  <c r="BR81" i="2"/>
  <c r="BT81" i="2"/>
  <c r="BU81" i="2"/>
  <c r="BV81" i="2"/>
  <c r="BW81" i="2"/>
  <c r="BX81" i="2"/>
  <c r="BY81" i="2"/>
  <c r="BT66" i="2"/>
  <c r="BY66" i="2"/>
  <c r="BX66" i="2"/>
  <c r="BV66" i="2"/>
  <c r="BR66" i="2"/>
  <c r="BY52" i="2"/>
  <c r="BY54" i="2"/>
  <c r="BY56" i="2"/>
  <c r="BY58" i="2"/>
  <c r="BY60" i="2"/>
  <c r="BY62" i="2"/>
  <c r="BY64" i="2"/>
  <c r="BQ52" i="2"/>
  <c r="BR52" i="2"/>
  <c r="BT52" i="2"/>
  <c r="BU52" i="2"/>
  <c r="BV52" i="2"/>
  <c r="BW52" i="2"/>
  <c r="BQ54" i="2"/>
  <c r="BR54" i="2"/>
  <c r="BT54" i="2"/>
  <c r="BU54" i="2"/>
  <c r="BV54" i="2"/>
  <c r="BW54" i="2"/>
  <c r="BX54" i="2"/>
  <c r="BQ56" i="2"/>
  <c r="BR56" i="2"/>
  <c r="BT56" i="2"/>
  <c r="BU56" i="2"/>
  <c r="BV56" i="2"/>
  <c r="BW56" i="2"/>
  <c r="BX56" i="2"/>
  <c r="BQ58" i="2"/>
  <c r="BR58" i="2"/>
  <c r="BT58" i="2"/>
  <c r="BU58" i="2"/>
  <c r="BV58" i="2"/>
  <c r="BW58" i="2"/>
  <c r="BX58" i="2"/>
  <c r="BQ60" i="2"/>
  <c r="BR60" i="2"/>
  <c r="BT60" i="2"/>
  <c r="BU60" i="2"/>
  <c r="BV60" i="2"/>
  <c r="BW60" i="2"/>
  <c r="BX60" i="2"/>
  <c r="BQ62" i="2"/>
  <c r="BR62" i="2"/>
  <c r="BT62" i="2"/>
  <c r="BU62" i="2"/>
  <c r="BV62" i="2"/>
  <c r="BW62" i="2"/>
  <c r="BX62" i="2"/>
  <c r="BQ64" i="2"/>
  <c r="BR64" i="2"/>
  <c r="BT64" i="2"/>
  <c r="BU64" i="2"/>
  <c r="BV64" i="2"/>
  <c r="BW64" i="2"/>
  <c r="BX64" i="2"/>
  <c r="BT83" i="2"/>
  <c r="BY83" i="2"/>
  <c r="BT21" i="2"/>
  <c r="BS21" i="2"/>
  <c r="BU13" i="2"/>
  <c r="BV13" i="2"/>
  <c r="BW13" i="2"/>
  <c r="BX13" i="2"/>
  <c r="BX14" i="2" s="1"/>
  <c r="BX15" i="2" s="1"/>
  <c r="BY13" i="2"/>
  <c r="BY14" i="2" s="1"/>
  <c r="BY15" i="2" s="1"/>
  <c r="BU14" i="2"/>
  <c r="BU15" i="2" s="1"/>
  <c r="BV14" i="2"/>
  <c r="BV15" i="2" s="1"/>
  <c r="BW14" i="2"/>
  <c r="BW15" i="2" s="1"/>
  <c r="BY10" i="2"/>
  <c r="BX10" i="2"/>
  <c r="BW10" i="2"/>
  <c r="BU10" i="2"/>
  <c r="BY6" i="2"/>
  <c r="BY7" i="2" s="1"/>
  <c r="BY5" i="2"/>
  <c r="BT34" i="2"/>
  <c r="BQ28" i="2"/>
  <c r="BW28" i="2"/>
  <c r="BU28" i="2"/>
  <c r="BS28" i="2"/>
  <c r="BY28" i="2"/>
  <c r="BX28" i="2"/>
  <c r="BV28" i="2"/>
  <c r="BT28" i="2"/>
  <c r="BX83" i="2"/>
  <c r="BR83" i="2"/>
  <c r="BU83" i="2"/>
  <c r="BV83" i="2"/>
  <c r="BW83" i="2"/>
  <c r="BQ83" i="2"/>
  <c r="BV10" i="2"/>
  <c r="BV21" i="2"/>
  <c r="BV18" i="2"/>
  <c r="BV19" i="2" s="1"/>
  <c r="BV5" i="2"/>
  <c r="BV6" i="2" s="1"/>
  <c r="BV7" i="2" s="1"/>
  <c r="EB33" i="3" l="1"/>
  <c r="EB40" i="3"/>
  <c r="EB27" i="3"/>
  <c r="BX26" i="2"/>
  <c r="BZ10" i="3"/>
  <c r="BY26" i="2"/>
  <c r="EY10" i="3" s="1"/>
  <c r="EY15" i="3" s="1"/>
  <c r="EY45" i="3" s="1"/>
  <c r="CA10" i="3"/>
  <c r="BR26" i="2"/>
  <c r="BT10" i="3"/>
  <c r="BU26" i="2"/>
  <c r="BX49" i="2"/>
  <c r="BX50" i="2" s="1"/>
  <c r="I75" i="5"/>
  <c r="I69" i="5"/>
  <c r="I72" i="5"/>
  <c r="EU10" i="3" l="1"/>
  <c r="EU15" i="3" s="1"/>
  <c r="EU45" i="3" s="1"/>
  <c r="ER10" i="3"/>
  <c r="ER15" i="3" s="1"/>
  <c r="ER45" i="3" s="1"/>
  <c r="EX10" i="3"/>
  <c r="EX15" i="3" s="1"/>
  <c r="EX45" i="3" s="1"/>
  <c r="BN5" i="2"/>
  <c r="BO5" i="2"/>
  <c r="BO6" i="2" s="1"/>
  <c r="BO7" i="2" s="1"/>
  <c r="BU5" i="2"/>
  <c r="BN6" i="2"/>
  <c r="BN7" i="2" s="1"/>
  <c r="BQ14" i="2"/>
  <c r="BQ15" i="2" s="1"/>
  <c r="BS18" i="2"/>
  <c r="BS19" i="2" s="1"/>
  <c r="BS10" i="2"/>
  <c r="BT10" i="2"/>
  <c r="BS37" i="2"/>
  <c r="BT37" i="2"/>
  <c r="BU37" i="2"/>
  <c r="BV37" i="2"/>
  <c r="BW37" i="2"/>
  <c r="BX37" i="2"/>
  <c r="BY37" i="2"/>
  <c r="BS38" i="2"/>
  <c r="BS39" i="2" s="1"/>
  <c r="BS42" i="2"/>
  <c r="BS43" i="2" s="1"/>
  <c r="BS44" i="2" s="1"/>
  <c r="BT42" i="2"/>
  <c r="BT38" i="2" s="1"/>
  <c r="BT39" i="2" s="1"/>
  <c r="BU42" i="2"/>
  <c r="BU38" i="2" s="1"/>
  <c r="BU39" i="2" s="1"/>
  <c r="BV42" i="2"/>
  <c r="BV38" i="2" s="1"/>
  <c r="BV39" i="2" s="1"/>
  <c r="BW42" i="2"/>
  <c r="BW43" i="2" s="1"/>
  <c r="BW44" i="2" s="1"/>
  <c r="BX42" i="2"/>
  <c r="BX38" i="2" s="1"/>
  <c r="BX39" i="2" s="1"/>
  <c r="BY42" i="2"/>
  <c r="BY38" i="2" s="1"/>
  <c r="BY39" i="2" s="1"/>
  <c r="BQ37" i="2"/>
  <c r="BR37" i="2"/>
  <c r="BQ42" i="2"/>
  <c r="BQ38" i="2" s="1"/>
  <c r="BQ39" i="2" s="1"/>
  <c r="BR42" i="2"/>
  <c r="BR38" i="2" s="1"/>
  <c r="BR39" i="2" s="1"/>
  <c r="BT13" i="2"/>
  <c r="BT14" i="2" s="1"/>
  <c r="BT15" i="2" s="1"/>
  <c r="BT19" i="2"/>
  <c r="BT18" i="2"/>
  <c r="BS30" i="2"/>
  <c r="BS13" i="2"/>
  <c r="BS14" i="2" s="1"/>
  <c r="BS15" i="2" s="1"/>
  <c r="BR32" i="2"/>
  <c r="BQ32" i="2"/>
  <c r="BQ21" i="2"/>
  <c r="BQ10" i="2"/>
  <c r="BQ30" i="2"/>
  <c r="BR30" i="2"/>
  <c r="BR28" i="2"/>
  <c r="BR21" i="2"/>
  <c r="BR19" i="2"/>
  <c r="BR18" i="2"/>
  <c r="BR10" i="2"/>
  <c r="BR15" i="2"/>
  <c r="BR14" i="2"/>
  <c r="BR13" i="2"/>
  <c r="BQ18" i="2"/>
  <c r="BQ19" i="2" s="1"/>
  <c r="BU7" i="2" l="1"/>
  <c r="BU6" i="2"/>
  <c r="BV43" i="2"/>
  <c r="BV44" i="2" s="1"/>
  <c r="BW38" i="2"/>
  <c r="BW39" i="2" s="1"/>
  <c r="BY43" i="2"/>
  <c r="BY44" i="2" s="1"/>
  <c r="BU43" i="2"/>
  <c r="BU44" i="2" s="1"/>
  <c r="BX43" i="2"/>
  <c r="BX44" i="2" s="1"/>
  <c r="BT43" i="2"/>
  <c r="BT44" i="2" s="1"/>
  <c r="BR43" i="2"/>
  <c r="BR44" i="2" s="1"/>
  <c r="BQ43" i="2"/>
  <c r="BQ44" i="2" s="1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D13" i="2"/>
  <c r="AE13" i="2"/>
  <c r="AF13" i="2"/>
  <c r="AG13" i="2"/>
  <c r="AH13" i="2"/>
  <c r="AI13" i="2"/>
  <c r="AJ13" i="2"/>
  <c r="AK13" i="2"/>
  <c r="AL13" i="2"/>
  <c r="AM13" i="2"/>
  <c r="AN13" i="2"/>
  <c r="AP13" i="2"/>
  <c r="AR13" i="2"/>
  <c r="AT13" i="2"/>
  <c r="AU13" i="2"/>
  <c r="AV13" i="2"/>
  <c r="AW13" i="2"/>
  <c r="AX13" i="2"/>
  <c r="AY13" i="2"/>
  <c r="BA13" i="2"/>
  <c r="BB13" i="2"/>
  <c r="BC13" i="2"/>
  <c r="BD13" i="2"/>
  <c r="BE13" i="2"/>
  <c r="BG13" i="2"/>
  <c r="BI13" i="2"/>
  <c r="BJ13" i="2"/>
  <c r="BK13" i="2"/>
  <c r="BL13" i="2"/>
  <c r="BM13" i="2"/>
  <c r="BN13" i="2"/>
  <c r="BO13" i="2"/>
  <c r="BP13" i="2"/>
  <c r="F83" i="2" l="1"/>
  <c r="G83" i="2"/>
  <c r="H83" i="2"/>
  <c r="I83" i="2"/>
  <c r="J83" i="2"/>
  <c r="K83" i="2"/>
  <c r="L83" i="2"/>
  <c r="M83" i="2"/>
  <c r="N83" i="2"/>
  <c r="O83" i="2"/>
  <c r="P83" i="2"/>
  <c r="Q83" i="2"/>
  <c r="R83" i="2"/>
  <c r="S83" i="2"/>
  <c r="T83" i="2"/>
  <c r="U83" i="2"/>
  <c r="V83" i="2"/>
  <c r="W83" i="2"/>
  <c r="X83" i="2"/>
  <c r="Y83" i="2"/>
  <c r="Z83" i="2"/>
  <c r="AA83" i="2"/>
  <c r="AB83" i="2"/>
  <c r="AC83" i="2"/>
  <c r="AD83" i="2"/>
  <c r="AE83" i="2"/>
  <c r="AF83" i="2"/>
  <c r="AG83" i="2"/>
  <c r="AH83" i="2"/>
  <c r="AI83" i="2"/>
  <c r="AJ83" i="2"/>
  <c r="AK83" i="2"/>
  <c r="AL83" i="2"/>
  <c r="AM83" i="2"/>
  <c r="AN83" i="2"/>
  <c r="AO83" i="2"/>
  <c r="AP83" i="2"/>
  <c r="AQ83" i="2"/>
  <c r="AR83" i="2"/>
  <c r="AS83" i="2"/>
  <c r="AT83" i="2"/>
  <c r="AU83" i="2"/>
  <c r="AV83" i="2"/>
  <c r="AW83" i="2"/>
  <c r="AX83" i="2"/>
  <c r="AY83" i="2"/>
  <c r="AZ83" i="2"/>
  <c r="BA83" i="2"/>
  <c r="BB83" i="2"/>
  <c r="BC83" i="2"/>
  <c r="BD83" i="2"/>
  <c r="BF83" i="2"/>
  <c r="BG83" i="2"/>
  <c r="BH83" i="2"/>
  <c r="BJ83" i="2"/>
  <c r="BK83" i="2"/>
  <c r="BL83" i="2"/>
  <c r="BN83" i="2"/>
  <c r="BP83" i="2"/>
  <c r="D83" i="2"/>
  <c r="E83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X64" i="2"/>
  <c r="Y64" i="2"/>
  <c r="Z64" i="2"/>
  <c r="AA64" i="2"/>
  <c r="AB64" i="2"/>
  <c r="AC64" i="2"/>
  <c r="AD64" i="2"/>
  <c r="AE64" i="2"/>
  <c r="AF64" i="2"/>
  <c r="AG64" i="2"/>
  <c r="AH64" i="2"/>
  <c r="AI64" i="2"/>
  <c r="AJ64" i="2"/>
  <c r="AK64" i="2"/>
  <c r="AL64" i="2"/>
  <c r="AM64" i="2"/>
  <c r="AN64" i="2"/>
  <c r="AO64" i="2"/>
  <c r="AP64" i="2"/>
  <c r="AQ64" i="2"/>
  <c r="AR64" i="2"/>
  <c r="AS64" i="2"/>
  <c r="AT64" i="2"/>
  <c r="AU64" i="2"/>
  <c r="AV64" i="2"/>
  <c r="AW64" i="2"/>
  <c r="AX64" i="2"/>
  <c r="AY64" i="2"/>
  <c r="AZ64" i="2"/>
  <c r="BA64" i="2"/>
  <c r="BB64" i="2"/>
  <c r="BC64" i="2"/>
  <c r="BD64" i="2"/>
  <c r="BF64" i="2"/>
  <c r="BG64" i="2"/>
  <c r="BH64" i="2"/>
  <c r="BJ64" i="2"/>
  <c r="BK64" i="2"/>
  <c r="BL64" i="2"/>
  <c r="BN64" i="2"/>
  <c r="BP64" i="2"/>
  <c r="D93" i="2"/>
  <c r="E93" i="2"/>
  <c r="F93" i="2"/>
  <c r="G93" i="2"/>
  <c r="H93" i="2"/>
  <c r="I93" i="2"/>
  <c r="J93" i="2"/>
  <c r="K93" i="2"/>
  <c r="L93" i="2"/>
  <c r="M93" i="2"/>
  <c r="N93" i="2"/>
  <c r="O93" i="2"/>
  <c r="P93" i="2"/>
  <c r="Q93" i="2"/>
  <c r="R93" i="2"/>
  <c r="S93" i="2"/>
  <c r="T93" i="2"/>
  <c r="U93" i="2"/>
  <c r="V93" i="2"/>
  <c r="W93" i="2"/>
  <c r="X93" i="2"/>
  <c r="Y93" i="2"/>
  <c r="Z93" i="2"/>
  <c r="AA93" i="2"/>
  <c r="AB93" i="2"/>
  <c r="AC93" i="2"/>
  <c r="AD93" i="2"/>
  <c r="AE93" i="2"/>
  <c r="AF93" i="2"/>
  <c r="AG93" i="2"/>
  <c r="AH93" i="2"/>
  <c r="AI93" i="2"/>
  <c r="AJ93" i="2"/>
  <c r="AK93" i="2"/>
  <c r="AL93" i="2"/>
  <c r="AM93" i="2"/>
  <c r="AN93" i="2"/>
  <c r="AO93" i="2"/>
  <c r="AP93" i="2"/>
  <c r="AQ93" i="2"/>
  <c r="AR93" i="2"/>
  <c r="AS93" i="2"/>
  <c r="AT93" i="2"/>
  <c r="AU93" i="2"/>
  <c r="AV93" i="2"/>
  <c r="AW93" i="2"/>
  <c r="AX93" i="2"/>
  <c r="AY93" i="2"/>
  <c r="AZ93" i="2"/>
  <c r="BA93" i="2"/>
  <c r="BB93" i="2"/>
  <c r="BC93" i="2"/>
  <c r="BD93" i="2"/>
  <c r="BF93" i="2"/>
  <c r="BG93" i="2"/>
  <c r="BH93" i="2"/>
  <c r="BJ93" i="2"/>
  <c r="BK93" i="2"/>
  <c r="BL93" i="2"/>
  <c r="BN93" i="2"/>
  <c r="BP93" i="2"/>
  <c r="C93" i="2"/>
  <c r="D91" i="2"/>
  <c r="E91" i="2"/>
  <c r="F91" i="2"/>
  <c r="G91" i="2"/>
  <c r="H91" i="2"/>
  <c r="I91" i="2"/>
  <c r="J91" i="2"/>
  <c r="K91" i="2"/>
  <c r="L91" i="2"/>
  <c r="M91" i="2"/>
  <c r="N91" i="2"/>
  <c r="O91" i="2"/>
  <c r="P91" i="2"/>
  <c r="Q91" i="2"/>
  <c r="R91" i="2"/>
  <c r="S91" i="2"/>
  <c r="T91" i="2"/>
  <c r="U91" i="2"/>
  <c r="V91" i="2"/>
  <c r="W91" i="2"/>
  <c r="X91" i="2"/>
  <c r="Y91" i="2"/>
  <c r="Z91" i="2"/>
  <c r="AA91" i="2"/>
  <c r="AB91" i="2"/>
  <c r="AC91" i="2"/>
  <c r="AD91" i="2"/>
  <c r="AE91" i="2"/>
  <c r="AF91" i="2"/>
  <c r="AG91" i="2"/>
  <c r="AH91" i="2"/>
  <c r="AI91" i="2"/>
  <c r="AJ91" i="2"/>
  <c r="AK91" i="2"/>
  <c r="AL91" i="2"/>
  <c r="AM91" i="2"/>
  <c r="AN91" i="2"/>
  <c r="AO91" i="2"/>
  <c r="AP91" i="2"/>
  <c r="AQ91" i="2"/>
  <c r="AR91" i="2"/>
  <c r="AS91" i="2"/>
  <c r="AT91" i="2"/>
  <c r="AU91" i="2"/>
  <c r="AV91" i="2"/>
  <c r="AW91" i="2"/>
  <c r="AX91" i="2"/>
  <c r="AY91" i="2"/>
  <c r="AZ91" i="2"/>
  <c r="BA91" i="2"/>
  <c r="BB91" i="2"/>
  <c r="BC91" i="2"/>
  <c r="BD91" i="2"/>
  <c r="BF91" i="2"/>
  <c r="BG91" i="2"/>
  <c r="BH91" i="2"/>
  <c r="BJ91" i="2"/>
  <c r="BK91" i="2"/>
  <c r="BL91" i="2"/>
  <c r="BN91" i="2"/>
  <c r="BP91" i="2"/>
  <c r="C91" i="2"/>
  <c r="D89" i="2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R89" i="2"/>
  <c r="S89" i="2"/>
  <c r="T89" i="2"/>
  <c r="U89" i="2"/>
  <c r="V89" i="2"/>
  <c r="W89" i="2"/>
  <c r="X89" i="2"/>
  <c r="Y89" i="2"/>
  <c r="Z89" i="2"/>
  <c r="AA89" i="2"/>
  <c r="AB89" i="2"/>
  <c r="AC89" i="2"/>
  <c r="AD89" i="2"/>
  <c r="AE89" i="2"/>
  <c r="AF89" i="2"/>
  <c r="AG89" i="2"/>
  <c r="AH89" i="2"/>
  <c r="AI89" i="2"/>
  <c r="AJ89" i="2"/>
  <c r="AK89" i="2"/>
  <c r="AL89" i="2"/>
  <c r="AM89" i="2"/>
  <c r="AN89" i="2"/>
  <c r="AO89" i="2"/>
  <c r="AP89" i="2"/>
  <c r="AQ89" i="2"/>
  <c r="AR89" i="2"/>
  <c r="AS89" i="2"/>
  <c r="AT89" i="2"/>
  <c r="AU89" i="2"/>
  <c r="AV89" i="2"/>
  <c r="AW89" i="2"/>
  <c r="AX89" i="2"/>
  <c r="AY89" i="2"/>
  <c r="AZ89" i="2"/>
  <c r="BA89" i="2"/>
  <c r="BB89" i="2"/>
  <c r="BC89" i="2"/>
  <c r="BD89" i="2"/>
  <c r="BF89" i="2"/>
  <c r="BG89" i="2"/>
  <c r="BH89" i="2"/>
  <c r="BJ89" i="2"/>
  <c r="BK89" i="2"/>
  <c r="BL89" i="2"/>
  <c r="BN89" i="2"/>
  <c r="BP89" i="2"/>
  <c r="C89" i="2"/>
  <c r="D87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R87" i="2"/>
  <c r="S87" i="2"/>
  <c r="T87" i="2"/>
  <c r="U87" i="2"/>
  <c r="V87" i="2"/>
  <c r="W87" i="2"/>
  <c r="X87" i="2"/>
  <c r="Y87" i="2"/>
  <c r="Z87" i="2"/>
  <c r="AA87" i="2"/>
  <c r="AB87" i="2"/>
  <c r="AC87" i="2"/>
  <c r="AD87" i="2"/>
  <c r="AE87" i="2"/>
  <c r="AF87" i="2"/>
  <c r="AG87" i="2"/>
  <c r="AH87" i="2"/>
  <c r="AI87" i="2"/>
  <c r="AJ87" i="2"/>
  <c r="AK87" i="2"/>
  <c r="AL87" i="2"/>
  <c r="AM87" i="2"/>
  <c r="AN87" i="2"/>
  <c r="AO87" i="2"/>
  <c r="AP87" i="2"/>
  <c r="AQ87" i="2"/>
  <c r="AR87" i="2"/>
  <c r="AS87" i="2"/>
  <c r="AT87" i="2"/>
  <c r="AU87" i="2"/>
  <c r="AV87" i="2"/>
  <c r="AW87" i="2"/>
  <c r="AX87" i="2"/>
  <c r="AY87" i="2"/>
  <c r="AZ87" i="2"/>
  <c r="BA87" i="2"/>
  <c r="BB87" i="2"/>
  <c r="BC87" i="2"/>
  <c r="BD87" i="2"/>
  <c r="BF87" i="2"/>
  <c r="BG87" i="2"/>
  <c r="BH87" i="2"/>
  <c r="BJ87" i="2"/>
  <c r="BK87" i="2"/>
  <c r="BL87" i="2"/>
  <c r="BN87" i="2"/>
  <c r="BP87" i="2"/>
  <c r="C87" i="2"/>
  <c r="D85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R85" i="2"/>
  <c r="S85" i="2"/>
  <c r="T85" i="2"/>
  <c r="U85" i="2"/>
  <c r="V85" i="2"/>
  <c r="W85" i="2"/>
  <c r="X85" i="2"/>
  <c r="Y85" i="2"/>
  <c r="Z85" i="2"/>
  <c r="AA85" i="2"/>
  <c r="AB85" i="2"/>
  <c r="AC85" i="2"/>
  <c r="AD85" i="2"/>
  <c r="AE85" i="2"/>
  <c r="AF85" i="2"/>
  <c r="AG85" i="2"/>
  <c r="AH85" i="2"/>
  <c r="AI85" i="2"/>
  <c r="AJ85" i="2"/>
  <c r="AK85" i="2"/>
  <c r="AL85" i="2"/>
  <c r="AM85" i="2"/>
  <c r="AN85" i="2"/>
  <c r="AO85" i="2"/>
  <c r="AP85" i="2"/>
  <c r="AQ85" i="2"/>
  <c r="AR85" i="2"/>
  <c r="AS85" i="2"/>
  <c r="AT85" i="2"/>
  <c r="AU85" i="2"/>
  <c r="AV85" i="2"/>
  <c r="AW85" i="2"/>
  <c r="AX85" i="2"/>
  <c r="AY85" i="2"/>
  <c r="AZ85" i="2"/>
  <c r="BA85" i="2"/>
  <c r="BB85" i="2"/>
  <c r="BC85" i="2"/>
  <c r="BD85" i="2"/>
  <c r="BF85" i="2"/>
  <c r="BG85" i="2"/>
  <c r="BH85" i="2"/>
  <c r="BJ85" i="2"/>
  <c r="BK85" i="2"/>
  <c r="BL85" i="2"/>
  <c r="BN85" i="2"/>
  <c r="BP85" i="2"/>
  <c r="C85" i="2"/>
  <c r="D79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S79" i="2"/>
  <c r="T79" i="2"/>
  <c r="U79" i="2"/>
  <c r="V79" i="2"/>
  <c r="W79" i="2"/>
  <c r="X79" i="2"/>
  <c r="Y79" i="2"/>
  <c r="Z79" i="2"/>
  <c r="AA79" i="2"/>
  <c r="AB79" i="2"/>
  <c r="AC79" i="2"/>
  <c r="AD79" i="2"/>
  <c r="AE79" i="2"/>
  <c r="AF79" i="2"/>
  <c r="AG79" i="2"/>
  <c r="AH79" i="2"/>
  <c r="AI79" i="2"/>
  <c r="AJ79" i="2"/>
  <c r="AK79" i="2"/>
  <c r="AL79" i="2"/>
  <c r="AM79" i="2"/>
  <c r="AN79" i="2"/>
  <c r="AO79" i="2"/>
  <c r="AP79" i="2"/>
  <c r="AQ79" i="2"/>
  <c r="AR79" i="2"/>
  <c r="AS79" i="2"/>
  <c r="AT79" i="2"/>
  <c r="AU79" i="2"/>
  <c r="AV79" i="2"/>
  <c r="AW79" i="2"/>
  <c r="AX79" i="2"/>
  <c r="AY79" i="2"/>
  <c r="AZ79" i="2"/>
  <c r="BA79" i="2"/>
  <c r="BB79" i="2"/>
  <c r="BC79" i="2"/>
  <c r="BD79" i="2"/>
  <c r="BF79" i="2"/>
  <c r="BG79" i="2"/>
  <c r="BH79" i="2"/>
  <c r="BJ79" i="2"/>
  <c r="BK79" i="2"/>
  <c r="BL79" i="2"/>
  <c r="BN79" i="2"/>
  <c r="BP79" i="2"/>
  <c r="C79" i="2"/>
  <c r="D77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S77" i="2"/>
  <c r="T77" i="2"/>
  <c r="U77" i="2"/>
  <c r="V77" i="2"/>
  <c r="W77" i="2"/>
  <c r="X77" i="2"/>
  <c r="Y77" i="2"/>
  <c r="Z77" i="2"/>
  <c r="AA77" i="2"/>
  <c r="AB77" i="2"/>
  <c r="AC77" i="2"/>
  <c r="AD77" i="2"/>
  <c r="AE77" i="2"/>
  <c r="AF77" i="2"/>
  <c r="AG77" i="2"/>
  <c r="AH77" i="2"/>
  <c r="AI77" i="2"/>
  <c r="AJ77" i="2"/>
  <c r="AK77" i="2"/>
  <c r="AL77" i="2"/>
  <c r="AM77" i="2"/>
  <c r="AN77" i="2"/>
  <c r="AO77" i="2"/>
  <c r="AP77" i="2"/>
  <c r="AQ77" i="2"/>
  <c r="AR77" i="2"/>
  <c r="AS77" i="2"/>
  <c r="AT77" i="2"/>
  <c r="AU77" i="2"/>
  <c r="AV77" i="2"/>
  <c r="AW77" i="2"/>
  <c r="AX77" i="2"/>
  <c r="AY77" i="2"/>
  <c r="AZ77" i="2"/>
  <c r="BA77" i="2"/>
  <c r="BB77" i="2"/>
  <c r="BC77" i="2"/>
  <c r="BD77" i="2"/>
  <c r="BF77" i="2"/>
  <c r="BG77" i="2"/>
  <c r="BH77" i="2"/>
  <c r="BJ77" i="2"/>
  <c r="BK77" i="2"/>
  <c r="BL77" i="2"/>
  <c r="BN77" i="2"/>
  <c r="BP77" i="2"/>
  <c r="C77" i="2"/>
  <c r="C83" i="2"/>
  <c r="D81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S81" i="2"/>
  <c r="T81" i="2"/>
  <c r="U81" i="2"/>
  <c r="V81" i="2"/>
  <c r="W81" i="2"/>
  <c r="X81" i="2"/>
  <c r="Y81" i="2"/>
  <c r="Z81" i="2"/>
  <c r="AA81" i="2"/>
  <c r="AB81" i="2"/>
  <c r="AC81" i="2"/>
  <c r="AD81" i="2"/>
  <c r="AE81" i="2"/>
  <c r="AF81" i="2"/>
  <c r="AG81" i="2"/>
  <c r="AH81" i="2"/>
  <c r="AI81" i="2"/>
  <c r="AJ81" i="2"/>
  <c r="AK81" i="2"/>
  <c r="AL81" i="2"/>
  <c r="AM81" i="2"/>
  <c r="AN81" i="2"/>
  <c r="AO81" i="2"/>
  <c r="AP81" i="2"/>
  <c r="AQ81" i="2"/>
  <c r="AR81" i="2"/>
  <c r="AS81" i="2"/>
  <c r="AT81" i="2"/>
  <c r="AU81" i="2"/>
  <c r="AV81" i="2"/>
  <c r="AW81" i="2"/>
  <c r="AX81" i="2"/>
  <c r="AY81" i="2"/>
  <c r="AZ81" i="2"/>
  <c r="BA81" i="2"/>
  <c r="BB81" i="2"/>
  <c r="BC81" i="2"/>
  <c r="BD81" i="2"/>
  <c r="BF81" i="2"/>
  <c r="BG81" i="2"/>
  <c r="BH81" i="2"/>
  <c r="BJ81" i="2"/>
  <c r="BK81" i="2"/>
  <c r="BL81" i="2"/>
  <c r="BN81" i="2"/>
  <c r="BP81" i="2"/>
  <c r="C81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S75" i="2"/>
  <c r="T75" i="2"/>
  <c r="U75" i="2"/>
  <c r="V75" i="2"/>
  <c r="W75" i="2"/>
  <c r="X75" i="2"/>
  <c r="Y75" i="2"/>
  <c r="Z75" i="2"/>
  <c r="AA75" i="2"/>
  <c r="AB75" i="2"/>
  <c r="AC75" i="2"/>
  <c r="AD75" i="2"/>
  <c r="AE75" i="2"/>
  <c r="AF75" i="2"/>
  <c r="AG75" i="2"/>
  <c r="AH75" i="2"/>
  <c r="AI75" i="2"/>
  <c r="AJ75" i="2"/>
  <c r="AK75" i="2"/>
  <c r="AL75" i="2"/>
  <c r="AM75" i="2"/>
  <c r="AN75" i="2"/>
  <c r="AO75" i="2"/>
  <c r="AP75" i="2"/>
  <c r="AQ75" i="2"/>
  <c r="AR75" i="2"/>
  <c r="AS75" i="2"/>
  <c r="AT75" i="2"/>
  <c r="AU75" i="2"/>
  <c r="AV75" i="2"/>
  <c r="AW75" i="2"/>
  <c r="AX75" i="2"/>
  <c r="AY75" i="2"/>
  <c r="AZ75" i="2"/>
  <c r="BA75" i="2"/>
  <c r="BB75" i="2"/>
  <c r="BC75" i="2"/>
  <c r="BD75" i="2"/>
  <c r="BF75" i="2"/>
  <c r="BG75" i="2"/>
  <c r="BH75" i="2"/>
  <c r="BJ75" i="2"/>
  <c r="BK75" i="2"/>
  <c r="BL75" i="2"/>
  <c r="BN75" i="2"/>
  <c r="BP75" i="2"/>
  <c r="C75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S73" i="2"/>
  <c r="T73" i="2"/>
  <c r="U73" i="2"/>
  <c r="V73" i="2"/>
  <c r="W73" i="2"/>
  <c r="X73" i="2"/>
  <c r="Y73" i="2"/>
  <c r="Z73" i="2"/>
  <c r="AA73" i="2"/>
  <c r="AB73" i="2"/>
  <c r="AC73" i="2"/>
  <c r="AD73" i="2"/>
  <c r="AE73" i="2"/>
  <c r="AF73" i="2"/>
  <c r="AG73" i="2"/>
  <c r="AH73" i="2"/>
  <c r="AI73" i="2"/>
  <c r="AJ73" i="2"/>
  <c r="AK73" i="2"/>
  <c r="AL73" i="2"/>
  <c r="AM73" i="2"/>
  <c r="AN73" i="2"/>
  <c r="AO73" i="2"/>
  <c r="AP73" i="2"/>
  <c r="AQ73" i="2"/>
  <c r="AR73" i="2"/>
  <c r="AS73" i="2"/>
  <c r="AT73" i="2"/>
  <c r="AU73" i="2"/>
  <c r="AV73" i="2"/>
  <c r="AW73" i="2"/>
  <c r="AX73" i="2"/>
  <c r="AY73" i="2"/>
  <c r="AZ73" i="2"/>
  <c r="BA73" i="2"/>
  <c r="BB73" i="2"/>
  <c r="BC73" i="2"/>
  <c r="BD73" i="2"/>
  <c r="BF73" i="2"/>
  <c r="BG73" i="2"/>
  <c r="BH73" i="2"/>
  <c r="BJ73" i="2"/>
  <c r="BK73" i="2"/>
  <c r="BL73" i="2"/>
  <c r="BN73" i="2"/>
  <c r="BP73" i="2"/>
  <c r="C73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T71" i="2"/>
  <c r="U71" i="2"/>
  <c r="V71" i="2"/>
  <c r="W71" i="2"/>
  <c r="X71" i="2"/>
  <c r="Y71" i="2"/>
  <c r="Z71" i="2"/>
  <c r="AA71" i="2"/>
  <c r="AB71" i="2"/>
  <c r="AC71" i="2"/>
  <c r="AD71" i="2"/>
  <c r="AE71" i="2"/>
  <c r="AF71" i="2"/>
  <c r="AG71" i="2"/>
  <c r="AH71" i="2"/>
  <c r="AI71" i="2"/>
  <c r="AJ71" i="2"/>
  <c r="AK71" i="2"/>
  <c r="AL71" i="2"/>
  <c r="AM71" i="2"/>
  <c r="AN71" i="2"/>
  <c r="AO71" i="2"/>
  <c r="AP71" i="2"/>
  <c r="AQ71" i="2"/>
  <c r="AR71" i="2"/>
  <c r="AS71" i="2"/>
  <c r="AT71" i="2"/>
  <c r="AU71" i="2"/>
  <c r="AV71" i="2"/>
  <c r="AW71" i="2"/>
  <c r="AX71" i="2"/>
  <c r="AY71" i="2"/>
  <c r="AZ71" i="2"/>
  <c r="BA71" i="2"/>
  <c r="BB71" i="2"/>
  <c r="BC71" i="2"/>
  <c r="BD71" i="2"/>
  <c r="BF71" i="2"/>
  <c r="BG71" i="2"/>
  <c r="BH71" i="2"/>
  <c r="BJ71" i="2"/>
  <c r="BK71" i="2"/>
  <c r="BL71" i="2"/>
  <c r="BN71" i="2"/>
  <c r="BP71" i="2"/>
  <c r="D71" i="2"/>
  <c r="E71" i="2"/>
  <c r="C71" i="2"/>
  <c r="D68" i="2"/>
  <c r="D69" i="2" s="1"/>
  <c r="E68" i="2"/>
  <c r="E69" i="2" s="1"/>
  <c r="F68" i="2"/>
  <c r="F69" i="2" s="1"/>
  <c r="G68" i="2"/>
  <c r="G69" i="2" s="1"/>
  <c r="H68" i="2"/>
  <c r="H69" i="2" s="1"/>
  <c r="I68" i="2"/>
  <c r="I69" i="2" s="1"/>
  <c r="J68" i="2"/>
  <c r="J69" i="2" s="1"/>
  <c r="K68" i="2"/>
  <c r="K69" i="2" s="1"/>
  <c r="L68" i="2"/>
  <c r="L69" i="2" s="1"/>
  <c r="M68" i="2"/>
  <c r="M69" i="2" s="1"/>
  <c r="N68" i="2"/>
  <c r="N69" i="2" s="1"/>
  <c r="O68" i="2"/>
  <c r="O69" i="2" s="1"/>
  <c r="P68" i="2"/>
  <c r="P69" i="2" s="1"/>
  <c r="Q68" i="2"/>
  <c r="Q69" i="2" s="1"/>
  <c r="R68" i="2"/>
  <c r="R69" i="2" s="1"/>
  <c r="S68" i="2"/>
  <c r="S69" i="2" s="1"/>
  <c r="T68" i="2"/>
  <c r="T69" i="2" s="1"/>
  <c r="U68" i="2"/>
  <c r="U69" i="2" s="1"/>
  <c r="V68" i="2"/>
  <c r="V69" i="2" s="1"/>
  <c r="W68" i="2"/>
  <c r="W69" i="2" s="1"/>
  <c r="X68" i="2"/>
  <c r="X69" i="2" s="1"/>
  <c r="Y68" i="2"/>
  <c r="Y69" i="2" s="1"/>
  <c r="Z68" i="2"/>
  <c r="Z69" i="2" s="1"/>
  <c r="AA68" i="2"/>
  <c r="AA69" i="2" s="1"/>
  <c r="AB68" i="2"/>
  <c r="AB69" i="2" s="1"/>
  <c r="AC68" i="2"/>
  <c r="AC69" i="2" s="1"/>
  <c r="AD68" i="2"/>
  <c r="AD69" i="2" s="1"/>
  <c r="AE68" i="2"/>
  <c r="AE69" i="2" s="1"/>
  <c r="AF68" i="2"/>
  <c r="AF69" i="2" s="1"/>
  <c r="AG68" i="2"/>
  <c r="AG69" i="2" s="1"/>
  <c r="AH68" i="2"/>
  <c r="AH69" i="2" s="1"/>
  <c r="AI68" i="2"/>
  <c r="AI69" i="2" s="1"/>
  <c r="AJ68" i="2"/>
  <c r="AJ69" i="2" s="1"/>
  <c r="AK68" i="2"/>
  <c r="AK69" i="2" s="1"/>
  <c r="AL68" i="2"/>
  <c r="AL69" i="2" s="1"/>
  <c r="AM68" i="2"/>
  <c r="AM69" i="2" s="1"/>
  <c r="AN68" i="2"/>
  <c r="AN69" i="2" s="1"/>
  <c r="AO68" i="2"/>
  <c r="AO69" i="2" s="1"/>
  <c r="AP68" i="2"/>
  <c r="AP69" i="2" s="1"/>
  <c r="AQ68" i="2"/>
  <c r="AQ69" i="2" s="1"/>
  <c r="AR68" i="2"/>
  <c r="AR69" i="2" s="1"/>
  <c r="AS68" i="2"/>
  <c r="AS69" i="2" s="1"/>
  <c r="AT68" i="2"/>
  <c r="AT69" i="2" s="1"/>
  <c r="AU68" i="2"/>
  <c r="AU69" i="2" s="1"/>
  <c r="AV68" i="2"/>
  <c r="AV69" i="2" s="1"/>
  <c r="AW68" i="2"/>
  <c r="AW69" i="2" s="1"/>
  <c r="AX68" i="2"/>
  <c r="AX69" i="2" s="1"/>
  <c r="AY68" i="2"/>
  <c r="AY69" i="2" s="1"/>
  <c r="AZ68" i="2"/>
  <c r="AZ69" i="2" s="1"/>
  <c r="BA68" i="2"/>
  <c r="BA69" i="2" s="1"/>
  <c r="BB68" i="2"/>
  <c r="BB69" i="2" s="1"/>
  <c r="BC68" i="2"/>
  <c r="BC69" i="2" s="1"/>
  <c r="BD68" i="2"/>
  <c r="BD69" i="2" s="1"/>
  <c r="BF68" i="2"/>
  <c r="BF69" i="2" s="1"/>
  <c r="BG68" i="2"/>
  <c r="BG69" i="2" s="1"/>
  <c r="BH68" i="2"/>
  <c r="BH69" i="2" s="1"/>
  <c r="BJ68" i="2"/>
  <c r="BJ69" i="2" s="1"/>
  <c r="BK68" i="2"/>
  <c r="BK69" i="2" s="1"/>
  <c r="BL68" i="2"/>
  <c r="BL69" i="2" s="1"/>
  <c r="BN68" i="2"/>
  <c r="BN69" i="2" s="1"/>
  <c r="BP68" i="2"/>
  <c r="BP69" i="2" s="1"/>
  <c r="C68" i="2"/>
  <c r="C69" i="2" s="1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V66" i="2"/>
  <c r="W66" i="2"/>
  <c r="X66" i="2"/>
  <c r="Y66" i="2"/>
  <c r="Z66" i="2"/>
  <c r="AA66" i="2"/>
  <c r="AB66" i="2"/>
  <c r="AC66" i="2"/>
  <c r="AD66" i="2"/>
  <c r="AE66" i="2"/>
  <c r="AF66" i="2"/>
  <c r="AG66" i="2"/>
  <c r="AH66" i="2"/>
  <c r="AI66" i="2"/>
  <c r="AJ66" i="2"/>
  <c r="AK66" i="2"/>
  <c r="AL66" i="2"/>
  <c r="AM66" i="2"/>
  <c r="AN66" i="2"/>
  <c r="AO66" i="2"/>
  <c r="AP66" i="2"/>
  <c r="AQ66" i="2"/>
  <c r="AR66" i="2"/>
  <c r="AS66" i="2"/>
  <c r="AT66" i="2"/>
  <c r="AU66" i="2"/>
  <c r="AV66" i="2"/>
  <c r="AW66" i="2"/>
  <c r="AX66" i="2"/>
  <c r="AY66" i="2"/>
  <c r="AZ66" i="2"/>
  <c r="BA66" i="2"/>
  <c r="BB66" i="2"/>
  <c r="BC66" i="2"/>
  <c r="BD66" i="2"/>
  <c r="BF66" i="2"/>
  <c r="BG66" i="2"/>
  <c r="BH66" i="2"/>
  <c r="BJ66" i="2"/>
  <c r="BK66" i="2"/>
  <c r="BL66" i="2"/>
  <c r="BN66" i="2"/>
  <c r="BP66" i="2"/>
  <c r="C66" i="2"/>
  <c r="C64" i="2"/>
  <c r="AM62" i="2"/>
  <c r="AN62" i="2"/>
  <c r="AO62" i="2"/>
  <c r="AP62" i="2"/>
  <c r="AQ62" i="2"/>
  <c r="AR62" i="2"/>
  <c r="AS62" i="2"/>
  <c r="AT62" i="2"/>
  <c r="AU62" i="2"/>
  <c r="AV62" i="2"/>
  <c r="AW62" i="2"/>
  <c r="AX62" i="2"/>
  <c r="AY62" i="2"/>
  <c r="AZ62" i="2"/>
  <c r="BA62" i="2"/>
  <c r="BB62" i="2"/>
  <c r="BC62" i="2"/>
  <c r="BD62" i="2"/>
  <c r="BF62" i="2"/>
  <c r="BG62" i="2"/>
  <c r="BH62" i="2"/>
  <c r="BJ62" i="2"/>
  <c r="BK62" i="2"/>
  <c r="BL62" i="2"/>
  <c r="BN62" i="2"/>
  <c r="BP6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AA62" i="2"/>
  <c r="AB62" i="2"/>
  <c r="AC62" i="2"/>
  <c r="AD62" i="2"/>
  <c r="AE62" i="2"/>
  <c r="AF62" i="2"/>
  <c r="AG62" i="2"/>
  <c r="AH62" i="2"/>
  <c r="AI62" i="2"/>
  <c r="AJ62" i="2"/>
  <c r="AK62" i="2"/>
  <c r="AL62" i="2"/>
  <c r="C62" i="2"/>
  <c r="L60" i="2"/>
  <c r="M60" i="2"/>
  <c r="N60" i="2"/>
  <c r="O60" i="2"/>
  <c r="P60" i="2"/>
  <c r="Q60" i="2"/>
  <c r="R60" i="2"/>
  <c r="S60" i="2"/>
  <c r="T60" i="2"/>
  <c r="U60" i="2"/>
  <c r="V60" i="2"/>
  <c r="W60" i="2"/>
  <c r="X60" i="2"/>
  <c r="Y60" i="2"/>
  <c r="Z60" i="2"/>
  <c r="AA60" i="2"/>
  <c r="AB60" i="2"/>
  <c r="AC60" i="2"/>
  <c r="AD60" i="2"/>
  <c r="AE60" i="2"/>
  <c r="AF60" i="2"/>
  <c r="AG60" i="2"/>
  <c r="AH60" i="2"/>
  <c r="AI60" i="2"/>
  <c r="AJ60" i="2"/>
  <c r="AK60" i="2"/>
  <c r="AL60" i="2"/>
  <c r="AM60" i="2"/>
  <c r="AN60" i="2"/>
  <c r="AO60" i="2"/>
  <c r="AP60" i="2"/>
  <c r="AQ60" i="2"/>
  <c r="AR60" i="2"/>
  <c r="AS60" i="2"/>
  <c r="AT60" i="2"/>
  <c r="AU60" i="2"/>
  <c r="AV60" i="2"/>
  <c r="AW60" i="2"/>
  <c r="AX60" i="2"/>
  <c r="AY60" i="2"/>
  <c r="AZ60" i="2"/>
  <c r="BA60" i="2"/>
  <c r="BB60" i="2"/>
  <c r="BC60" i="2"/>
  <c r="BD60" i="2"/>
  <c r="BF60" i="2"/>
  <c r="BG60" i="2"/>
  <c r="BH60" i="2"/>
  <c r="BJ60" i="2"/>
  <c r="BK60" i="2"/>
  <c r="BL60" i="2"/>
  <c r="BN60" i="2"/>
  <c r="BP60" i="2"/>
  <c r="E60" i="2"/>
  <c r="F60" i="2"/>
  <c r="G60" i="2"/>
  <c r="H60" i="2"/>
  <c r="I60" i="2"/>
  <c r="J60" i="2"/>
  <c r="K60" i="2"/>
  <c r="D60" i="2"/>
  <c r="C60" i="2"/>
  <c r="U58" i="2"/>
  <c r="V58" i="2"/>
  <c r="W58" i="2"/>
  <c r="X58" i="2"/>
  <c r="Y58" i="2"/>
  <c r="Z58" i="2"/>
  <c r="AA58" i="2"/>
  <c r="AB58" i="2"/>
  <c r="AC58" i="2"/>
  <c r="AD58" i="2"/>
  <c r="AE58" i="2"/>
  <c r="AF58" i="2"/>
  <c r="AG58" i="2"/>
  <c r="AH58" i="2"/>
  <c r="AI58" i="2"/>
  <c r="AJ58" i="2"/>
  <c r="AK58" i="2"/>
  <c r="AL58" i="2"/>
  <c r="AM58" i="2"/>
  <c r="AN58" i="2"/>
  <c r="AO58" i="2"/>
  <c r="AP58" i="2"/>
  <c r="AQ58" i="2"/>
  <c r="AR58" i="2"/>
  <c r="AS58" i="2"/>
  <c r="AT58" i="2"/>
  <c r="AU58" i="2"/>
  <c r="AV58" i="2"/>
  <c r="AW58" i="2"/>
  <c r="AX58" i="2"/>
  <c r="AY58" i="2"/>
  <c r="AZ58" i="2"/>
  <c r="BA58" i="2"/>
  <c r="BB58" i="2"/>
  <c r="BC58" i="2"/>
  <c r="BD58" i="2"/>
  <c r="BF58" i="2"/>
  <c r="BG58" i="2"/>
  <c r="BH58" i="2"/>
  <c r="BJ58" i="2"/>
  <c r="BK58" i="2"/>
  <c r="BL58" i="2"/>
  <c r="BN58" i="2"/>
  <c r="BP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C58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AC56" i="2"/>
  <c r="AD56" i="2"/>
  <c r="AE56" i="2"/>
  <c r="AF56" i="2"/>
  <c r="AG56" i="2"/>
  <c r="AH56" i="2"/>
  <c r="AI56" i="2"/>
  <c r="AJ56" i="2"/>
  <c r="AK56" i="2"/>
  <c r="AL56" i="2"/>
  <c r="AM56" i="2"/>
  <c r="AN56" i="2"/>
  <c r="AO56" i="2"/>
  <c r="AP56" i="2"/>
  <c r="AQ56" i="2"/>
  <c r="AR56" i="2"/>
  <c r="AS56" i="2"/>
  <c r="AT56" i="2"/>
  <c r="AU56" i="2"/>
  <c r="AV56" i="2"/>
  <c r="AW56" i="2"/>
  <c r="AX56" i="2"/>
  <c r="AY56" i="2"/>
  <c r="AZ56" i="2"/>
  <c r="BA56" i="2"/>
  <c r="BB56" i="2"/>
  <c r="BC56" i="2"/>
  <c r="BD56" i="2"/>
  <c r="BF56" i="2"/>
  <c r="BG56" i="2"/>
  <c r="BH56" i="2"/>
  <c r="BJ56" i="2"/>
  <c r="BK56" i="2"/>
  <c r="BL56" i="2"/>
  <c r="BN56" i="2"/>
  <c r="BP56" i="2"/>
  <c r="C56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Y54" i="2"/>
  <c r="Z54" i="2"/>
  <c r="AA54" i="2"/>
  <c r="AB54" i="2"/>
  <c r="AC54" i="2"/>
  <c r="AD54" i="2"/>
  <c r="AE54" i="2"/>
  <c r="AF54" i="2"/>
  <c r="AG54" i="2"/>
  <c r="AH54" i="2"/>
  <c r="AI54" i="2"/>
  <c r="AJ54" i="2"/>
  <c r="AK54" i="2"/>
  <c r="AL54" i="2"/>
  <c r="AM54" i="2"/>
  <c r="AN54" i="2"/>
  <c r="AO54" i="2"/>
  <c r="AP54" i="2"/>
  <c r="AQ54" i="2"/>
  <c r="AR54" i="2"/>
  <c r="AS54" i="2"/>
  <c r="AT54" i="2"/>
  <c r="AU54" i="2"/>
  <c r="AV54" i="2"/>
  <c r="AW54" i="2"/>
  <c r="AX54" i="2"/>
  <c r="AY54" i="2"/>
  <c r="AZ54" i="2"/>
  <c r="BA54" i="2"/>
  <c r="BB54" i="2"/>
  <c r="BC54" i="2"/>
  <c r="BD54" i="2"/>
  <c r="BF54" i="2"/>
  <c r="BG54" i="2"/>
  <c r="BH54" i="2"/>
  <c r="BJ54" i="2"/>
  <c r="BK54" i="2"/>
  <c r="BL54" i="2"/>
  <c r="BN54" i="2"/>
  <c r="BP54" i="2"/>
  <c r="C54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AC52" i="2"/>
  <c r="AD52" i="2"/>
  <c r="AE52" i="2"/>
  <c r="AF52" i="2"/>
  <c r="AG52" i="2"/>
  <c r="AH52" i="2"/>
  <c r="AI52" i="2"/>
  <c r="AJ52" i="2"/>
  <c r="AK52" i="2"/>
  <c r="AL52" i="2"/>
  <c r="AM52" i="2"/>
  <c r="AN52" i="2"/>
  <c r="AO52" i="2"/>
  <c r="AP52" i="2"/>
  <c r="AQ52" i="2"/>
  <c r="AR52" i="2"/>
  <c r="AS52" i="2"/>
  <c r="AT52" i="2"/>
  <c r="AU52" i="2"/>
  <c r="AV52" i="2"/>
  <c r="AW52" i="2"/>
  <c r="AX52" i="2"/>
  <c r="AY52" i="2"/>
  <c r="AZ52" i="2"/>
  <c r="BA52" i="2"/>
  <c r="BB52" i="2"/>
  <c r="BC52" i="2"/>
  <c r="BD52" i="2"/>
  <c r="BF52" i="2"/>
  <c r="BG52" i="2"/>
  <c r="BH52" i="2"/>
  <c r="BJ52" i="2"/>
  <c r="BK52" i="2"/>
  <c r="BL52" i="2"/>
  <c r="BN52" i="2"/>
  <c r="BP52" i="2"/>
  <c r="C52" i="2"/>
  <c r="BA49" i="2"/>
  <c r="BA50" i="2" s="1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AK34" i="2"/>
  <c r="AL34" i="2"/>
  <c r="AM34" i="2"/>
  <c r="AN34" i="2"/>
  <c r="AO34" i="2"/>
  <c r="AP34" i="2"/>
  <c r="AQ34" i="2"/>
  <c r="AR34" i="2"/>
  <c r="AS34" i="2"/>
  <c r="AT34" i="2"/>
  <c r="AU34" i="2"/>
  <c r="AV34" i="2"/>
  <c r="AW34" i="2"/>
  <c r="AX34" i="2"/>
  <c r="AY34" i="2"/>
  <c r="AZ34" i="2"/>
  <c r="BA34" i="2"/>
  <c r="BB34" i="2"/>
  <c r="BC34" i="2"/>
  <c r="BD34" i="2"/>
  <c r="BE34" i="2"/>
  <c r="BF34" i="2"/>
  <c r="BG34" i="2"/>
  <c r="BH34" i="2"/>
  <c r="BI34" i="2"/>
  <c r="BJ34" i="2"/>
  <c r="BK34" i="2"/>
  <c r="BL34" i="2"/>
  <c r="BM34" i="2"/>
  <c r="BN34" i="2"/>
  <c r="BO34" i="2"/>
  <c r="BP34" i="2"/>
  <c r="C34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AJ32" i="2"/>
  <c r="AK32" i="2"/>
  <c r="AL32" i="2"/>
  <c r="AM32" i="2"/>
  <c r="AN32" i="2"/>
  <c r="AO32" i="2"/>
  <c r="AP32" i="2"/>
  <c r="AQ32" i="2"/>
  <c r="AR32" i="2"/>
  <c r="AS32" i="2"/>
  <c r="AT32" i="2"/>
  <c r="AU32" i="2"/>
  <c r="AV32" i="2"/>
  <c r="AW32" i="2"/>
  <c r="AX32" i="2"/>
  <c r="AY32" i="2"/>
  <c r="AZ32" i="2"/>
  <c r="BA32" i="2"/>
  <c r="BB32" i="2"/>
  <c r="BC32" i="2"/>
  <c r="BD32" i="2"/>
  <c r="BE32" i="2"/>
  <c r="BF32" i="2"/>
  <c r="BG32" i="2"/>
  <c r="BH32" i="2"/>
  <c r="BI32" i="2"/>
  <c r="BJ32" i="2"/>
  <c r="BK32" i="2"/>
  <c r="BL32" i="2"/>
  <c r="BM32" i="2"/>
  <c r="BN32" i="2"/>
  <c r="BO32" i="2"/>
  <c r="BP32" i="2"/>
  <c r="C32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AM30" i="2"/>
  <c r="AN30" i="2"/>
  <c r="AO30" i="2"/>
  <c r="AP30" i="2"/>
  <c r="AQ30" i="2"/>
  <c r="AR30" i="2"/>
  <c r="AS30" i="2"/>
  <c r="AT30" i="2"/>
  <c r="AU30" i="2"/>
  <c r="AV30" i="2"/>
  <c r="AW30" i="2"/>
  <c r="AX30" i="2"/>
  <c r="AY30" i="2"/>
  <c r="AZ30" i="2"/>
  <c r="BA30" i="2"/>
  <c r="BB30" i="2"/>
  <c r="BC30" i="2"/>
  <c r="BD30" i="2"/>
  <c r="BE30" i="2"/>
  <c r="BF30" i="2"/>
  <c r="BG30" i="2"/>
  <c r="BH30" i="2"/>
  <c r="BI30" i="2"/>
  <c r="BJ30" i="2"/>
  <c r="BK30" i="2"/>
  <c r="BL30" i="2"/>
  <c r="BM30" i="2"/>
  <c r="BN30" i="2"/>
  <c r="BO30" i="2"/>
  <c r="BP30" i="2"/>
  <c r="D30" i="2"/>
  <c r="C30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AP28" i="2"/>
  <c r="AQ28" i="2"/>
  <c r="AR28" i="2"/>
  <c r="AS28" i="2"/>
  <c r="AT28" i="2"/>
  <c r="AU28" i="2"/>
  <c r="AV28" i="2"/>
  <c r="AW28" i="2"/>
  <c r="AX28" i="2"/>
  <c r="AY28" i="2"/>
  <c r="AZ28" i="2"/>
  <c r="BA28" i="2"/>
  <c r="BB28" i="2"/>
  <c r="BC28" i="2"/>
  <c r="BD28" i="2"/>
  <c r="BE28" i="2"/>
  <c r="BF28" i="2"/>
  <c r="BG28" i="2"/>
  <c r="BH28" i="2"/>
  <c r="BI28" i="2"/>
  <c r="BJ28" i="2"/>
  <c r="BK28" i="2"/>
  <c r="BL28" i="2"/>
  <c r="BM28" i="2"/>
  <c r="BN28" i="2"/>
  <c r="BO28" i="2"/>
  <c r="BP28" i="2"/>
  <c r="C28" i="2"/>
  <c r="J25" i="2"/>
  <c r="J26" i="2" s="1"/>
  <c r="CI10" i="3" s="1"/>
  <c r="CI15" i="3" s="1"/>
  <c r="CI45" i="3" s="1"/>
  <c r="M25" i="2"/>
  <c r="M26" i="2" s="1"/>
  <c r="CL10" i="3" s="1"/>
  <c r="CL15" i="3" s="1"/>
  <c r="CL45" i="3" s="1"/>
  <c r="N25" i="2"/>
  <c r="N26" i="2" s="1"/>
  <c r="CM10" i="3" s="1"/>
  <c r="CM15" i="3" s="1"/>
  <c r="CM45" i="3" s="1"/>
  <c r="V25" i="2"/>
  <c r="V26" i="2" s="1"/>
  <c r="CU10" i="3" s="1"/>
  <c r="CU15" i="3" s="1"/>
  <c r="CU45" i="3" s="1"/>
  <c r="Y25" i="2"/>
  <c r="Y26" i="2" s="1"/>
  <c r="CX10" i="3" s="1"/>
  <c r="CX15" i="3" s="1"/>
  <c r="CX45" i="3" s="1"/>
  <c r="AA25" i="2"/>
  <c r="AA26" i="2" s="1"/>
  <c r="CZ10" i="3" s="1"/>
  <c r="CZ15" i="3" s="1"/>
  <c r="CZ45" i="3" s="1"/>
  <c r="AB25" i="2"/>
  <c r="AB26" i="2" s="1"/>
  <c r="DA10" i="3" s="1"/>
  <c r="DA15" i="3" s="1"/>
  <c r="DA45" i="3" s="1"/>
  <c r="AI25" i="2"/>
  <c r="AI26" i="2" s="1"/>
  <c r="DH10" i="3" s="1"/>
  <c r="DH15" i="3" s="1"/>
  <c r="DH45" i="3" s="1"/>
  <c r="AO25" i="2"/>
  <c r="AO26" i="2" s="1"/>
  <c r="DN10" i="3" s="1"/>
  <c r="DN15" i="3" s="1"/>
  <c r="DN45" i="3" s="1"/>
  <c r="AQ25" i="2"/>
  <c r="AQ26" i="2" s="1"/>
  <c r="DP10" i="3" s="1"/>
  <c r="DP15" i="3" s="1"/>
  <c r="DP45" i="3" s="1"/>
  <c r="AT25" i="2"/>
  <c r="AT26" i="2" s="1"/>
  <c r="DS10" i="3" s="1"/>
  <c r="DS15" i="3" s="1"/>
  <c r="DS45" i="3" s="1"/>
  <c r="AU25" i="2"/>
  <c r="AU26" i="2" s="1"/>
  <c r="DT10" i="3" s="1"/>
  <c r="DT15" i="3" s="1"/>
  <c r="DT45" i="3" s="1"/>
  <c r="AV25" i="2"/>
  <c r="AV26" i="2" s="1"/>
  <c r="DU10" i="3" s="1"/>
  <c r="DU15" i="3" s="1"/>
  <c r="DU45" i="3" s="1"/>
  <c r="AW25" i="2"/>
  <c r="AW26" i="2" s="1"/>
  <c r="DV10" i="3" s="1"/>
  <c r="DV15" i="3" s="1"/>
  <c r="DV45" i="3" s="1"/>
  <c r="BA25" i="2"/>
  <c r="BA26" i="2" s="1"/>
  <c r="DZ10" i="3" s="1"/>
  <c r="DZ15" i="3" s="1"/>
  <c r="DZ45" i="3" s="1"/>
  <c r="BE25" i="2"/>
  <c r="BE26" i="2" s="1"/>
  <c r="EE10" i="3" s="1"/>
  <c r="EE15" i="3" s="1"/>
  <c r="EE45" i="3" s="1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AO21" i="2"/>
  <c r="AP21" i="2"/>
  <c r="AQ21" i="2"/>
  <c r="AR21" i="2"/>
  <c r="AS21" i="2"/>
  <c r="AT21" i="2"/>
  <c r="AU21" i="2"/>
  <c r="AV21" i="2"/>
  <c r="AW21" i="2"/>
  <c r="AX21" i="2"/>
  <c r="AY21" i="2"/>
  <c r="AZ21" i="2"/>
  <c r="BA21" i="2"/>
  <c r="BB21" i="2"/>
  <c r="BC21" i="2"/>
  <c r="BD21" i="2"/>
  <c r="BE21" i="2"/>
  <c r="BF21" i="2"/>
  <c r="BG21" i="2"/>
  <c r="BH21" i="2"/>
  <c r="BI21" i="2"/>
  <c r="BJ21" i="2"/>
  <c r="BK21" i="2"/>
  <c r="BL21" i="2"/>
  <c r="BM21" i="2"/>
  <c r="BN21" i="2"/>
  <c r="BO21" i="2"/>
  <c r="BP21" i="2"/>
  <c r="C21" i="2"/>
  <c r="D18" i="2"/>
  <c r="D19" i="2" s="1"/>
  <c r="E18" i="2"/>
  <c r="E19" i="2" s="1"/>
  <c r="F18" i="2"/>
  <c r="F19" i="2" s="1"/>
  <c r="G18" i="2"/>
  <c r="G19" i="2" s="1"/>
  <c r="H18" i="2"/>
  <c r="H19" i="2" s="1"/>
  <c r="I18" i="2"/>
  <c r="I19" i="2" s="1"/>
  <c r="J18" i="2"/>
  <c r="J19" i="2" s="1"/>
  <c r="K18" i="2"/>
  <c r="K19" i="2" s="1"/>
  <c r="L18" i="2"/>
  <c r="L19" i="2" s="1"/>
  <c r="M18" i="2"/>
  <c r="M19" i="2" s="1"/>
  <c r="N18" i="2"/>
  <c r="N19" i="2" s="1"/>
  <c r="O18" i="2"/>
  <c r="O19" i="2" s="1"/>
  <c r="P18" i="2"/>
  <c r="P19" i="2" s="1"/>
  <c r="Q18" i="2"/>
  <c r="Q19" i="2" s="1"/>
  <c r="R18" i="2"/>
  <c r="R19" i="2" s="1"/>
  <c r="S18" i="2"/>
  <c r="S19" i="2" s="1"/>
  <c r="T18" i="2"/>
  <c r="T19" i="2" s="1"/>
  <c r="U18" i="2"/>
  <c r="U19" i="2" s="1"/>
  <c r="V18" i="2"/>
  <c r="V19" i="2" s="1"/>
  <c r="W18" i="2"/>
  <c r="W19" i="2" s="1"/>
  <c r="X18" i="2"/>
  <c r="X19" i="2" s="1"/>
  <c r="Y18" i="2"/>
  <c r="Y19" i="2" s="1"/>
  <c r="Z18" i="2"/>
  <c r="Z19" i="2" s="1"/>
  <c r="AA18" i="2"/>
  <c r="AA19" i="2" s="1"/>
  <c r="AB18" i="2"/>
  <c r="AB19" i="2" s="1"/>
  <c r="AC18" i="2"/>
  <c r="AC19" i="2" s="1"/>
  <c r="AD18" i="2"/>
  <c r="AD19" i="2" s="1"/>
  <c r="AE18" i="2"/>
  <c r="AE19" i="2" s="1"/>
  <c r="AF18" i="2"/>
  <c r="AF19" i="2" s="1"/>
  <c r="AG18" i="2"/>
  <c r="AG19" i="2" s="1"/>
  <c r="AH18" i="2"/>
  <c r="AH19" i="2" s="1"/>
  <c r="AI18" i="2"/>
  <c r="AI19" i="2" s="1"/>
  <c r="AJ18" i="2"/>
  <c r="AJ19" i="2" s="1"/>
  <c r="AK18" i="2"/>
  <c r="AK19" i="2" s="1"/>
  <c r="AL18" i="2"/>
  <c r="AL19" i="2" s="1"/>
  <c r="AM18" i="2"/>
  <c r="AM19" i="2" s="1"/>
  <c r="AN18" i="2"/>
  <c r="AN19" i="2" s="1"/>
  <c r="AO18" i="2"/>
  <c r="AO19" i="2" s="1"/>
  <c r="AP18" i="2"/>
  <c r="AP19" i="2" s="1"/>
  <c r="AQ18" i="2"/>
  <c r="AQ19" i="2" s="1"/>
  <c r="AR18" i="2"/>
  <c r="AR19" i="2" s="1"/>
  <c r="AS18" i="2"/>
  <c r="AS19" i="2" s="1"/>
  <c r="AT18" i="2"/>
  <c r="AT19" i="2" s="1"/>
  <c r="AU18" i="2"/>
  <c r="AU19" i="2" s="1"/>
  <c r="AV18" i="2"/>
  <c r="AV19" i="2" s="1"/>
  <c r="AW18" i="2"/>
  <c r="AW19" i="2" s="1"/>
  <c r="AX18" i="2"/>
  <c r="AX19" i="2" s="1"/>
  <c r="AY18" i="2"/>
  <c r="AY19" i="2" s="1"/>
  <c r="AZ18" i="2"/>
  <c r="AZ19" i="2" s="1"/>
  <c r="BA18" i="2"/>
  <c r="BA19" i="2" s="1"/>
  <c r="BB18" i="2"/>
  <c r="BB19" i="2" s="1"/>
  <c r="BC18" i="2"/>
  <c r="BC19" i="2" s="1"/>
  <c r="BD18" i="2"/>
  <c r="BD19" i="2" s="1"/>
  <c r="BE18" i="2"/>
  <c r="BE19" i="2" s="1"/>
  <c r="BF18" i="2"/>
  <c r="BF19" i="2" s="1"/>
  <c r="BG18" i="2"/>
  <c r="BG19" i="2" s="1"/>
  <c r="BH18" i="2"/>
  <c r="BH19" i="2" s="1"/>
  <c r="BI18" i="2"/>
  <c r="BI19" i="2" s="1"/>
  <c r="BJ18" i="2"/>
  <c r="BJ19" i="2" s="1"/>
  <c r="BK18" i="2"/>
  <c r="BK19" i="2" s="1"/>
  <c r="BL18" i="2"/>
  <c r="BL19" i="2" s="1"/>
  <c r="BM18" i="2"/>
  <c r="BM19" i="2" s="1"/>
  <c r="BN18" i="2"/>
  <c r="BN19" i="2" s="1"/>
  <c r="BO18" i="2"/>
  <c r="BO19" i="2" s="1"/>
  <c r="BP18" i="2"/>
  <c r="BP19" i="2" s="1"/>
  <c r="C18" i="2"/>
  <c r="C19" i="2" s="1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Y10" i="2"/>
  <c r="AZ10" i="2"/>
  <c r="BA10" i="2"/>
  <c r="BB10" i="2"/>
  <c r="BC10" i="2"/>
  <c r="BD10" i="2"/>
  <c r="BE10" i="2"/>
  <c r="BF10" i="2"/>
  <c r="BG10" i="2"/>
  <c r="BH10" i="2"/>
  <c r="BI10" i="2"/>
  <c r="BJ10" i="2"/>
  <c r="BK10" i="2"/>
  <c r="BL10" i="2"/>
  <c r="BN10" i="2"/>
  <c r="BP10" i="2"/>
  <c r="C10" i="2"/>
  <c r="J6" i="2"/>
  <c r="J7" i="2" s="1"/>
  <c r="M6" i="2"/>
  <c r="M7" i="2" s="1"/>
  <c r="V6" i="2"/>
  <c r="V7" i="2" s="1"/>
  <c r="X6" i="2"/>
  <c r="X7" i="2" s="1"/>
  <c r="Y6" i="2"/>
  <c r="Y7" i="2" s="1"/>
  <c r="AC6" i="2"/>
  <c r="AC7" i="2" s="1"/>
  <c r="AJ6" i="2"/>
  <c r="AJ7" i="2" s="1"/>
  <c r="AK6" i="2"/>
  <c r="AK7" i="2" s="1"/>
  <c r="AO6" i="2"/>
  <c r="AO7" i="2" s="1"/>
  <c r="AQ6" i="2"/>
  <c r="AQ7" i="2" s="1"/>
  <c r="AS6" i="2"/>
  <c r="AS7" i="2" s="1"/>
  <c r="AW6" i="2"/>
  <c r="AW7" i="2" s="1"/>
  <c r="AZ6" i="2"/>
  <c r="AZ7" i="2" s="1"/>
  <c r="BC6" i="2"/>
  <c r="BC7" i="2" s="1"/>
  <c r="BE6" i="2"/>
  <c r="BE7" i="2" s="1"/>
  <c r="BF6" i="2"/>
  <c r="BF7" i="2" s="1"/>
  <c r="BH6" i="2"/>
  <c r="BH7" i="2" s="1"/>
  <c r="BI6" i="2"/>
  <c r="BI7" i="2" s="1"/>
  <c r="BJ6" i="2"/>
  <c r="BJ7" i="2" s="1"/>
  <c r="BK6" i="2"/>
  <c r="BK7" i="2" s="1"/>
  <c r="AC14" i="2"/>
  <c r="AC15" i="2" s="1"/>
  <c r="AI14" i="2"/>
  <c r="AI15" i="2" s="1"/>
  <c r="AO14" i="2"/>
  <c r="AO15" i="2" s="1"/>
  <c r="AQ14" i="2"/>
  <c r="AQ15" i="2" s="1"/>
  <c r="AS14" i="2"/>
  <c r="AS15" i="2" s="1"/>
  <c r="AZ14" i="2"/>
  <c r="AZ15" i="2" s="1"/>
  <c r="BF14" i="2"/>
  <c r="BF15" i="2" s="1"/>
  <c r="BH14" i="2"/>
  <c r="BH15" i="2" s="1"/>
  <c r="AA5" i="3" l="1"/>
  <c r="AE5" i="3"/>
  <c r="AL5" i="3"/>
  <c r="AM5" i="3"/>
  <c r="AQ5" i="3"/>
  <c r="AU5" i="3"/>
  <c r="BB5" i="3"/>
  <c r="BE5" i="3"/>
  <c r="BG5" i="3"/>
  <c r="BH5" i="3"/>
  <c r="BJ5" i="3"/>
  <c r="BK5" i="3"/>
  <c r="BL5" i="3"/>
  <c r="BM5" i="3"/>
  <c r="BR5" i="3"/>
  <c r="AA6" i="3"/>
  <c r="AB6" i="3"/>
  <c r="AC6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W6" i="3"/>
  <c r="AX6" i="3"/>
  <c r="AY6" i="3"/>
  <c r="AZ6" i="3"/>
  <c r="BA6" i="3"/>
  <c r="BB6" i="3"/>
  <c r="BC6" i="3"/>
  <c r="BD6" i="3"/>
  <c r="BE6" i="3"/>
  <c r="BF6" i="3"/>
  <c r="BG6" i="3"/>
  <c r="BH6" i="3"/>
  <c r="BI6" i="3"/>
  <c r="BJ6" i="3"/>
  <c r="BK6" i="3"/>
  <c r="BL6" i="3"/>
  <c r="BM6" i="3"/>
  <c r="BN6" i="3"/>
  <c r="BO6" i="3"/>
  <c r="BP6" i="3"/>
  <c r="BQ6" i="3"/>
  <c r="BR6" i="3"/>
  <c r="AE7" i="3"/>
  <c r="AK7" i="3"/>
  <c r="AQ7" i="3"/>
  <c r="AS7" i="3"/>
  <c r="AU7" i="3"/>
  <c r="BB7" i="3"/>
  <c r="BH7" i="3"/>
  <c r="BJ7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BC8" i="3"/>
  <c r="BH8" i="3"/>
  <c r="BK8" i="3"/>
  <c r="BR8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AZ9" i="3"/>
  <c r="BA9" i="3"/>
  <c r="BB9" i="3"/>
  <c r="BC9" i="3"/>
  <c r="BD9" i="3"/>
  <c r="BE9" i="3"/>
  <c r="BF9" i="3"/>
  <c r="BG9" i="3"/>
  <c r="BH9" i="3"/>
  <c r="BI9" i="3"/>
  <c r="BJ9" i="3"/>
  <c r="BK9" i="3"/>
  <c r="BL9" i="3"/>
  <c r="BM9" i="3"/>
  <c r="BN9" i="3"/>
  <c r="BO9" i="3"/>
  <c r="BP9" i="3"/>
  <c r="BQ9" i="3"/>
  <c r="BR9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W11" i="3"/>
  <c r="AX11" i="3"/>
  <c r="AY11" i="3"/>
  <c r="AZ11" i="3"/>
  <c r="BA11" i="3"/>
  <c r="BB11" i="3"/>
  <c r="BC11" i="3"/>
  <c r="BD11" i="3"/>
  <c r="BE11" i="3"/>
  <c r="BF11" i="3"/>
  <c r="BG11" i="3"/>
  <c r="BH11" i="3"/>
  <c r="BI11" i="3"/>
  <c r="BJ11" i="3"/>
  <c r="BK11" i="3"/>
  <c r="BL11" i="3"/>
  <c r="BM11" i="3"/>
  <c r="BN11" i="3"/>
  <c r="BO11" i="3"/>
  <c r="BP11" i="3"/>
  <c r="BQ11" i="3"/>
  <c r="BR11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W12" i="3"/>
  <c r="AX12" i="3"/>
  <c r="AY12" i="3"/>
  <c r="AZ12" i="3"/>
  <c r="BA12" i="3"/>
  <c r="BB12" i="3"/>
  <c r="BC12" i="3"/>
  <c r="BD12" i="3"/>
  <c r="BE12" i="3"/>
  <c r="BF12" i="3"/>
  <c r="BG12" i="3"/>
  <c r="BH12" i="3"/>
  <c r="BI12" i="3"/>
  <c r="BJ12" i="3"/>
  <c r="BK12" i="3"/>
  <c r="BL12" i="3"/>
  <c r="BM12" i="3"/>
  <c r="BN12" i="3"/>
  <c r="BO12" i="3"/>
  <c r="BP12" i="3"/>
  <c r="BQ12" i="3"/>
  <c r="BR12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W13" i="3"/>
  <c r="AX13" i="3"/>
  <c r="AY13" i="3"/>
  <c r="AZ13" i="3"/>
  <c r="BA13" i="3"/>
  <c r="BB13" i="3"/>
  <c r="BC13" i="3"/>
  <c r="BD13" i="3"/>
  <c r="BE13" i="3"/>
  <c r="BF13" i="3"/>
  <c r="BG13" i="3"/>
  <c r="BH13" i="3"/>
  <c r="BI13" i="3"/>
  <c r="BJ13" i="3"/>
  <c r="BK13" i="3"/>
  <c r="BL13" i="3"/>
  <c r="BM13" i="3"/>
  <c r="BN13" i="3"/>
  <c r="BO13" i="3"/>
  <c r="BP13" i="3"/>
  <c r="BQ13" i="3"/>
  <c r="BR13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W14" i="3"/>
  <c r="AX14" i="3"/>
  <c r="AY14" i="3"/>
  <c r="AZ14" i="3"/>
  <c r="BA14" i="3"/>
  <c r="BB14" i="3"/>
  <c r="BC14" i="3"/>
  <c r="BD14" i="3"/>
  <c r="BE14" i="3"/>
  <c r="BF14" i="3"/>
  <c r="BG14" i="3"/>
  <c r="BH14" i="3"/>
  <c r="BI14" i="3"/>
  <c r="BJ14" i="3"/>
  <c r="BK14" i="3"/>
  <c r="BL14" i="3"/>
  <c r="BM14" i="3"/>
  <c r="BN14" i="3"/>
  <c r="BO14" i="3"/>
  <c r="BP14" i="3"/>
  <c r="BQ14" i="3"/>
  <c r="BR14" i="3"/>
  <c r="BC18" i="3"/>
  <c r="AA20" i="3"/>
  <c r="AB20" i="3"/>
  <c r="AC20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W20" i="3"/>
  <c r="AX20" i="3"/>
  <c r="AY20" i="3"/>
  <c r="AZ20" i="3"/>
  <c r="BA20" i="3"/>
  <c r="BB20" i="3"/>
  <c r="BC20" i="3"/>
  <c r="BD20" i="3"/>
  <c r="BE20" i="3"/>
  <c r="BF20" i="3"/>
  <c r="BG20" i="3"/>
  <c r="BH20" i="3"/>
  <c r="BI20" i="3"/>
  <c r="BJ20" i="3"/>
  <c r="BK20" i="3"/>
  <c r="BL20" i="3"/>
  <c r="BM20" i="3"/>
  <c r="BN20" i="3"/>
  <c r="BO20" i="3"/>
  <c r="BP20" i="3"/>
  <c r="BQ20" i="3"/>
  <c r="BR20" i="3"/>
  <c r="AA21" i="3"/>
  <c r="AB21" i="3"/>
  <c r="AC21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W21" i="3"/>
  <c r="AX21" i="3"/>
  <c r="AY21" i="3"/>
  <c r="AZ21" i="3"/>
  <c r="BA21" i="3"/>
  <c r="BB21" i="3"/>
  <c r="BC21" i="3"/>
  <c r="BD21" i="3"/>
  <c r="BE21" i="3"/>
  <c r="BF21" i="3"/>
  <c r="BG21" i="3"/>
  <c r="BH21" i="3"/>
  <c r="BI21" i="3"/>
  <c r="BJ21" i="3"/>
  <c r="BK21" i="3"/>
  <c r="BL21" i="3"/>
  <c r="BM21" i="3"/>
  <c r="BN21" i="3"/>
  <c r="BO21" i="3"/>
  <c r="BP21" i="3"/>
  <c r="BQ21" i="3"/>
  <c r="BR21" i="3"/>
  <c r="AA22" i="3"/>
  <c r="AB22" i="3"/>
  <c r="AC22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W22" i="3"/>
  <c r="AX22" i="3"/>
  <c r="AY22" i="3"/>
  <c r="AZ22" i="3"/>
  <c r="BA22" i="3"/>
  <c r="BB22" i="3"/>
  <c r="BC22" i="3"/>
  <c r="BD22" i="3"/>
  <c r="BE22" i="3"/>
  <c r="BF22" i="3"/>
  <c r="BG22" i="3"/>
  <c r="BH22" i="3"/>
  <c r="BI22" i="3"/>
  <c r="BJ22" i="3"/>
  <c r="BK22" i="3"/>
  <c r="BL22" i="3"/>
  <c r="BM22" i="3"/>
  <c r="BN22" i="3"/>
  <c r="BO22" i="3"/>
  <c r="BP22" i="3"/>
  <c r="BQ22" i="3"/>
  <c r="BR22" i="3"/>
  <c r="AA23" i="3"/>
  <c r="AB23" i="3"/>
  <c r="AC23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AS23" i="3"/>
  <c r="AT23" i="3"/>
  <c r="AU23" i="3"/>
  <c r="AV23" i="3"/>
  <c r="AW23" i="3"/>
  <c r="AX23" i="3"/>
  <c r="AY23" i="3"/>
  <c r="AZ23" i="3"/>
  <c r="BA23" i="3"/>
  <c r="BB23" i="3"/>
  <c r="BC23" i="3"/>
  <c r="BD23" i="3"/>
  <c r="BE23" i="3"/>
  <c r="BF23" i="3"/>
  <c r="BG23" i="3"/>
  <c r="BH23" i="3"/>
  <c r="BI23" i="3"/>
  <c r="BJ23" i="3"/>
  <c r="BK23" i="3"/>
  <c r="BL23" i="3"/>
  <c r="BM23" i="3"/>
  <c r="BN23" i="3"/>
  <c r="BO23" i="3"/>
  <c r="BP23" i="3"/>
  <c r="BQ23" i="3"/>
  <c r="BR23" i="3"/>
  <c r="AA24" i="3"/>
  <c r="AB24" i="3"/>
  <c r="AC24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W24" i="3"/>
  <c r="AX24" i="3"/>
  <c r="AY24" i="3"/>
  <c r="AZ24" i="3"/>
  <c r="BA24" i="3"/>
  <c r="BB24" i="3"/>
  <c r="BC24" i="3"/>
  <c r="BD24" i="3"/>
  <c r="BE24" i="3"/>
  <c r="BF24" i="3"/>
  <c r="BG24" i="3"/>
  <c r="BH24" i="3"/>
  <c r="BI24" i="3"/>
  <c r="BJ24" i="3"/>
  <c r="BK24" i="3"/>
  <c r="BL24" i="3"/>
  <c r="BM24" i="3"/>
  <c r="BN24" i="3"/>
  <c r="BO24" i="3"/>
  <c r="BP24" i="3"/>
  <c r="BQ24" i="3"/>
  <c r="BR24" i="3"/>
  <c r="AA25" i="3"/>
  <c r="AB25" i="3"/>
  <c r="AC25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W25" i="3"/>
  <c r="AX25" i="3"/>
  <c r="AY25" i="3"/>
  <c r="AZ25" i="3"/>
  <c r="BA25" i="3"/>
  <c r="BB25" i="3"/>
  <c r="BC25" i="3"/>
  <c r="BD25" i="3"/>
  <c r="BE25" i="3"/>
  <c r="BF25" i="3"/>
  <c r="BG25" i="3"/>
  <c r="BH25" i="3"/>
  <c r="BI25" i="3"/>
  <c r="BJ25" i="3"/>
  <c r="BK25" i="3"/>
  <c r="BL25" i="3"/>
  <c r="BM25" i="3"/>
  <c r="BN25" i="3"/>
  <c r="BO25" i="3"/>
  <c r="BP25" i="3"/>
  <c r="BQ25" i="3"/>
  <c r="BR25" i="3"/>
  <c r="AA26" i="3"/>
  <c r="AB26" i="3"/>
  <c r="AC26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AS26" i="3"/>
  <c r="AT26" i="3"/>
  <c r="AU26" i="3"/>
  <c r="AV26" i="3"/>
  <c r="AW26" i="3"/>
  <c r="AX26" i="3"/>
  <c r="AY26" i="3"/>
  <c r="AZ26" i="3"/>
  <c r="BA26" i="3"/>
  <c r="BB26" i="3"/>
  <c r="BC26" i="3"/>
  <c r="BD26" i="3"/>
  <c r="BE26" i="3"/>
  <c r="BF26" i="3"/>
  <c r="BG26" i="3"/>
  <c r="BH26" i="3"/>
  <c r="BI26" i="3"/>
  <c r="BJ26" i="3"/>
  <c r="BK26" i="3"/>
  <c r="BL26" i="3"/>
  <c r="BM26" i="3"/>
  <c r="BN26" i="3"/>
  <c r="BO26" i="3"/>
  <c r="BP26" i="3"/>
  <c r="BQ26" i="3"/>
  <c r="BR26" i="3"/>
  <c r="AA28" i="3"/>
  <c r="AB28" i="3"/>
  <c r="AC28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W28" i="3"/>
  <c r="AX28" i="3"/>
  <c r="AY28" i="3"/>
  <c r="AZ28" i="3"/>
  <c r="BA28" i="3"/>
  <c r="BB28" i="3"/>
  <c r="BC28" i="3"/>
  <c r="BD28" i="3"/>
  <c r="BE28" i="3"/>
  <c r="BF28" i="3"/>
  <c r="BG28" i="3"/>
  <c r="BH28" i="3"/>
  <c r="BI28" i="3"/>
  <c r="BJ28" i="3"/>
  <c r="BK28" i="3"/>
  <c r="BL28" i="3"/>
  <c r="BM28" i="3"/>
  <c r="BN28" i="3"/>
  <c r="BO28" i="3"/>
  <c r="BP28" i="3"/>
  <c r="BQ28" i="3"/>
  <c r="BR28" i="3"/>
  <c r="AA29" i="3"/>
  <c r="AB29" i="3"/>
  <c r="AC29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AQ29" i="3"/>
  <c r="AR29" i="3"/>
  <c r="AS29" i="3"/>
  <c r="AT29" i="3"/>
  <c r="AU29" i="3"/>
  <c r="AV29" i="3"/>
  <c r="BC29" i="3"/>
  <c r="BD29" i="3"/>
  <c r="AA30" i="3"/>
  <c r="AB30" i="3"/>
  <c r="AC30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AR30" i="3"/>
  <c r="AS30" i="3"/>
  <c r="AT30" i="3"/>
  <c r="AU30" i="3"/>
  <c r="AV30" i="3"/>
  <c r="AW30" i="3"/>
  <c r="AX30" i="3"/>
  <c r="AY30" i="3"/>
  <c r="AZ30" i="3"/>
  <c r="BA30" i="3"/>
  <c r="BB30" i="3"/>
  <c r="BC30" i="3"/>
  <c r="BD30" i="3"/>
  <c r="BE30" i="3"/>
  <c r="BF30" i="3"/>
  <c r="BG30" i="3"/>
  <c r="BH30" i="3"/>
  <c r="BI30" i="3"/>
  <c r="BJ30" i="3"/>
  <c r="BK30" i="3"/>
  <c r="BL30" i="3"/>
  <c r="BM30" i="3"/>
  <c r="BN30" i="3"/>
  <c r="BO30" i="3"/>
  <c r="BP30" i="3"/>
  <c r="BQ30" i="3"/>
  <c r="BR30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AQ31" i="3"/>
  <c r="AR31" i="3"/>
  <c r="AS31" i="3"/>
  <c r="AT31" i="3"/>
  <c r="AU31" i="3"/>
  <c r="AV31" i="3"/>
  <c r="AW31" i="3"/>
  <c r="AX31" i="3"/>
  <c r="AY31" i="3"/>
  <c r="AZ31" i="3"/>
  <c r="BA31" i="3"/>
  <c r="BB31" i="3"/>
  <c r="BC31" i="3"/>
  <c r="BD31" i="3"/>
  <c r="BE31" i="3"/>
  <c r="BF31" i="3"/>
  <c r="BG31" i="3"/>
  <c r="BH31" i="3"/>
  <c r="BI31" i="3"/>
  <c r="BJ31" i="3"/>
  <c r="BK31" i="3"/>
  <c r="BL31" i="3"/>
  <c r="BM31" i="3"/>
  <c r="BN31" i="3"/>
  <c r="BO31" i="3"/>
  <c r="BP31" i="3"/>
  <c r="BQ31" i="3"/>
  <c r="BR31" i="3"/>
  <c r="AA32" i="3"/>
  <c r="AB32" i="3"/>
  <c r="AC32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AP32" i="3"/>
  <c r="AQ32" i="3"/>
  <c r="AR32" i="3"/>
  <c r="AS32" i="3"/>
  <c r="AT32" i="3"/>
  <c r="AU32" i="3"/>
  <c r="AV32" i="3"/>
  <c r="AW32" i="3"/>
  <c r="AX32" i="3"/>
  <c r="AY32" i="3"/>
  <c r="AZ32" i="3"/>
  <c r="BA32" i="3"/>
  <c r="BB32" i="3"/>
  <c r="BC32" i="3"/>
  <c r="BD32" i="3"/>
  <c r="BE32" i="3"/>
  <c r="BF32" i="3"/>
  <c r="BG32" i="3"/>
  <c r="BH32" i="3"/>
  <c r="BI32" i="3"/>
  <c r="BJ32" i="3"/>
  <c r="BK32" i="3"/>
  <c r="BL32" i="3"/>
  <c r="BM32" i="3"/>
  <c r="BN32" i="3"/>
  <c r="BO32" i="3"/>
  <c r="BP32" i="3"/>
  <c r="BQ32" i="3"/>
  <c r="BR32" i="3"/>
  <c r="AA34" i="3"/>
  <c r="AB34" i="3"/>
  <c r="AC34" i="3"/>
  <c r="AD34" i="3"/>
  <c r="AE34" i="3"/>
  <c r="AF34" i="3"/>
  <c r="AG34" i="3"/>
  <c r="AH34" i="3"/>
  <c r="AI34" i="3"/>
  <c r="AJ34" i="3"/>
  <c r="AK34" i="3"/>
  <c r="AL34" i="3"/>
  <c r="AM34" i="3"/>
  <c r="AN34" i="3"/>
  <c r="AO34" i="3"/>
  <c r="AP34" i="3"/>
  <c r="AQ34" i="3"/>
  <c r="AR34" i="3"/>
  <c r="AS34" i="3"/>
  <c r="AT34" i="3"/>
  <c r="AU34" i="3"/>
  <c r="AV34" i="3"/>
  <c r="AW34" i="3"/>
  <c r="AX34" i="3"/>
  <c r="AY34" i="3"/>
  <c r="AZ34" i="3"/>
  <c r="BA34" i="3"/>
  <c r="BB34" i="3"/>
  <c r="BC34" i="3"/>
  <c r="BD34" i="3"/>
  <c r="BE34" i="3"/>
  <c r="BF34" i="3"/>
  <c r="BG34" i="3"/>
  <c r="BH34" i="3"/>
  <c r="BI34" i="3"/>
  <c r="BJ34" i="3"/>
  <c r="BK34" i="3"/>
  <c r="BL34" i="3"/>
  <c r="BM34" i="3"/>
  <c r="BN34" i="3"/>
  <c r="BO34" i="3"/>
  <c r="BP34" i="3"/>
  <c r="BQ34" i="3"/>
  <c r="BR34" i="3"/>
  <c r="AA35" i="3"/>
  <c r="AB35" i="3"/>
  <c r="AC35" i="3"/>
  <c r="AD35" i="3"/>
  <c r="AE35" i="3"/>
  <c r="AF35" i="3"/>
  <c r="AG35" i="3"/>
  <c r="AH35" i="3"/>
  <c r="AI35" i="3"/>
  <c r="AJ35" i="3"/>
  <c r="AK35" i="3"/>
  <c r="AL35" i="3"/>
  <c r="AM35" i="3"/>
  <c r="AN35" i="3"/>
  <c r="AO35" i="3"/>
  <c r="AP35" i="3"/>
  <c r="AQ35" i="3"/>
  <c r="AR35" i="3"/>
  <c r="AS35" i="3"/>
  <c r="AT35" i="3"/>
  <c r="AU35" i="3"/>
  <c r="AV35" i="3"/>
  <c r="AW35" i="3"/>
  <c r="AX35" i="3"/>
  <c r="AY35" i="3"/>
  <c r="AZ35" i="3"/>
  <c r="BA35" i="3"/>
  <c r="BB35" i="3"/>
  <c r="BC35" i="3"/>
  <c r="BD35" i="3"/>
  <c r="BE35" i="3"/>
  <c r="BF35" i="3"/>
  <c r="BG35" i="3"/>
  <c r="BH35" i="3"/>
  <c r="BI35" i="3"/>
  <c r="BJ35" i="3"/>
  <c r="BK35" i="3"/>
  <c r="BL35" i="3"/>
  <c r="BM35" i="3"/>
  <c r="BN35" i="3"/>
  <c r="BO35" i="3"/>
  <c r="BP35" i="3"/>
  <c r="BQ35" i="3"/>
  <c r="BR35" i="3"/>
  <c r="AA36" i="3"/>
  <c r="AB36" i="3"/>
  <c r="AC36" i="3"/>
  <c r="AD36" i="3"/>
  <c r="AE36" i="3"/>
  <c r="AF36" i="3"/>
  <c r="AG36" i="3"/>
  <c r="AH36" i="3"/>
  <c r="AI36" i="3"/>
  <c r="AJ36" i="3"/>
  <c r="AK36" i="3"/>
  <c r="AL36" i="3"/>
  <c r="AM36" i="3"/>
  <c r="AN36" i="3"/>
  <c r="AO36" i="3"/>
  <c r="AP36" i="3"/>
  <c r="AQ36" i="3"/>
  <c r="AR36" i="3"/>
  <c r="AS36" i="3"/>
  <c r="AT36" i="3"/>
  <c r="AU36" i="3"/>
  <c r="AV36" i="3"/>
  <c r="AW36" i="3"/>
  <c r="AX36" i="3"/>
  <c r="AY36" i="3"/>
  <c r="AZ36" i="3"/>
  <c r="BA36" i="3"/>
  <c r="BB36" i="3"/>
  <c r="BC36" i="3"/>
  <c r="BD36" i="3"/>
  <c r="BE36" i="3"/>
  <c r="BF36" i="3"/>
  <c r="BG36" i="3"/>
  <c r="BH36" i="3"/>
  <c r="BI36" i="3"/>
  <c r="BJ36" i="3"/>
  <c r="BK36" i="3"/>
  <c r="BL36" i="3"/>
  <c r="BM36" i="3"/>
  <c r="BN36" i="3"/>
  <c r="BO36" i="3"/>
  <c r="BP36" i="3"/>
  <c r="BQ36" i="3"/>
  <c r="BR36" i="3"/>
  <c r="AA37" i="3"/>
  <c r="AB37" i="3"/>
  <c r="AC37" i="3"/>
  <c r="AD37" i="3"/>
  <c r="AE37" i="3"/>
  <c r="AF37" i="3"/>
  <c r="AG37" i="3"/>
  <c r="AH37" i="3"/>
  <c r="AI37" i="3"/>
  <c r="AJ37" i="3"/>
  <c r="AK37" i="3"/>
  <c r="AL37" i="3"/>
  <c r="AM37" i="3"/>
  <c r="AN37" i="3"/>
  <c r="AO37" i="3"/>
  <c r="AP37" i="3"/>
  <c r="AQ37" i="3"/>
  <c r="AR37" i="3"/>
  <c r="AS37" i="3"/>
  <c r="AT37" i="3"/>
  <c r="AU37" i="3"/>
  <c r="AV37" i="3"/>
  <c r="AW37" i="3"/>
  <c r="AX37" i="3"/>
  <c r="AY37" i="3"/>
  <c r="AZ37" i="3"/>
  <c r="BA37" i="3"/>
  <c r="BB37" i="3"/>
  <c r="BC37" i="3"/>
  <c r="BD37" i="3"/>
  <c r="BE37" i="3"/>
  <c r="BF37" i="3"/>
  <c r="BG37" i="3"/>
  <c r="BH37" i="3"/>
  <c r="BI37" i="3"/>
  <c r="BJ37" i="3"/>
  <c r="BK37" i="3"/>
  <c r="BL37" i="3"/>
  <c r="BM37" i="3"/>
  <c r="BN37" i="3"/>
  <c r="BO37" i="3"/>
  <c r="BP37" i="3"/>
  <c r="BQ37" i="3"/>
  <c r="BR37" i="3"/>
  <c r="AA38" i="3"/>
  <c r="AB38" i="3"/>
  <c r="AC38" i="3"/>
  <c r="AD38" i="3"/>
  <c r="AE38" i="3"/>
  <c r="AF38" i="3"/>
  <c r="AG38" i="3"/>
  <c r="AH38" i="3"/>
  <c r="AI38" i="3"/>
  <c r="AJ38" i="3"/>
  <c r="AK38" i="3"/>
  <c r="AL38" i="3"/>
  <c r="AM38" i="3"/>
  <c r="AN38" i="3"/>
  <c r="AO38" i="3"/>
  <c r="AP38" i="3"/>
  <c r="AQ38" i="3"/>
  <c r="AR38" i="3"/>
  <c r="AS38" i="3"/>
  <c r="AT38" i="3"/>
  <c r="AU38" i="3"/>
  <c r="AV38" i="3"/>
  <c r="AW38" i="3"/>
  <c r="AX38" i="3"/>
  <c r="AY38" i="3"/>
  <c r="AZ38" i="3"/>
  <c r="BA38" i="3"/>
  <c r="BB38" i="3"/>
  <c r="BC38" i="3"/>
  <c r="BD38" i="3"/>
  <c r="BE38" i="3"/>
  <c r="BF38" i="3"/>
  <c r="BG38" i="3"/>
  <c r="BH38" i="3"/>
  <c r="BI38" i="3"/>
  <c r="BJ38" i="3"/>
  <c r="BK38" i="3"/>
  <c r="BL38" i="3"/>
  <c r="BM38" i="3"/>
  <c r="BN38" i="3"/>
  <c r="BO38" i="3"/>
  <c r="BP38" i="3"/>
  <c r="BQ38" i="3"/>
  <c r="BR38" i="3"/>
  <c r="AA39" i="3"/>
  <c r="AB39" i="3"/>
  <c r="AC39" i="3"/>
  <c r="AD39" i="3"/>
  <c r="AE39" i="3"/>
  <c r="AF39" i="3"/>
  <c r="AG39" i="3"/>
  <c r="AH39" i="3"/>
  <c r="AI39" i="3"/>
  <c r="AJ39" i="3"/>
  <c r="AK39" i="3"/>
  <c r="AL39" i="3"/>
  <c r="AM39" i="3"/>
  <c r="AN39" i="3"/>
  <c r="AO39" i="3"/>
  <c r="AP39" i="3"/>
  <c r="AQ39" i="3"/>
  <c r="AR39" i="3"/>
  <c r="AS39" i="3"/>
  <c r="AT39" i="3"/>
  <c r="AU39" i="3"/>
  <c r="AV39" i="3"/>
  <c r="AW39" i="3"/>
  <c r="AX39" i="3"/>
  <c r="AY39" i="3"/>
  <c r="AZ39" i="3"/>
  <c r="BA39" i="3"/>
  <c r="BB39" i="3"/>
  <c r="BC39" i="3"/>
  <c r="BD39" i="3"/>
  <c r="BE39" i="3"/>
  <c r="BF39" i="3"/>
  <c r="BG39" i="3"/>
  <c r="BH39" i="3"/>
  <c r="BI39" i="3"/>
  <c r="BJ39" i="3"/>
  <c r="BK39" i="3"/>
  <c r="BL39" i="3"/>
  <c r="BM39" i="3"/>
  <c r="BN39" i="3"/>
  <c r="BO39" i="3"/>
  <c r="BP39" i="3"/>
  <c r="BQ39" i="3"/>
  <c r="BR39" i="3"/>
  <c r="AA41" i="3"/>
  <c r="AB41" i="3"/>
  <c r="AC41" i="3"/>
  <c r="AD41" i="3"/>
  <c r="AE41" i="3"/>
  <c r="AF41" i="3"/>
  <c r="AG41" i="3"/>
  <c r="AH41" i="3"/>
  <c r="AI41" i="3"/>
  <c r="AJ41" i="3"/>
  <c r="AK41" i="3"/>
  <c r="AL41" i="3"/>
  <c r="AM41" i="3"/>
  <c r="AN41" i="3"/>
  <c r="AO41" i="3"/>
  <c r="AP41" i="3"/>
  <c r="AQ41" i="3"/>
  <c r="AR41" i="3"/>
  <c r="AS41" i="3"/>
  <c r="AT41" i="3"/>
  <c r="AU41" i="3"/>
  <c r="AV41" i="3"/>
  <c r="AW41" i="3"/>
  <c r="AX41" i="3"/>
  <c r="AY41" i="3"/>
  <c r="AZ41" i="3"/>
  <c r="BA41" i="3"/>
  <c r="BB41" i="3"/>
  <c r="BC41" i="3"/>
  <c r="BD41" i="3"/>
  <c r="BE41" i="3"/>
  <c r="BF41" i="3"/>
  <c r="BG41" i="3"/>
  <c r="BH41" i="3"/>
  <c r="BI41" i="3"/>
  <c r="BJ41" i="3"/>
  <c r="BK41" i="3"/>
  <c r="BL41" i="3"/>
  <c r="BM41" i="3"/>
  <c r="BN41" i="3"/>
  <c r="BO41" i="3"/>
  <c r="BP41" i="3"/>
  <c r="BQ41" i="3"/>
  <c r="BR41" i="3"/>
  <c r="AA42" i="3"/>
  <c r="AB42" i="3"/>
  <c r="AC42" i="3"/>
  <c r="AD42" i="3"/>
  <c r="AE42" i="3"/>
  <c r="AF42" i="3"/>
  <c r="AG42" i="3"/>
  <c r="AH42" i="3"/>
  <c r="AI42" i="3"/>
  <c r="AJ42" i="3"/>
  <c r="AK42" i="3"/>
  <c r="AL42" i="3"/>
  <c r="AM42" i="3"/>
  <c r="AN42" i="3"/>
  <c r="AO42" i="3"/>
  <c r="AP42" i="3"/>
  <c r="AQ42" i="3"/>
  <c r="AR42" i="3"/>
  <c r="AS42" i="3"/>
  <c r="AT42" i="3"/>
  <c r="AU42" i="3"/>
  <c r="AV42" i="3"/>
  <c r="AW42" i="3"/>
  <c r="AX42" i="3"/>
  <c r="AY42" i="3"/>
  <c r="AZ42" i="3"/>
  <c r="BA42" i="3"/>
  <c r="BB42" i="3"/>
  <c r="BC42" i="3"/>
  <c r="BD42" i="3"/>
  <c r="BE42" i="3"/>
  <c r="BF42" i="3"/>
  <c r="BG42" i="3"/>
  <c r="BH42" i="3"/>
  <c r="BI42" i="3"/>
  <c r="BJ42" i="3"/>
  <c r="BK42" i="3"/>
  <c r="BL42" i="3"/>
  <c r="BM42" i="3"/>
  <c r="BN42" i="3"/>
  <c r="BO42" i="3"/>
  <c r="BP42" i="3"/>
  <c r="BQ42" i="3"/>
  <c r="BR42" i="3"/>
  <c r="AA43" i="3"/>
  <c r="AB43" i="3"/>
  <c r="AC43" i="3"/>
  <c r="AD43" i="3"/>
  <c r="AE43" i="3"/>
  <c r="AF43" i="3"/>
  <c r="AG43" i="3"/>
  <c r="AH43" i="3"/>
  <c r="AI43" i="3"/>
  <c r="AJ43" i="3"/>
  <c r="AK43" i="3"/>
  <c r="AL43" i="3"/>
  <c r="AM43" i="3"/>
  <c r="AN43" i="3"/>
  <c r="AO43" i="3"/>
  <c r="AP43" i="3"/>
  <c r="AQ43" i="3"/>
  <c r="AR43" i="3"/>
  <c r="AS43" i="3"/>
  <c r="AT43" i="3"/>
  <c r="AU43" i="3"/>
  <c r="AV43" i="3"/>
  <c r="AW43" i="3"/>
  <c r="AX43" i="3"/>
  <c r="AY43" i="3"/>
  <c r="AZ43" i="3"/>
  <c r="BA43" i="3"/>
  <c r="BB43" i="3"/>
  <c r="BC43" i="3"/>
  <c r="BD43" i="3"/>
  <c r="BE43" i="3"/>
  <c r="BF43" i="3"/>
  <c r="BG43" i="3"/>
  <c r="BH43" i="3"/>
  <c r="BI43" i="3"/>
  <c r="BJ43" i="3"/>
  <c r="BK43" i="3"/>
  <c r="BL43" i="3"/>
  <c r="BM43" i="3"/>
  <c r="BN43" i="3"/>
  <c r="BO43" i="3"/>
  <c r="BP43" i="3"/>
  <c r="BQ43" i="3"/>
  <c r="BR43" i="3"/>
  <c r="L5" i="3"/>
  <c r="O5" i="3"/>
  <c r="X5" i="3"/>
  <c r="Z5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E43" i="3"/>
  <c r="E42" i="3"/>
  <c r="E41" i="3"/>
  <c r="E39" i="3"/>
  <c r="E38" i="3"/>
  <c r="E37" i="3"/>
  <c r="E36" i="3"/>
  <c r="E35" i="3"/>
  <c r="E34" i="3"/>
  <c r="E32" i="3"/>
  <c r="E31" i="3"/>
  <c r="E30" i="3"/>
  <c r="E29" i="3"/>
  <c r="E28" i="3"/>
  <c r="E26" i="3"/>
  <c r="E25" i="3"/>
  <c r="E24" i="3"/>
  <c r="E23" i="3"/>
  <c r="E22" i="3"/>
  <c r="E21" i="3"/>
  <c r="E20" i="3"/>
  <c r="E14" i="3"/>
  <c r="E13" i="3"/>
  <c r="E12" i="3"/>
  <c r="E11" i="3"/>
  <c r="E9" i="3"/>
  <c r="E6" i="3"/>
  <c r="Y47" i="2" l="1"/>
  <c r="Y48" i="2" s="1"/>
  <c r="Y49" i="2" s="1"/>
  <c r="BF47" i="2"/>
  <c r="BF48" i="2" s="1"/>
  <c r="BF49" i="2" s="1"/>
  <c r="BF50" i="2" s="1"/>
  <c r="BG47" i="2"/>
  <c r="BG48" i="2" s="1"/>
  <c r="BG49" i="2" s="1"/>
  <c r="BG50" i="2" s="1"/>
  <c r="BH47" i="2"/>
  <c r="BH48" i="2" s="1"/>
  <c r="BH49" i="2" s="1"/>
  <c r="BH50" i="2" s="1"/>
  <c r="BI47" i="2"/>
  <c r="BI48" i="2" s="1"/>
  <c r="BI49" i="2" s="1"/>
  <c r="BI50" i="2" s="1"/>
  <c r="BJ47" i="2"/>
  <c r="BJ48" i="2" s="1"/>
  <c r="BJ49" i="2" s="1"/>
  <c r="BJ50" i="2" s="1"/>
  <c r="BL47" i="2"/>
  <c r="BL48" i="2" s="1"/>
  <c r="BL49" i="2" s="1"/>
  <c r="BL50" i="2" s="1"/>
  <c r="X10" i="3"/>
  <c r="U24" i="2"/>
  <c r="U25" i="2" s="1"/>
  <c r="U26" i="2" s="1"/>
  <c r="AY5" i="3"/>
  <c r="AS5" i="3"/>
  <c r="BB48" i="2"/>
  <c r="BB49" i="2" s="1"/>
  <c r="BB50" i="2" s="1"/>
  <c r="AZ48" i="2"/>
  <c r="AZ49" i="2" s="1"/>
  <c r="AZ50" i="2" s="1"/>
  <c r="AY48" i="2"/>
  <c r="AY49" i="2" s="1"/>
  <c r="AY50" i="2" s="1"/>
  <c r="AX48" i="2"/>
  <c r="AX49" i="2" s="1"/>
  <c r="AX50" i="2" s="1"/>
  <c r="AW48" i="2"/>
  <c r="AW49" i="2" s="1"/>
  <c r="AW50" i="2" s="1"/>
  <c r="AV48" i="2"/>
  <c r="AV49" i="2" s="1"/>
  <c r="AV50" i="2" s="1"/>
  <c r="AU48" i="2"/>
  <c r="AU49" i="2" s="1"/>
  <c r="AU50" i="2" s="1"/>
  <c r="BP47" i="2"/>
  <c r="BO47" i="2"/>
  <c r="BN47" i="2"/>
  <c r="BN48" i="2" s="1"/>
  <c r="BN49" i="2" s="1"/>
  <c r="BN50" i="2" s="1"/>
  <c r="BM47" i="2"/>
  <c r="BM48" i="2" s="1"/>
  <c r="BM49" i="2" s="1"/>
  <c r="BM50" i="2" s="1"/>
  <c r="BK47" i="2"/>
  <c r="BK48" i="2" s="1"/>
  <c r="BK49" i="2" s="1"/>
  <c r="BK50" i="2" s="1"/>
  <c r="BE47" i="2"/>
  <c r="BE48" i="2" s="1"/>
  <c r="BE49" i="2" s="1"/>
  <c r="BE50" i="2" s="1"/>
  <c r="BD47" i="2"/>
  <c r="BD48" i="2" s="1"/>
  <c r="BD49" i="2" s="1"/>
  <c r="BD50" i="2" s="1"/>
  <c r="BC47" i="2"/>
  <c r="BC48" i="2" s="1"/>
  <c r="BC49" i="2" s="1"/>
  <c r="BC50" i="2" s="1"/>
  <c r="BA47" i="2"/>
  <c r="AT47" i="2"/>
  <c r="AT48" i="2" s="1"/>
  <c r="AT49" i="2" s="1"/>
  <c r="AS47" i="2"/>
  <c r="AS48" i="2" s="1"/>
  <c r="AS49" i="2" s="1"/>
  <c r="AR47" i="2"/>
  <c r="AR48" i="2" s="1"/>
  <c r="AR49" i="2" s="1"/>
  <c r="AQ47" i="2"/>
  <c r="AQ48" i="2" s="1"/>
  <c r="AQ49" i="2" s="1"/>
  <c r="AP47" i="2"/>
  <c r="AP48" i="2" s="1"/>
  <c r="AP49" i="2" s="1"/>
  <c r="AO47" i="2"/>
  <c r="AO48" i="2" s="1"/>
  <c r="AO49" i="2" s="1"/>
  <c r="AN47" i="2"/>
  <c r="AN48" i="2" s="1"/>
  <c r="AN49" i="2" s="1"/>
  <c r="AM47" i="2"/>
  <c r="AM48" i="2" s="1"/>
  <c r="AM49" i="2" s="1"/>
  <c r="AL47" i="2"/>
  <c r="AL48" i="2" s="1"/>
  <c r="AL49" i="2" s="1"/>
  <c r="AK47" i="2"/>
  <c r="AK48" i="2" s="1"/>
  <c r="AK49" i="2" s="1"/>
  <c r="AJ47" i="2"/>
  <c r="AJ48" i="2" s="1"/>
  <c r="AJ49" i="2" s="1"/>
  <c r="AI47" i="2"/>
  <c r="AI48" i="2" s="1"/>
  <c r="AI49" i="2" s="1"/>
  <c r="AH47" i="2"/>
  <c r="AH48" i="2" s="1"/>
  <c r="AH49" i="2" s="1"/>
  <c r="AG47" i="2"/>
  <c r="AG48" i="2" s="1"/>
  <c r="AG49" i="2" s="1"/>
  <c r="AF47" i="2"/>
  <c r="AF48" i="2" s="1"/>
  <c r="AF49" i="2" s="1"/>
  <c r="AE47" i="2"/>
  <c r="AE48" i="2" s="1"/>
  <c r="AE49" i="2" s="1"/>
  <c r="AD47" i="2"/>
  <c r="AD48" i="2" s="1"/>
  <c r="AD49" i="2" s="1"/>
  <c r="AC47" i="2"/>
  <c r="AC48" i="2" s="1"/>
  <c r="AC49" i="2" s="1"/>
  <c r="AB47" i="2"/>
  <c r="AB48" i="2" s="1"/>
  <c r="AB49" i="2" s="1"/>
  <c r="AA47" i="2"/>
  <c r="AA48" i="2" s="1"/>
  <c r="AA49" i="2" s="1"/>
  <c r="Z47" i="2"/>
  <c r="Z48" i="2" s="1"/>
  <c r="Z49" i="2" s="1"/>
  <c r="X47" i="2"/>
  <c r="X48" i="2" s="1"/>
  <c r="X49" i="2" s="1"/>
  <c r="W47" i="2"/>
  <c r="W48" i="2" s="1"/>
  <c r="W49" i="2" s="1"/>
  <c r="V47" i="2"/>
  <c r="V48" i="2" s="1"/>
  <c r="V49" i="2" s="1"/>
  <c r="U47" i="2"/>
  <c r="U48" i="2" s="1"/>
  <c r="U49" i="2" s="1"/>
  <c r="T47" i="2"/>
  <c r="T48" i="2" s="1"/>
  <c r="T49" i="2" s="1"/>
  <c r="S47" i="2"/>
  <c r="S48" i="2" s="1"/>
  <c r="S49" i="2" s="1"/>
  <c r="R47" i="2"/>
  <c r="R48" i="2" s="1"/>
  <c r="R49" i="2" s="1"/>
  <c r="Q47" i="2"/>
  <c r="Q48" i="2" s="1"/>
  <c r="Q49" i="2" s="1"/>
  <c r="P47" i="2"/>
  <c r="P48" i="2" s="1"/>
  <c r="P49" i="2" s="1"/>
  <c r="O47" i="2"/>
  <c r="O48" i="2" s="1"/>
  <c r="O49" i="2" s="1"/>
  <c r="N47" i="2"/>
  <c r="N48" i="2" s="1"/>
  <c r="N49" i="2" s="1"/>
  <c r="M47" i="2"/>
  <c r="M48" i="2" s="1"/>
  <c r="M49" i="2" s="1"/>
  <c r="L47" i="2"/>
  <c r="L48" i="2" s="1"/>
  <c r="L49" i="2" s="1"/>
  <c r="K47" i="2"/>
  <c r="K48" i="2" s="1"/>
  <c r="K49" i="2" s="1"/>
  <c r="J47" i="2"/>
  <c r="J48" i="2" s="1"/>
  <c r="J49" i="2" s="1"/>
  <c r="I47" i="2"/>
  <c r="I48" i="2" s="1"/>
  <c r="I49" i="2" s="1"/>
  <c r="H47" i="2"/>
  <c r="H48" i="2" s="1"/>
  <c r="H49" i="2" s="1"/>
  <c r="G47" i="2"/>
  <c r="G48" i="2" s="1"/>
  <c r="G49" i="2" s="1"/>
  <c r="F47" i="2"/>
  <c r="F48" i="2" s="1"/>
  <c r="F49" i="2" s="1"/>
  <c r="E47" i="2"/>
  <c r="E48" i="2" s="1"/>
  <c r="E49" i="2" s="1"/>
  <c r="D47" i="2"/>
  <c r="D48" i="2" s="1"/>
  <c r="D49" i="2" s="1"/>
  <c r="C47" i="2"/>
  <c r="C48" i="2" s="1"/>
  <c r="C49" i="2" s="1"/>
  <c r="BP42" i="2"/>
  <c r="BO42" i="2"/>
  <c r="BN42" i="2"/>
  <c r="BM42" i="2"/>
  <c r="BL42" i="2"/>
  <c r="BK42" i="2"/>
  <c r="BJ42" i="2"/>
  <c r="BI42" i="2"/>
  <c r="BH42" i="2"/>
  <c r="BG42" i="2"/>
  <c r="BF42" i="2"/>
  <c r="BE42" i="2"/>
  <c r="BD42" i="2"/>
  <c r="BC42" i="2"/>
  <c r="BB42" i="2"/>
  <c r="BA42" i="2"/>
  <c r="AZ42" i="2"/>
  <c r="AY42" i="2"/>
  <c r="AX42" i="2"/>
  <c r="AW42" i="2"/>
  <c r="AV42" i="2"/>
  <c r="AU42" i="2"/>
  <c r="AT42" i="2"/>
  <c r="AS42" i="2"/>
  <c r="AR42" i="2"/>
  <c r="AQ42" i="2"/>
  <c r="AP42" i="2"/>
  <c r="AO42" i="2"/>
  <c r="AN42" i="2"/>
  <c r="AM42" i="2"/>
  <c r="AL42" i="2"/>
  <c r="AK42" i="2"/>
  <c r="AJ42" i="2"/>
  <c r="AI42" i="2"/>
  <c r="AH42" i="2"/>
  <c r="AG42" i="2"/>
  <c r="AF42" i="2"/>
  <c r="AE42" i="2"/>
  <c r="AD42" i="2"/>
  <c r="AC42" i="2"/>
  <c r="AB42" i="2"/>
  <c r="AA42" i="2"/>
  <c r="Z42" i="2"/>
  <c r="Y42" i="2"/>
  <c r="X42" i="2"/>
  <c r="W42" i="2"/>
  <c r="V42" i="2"/>
  <c r="U42" i="2"/>
  <c r="T42" i="2"/>
  <c r="S42" i="2"/>
  <c r="R42" i="2"/>
  <c r="Q42" i="2"/>
  <c r="P42" i="2"/>
  <c r="O42" i="2"/>
  <c r="N42" i="2"/>
  <c r="M42" i="2"/>
  <c r="L42" i="2"/>
  <c r="K42" i="2"/>
  <c r="J42" i="2"/>
  <c r="I42" i="2"/>
  <c r="H42" i="2"/>
  <c r="G42" i="2"/>
  <c r="F42" i="2"/>
  <c r="E42" i="2"/>
  <c r="D42" i="2"/>
  <c r="C42" i="2"/>
  <c r="BP37" i="2"/>
  <c r="BO37" i="2"/>
  <c r="BN37" i="2"/>
  <c r="BM37" i="2"/>
  <c r="BL37" i="2"/>
  <c r="BK37" i="2"/>
  <c r="BJ37" i="2"/>
  <c r="BI37" i="2"/>
  <c r="BH37" i="2"/>
  <c r="BG37" i="2"/>
  <c r="BF37" i="2"/>
  <c r="BE37" i="2"/>
  <c r="BD37" i="2"/>
  <c r="BC37" i="2"/>
  <c r="BB37" i="2"/>
  <c r="BA37" i="2"/>
  <c r="AZ37" i="2"/>
  <c r="AY37" i="2"/>
  <c r="AX37" i="2"/>
  <c r="AW37" i="2"/>
  <c r="AV37" i="2"/>
  <c r="AU37" i="2"/>
  <c r="AT37" i="2"/>
  <c r="AS37" i="2"/>
  <c r="AR37" i="2"/>
  <c r="AQ37" i="2"/>
  <c r="AP37" i="2"/>
  <c r="AO37" i="2"/>
  <c r="AN37" i="2"/>
  <c r="AM37" i="2"/>
  <c r="AL37" i="2"/>
  <c r="AK37" i="2"/>
  <c r="AJ37" i="2"/>
  <c r="AI37" i="2"/>
  <c r="AH37" i="2"/>
  <c r="AG37" i="2"/>
  <c r="AF37" i="2"/>
  <c r="AE37" i="2"/>
  <c r="AD37" i="2"/>
  <c r="AC37" i="2"/>
  <c r="AB37" i="2"/>
  <c r="AA37" i="2"/>
  <c r="Z37" i="2"/>
  <c r="Y37" i="2"/>
  <c r="X37" i="2"/>
  <c r="W37" i="2"/>
  <c r="V37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C37" i="2"/>
  <c r="BO24" i="2"/>
  <c r="BO25" i="2" s="1"/>
  <c r="BO26" i="2" s="1"/>
  <c r="BN24" i="2"/>
  <c r="BN25" i="2" s="1"/>
  <c r="BN26" i="2" s="1"/>
  <c r="BM24" i="2"/>
  <c r="BM25" i="2" s="1"/>
  <c r="BM26" i="2" s="1"/>
  <c r="BL24" i="2"/>
  <c r="BL25" i="2" s="1"/>
  <c r="BL26" i="2" s="1"/>
  <c r="BK24" i="2"/>
  <c r="BK25" i="2" s="1"/>
  <c r="BK26" i="2" s="1"/>
  <c r="BJ24" i="2"/>
  <c r="BJ25" i="2" s="1"/>
  <c r="BJ26" i="2" s="1"/>
  <c r="BI24" i="2"/>
  <c r="BI25" i="2" s="1"/>
  <c r="BI26" i="2" s="1"/>
  <c r="BH24" i="2"/>
  <c r="BH25" i="2" s="1"/>
  <c r="BH26" i="2" s="1"/>
  <c r="BG24" i="2"/>
  <c r="BG25" i="2" s="1"/>
  <c r="BG26" i="2" s="1"/>
  <c r="BF24" i="2"/>
  <c r="BF25" i="2" s="1"/>
  <c r="BF26" i="2" s="1"/>
  <c r="BD24" i="2"/>
  <c r="BD25" i="2" s="1"/>
  <c r="BD26" i="2" s="1"/>
  <c r="BC24" i="2"/>
  <c r="BC25" i="2" s="1"/>
  <c r="BC26" i="2" s="1"/>
  <c r="BB24" i="2"/>
  <c r="BB25" i="2" s="1"/>
  <c r="BB26" i="2" s="1"/>
  <c r="AZ24" i="2"/>
  <c r="AZ25" i="2" s="1"/>
  <c r="AZ26" i="2" s="1"/>
  <c r="AY24" i="2"/>
  <c r="AY25" i="2" s="1"/>
  <c r="AY26" i="2" s="1"/>
  <c r="AX24" i="2"/>
  <c r="AX25" i="2" s="1"/>
  <c r="AX26" i="2" s="1"/>
  <c r="AS24" i="2"/>
  <c r="AS25" i="2" s="1"/>
  <c r="AS26" i="2" s="1"/>
  <c r="AR24" i="2"/>
  <c r="AR25" i="2" s="1"/>
  <c r="AR26" i="2" s="1"/>
  <c r="AP24" i="2"/>
  <c r="AP25" i="2" s="1"/>
  <c r="AP26" i="2" s="1"/>
  <c r="AN24" i="2"/>
  <c r="AN25" i="2" s="1"/>
  <c r="AN26" i="2" s="1"/>
  <c r="AM24" i="2"/>
  <c r="AM25" i="2" s="1"/>
  <c r="AM26" i="2" s="1"/>
  <c r="AL24" i="2"/>
  <c r="AL25" i="2" s="1"/>
  <c r="AL26" i="2" s="1"/>
  <c r="AK24" i="2"/>
  <c r="AK25" i="2" s="1"/>
  <c r="AK26" i="2" s="1"/>
  <c r="AJ24" i="2"/>
  <c r="AJ25" i="2" s="1"/>
  <c r="AJ26" i="2" s="1"/>
  <c r="AH24" i="2"/>
  <c r="AH25" i="2" s="1"/>
  <c r="AH26" i="2" s="1"/>
  <c r="AG24" i="2"/>
  <c r="AG25" i="2" s="1"/>
  <c r="AG26" i="2" s="1"/>
  <c r="AF24" i="2"/>
  <c r="AF25" i="2" s="1"/>
  <c r="AF26" i="2" s="1"/>
  <c r="AE24" i="2"/>
  <c r="AE25" i="2" s="1"/>
  <c r="AE26" i="2" s="1"/>
  <c r="AD24" i="2"/>
  <c r="AD25" i="2" s="1"/>
  <c r="AD26" i="2" s="1"/>
  <c r="AC24" i="2"/>
  <c r="AC25" i="2" s="1"/>
  <c r="AC26" i="2" s="1"/>
  <c r="Z24" i="2"/>
  <c r="Z25" i="2" s="1"/>
  <c r="Z26" i="2" s="1"/>
  <c r="X24" i="2"/>
  <c r="X25" i="2" s="1"/>
  <c r="X26" i="2" s="1"/>
  <c r="W24" i="2"/>
  <c r="W25" i="2" s="1"/>
  <c r="W26" i="2" s="1"/>
  <c r="T24" i="2"/>
  <c r="T25" i="2" s="1"/>
  <c r="T26" i="2" s="1"/>
  <c r="S24" i="2"/>
  <c r="S25" i="2" s="1"/>
  <c r="S26" i="2" s="1"/>
  <c r="R24" i="2"/>
  <c r="R25" i="2" s="1"/>
  <c r="R26" i="2" s="1"/>
  <c r="Q24" i="2"/>
  <c r="Q25" i="2" s="1"/>
  <c r="Q26" i="2" s="1"/>
  <c r="P24" i="2"/>
  <c r="P25" i="2" s="1"/>
  <c r="P26" i="2" s="1"/>
  <c r="O24" i="2"/>
  <c r="O25" i="2" s="1"/>
  <c r="O26" i="2" s="1"/>
  <c r="L24" i="2"/>
  <c r="L25" i="2" s="1"/>
  <c r="L26" i="2" s="1"/>
  <c r="K24" i="2"/>
  <c r="K25" i="2" s="1"/>
  <c r="K26" i="2" s="1"/>
  <c r="I24" i="2"/>
  <c r="I25" i="2" s="1"/>
  <c r="I26" i="2" s="1"/>
  <c r="H24" i="2"/>
  <c r="H25" i="2" s="1"/>
  <c r="H26" i="2" s="1"/>
  <c r="G24" i="2"/>
  <c r="G25" i="2" s="1"/>
  <c r="G26" i="2" s="1"/>
  <c r="F24" i="2"/>
  <c r="F25" i="2" s="1"/>
  <c r="F26" i="2" s="1"/>
  <c r="E24" i="2"/>
  <c r="E25" i="2" s="1"/>
  <c r="E26" i="2" s="1"/>
  <c r="D24" i="2"/>
  <c r="D25" i="2" s="1"/>
  <c r="D26" i="2" s="1"/>
  <c r="C24" i="2"/>
  <c r="C25" i="2" s="1"/>
  <c r="C26" i="2" s="1"/>
  <c r="AY8" i="3"/>
  <c r="BN14" i="2"/>
  <c r="BN15" i="2" s="1"/>
  <c r="AE14" i="2"/>
  <c r="BP14" i="2"/>
  <c r="BP15" i="2" s="1"/>
  <c r="BO14" i="2"/>
  <c r="BO15" i="2" s="1"/>
  <c r="BM14" i="2"/>
  <c r="BM15" i="2" s="1"/>
  <c r="BL14" i="2"/>
  <c r="BL15" i="2" s="1"/>
  <c r="BK14" i="2"/>
  <c r="BK15" i="2" s="1"/>
  <c r="BJ14" i="2"/>
  <c r="BJ15" i="2" s="1"/>
  <c r="BI14" i="2"/>
  <c r="BI15" i="2" s="1"/>
  <c r="BG14" i="2"/>
  <c r="BG15" i="2" s="1"/>
  <c r="BE14" i="2"/>
  <c r="BE15" i="2" s="1"/>
  <c r="BD14" i="2"/>
  <c r="BD15" i="2" s="1"/>
  <c r="BC14" i="2"/>
  <c r="BC15" i="2" s="1"/>
  <c r="BB14" i="2"/>
  <c r="BA14" i="2"/>
  <c r="AY14" i="2"/>
  <c r="AY15" i="2" s="1"/>
  <c r="AX14" i="2"/>
  <c r="AX15" i="2" s="1"/>
  <c r="AW14" i="2"/>
  <c r="AW15" i="2" s="1"/>
  <c r="AV14" i="2"/>
  <c r="AV15" i="2" s="1"/>
  <c r="AU14" i="2"/>
  <c r="AU15" i="2" s="1"/>
  <c r="AT14" i="2"/>
  <c r="AR14" i="2"/>
  <c r="AP14" i="2"/>
  <c r="AN14" i="2"/>
  <c r="AM14" i="2"/>
  <c r="AL14" i="2"/>
  <c r="AK14" i="2"/>
  <c r="AJ14" i="2"/>
  <c r="AH14" i="2"/>
  <c r="AG14" i="2"/>
  <c r="AF14" i="2"/>
  <c r="AD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H15" i="2" s="1"/>
  <c r="G14" i="2"/>
  <c r="G15" i="2" s="1"/>
  <c r="F14" i="2"/>
  <c r="F15" i="2" s="1"/>
  <c r="E14" i="2"/>
  <c r="E15" i="2" s="1"/>
  <c r="D14" i="2"/>
  <c r="C13" i="2"/>
  <c r="C14" i="2" s="1"/>
  <c r="C15" i="2" s="1"/>
  <c r="BM5" i="2"/>
  <c r="BM6" i="2" s="1"/>
  <c r="BM7" i="2" s="1"/>
  <c r="BL5" i="2"/>
  <c r="BL6" i="2" s="1"/>
  <c r="BL7" i="2" s="1"/>
  <c r="BG5" i="2"/>
  <c r="BG6" i="2" s="1"/>
  <c r="BG7" i="2" s="1"/>
  <c r="BD5" i="2"/>
  <c r="BD6" i="2" s="1"/>
  <c r="BD7" i="2" s="1"/>
  <c r="BB5" i="2"/>
  <c r="BB6" i="2" s="1"/>
  <c r="BA5" i="2"/>
  <c r="BA6" i="2" s="1"/>
  <c r="AY5" i="2"/>
  <c r="AX5" i="2"/>
  <c r="AX6" i="2" s="1"/>
  <c r="AX7" i="2" s="1"/>
  <c r="AV5" i="2"/>
  <c r="AV6" i="2" s="1"/>
  <c r="AV7" i="2" s="1"/>
  <c r="AU5" i="2"/>
  <c r="AU6" i="2" s="1"/>
  <c r="AU7" i="2" s="1"/>
  <c r="AT5" i="2"/>
  <c r="AT6" i="2" s="1"/>
  <c r="AR5" i="2"/>
  <c r="AR6" i="2" s="1"/>
  <c r="AP5" i="2"/>
  <c r="AP6" i="2" s="1"/>
  <c r="AN5" i="2"/>
  <c r="AN6" i="2" s="1"/>
  <c r="AM5" i="2"/>
  <c r="AM6" i="2" s="1"/>
  <c r="AL5" i="2"/>
  <c r="AL6" i="2" s="1"/>
  <c r="AI5" i="2"/>
  <c r="AI6" i="2" s="1"/>
  <c r="AH5" i="2"/>
  <c r="AH6" i="2" s="1"/>
  <c r="AG5" i="2"/>
  <c r="AG6" i="2" s="1"/>
  <c r="AF5" i="2"/>
  <c r="AF6" i="2" s="1"/>
  <c r="AE5" i="2"/>
  <c r="AE6" i="2" s="1"/>
  <c r="AD5" i="2"/>
  <c r="AD6" i="2" s="1"/>
  <c r="AB5" i="2"/>
  <c r="AB6" i="2" s="1"/>
  <c r="AA5" i="2"/>
  <c r="AA6" i="2" s="1"/>
  <c r="Z5" i="2"/>
  <c r="Z6" i="2" s="1"/>
  <c r="W5" i="2"/>
  <c r="W6" i="2" s="1"/>
  <c r="U5" i="2"/>
  <c r="U6" i="2" s="1"/>
  <c r="T5" i="2"/>
  <c r="T6" i="2" s="1"/>
  <c r="S5" i="2"/>
  <c r="S6" i="2" s="1"/>
  <c r="R5" i="2"/>
  <c r="R6" i="2" s="1"/>
  <c r="Q5" i="2"/>
  <c r="Q6" i="2" s="1"/>
  <c r="P5" i="2"/>
  <c r="P6" i="2" s="1"/>
  <c r="O5" i="2"/>
  <c r="O6" i="2" s="1"/>
  <c r="N5" i="2"/>
  <c r="N6" i="2" s="1"/>
  <c r="L5" i="2"/>
  <c r="L6" i="2" s="1"/>
  <c r="K5" i="2"/>
  <c r="K6" i="2" s="1"/>
  <c r="I5" i="2"/>
  <c r="I6" i="2" s="1"/>
  <c r="H5" i="2"/>
  <c r="H6" i="2" s="1"/>
  <c r="G5" i="2"/>
  <c r="G6" i="2" s="1"/>
  <c r="F5" i="2"/>
  <c r="F6" i="2" s="1"/>
  <c r="E5" i="2"/>
  <c r="E6" i="2" s="1"/>
  <c r="D5" i="2"/>
  <c r="D6" i="2" s="1"/>
  <c r="C5" i="2"/>
  <c r="C6" i="2" s="1"/>
  <c r="C7" i="2" s="1"/>
  <c r="I43" i="5"/>
  <c r="I30" i="5"/>
  <c r="I18" i="5"/>
  <c r="I22" i="5"/>
  <c r="I49" i="5"/>
  <c r="I58" i="5"/>
  <c r="I57" i="5"/>
  <c r="I35" i="5"/>
  <c r="I29" i="5"/>
  <c r="I6" i="5"/>
  <c r="I55" i="5"/>
  <c r="I61" i="5"/>
  <c r="I8" i="5"/>
  <c r="I64" i="5"/>
  <c r="I51" i="5"/>
  <c r="I53" i="5"/>
  <c r="I16" i="5"/>
  <c r="I4" i="5"/>
  <c r="I50" i="5"/>
  <c r="I39" i="5"/>
  <c r="I5" i="5"/>
  <c r="I23" i="5"/>
  <c r="I41" i="5"/>
  <c r="I36" i="5"/>
  <c r="I11" i="5"/>
  <c r="I62" i="5"/>
  <c r="I54" i="5"/>
  <c r="I37" i="5"/>
  <c r="I31" i="5"/>
  <c r="I33" i="5"/>
  <c r="I10" i="5"/>
  <c r="I20" i="5"/>
  <c r="I59" i="5"/>
  <c r="I14" i="5"/>
  <c r="I60" i="5"/>
  <c r="I28" i="5"/>
  <c r="I63" i="5"/>
  <c r="I17" i="5"/>
  <c r="I25" i="5"/>
  <c r="I2" i="5"/>
  <c r="I3" i="5"/>
  <c r="I65" i="5"/>
  <c r="I44" i="5"/>
  <c r="I19" i="5"/>
  <c r="I38" i="5"/>
  <c r="I32" i="5"/>
  <c r="I66" i="5"/>
  <c r="I15" i="5"/>
  <c r="I7" i="5"/>
  <c r="DB10" i="3" l="1"/>
  <c r="DB15" i="3" s="1"/>
  <c r="DB45" i="3" s="1"/>
  <c r="EJ10" i="3"/>
  <c r="EJ15" i="3" s="1"/>
  <c r="EJ45" i="3" s="1"/>
  <c r="CE10" i="3"/>
  <c r="CE15" i="3" s="1"/>
  <c r="CE45" i="3" s="1"/>
  <c r="CP10" i="3"/>
  <c r="CP15" i="3" s="1"/>
  <c r="CP45" i="3" s="1"/>
  <c r="DC10" i="3"/>
  <c r="DC15" i="3" s="1"/>
  <c r="DC45" i="3" s="1"/>
  <c r="DL10" i="3"/>
  <c r="DL15" i="3" s="1"/>
  <c r="DL45" i="3" s="1"/>
  <c r="EA10" i="3"/>
  <c r="EA15" i="3" s="1"/>
  <c r="EA45" i="3" s="1"/>
  <c r="EK10" i="3"/>
  <c r="EK15" i="3" s="1"/>
  <c r="EK45" i="3" s="1"/>
  <c r="CD10" i="3"/>
  <c r="CD15" i="3" s="1"/>
  <c r="CD45" i="3" s="1"/>
  <c r="DK10" i="3"/>
  <c r="DK15" i="3" s="1"/>
  <c r="DK45" i="3" s="1"/>
  <c r="CF10" i="3"/>
  <c r="CF15" i="3" s="1"/>
  <c r="CF45" i="3" s="1"/>
  <c r="DM10" i="3"/>
  <c r="DM15" i="3" s="1"/>
  <c r="DM45" i="3" s="1"/>
  <c r="EC10" i="3"/>
  <c r="EC15" i="3" s="1"/>
  <c r="EL10" i="3"/>
  <c r="EL15" i="3" s="1"/>
  <c r="EL45" i="3" s="1"/>
  <c r="CO10" i="3"/>
  <c r="CO15" i="3" s="1"/>
  <c r="CO45" i="3" s="1"/>
  <c r="DY10" i="3"/>
  <c r="DY15" i="3" s="1"/>
  <c r="DY45" i="3" s="1"/>
  <c r="CQ10" i="3"/>
  <c r="CQ15" i="3" s="1"/>
  <c r="CQ45" i="3" s="1"/>
  <c r="DD10" i="3"/>
  <c r="DD15" i="3" s="1"/>
  <c r="DD45" i="3" s="1"/>
  <c r="CG10" i="3"/>
  <c r="CG15" i="3" s="1"/>
  <c r="CG45" i="3" s="1"/>
  <c r="CR10" i="3"/>
  <c r="CR15" i="3" s="1"/>
  <c r="CR45" i="3" s="1"/>
  <c r="DE10" i="3"/>
  <c r="DE15" i="3" s="1"/>
  <c r="DE45" i="3" s="1"/>
  <c r="DO10" i="3"/>
  <c r="DO15" i="3" s="1"/>
  <c r="DO45" i="3" s="1"/>
  <c r="ED10" i="3"/>
  <c r="ED15" i="3" s="1"/>
  <c r="ED45" i="3" s="1"/>
  <c r="EM10" i="3"/>
  <c r="EM15" i="3" s="1"/>
  <c r="EM45" i="3" s="1"/>
  <c r="CS10" i="3"/>
  <c r="CS15" i="3" s="1"/>
  <c r="CS45" i="3" s="1"/>
  <c r="EN10" i="3"/>
  <c r="EN15" i="3" s="1"/>
  <c r="EN45" i="3" s="1"/>
  <c r="CH10" i="3"/>
  <c r="CH15" i="3" s="1"/>
  <c r="CH45" i="3" s="1"/>
  <c r="DF10" i="3"/>
  <c r="DF15" i="3" s="1"/>
  <c r="DF45" i="3" s="1"/>
  <c r="DQ10" i="3"/>
  <c r="DQ15" i="3" s="1"/>
  <c r="DQ45" i="3" s="1"/>
  <c r="EF10" i="3"/>
  <c r="EF15" i="3" s="1"/>
  <c r="EF45" i="3" s="1"/>
  <c r="CJ10" i="3"/>
  <c r="CJ15" i="3" s="1"/>
  <c r="CJ45" i="3" s="1"/>
  <c r="CV10" i="3"/>
  <c r="CV15" i="3" s="1"/>
  <c r="CV45" i="3" s="1"/>
  <c r="DG10" i="3"/>
  <c r="DG15" i="3" s="1"/>
  <c r="DG45" i="3" s="1"/>
  <c r="DR10" i="3"/>
  <c r="DR15" i="3" s="1"/>
  <c r="DR45" i="3" s="1"/>
  <c r="EG10" i="3"/>
  <c r="EG15" i="3" s="1"/>
  <c r="EG45" i="3" s="1"/>
  <c r="EO10" i="3"/>
  <c r="EO15" i="3" s="1"/>
  <c r="EO45" i="3" s="1"/>
  <c r="EH10" i="3"/>
  <c r="EH15" i="3" s="1"/>
  <c r="EH45" i="3" s="1"/>
  <c r="CB10" i="3"/>
  <c r="CB15" i="3" s="1"/>
  <c r="CK10" i="3"/>
  <c r="CK15" i="3" s="1"/>
  <c r="CK45" i="3" s="1"/>
  <c r="CW10" i="3"/>
  <c r="CW15" i="3" s="1"/>
  <c r="CW45" i="3" s="1"/>
  <c r="DI10" i="3"/>
  <c r="DI15" i="3" s="1"/>
  <c r="DI45" i="3" s="1"/>
  <c r="DW10" i="3"/>
  <c r="DW15" i="3" s="1"/>
  <c r="DW45" i="3" s="1"/>
  <c r="CC10" i="3"/>
  <c r="CC15" i="3" s="1"/>
  <c r="CC45" i="3" s="1"/>
  <c r="CN10" i="3"/>
  <c r="CN15" i="3" s="1"/>
  <c r="CN45" i="3" s="1"/>
  <c r="CY10" i="3"/>
  <c r="CY15" i="3" s="1"/>
  <c r="CY45" i="3" s="1"/>
  <c r="DJ10" i="3"/>
  <c r="DJ15" i="3" s="1"/>
  <c r="DJ45" i="3" s="1"/>
  <c r="DX10" i="3"/>
  <c r="DX15" i="3" s="1"/>
  <c r="DX45" i="3" s="1"/>
  <c r="EI10" i="3"/>
  <c r="EI15" i="3" s="1"/>
  <c r="EI45" i="3" s="1"/>
  <c r="CT10" i="3"/>
  <c r="CT15" i="3" s="1"/>
  <c r="CT45" i="3" s="1"/>
  <c r="BO48" i="2"/>
  <c r="BO49" i="2" s="1"/>
  <c r="BP48" i="2"/>
  <c r="BP49" i="2" s="1"/>
  <c r="BP50" i="2" s="1"/>
  <c r="AG7" i="3"/>
  <c r="AE15" i="2"/>
  <c r="D15" i="2"/>
  <c r="R7" i="3"/>
  <c r="P15" i="2"/>
  <c r="Z7" i="3"/>
  <c r="X15" i="2"/>
  <c r="AO7" i="3"/>
  <c r="AM15" i="2"/>
  <c r="K7" i="3"/>
  <c r="I15" i="2"/>
  <c r="W7" i="3"/>
  <c r="U15" i="2"/>
  <c r="AF7" i="3"/>
  <c r="AD15" i="2"/>
  <c r="P7" i="3"/>
  <c r="N15" i="2"/>
  <c r="X7" i="3"/>
  <c r="V15" i="2"/>
  <c r="AH7" i="3"/>
  <c r="AF15" i="2"/>
  <c r="AM7" i="3"/>
  <c r="AK15" i="2"/>
  <c r="AR7" i="3"/>
  <c r="AP15" i="2"/>
  <c r="BC7" i="3"/>
  <c r="BA15" i="2"/>
  <c r="N7" i="3"/>
  <c r="L15" i="2"/>
  <c r="V7" i="3"/>
  <c r="T15" i="2"/>
  <c r="AD7" i="3"/>
  <c r="AB15" i="2"/>
  <c r="AJ7" i="3"/>
  <c r="AH15" i="2"/>
  <c r="AV7" i="3"/>
  <c r="AT15" i="2"/>
  <c r="O7" i="3"/>
  <c r="M15" i="2"/>
  <c r="S7" i="3"/>
  <c r="Q15" i="2"/>
  <c r="AA7" i="3"/>
  <c r="Y15" i="2"/>
  <c r="AL7" i="3"/>
  <c r="AJ15" i="2"/>
  <c r="AP7" i="3"/>
  <c r="AN15" i="2"/>
  <c r="L7" i="3"/>
  <c r="J15" i="2"/>
  <c r="T7" i="3"/>
  <c r="R15" i="2"/>
  <c r="AB7" i="3"/>
  <c r="Z15" i="2"/>
  <c r="M7" i="3"/>
  <c r="K15" i="2"/>
  <c r="Q7" i="3"/>
  <c r="O15" i="2"/>
  <c r="U7" i="3"/>
  <c r="S15" i="2"/>
  <c r="Y7" i="3"/>
  <c r="W15" i="2"/>
  <c r="AC7" i="3"/>
  <c r="AA15" i="2"/>
  <c r="AI7" i="3"/>
  <c r="AG15" i="2"/>
  <c r="AN7" i="3"/>
  <c r="AL15" i="2"/>
  <c r="AT7" i="3"/>
  <c r="AR15" i="2"/>
  <c r="BD7" i="3"/>
  <c r="BB15" i="2"/>
  <c r="BA38" i="2"/>
  <c r="BA43" i="2"/>
  <c r="BI38" i="2"/>
  <c r="BI39" i="2" s="1"/>
  <c r="BI43" i="2"/>
  <c r="BI44" i="2" s="1"/>
  <c r="G50" i="2"/>
  <c r="I18" i="3"/>
  <c r="O50" i="2"/>
  <c r="Q18" i="3"/>
  <c r="AB50" i="2"/>
  <c r="AD18" i="3"/>
  <c r="AN50" i="2"/>
  <c r="AP18" i="3"/>
  <c r="AR50" i="2"/>
  <c r="AT18" i="3"/>
  <c r="F43" i="2"/>
  <c r="F38" i="2"/>
  <c r="J43" i="2"/>
  <c r="J38" i="2"/>
  <c r="N43" i="2"/>
  <c r="N38" i="2"/>
  <c r="R43" i="2"/>
  <c r="R38" i="2"/>
  <c r="V43" i="2"/>
  <c r="V38" i="2"/>
  <c r="Z43" i="2"/>
  <c r="Z38" i="2"/>
  <c r="AD43" i="2"/>
  <c r="AD38" i="2"/>
  <c r="AH38" i="2"/>
  <c r="AH43" i="2"/>
  <c r="AL43" i="2"/>
  <c r="AL38" i="2"/>
  <c r="AP43" i="2"/>
  <c r="AP38" i="2"/>
  <c r="AT38" i="2"/>
  <c r="AT43" i="2"/>
  <c r="AX43" i="2"/>
  <c r="AX44" i="2" s="1"/>
  <c r="AX38" i="2"/>
  <c r="AX39" i="2" s="1"/>
  <c r="BB43" i="2"/>
  <c r="BB38" i="2"/>
  <c r="BF43" i="2"/>
  <c r="BF44" i="2" s="1"/>
  <c r="BF38" i="2"/>
  <c r="BF39" i="2" s="1"/>
  <c r="BJ43" i="2"/>
  <c r="BJ44" i="2" s="1"/>
  <c r="BJ38" i="2"/>
  <c r="BJ39" i="2" s="1"/>
  <c r="BN43" i="2"/>
  <c r="BN44" i="2" s="1"/>
  <c r="BN38" i="2"/>
  <c r="BN39" i="2" s="1"/>
  <c r="D50" i="2"/>
  <c r="F18" i="3"/>
  <c r="H50" i="2"/>
  <c r="J18" i="3"/>
  <c r="L50" i="2"/>
  <c r="N18" i="3"/>
  <c r="P50" i="2"/>
  <c r="R18" i="3"/>
  <c r="T50" i="2"/>
  <c r="V18" i="3"/>
  <c r="X50" i="2"/>
  <c r="Z18" i="3"/>
  <c r="AC50" i="2"/>
  <c r="AE18" i="3"/>
  <c r="AG50" i="2"/>
  <c r="AI18" i="3"/>
  <c r="AK50" i="2"/>
  <c r="AM18" i="3"/>
  <c r="AO50" i="2"/>
  <c r="AQ18" i="3"/>
  <c r="AS50" i="2"/>
  <c r="AU18" i="3"/>
  <c r="I38" i="2"/>
  <c r="I43" i="2"/>
  <c r="Q38" i="2"/>
  <c r="Q43" i="2"/>
  <c r="Y38" i="2"/>
  <c r="Y43" i="2"/>
  <c r="AG38" i="2"/>
  <c r="AG43" i="2"/>
  <c r="AK38" i="2"/>
  <c r="AK43" i="2"/>
  <c r="AS43" i="2"/>
  <c r="AS38" i="2"/>
  <c r="BE38" i="2"/>
  <c r="BE39" i="2" s="1"/>
  <c r="BE43" i="2"/>
  <c r="BE44" i="2" s="1"/>
  <c r="C50" i="2"/>
  <c r="E18" i="3"/>
  <c r="S50" i="2"/>
  <c r="U18" i="3"/>
  <c r="AF50" i="2"/>
  <c r="AH18" i="3"/>
  <c r="C43" i="2"/>
  <c r="C38" i="2"/>
  <c r="G43" i="2"/>
  <c r="G38" i="2"/>
  <c r="K43" i="2"/>
  <c r="K38" i="2"/>
  <c r="O43" i="2"/>
  <c r="O38" i="2"/>
  <c r="S43" i="2"/>
  <c r="S38" i="2"/>
  <c r="W43" i="2"/>
  <c r="W38" i="2"/>
  <c r="AA43" i="2"/>
  <c r="AA38" i="2"/>
  <c r="AE43" i="2"/>
  <c r="AE38" i="2"/>
  <c r="AI43" i="2"/>
  <c r="AI38" i="2"/>
  <c r="AM43" i="2"/>
  <c r="AM38" i="2"/>
  <c r="AQ43" i="2"/>
  <c r="AQ38" i="2"/>
  <c r="AU43" i="2"/>
  <c r="AU44" i="2" s="1"/>
  <c r="AU38" i="2"/>
  <c r="AU39" i="2" s="1"/>
  <c r="AY43" i="2"/>
  <c r="AY44" i="2" s="1"/>
  <c r="AY38" i="2"/>
  <c r="AY39" i="2" s="1"/>
  <c r="BC43" i="2"/>
  <c r="BC44" i="2" s="1"/>
  <c r="BC38" i="2"/>
  <c r="BC39" i="2" s="1"/>
  <c r="BH43" i="2"/>
  <c r="BH44" i="2" s="1"/>
  <c r="BH38" i="2"/>
  <c r="BH39" i="2" s="1"/>
  <c r="BK43" i="2"/>
  <c r="BK44" i="2" s="1"/>
  <c r="BK38" i="2"/>
  <c r="BK39" i="2" s="1"/>
  <c r="BO43" i="2"/>
  <c r="BO44" i="2" s="1"/>
  <c r="BO38" i="2"/>
  <c r="BO39" i="2" s="1"/>
  <c r="E50" i="2"/>
  <c r="G18" i="3"/>
  <c r="I50" i="2"/>
  <c r="K18" i="3"/>
  <c r="M50" i="2"/>
  <c r="O18" i="3"/>
  <c r="Q50" i="2"/>
  <c r="S18" i="3"/>
  <c r="U50" i="2"/>
  <c r="W18" i="3"/>
  <c r="Z50" i="2"/>
  <c r="AB18" i="3"/>
  <c r="AD50" i="2"/>
  <c r="AF18" i="3"/>
  <c r="AH50" i="2"/>
  <c r="AJ18" i="3"/>
  <c r="AL50" i="2"/>
  <c r="AN18" i="3"/>
  <c r="AP50" i="2"/>
  <c r="AR18" i="3"/>
  <c r="AT50" i="2"/>
  <c r="AV18" i="3"/>
  <c r="E38" i="2"/>
  <c r="E43" i="2"/>
  <c r="M38" i="2"/>
  <c r="M43" i="2"/>
  <c r="U38" i="2"/>
  <c r="U43" i="2"/>
  <c r="AC38" i="2"/>
  <c r="AC43" i="2"/>
  <c r="AO38" i="2"/>
  <c r="AO43" i="2"/>
  <c r="AW38" i="2"/>
  <c r="AW39" i="2" s="1"/>
  <c r="AW43" i="2"/>
  <c r="AW44" i="2" s="1"/>
  <c r="BM38" i="2"/>
  <c r="BM39" i="2" s="1"/>
  <c r="BM43" i="2"/>
  <c r="BM44" i="2" s="1"/>
  <c r="K50" i="2"/>
  <c r="M18" i="3"/>
  <c r="W50" i="2"/>
  <c r="Y18" i="3"/>
  <c r="AJ50" i="2"/>
  <c r="AL18" i="3"/>
  <c r="D43" i="2"/>
  <c r="D38" i="2"/>
  <c r="H43" i="2"/>
  <c r="H38" i="2"/>
  <c r="L43" i="2"/>
  <c r="L38" i="2"/>
  <c r="P43" i="2"/>
  <c r="P38" i="2"/>
  <c r="T43" i="2"/>
  <c r="T38" i="2"/>
  <c r="X43" i="2"/>
  <c r="X38" i="2"/>
  <c r="AB43" i="2"/>
  <c r="AB38" i="2"/>
  <c r="AF43" i="2"/>
  <c r="AF38" i="2"/>
  <c r="AJ43" i="2"/>
  <c r="AJ38" i="2"/>
  <c r="AN43" i="2"/>
  <c r="AN38" i="2"/>
  <c r="AR38" i="2"/>
  <c r="AR43" i="2"/>
  <c r="AV43" i="2"/>
  <c r="AV44" i="2" s="1"/>
  <c r="AV38" i="2"/>
  <c r="AV39" i="2" s="1"/>
  <c r="AZ43" i="2"/>
  <c r="AZ44" i="2" s="1"/>
  <c r="AZ38" i="2"/>
  <c r="AZ39" i="2" s="1"/>
  <c r="BD43" i="2"/>
  <c r="BD44" i="2" s="1"/>
  <c r="BD38" i="2"/>
  <c r="BD39" i="2" s="1"/>
  <c r="BG38" i="2"/>
  <c r="BG39" i="2" s="1"/>
  <c r="BG43" i="2"/>
  <c r="BG44" i="2" s="1"/>
  <c r="BL38" i="2"/>
  <c r="BL39" i="2" s="1"/>
  <c r="BL43" i="2"/>
  <c r="BL44" i="2" s="1"/>
  <c r="BP43" i="2"/>
  <c r="BP44" i="2" s="1"/>
  <c r="BP38" i="2"/>
  <c r="BP39" i="2" s="1"/>
  <c r="F50" i="2"/>
  <c r="H18" i="3"/>
  <c r="J50" i="2"/>
  <c r="L18" i="3"/>
  <c r="N50" i="2"/>
  <c r="P18" i="3"/>
  <c r="R50" i="2"/>
  <c r="T18" i="3"/>
  <c r="V50" i="2"/>
  <c r="X18" i="3"/>
  <c r="AA50" i="2"/>
  <c r="AC18" i="3"/>
  <c r="AE50" i="2"/>
  <c r="AG18" i="3"/>
  <c r="AI50" i="2"/>
  <c r="AK18" i="3"/>
  <c r="AM50" i="2"/>
  <c r="AO18" i="3"/>
  <c r="AQ50" i="2"/>
  <c r="AS18" i="3"/>
  <c r="Y50" i="2"/>
  <c r="AA18" i="3"/>
  <c r="I7" i="3"/>
  <c r="E7" i="2"/>
  <c r="G5" i="3"/>
  <c r="O7" i="2"/>
  <c r="Q5" i="3"/>
  <c r="Z7" i="2"/>
  <c r="AB5" i="3"/>
  <c r="AI7" i="2"/>
  <c r="AK5" i="3"/>
  <c r="AP7" i="2"/>
  <c r="AR5" i="3"/>
  <c r="BB7" i="2"/>
  <c r="BD5" i="3"/>
  <c r="G7" i="3"/>
  <c r="F7" i="2"/>
  <c r="H5" i="3"/>
  <c r="K7" i="2"/>
  <c r="M5" i="3"/>
  <c r="P7" i="2"/>
  <c r="R5" i="3"/>
  <c r="T7" i="2"/>
  <c r="V5" i="3"/>
  <c r="AA7" i="2"/>
  <c r="AC5" i="3"/>
  <c r="AF7" i="2"/>
  <c r="AH5" i="3"/>
  <c r="AL7" i="2"/>
  <c r="AN5" i="3"/>
  <c r="AR7" i="2"/>
  <c r="AT5" i="3"/>
  <c r="H7" i="3"/>
  <c r="G7" i="2"/>
  <c r="I5" i="3"/>
  <c r="L7" i="2"/>
  <c r="N5" i="3"/>
  <c r="Q7" i="2"/>
  <c r="S5" i="3"/>
  <c r="U7" i="2"/>
  <c r="W5" i="3"/>
  <c r="AB7" i="2"/>
  <c r="AD5" i="3"/>
  <c r="AG7" i="2"/>
  <c r="AI5" i="3"/>
  <c r="AM7" i="2"/>
  <c r="AO5" i="3"/>
  <c r="AT7" i="2"/>
  <c r="AV5" i="3"/>
  <c r="AY6" i="2"/>
  <c r="AY7" i="2" s="1"/>
  <c r="AZ5" i="3"/>
  <c r="I7" i="2"/>
  <c r="K5" i="3"/>
  <c r="S7" i="2"/>
  <c r="U5" i="3"/>
  <c r="AE7" i="2"/>
  <c r="AG5" i="3"/>
  <c r="D7" i="2"/>
  <c r="F5" i="3"/>
  <c r="H7" i="2"/>
  <c r="J5" i="3"/>
  <c r="N7" i="2"/>
  <c r="P5" i="3"/>
  <c r="R7" i="2"/>
  <c r="T5" i="3"/>
  <c r="W7" i="2"/>
  <c r="Y5" i="3"/>
  <c r="AD7" i="2"/>
  <c r="AF5" i="3"/>
  <c r="AH7" i="2"/>
  <c r="AJ5" i="3"/>
  <c r="AN7" i="2"/>
  <c r="AP5" i="3"/>
  <c r="BA7" i="2"/>
  <c r="BC5" i="3"/>
  <c r="J7" i="3"/>
  <c r="BE7" i="3"/>
  <c r="BB8" i="3"/>
  <c r="I10" i="3"/>
  <c r="Y10" i="3"/>
  <c r="AO10" i="3"/>
  <c r="BD10" i="3"/>
  <c r="BM10" i="3"/>
  <c r="BF18" i="3"/>
  <c r="AZ29" i="3"/>
  <c r="BJ29" i="3"/>
  <c r="AA10" i="3"/>
  <c r="AD10" i="3"/>
  <c r="AV10" i="3"/>
  <c r="BC10" i="3"/>
  <c r="BJ18" i="3"/>
  <c r="BF5" i="3"/>
  <c r="BO5" i="3"/>
  <c r="AX7" i="3"/>
  <c r="BF7" i="3"/>
  <c r="BM7" i="3"/>
  <c r="BQ7" i="3"/>
  <c r="BL7" i="3"/>
  <c r="BD8" i="3"/>
  <c r="BM8" i="3"/>
  <c r="BQ8" i="3"/>
  <c r="F10" i="3"/>
  <c r="J10" i="3"/>
  <c r="Q10" i="3"/>
  <c r="U10" i="3"/>
  <c r="Z10" i="3"/>
  <c r="AG10" i="3"/>
  <c r="AL10" i="3"/>
  <c r="AP10" i="3"/>
  <c r="AZ10" i="3"/>
  <c r="BE10" i="3"/>
  <c r="BI10" i="3"/>
  <c r="BN10" i="3"/>
  <c r="BG18" i="3"/>
  <c r="BO18" i="3"/>
  <c r="AW18" i="3"/>
  <c r="BA18" i="3"/>
  <c r="AW29" i="3"/>
  <c r="BA29" i="3"/>
  <c r="BG29" i="3"/>
  <c r="BI29" i="3"/>
  <c r="BN29" i="3"/>
  <c r="BR29" i="3"/>
  <c r="L10" i="3"/>
  <c r="AK10" i="3"/>
  <c r="AW10" i="3"/>
  <c r="BG10" i="3"/>
  <c r="AX5" i="3"/>
  <c r="BA7" i="3"/>
  <c r="BG8" i="3"/>
  <c r="BL8" i="3"/>
  <c r="N10" i="3"/>
  <c r="AF10" i="3"/>
  <c r="AZ18" i="3"/>
  <c r="BF29" i="3"/>
  <c r="BM29" i="3"/>
  <c r="BI5" i="3"/>
  <c r="BG7" i="3"/>
  <c r="BR7" i="3"/>
  <c r="BP7" i="3"/>
  <c r="BE8" i="3"/>
  <c r="BN8" i="3"/>
  <c r="K10" i="3"/>
  <c r="V10" i="3"/>
  <c r="AH10" i="3"/>
  <c r="AR10" i="3"/>
  <c r="BF10" i="3"/>
  <c r="BO10" i="3"/>
  <c r="BK18" i="3"/>
  <c r="AX18" i="3"/>
  <c r="AX29" i="3"/>
  <c r="BK29" i="3"/>
  <c r="O10" i="3"/>
  <c r="AQ10" i="3"/>
  <c r="AX10" i="3"/>
  <c r="BL18" i="3"/>
  <c r="BH18" i="3"/>
  <c r="AX8" i="3"/>
  <c r="BP8" i="3"/>
  <c r="E10" i="3"/>
  <c r="T10" i="3"/>
  <c r="AJ10" i="3"/>
  <c r="AU10" i="3"/>
  <c r="BJ10" i="3"/>
  <c r="BQ10" i="3"/>
  <c r="BN18" i="3"/>
  <c r="BQ29" i="3"/>
  <c r="BP5" i="3"/>
  <c r="AY7" i="3"/>
  <c r="BI7" i="3"/>
  <c r="BN7" i="3"/>
  <c r="AZ8" i="3"/>
  <c r="BJ8" i="3"/>
  <c r="G10" i="3"/>
  <c r="R10" i="3"/>
  <c r="AB10" i="3"/>
  <c r="AM10" i="3"/>
  <c r="BA10" i="3"/>
  <c r="BK10" i="3"/>
  <c r="AZ17" i="3"/>
  <c r="BP18" i="3"/>
  <c r="BB18" i="3"/>
  <c r="BB29" i="3"/>
  <c r="BO29" i="3"/>
  <c r="AW5" i="3"/>
  <c r="BQ5" i="3"/>
  <c r="BN5" i="3"/>
  <c r="AZ7" i="3"/>
  <c r="BK7" i="3"/>
  <c r="BO7" i="3"/>
  <c r="AW7" i="3"/>
  <c r="AW8" i="3"/>
  <c r="BA8" i="3"/>
  <c r="BF8" i="3"/>
  <c r="BI8" i="3"/>
  <c r="BO8" i="3"/>
  <c r="H10" i="3"/>
  <c r="M10" i="3"/>
  <c r="S10" i="3"/>
  <c r="W10" i="3"/>
  <c r="AE10" i="3"/>
  <c r="AI10" i="3"/>
  <c r="AN10" i="3"/>
  <c r="AT10" i="3"/>
  <c r="BB10" i="3"/>
  <c r="BH10" i="3"/>
  <c r="BL10" i="3"/>
  <c r="BP10" i="3"/>
  <c r="BE18" i="3"/>
  <c r="BI18" i="3"/>
  <c r="BM18" i="3"/>
  <c r="AY18" i="3"/>
  <c r="BD18" i="3"/>
  <c r="AY29" i="3"/>
  <c r="BE29" i="3"/>
  <c r="BH29" i="3"/>
  <c r="BL29" i="3"/>
  <c r="BP29" i="3"/>
  <c r="P10" i="3"/>
  <c r="AC10" i="3"/>
  <c r="AS10" i="3"/>
  <c r="AY10" i="3"/>
  <c r="BR10" i="3"/>
  <c r="A6" i="3"/>
  <c r="A7" i="3" s="1"/>
  <c r="A8" i="3" s="1"/>
  <c r="A9" i="3" s="1"/>
  <c r="A10" i="3" s="1"/>
  <c r="A11" i="3" s="1"/>
  <c r="A12" i="3" s="1"/>
  <c r="A13" i="3" s="1"/>
  <c r="A14" i="3" s="1"/>
  <c r="A16" i="3" s="1"/>
  <c r="A17" i="3" s="1"/>
  <c r="A18" i="3" s="1"/>
  <c r="A20" i="3" s="1"/>
  <c r="A21" i="3" s="1"/>
  <c r="A22" i="3" s="1"/>
  <c r="A23" i="3" s="1"/>
  <c r="A24" i="3" s="1"/>
  <c r="A25" i="3" s="1"/>
  <c r="A26" i="3" s="1"/>
  <c r="A28" i="3" s="1"/>
  <c r="A29" i="3" s="1"/>
  <c r="A30" i="3" s="1"/>
  <c r="A31" i="3" s="1"/>
  <c r="A32" i="3" s="1"/>
  <c r="A34" i="3" s="1"/>
  <c r="A35" i="3" s="1"/>
  <c r="A36" i="3" s="1"/>
  <c r="A37" i="3" s="1"/>
  <c r="A38" i="3" s="1"/>
  <c r="A39" i="3" s="1"/>
  <c r="A41" i="3" s="1"/>
  <c r="A42" i="3" s="1"/>
  <c r="A43" i="3" s="1"/>
  <c r="EC45" i="3" l="1"/>
  <c r="EZ15" i="3"/>
  <c r="EB15" i="3"/>
  <c r="CB45" i="3"/>
  <c r="BL17" i="3"/>
  <c r="BJ16" i="3"/>
  <c r="BH17" i="3"/>
  <c r="BI17" i="3"/>
  <c r="BE17" i="3"/>
  <c r="AW17" i="3"/>
  <c r="BH16" i="3"/>
  <c r="AZ16" i="3"/>
  <c r="AW16" i="3"/>
  <c r="BE16" i="3"/>
  <c r="BG16" i="3"/>
  <c r="BB17" i="3"/>
  <c r="BO16" i="3"/>
  <c r="AY17" i="3"/>
  <c r="BQ16" i="3"/>
  <c r="BO17" i="3"/>
  <c r="BI16" i="3"/>
  <c r="BB16" i="3"/>
  <c r="BJ17" i="3"/>
  <c r="BF16" i="3"/>
  <c r="BQ17" i="3"/>
  <c r="BN17" i="3"/>
  <c r="BL16" i="3"/>
  <c r="BA17" i="3"/>
  <c r="AY16" i="3"/>
  <c r="BP17" i="3"/>
  <c r="BK16" i="3"/>
  <c r="BM17" i="3"/>
  <c r="BN16" i="3"/>
  <c r="BR18" i="3"/>
  <c r="BO50" i="2"/>
  <c r="BQ18" i="3"/>
  <c r="BR16" i="3"/>
  <c r="AX16" i="3"/>
  <c r="AN44" i="2"/>
  <c r="AP17" i="3"/>
  <c r="P44" i="2"/>
  <c r="R17" i="3"/>
  <c r="AO44" i="2"/>
  <c r="AQ17" i="3"/>
  <c r="S39" i="2"/>
  <c r="U16" i="3"/>
  <c r="C39" i="2"/>
  <c r="E16" i="3"/>
  <c r="Y44" i="2"/>
  <c r="AA17" i="3"/>
  <c r="AL39" i="2"/>
  <c r="AN16" i="3"/>
  <c r="V39" i="2"/>
  <c r="X16" i="3"/>
  <c r="BR17" i="3"/>
  <c r="BG17" i="3"/>
  <c r="AX17" i="3"/>
  <c r="AR44" i="2"/>
  <c r="AT17" i="3"/>
  <c r="AJ39" i="2"/>
  <c r="AL16" i="3"/>
  <c r="AB39" i="2"/>
  <c r="AD16" i="3"/>
  <c r="T39" i="2"/>
  <c r="V16" i="3"/>
  <c r="L39" i="2"/>
  <c r="N16" i="3"/>
  <c r="D39" i="2"/>
  <c r="F16" i="3"/>
  <c r="AO39" i="2"/>
  <c r="AQ16" i="3"/>
  <c r="U39" i="2"/>
  <c r="W16" i="3"/>
  <c r="E39" i="2"/>
  <c r="G16" i="3"/>
  <c r="AQ44" i="2"/>
  <c r="AS17" i="3"/>
  <c r="AI44" i="2"/>
  <c r="AK17" i="3"/>
  <c r="AA44" i="2"/>
  <c r="AC17" i="3"/>
  <c r="S44" i="2"/>
  <c r="U17" i="3"/>
  <c r="K44" i="2"/>
  <c r="M17" i="3"/>
  <c r="C44" i="2"/>
  <c r="E17" i="3"/>
  <c r="AK39" i="2"/>
  <c r="AM16" i="3"/>
  <c r="Y39" i="2"/>
  <c r="AA16" i="3"/>
  <c r="I39" i="2"/>
  <c r="K16" i="3"/>
  <c r="BB44" i="2"/>
  <c r="BD17" i="3"/>
  <c r="AT39" i="2"/>
  <c r="AV16" i="3"/>
  <c r="AL44" i="2"/>
  <c r="AN17" i="3"/>
  <c r="AD44" i="2"/>
  <c r="AF17" i="3"/>
  <c r="V44" i="2"/>
  <c r="X17" i="3"/>
  <c r="N44" i="2"/>
  <c r="P17" i="3"/>
  <c r="F44" i="2"/>
  <c r="H17" i="3"/>
  <c r="AF44" i="2"/>
  <c r="AH17" i="3"/>
  <c r="H44" i="2"/>
  <c r="J17" i="3"/>
  <c r="U44" i="2"/>
  <c r="W17" i="3"/>
  <c r="AI39" i="2"/>
  <c r="AK16" i="3"/>
  <c r="I44" i="2"/>
  <c r="K17" i="3"/>
  <c r="BB39" i="2"/>
  <c r="BD16" i="3"/>
  <c r="AD39" i="2"/>
  <c r="AF16" i="3"/>
  <c r="N39" i="2"/>
  <c r="P16" i="3"/>
  <c r="F39" i="2"/>
  <c r="H16" i="3"/>
  <c r="AR39" i="2"/>
  <c r="AT16" i="3"/>
  <c r="AJ44" i="2"/>
  <c r="AL17" i="3"/>
  <c r="AB44" i="2"/>
  <c r="AD17" i="3"/>
  <c r="T44" i="2"/>
  <c r="V17" i="3"/>
  <c r="L44" i="2"/>
  <c r="N17" i="3"/>
  <c r="D44" i="2"/>
  <c r="F17" i="3"/>
  <c r="AC44" i="2"/>
  <c r="AE17" i="3"/>
  <c r="M44" i="2"/>
  <c r="O17" i="3"/>
  <c r="AM39" i="2"/>
  <c r="AO16" i="3"/>
  <c r="AE39" i="2"/>
  <c r="AG16" i="3"/>
  <c r="W39" i="2"/>
  <c r="Y16" i="3"/>
  <c r="O39" i="2"/>
  <c r="Q16" i="3"/>
  <c r="G39" i="2"/>
  <c r="I16" i="3"/>
  <c r="AS39" i="2"/>
  <c r="AU16" i="3"/>
  <c r="AG44" i="2"/>
  <c r="AI17" i="3"/>
  <c r="Q44" i="2"/>
  <c r="S17" i="3"/>
  <c r="AP39" i="2"/>
  <c r="AR16" i="3"/>
  <c r="AH44" i="2"/>
  <c r="AJ17" i="3"/>
  <c r="Z39" i="2"/>
  <c r="AB16" i="3"/>
  <c r="R39" i="2"/>
  <c r="T16" i="3"/>
  <c r="J39" i="2"/>
  <c r="L16" i="3"/>
  <c r="BA44" i="2"/>
  <c r="BC17" i="3"/>
  <c r="X44" i="2"/>
  <c r="Z17" i="3"/>
  <c r="E44" i="2"/>
  <c r="G17" i="3"/>
  <c r="AQ39" i="2"/>
  <c r="AS16" i="3"/>
  <c r="AA39" i="2"/>
  <c r="AC16" i="3"/>
  <c r="K39" i="2"/>
  <c r="M16" i="3"/>
  <c r="AK44" i="2"/>
  <c r="AM17" i="3"/>
  <c r="AT44" i="2"/>
  <c r="AV17" i="3"/>
  <c r="BP16" i="3"/>
  <c r="BK17" i="3"/>
  <c r="BF17" i="3"/>
  <c r="BM16" i="3"/>
  <c r="BA16" i="3"/>
  <c r="AN39" i="2"/>
  <c r="AP16" i="3"/>
  <c r="AF39" i="2"/>
  <c r="AH16" i="3"/>
  <c r="X39" i="2"/>
  <c r="Z16" i="3"/>
  <c r="P39" i="2"/>
  <c r="R16" i="3"/>
  <c r="H39" i="2"/>
  <c r="J16" i="3"/>
  <c r="AC39" i="2"/>
  <c r="AE16" i="3"/>
  <c r="M39" i="2"/>
  <c r="O16" i="3"/>
  <c r="AM44" i="2"/>
  <c r="AO17" i="3"/>
  <c r="AE44" i="2"/>
  <c r="AG17" i="3"/>
  <c r="W44" i="2"/>
  <c r="Y17" i="3"/>
  <c r="O44" i="2"/>
  <c r="Q17" i="3"/>
  <c r="G44" i="2"/>
  <c r="I17" i="3"/>
  <c r="AS44" i="2"/>
  <c r="AU17" i="3"/>
  <c r="AG39" i="2"/>
  <c r="AI16" i="3"/>
  <c r="Q39" i="2"/>
  <c r="S16" i="3"/>
  <c r="AP44" i="2"/>
  <c r="AR17" i="3"/>
  <c r="AH39" i="2"/>
  <c r="AJ16" i="3"/>
  <c r="Z44" i="2"/>
  <c r="AB17" i="3"/>
  <c r="R44" i="2"/>
  <c r="T17" i="3"/>
  <c r="J44" i="2"/>
  <c r="L17" i="3"/>
  <c r="BA39" i="2"/>
  <c r="BC16" i="3"/>
  <c r="BA5" i="3"/>
  <c r="Q2" i="5"/>
  <c r="AG2" i="5"/>
  <c r="AA2" i="5"/>
  <c r="A23" i="5"/>
  <c r="A38" i="5"/>
  <c r="A37" i="5"/>
  <c r="F2" i="5"/>
  <c r="W2" i="5"/>
  <c r="A30" i="5"/>
  <c r="R2" i="5"/>
  <c r="AK2" i="5"/>
  <c r="Y2" i="5"/>
  <c r="V2" i="5"/>
  <c r="AH2" i="5"/>
  <c r="A8" i="5"/>
  <c r="A49" i="5"/>
  <c r="K2" i="5"/>
  <c r="A27" i="5"/>
  <c r="A44" i="5"/>
  <c r="A28" i="5"/>
  <c r="M2" i="5"/>
  <c r="AD2" i="5"/>
  <c r="A19" i="5"/>
  <c r="A42" i="5"/>
  <c r="T2" i="5"/>
  <c r="A40" i="5"/>
  <c r="A43" i="5"/>
  <c r="AJ2" i="5"/>
  <c r="A32" i="5"/>
  <c r="A14" i="5"/>
  <c r="A50" i="5"/>
  <c r="A12" i="5"/>
  <c r="G2" i="5"/>
  <c r="A53" i="5"/>
  <c r="A48" i="5"/>
  <c r="AC2" i="5"/>
  <c r="AF2" i="5"/>
  <c r="A35" i="5"/>
  <c r="A46" i="5"/>
  <c r="A31" i="5"/>
  <c r="N2" i="5"/>
  <c r="A36" i="5"/>
  <c r="A29" i="5"/>
  <c r="A54" i="5"/>
  <c r="A26" i="5"/>
  <c r="S2" i="5"/>
  <c r="A17" i="5"/>
  <c r="A13" i="5"/>
  <c r="A33" i="5"/>
  <c r="A10" i="5"/>
  <c r="A22" i="5"/>
  <c r="A41" i="5"/>
  <c r="A52" i="5"/>
  <c r="A7" i="5"/>
  <c r="A15" i="5"/>
  <c r="A6" i="5"/>
  <c r="AI2" i="5"/>
  <c r="A18" i="5"/>
  <c r="A24" i="5"/>
  <c r="A16" i="5"/>
  <c r="O2" i="5"/>
  <c r="A4" i="5"/>
  <c r="AB2" i="5"/>
  <c r="X2" i="5"/>
  <c r="A39" i="5"/>
  <c r="A11" i="5"/>
  <c r="AE2" i="5"/>
  <c r="P2" i="5"/>
  <c r="A9" i="5"/>
  <c r="A47" i="5"/>
  <c r="A20" i="5"/>
  <c r="A3" i="5"/>
  <c r="L2" i="5"/>
  <c r="A25" i="5"/>
  <c r="A34" i="5"/>
  <c r="Z2" i="5"/>
  <c r="U2" i="5"/>
  <c r="A21" i="5"/>
  <c r="A2" i="5"/>
  <c r="A45" i="5"/>
  <c r="A51" i="5"/>
  <c r="A5" i="5"/>
  <c r="H2" i="5"/>
  <c r="E7" i="3" l="1"/>
  <c r="F7" i="3"/>
  <c r="E5" i="3"/>
  <c r="E2" i="5"/>
  <c r="D2" i="5"/>
  <c r="E8" i="3" l="1"/>
</calcChain>
</file>

<file path=xl/comments1.xml><?xml version="1.0" encoding="utf-8"?>
<comments xmlns="http://schemas.openxmlformats.org/spreadsheetml/2006/main">
  <authors>
    <author>Pedroli, Massimo</author>
  </authors>
  <commentList>
    <comment ref="A1" authorId="0" shapeId="0">
      <text>
        <r>
          <rPr>
            <b/>
            <sz val="9"/>
            <color rgb="FF000000"/>
            <rFont val="Tahoma"/>
            <family val="2"/>
            <charset val="161"/>
          </rPr>
          <t>Pedroli, Massimo:</t>
        </r>
        <r>
          <rPr>
            <sz val="9"/>
            <color rgb="FF000000"/>
            <rFont val="Tahoma"/>
            <family val="2"/>
            <charset val="16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<sst xmlns="http://schemas.openxmlformats.org/spreadsheetml/2006/main" count="3920" uniqueCount="538">
  <si>
    <t>FOSSA - WP4 - Critical shortlist rating</t>
  </si>
  <si>
    <t>Instructions: Fill the requested values in the yellow cells of worksheet "INPUT-WP1_criteria". In some cases, such values must be selected from a drop-down menu. The worksheet "Measurements_&amp;_Graphs" will automatically return the summary tables with all metrics and the pertinent charts.</t>
  </si>
  <si>
    <t>Metrics family</t>
  </si>
  <si>
    <t>glibc</t>
  </si>
  <si>
    <t>firefox</t>
  </si>
  <si>
    <t>7-Zip</t>
  </si>
  <si>
    <t>VLC</t>
  </si>
  <si>
    <t>1 - Code Activity</t>
  </si>
  <si>
    <t>Source</t>
  </si>
  <si>
    <t>https://www.openhub.net/p/linux</t>
  </si>
  <si>
    <t>https://www.openhub.net/p/openssl</t>
  </si>
  <si>
    <t>https://www.openhub.net/p/glibc</t>
  </si>
  <si>
    <t>https://www.openhub.net/p/firefox</t>
  </si>
  <si>
    <t>https://www.openhub.net/p/vlc</t>
  </si>
  <si>
    <t># contrib who committed 80%</t>
  </si>
  <si>
    <t># contrib over past y</t>
  </si>
  <si>
    <t>Contributors ratio</t>
  </si>
  <si>
    <t>Textual metrics</t>
  </si>
  <si>
    <t>Split</t>
  </si>
  <si>
    <t>Very split</t>
  </si>
  <si>
    <t>Average</t>
  </si>
  <si>
    <t>Very dependant</t>
  </si>
  <si>
    <t>Dependant</t>
  </si>
  <si>
    <t>Normalized ratio</t>
  </si>
  <si>
    <t>2 - Release History</t>
  </si>
  <si>
    <t>source</t>
  </si>
  <si>
    <t>managed</t>
  </si>
  <si>
    <t>optimized</t>
  </si>
  <si>
    <t>initial</t>
  </si>
  <si>
    <t>Managed</t>
  </si>
  <si>
    <t>3 - Number of Commits</t>
  </si>
  <si>
    <t># commits last year</t>
  </si>
  <si>
    <t># commits last year top popular OpenHub Repository</t>
  </si>
  <si>
    <t>Ratio</t>
  </si>
  <si>
    <t>Very active</t>
  </si>
  <si>
    <t>Very inactive</t>
  </si>
  <si>
    <t>Inactive</t>
  </si>
  <si>
    <t>4 - Number of Tickets</t>
  </si>
  <si>
    <t>https://github.com/openssl/openssl/issues</t>
  </si>
  <si>
    <t>https://bugzilla.mozilla.org/query.cgi</t>
  </si>
  <si>
    <t>https://sourceforge.net/p/sevenzip/_list/tickets</t>
  </si>
  <si>
    <t>https://trac.videolan.org/vlc/report/1</t>
  </si>
  <si>
    <t>at least 10 tickets over last:</t>
  </si>
  <si>
    <t>last month</t>
  </si>
  <si>
    <t>last week</t>
  </si>
  <si>
    <t>more than three months</t>
  </si>
  <si>
    <t>last three months</t>
  </si>
  <si>
    <t>last two weeks</t>
  </si>
  <si>
    <t>N/A</t>
  </si>
  <si>
    <t>Textual rating</t>
  </si>
  <si>
    <t>Active</t>
  </si>
  <si>
    <t>5 - Communications</t>
  </si>
  <si>
    <t>6 - Number of Adoptions/Implementations by External Organisations / Communities</t>
  </si>
  <si>
    <t>Alexa ranking</t>
  </si>
  <si>
    <t>5 most popular Alexa ranking average</t>
  </si>
  <si>
    <t>Very interesting</t>
  </si>
  <si>
    <t>Very disappointing</t>
  </si>
  <si>
    <t>Interesting</t>
  </si>
  <si>
    <t>Normal</t>
  </si>
  <si>
    <t>7 - SW Evolution</t>
  </si>
  <si>
    <t>Optimized</t>
  </si>
  <si>
    <t>Addressed</t>
  </si>
  <si>
    <t>Initial</t>
  </si>
  <si>
    <t>Partially addressed</t>
  </si>
  <si>
    <t>8 - Programming Language Used</t>
  </si>
  <si>
    <t>very popular</t>
  </si>
  <si>
    <t>9 - Project Domain</t>
  </si>
  <si>
    <t>common domain</t>
  </si>
  <si>
    <t>10 - Source Code</t>
  </si>
  <si>
    <t>popular repo</t>
  </si>
  <si>
    <t>Marginal repo</t>
  </si>
  <si>
    <t>11 - Time to resolve tickets</t>
  </si>
  <si>
    <t>sum(ticket solving time)</t>
  </si>
  <si>
    <t># tickets</t>
  </si>
  <si>
    <t>ratio</t>
  </si>
  <si>
    <t>No data</t>
  </si>
  <si>
    <t>12 - Time Spent in Code Reviews</t>
  </si>
  <si>
    <t>sum(code review acceptance time)</t>
  </si>
  <si>
    <t># reviews</t>
  </si>
  <si>
    <t>13 - Pending Work</t>
  </si>
  <si>
    <t># tickets over last y</t>
  </si>
  <si>
    <t># solved tickets</t>
  </si>
  <si>
    <t># new tickets</t>
  </si>
  <si>
    <t>Controlled</t>
  </si>
  <si>
    <t>Overloaded</t>
  </si>
  <si>
    <t>14 - Security Requirements</t>
  </si>
  <si>
    <t>15 - Threat Modelling</t>
  </si>
  <si>
    <t>Basic</t>
  </si>
  <si>
    <t>basic</t>
  </si>
  <si>
    <t>16 - Security Code reviews</t>
  </si>
  <si>
    <t>informal</t>
  </si>
  <si>
    <t>Informal</t>
  </si>
  <si>
    <t>Formal</t>
  </si>
  <si>
    <t>17 - Security Testing</t>
  </si>
  <si>
    <t>Defined</t>
  </si>
  <si>
    <t>18 - Vulnerability Management</t>
  </si>
  <si>
    <t>defined</t>
  </si>
  <si>
    <t>19 - Software Development Methodologies</t>
  </si>
  <si>
    <t>20 - SLA</t>
  </si>
  <si>
    <t>21 - Longevity</t>
  </si>
  <si>
    <t>reference project</t>
  </si>
  <si>
    <t>Veteran project</t>
  </si>
  <si>
    <t>Reference project</t>
  </si>
  <si>
    <t>22 - Real Knowledge Existent in the market of the language and platforms Used</t>
  </si>
  <si>
    <t>PYPL index</t>
  </si>
  <si>
    <t>Common programming language</t>
  </si>
  <si>
    <t>Popular programming language</t>
  </si>
  <si>
    <t>23 - People Participating</t>
  </si>
  <si>
    <t>high</t>
  </si>
  <si>
    <t>low</t>
  </si>
  <si>
    <t>medium</t>
  </si>
  <si>
    <t>24 - Organisations Participating</t>
  </si>
  <si>
    <t>Level 1</t>
  </si>
  <si>
    <t>Level 2</t>
  </si>
  <si>
    <t>Level 5</t>
  </si>
  <si>
    <t>25 - Geographically distributed user community</t>
  </si>
  <si>
    <t>Geographically concentrated</t>
  </si>
  <si>
    <t>Geographically widely spread</t>
  </si>
  <si>
    <t>26 - Project Management</t>
  </si>
  <si>
    <t>27 - Project Roadmap</t>
  </si>
  <si>
    <t>No project roadmap</t>
  </si>
  <si>
    <t>28 - Project Structure</t>
  </si>
  <si>
    <t>29 - Documentation</t>
  </si>
  <si>
    <t>Full doc</t>
  </si>
  <si>
    <t>Partial doc</t>
  </si>
  <si>
    <t>Basic doc</t>
  </si>
  <si>
    <t>30 - Licensing</t>
  </si>
  <si>
    <t>31 - Training</t>
  </si>
  <si>
    <t>32 - Funding - Monetary</t>
  </si>
  <si>
    <t>33 - Work force</t>
  </si>
  <si>
    <t>dedicated</t>
  </si>
  <si>
    <t>Volunteering</t>
  </si>
  <si>
    <t>34 - Infrastructure assets</t>
  </si>
  <si>
    <t>shared</t>
  </si>
  <si>
    <t>No</t>
  </si>
  <si>
    <t>Category</t>
  </si>
  <si>
    <t>Metric Name</t>
  </si>
  <si>
    <t>Measurement levels</t>
  </si>
  <si>
    <t>Community Activity</t>
  </si>
  <si>
    <t>Code Activity</t>
  </si>
  <si>
    <t>Release history</t>
  </si>
  <si>
    <t>Number of commits</t>
  </si>
  <si>
    <t>Number of tickets</t>
  </si>
  <si>
    <t>Communications</t>
  </si>
  <si>
    <t>Adoptions/implementations by external organizations / communities</t>
  </si>
  <si>
    <t>SW evolution</t>
  </si>
  <si>
    <t xml:space="preserve">Programming language used </t>
  </si>
  <si>
    <t>Project domain</t>
  </si>
  <si>
    <t>Source code</t>
  </si>
  <si>
    <t>-</t>
  </si>
  <si>
    <t>Performance</t>
  </si>
  <si>
    <t>Time to resolve tickets</t>
  </si>
  <si>
    <t>Time spent in code reviews</t>
  </si>
  <si>
    <t>Pending work</t>
  </si>
  <si>
    <t>Quality and Security</t>
  </si>
  <si>
    <t>Security requirements</t>
  </si>
  <si>
    <t>Threat modelling</t>
  </si>
  <si>
    <t>Security Code reviews</t>
  </si>
  <si>
    <t>Security testing</t>
  </si>
  <si>
    <t>Vulnerability management</t>
  </si>
  <si>
    <t>Quality assurance - Methodologies used</t>
  </si>
  <si>
    <t xml:space="preserve"> SLA</t>
  </si>
  <si>
    <t>Demographics and Diversity</t>
  </si>
  <si>
    <t>Longevity</t>
  </si>
  <si>
    <t xml:space="preserve">Real knowledge of the language and platforms </t>
  </si>
  <si>
    <t>People participating</t>
  </si>
  <si>
    <r>
      <t>Organi</t>
    </r>
    <r>
      <rPr>
        <b/>
        <sz val="11"/>
        <color rgb="FF000000"/>
        <rFont val="Calibri"/>
        <family val="2"/>
        <charset val="161"/>
      </rPr>
      <t>s</t>
    </r>
    <r>
      <rPr>
        <sz val="11"/>
        <color rgb="FF000000"/>
        <rFont val="Liberation Sans1"/>
      </rPr>
      <t>ations participating</t>
    </r>
  </si>
  <si>
    <t xml:space="preserve">Geographically distributed user community </t>
  </si>
  <si>
    <t>Governance</t>
  </si>
  <si>
    <t>Project Management</t>
  </si>
  <si>
    <t>Project Roadmap</t>
  </si>
  <si>
    <t>Project structure</t>
  </si>
  <si>
    <t>Documentation</t>
  </si>
  <si>
    <t>Licensing</t>
  </si>
  <si>
    <t>Training</t>
  </si>
  <si>
    <t xml:space="preserve"> FOSS Support</t>
  </si>
  <si>
    <t>Funding - Monetary</t>
  </si>
  <si>
    <t>Work force</t>
  </si>
  <si>
    <t>Infrastructure assets</t>
  </si>
  <si>
    <t>FOSS Support</t>
  </si>
  <si>
    <t>TOTAL AVERAGE</t>
  </si>
  <si>
    <t>Code activity</t>
  </si>
  <si>
    <t>Number of adoptions</t>
  </si>
  <si>
    <t>Programming language</t>
  </si>
  <si>
    <t>Security review</t>
  </si>
  <si>
    <t>Software development methodologies</t>
  </si>
  <si>
    <t>SLA</t>
  </si>
  <si>
    <t>Real Knowledge Existent in the market of the language</t>
  </si>
  <si>
    <t>Organizations participating</t>
  </si>
  <si>
    <t>Geographically distributed community</t>
  </si>
  <si>
    <t>Project management</t>
  </si>
  <si>
    <t>Project roadmap</t>
  </si>
  <si>
    <t>Funding - monetary</t>
  </si>
  <si>
    <t>Workforce</t>
  </si>
  <si>
    <t>Unusual</t>
  </si>
  <si>
    <t>Non-common domain</t>
  </si>
  <si>
    <t>No security code reviews</t>
  </si>
  <si>
    <t>Beginners project</t>
  </si>
  <si>
    <t>Specialized programming language</t>
  </si>
  <si>
    <t>Shared</t>
  </si>
  <si>
    <t>Disappointing</t>
  </si>
  <si>
    <t>Common domain</t>
  </si>
  <si>
    <t>Independent repo</t>
  </si>
  <si>
    <t>Adult project</t>
  </si>
  <si>
    <t>Level 4</t>
  </si>
  <si>
    <t>Geographically spread</t>
  </si>
  <si>
    <t>Dedicated</t>
  </si>
  <si>
    <t>Mixed</t>
  </si>
  <si>
    <t>Popular</t>
  </si>
  <si>
    <t>Common repo</t>
  </si>
  <si>
    <t>Experimented project</t>
  </si>
  <si>
    <t>Level 3</t>
  </si>
  <si>
    <t>Very popular</t>
  </si>
  <si>
    <t>Popular repo</t>
  </si>
  <si>
    <t>slf4j-api</t>
  </si>
  <si>
    <t>commons-logging</t>
  </si>
  <si>
    <t>commons-lang</t>
  </si>
  <si>
    <t>commons-collections</t>
  </si>
  <si>
    <t>log4j</t>
  </si>
  <si>
    <t>commons-io</t>
  </si>
  <si>
    <t>spring-core</t>
  </si>
  <si>
    <t>jcl-over-slf4j</t>
  </si>
  <si>
    <t>commons-codec</t>
  </si>
  <si>
    <t>javassist</t>
  </si>
  <si>
    <t>aopalliance</t>
  </si>
  <si>
    <t>validation-api</t>
  </si>
  <si>
    <t>commons-beanutils</t>
  </si>
  <si>
    <t>guava</t>
  </si>
  <si>
    <t>dom4j</t>
  </si>
  <si>
    <t>joda-time</t>
  </si>
  <si>
    <t>jackson-core</t>
  </si>
  <si>
    <t>jackson-databind</t>
  </si>
  <si>
    <t>slf4j-log4j12</t>
  </si>
  <si>
    <t>stax-api</t>
  </si>
  <si>
    <t>antlr</t>
  </si>
  <si>
    <t>logback-core</t>
  </si>
  <si>
    <t>xml-apis</t>
  </si>
  <si>
    <t>hibernate-validator</t>
  </si>
  <si>
    <t>hibernate-commons-annotations</t>
  </si>
  <si>
    <t>aspectjweaver</t>
  </si>
  <si>
    <t>javaee-api</t>
  </si>
  <si>
    <t>hibernate-core</t>
  </si>
  <si>
    <t>hibernate-entitymanager</t>
  </si>
  <si>
    <t>asm</t>
  </si>
  <si>
    <t>jackson-annotations</t>
  </si>
  <si>
    <t>jul-to-slf4j</t>
  </si>
  <si>
    <t>aspectjrt</t>
  </si>
  <si>
    <t>jboss-logging</t>
  </si>
  <si>
    <t>httpcore</t>
  </si>
  <si>
    <t>httpclient</t>
  </si>
  <si>
    <t>jsr305</t>
  </si>
  <si>
    <t>log4j-over-slf4j</t>
  </si>
  <si>
    <t>jaxb-impl</t>
  </si>
  <si>
    <t>ehcache</t>
  </si>
  <si>
    <t>commons-httpclient</t>
  </si>
  <si>
    <t>jaxb-api</t>
  </si>
  <si>
    <t>mimepull</t>
  </si>
  <si>
    <t>xmlbeans</t>
  </si>
  <si>
    <t>commons-fileupload</t>
  </si>
  <si>
    <t>cglib-nodep</t>
  </si>
  <si>
    <t>hibernate-jpa-2.0-api</t>
  </si>
  <si>
    <t>xstream</t>
  </si>
  <si>
    <t>woodstox-core-asl</t>
  </si>
  <si>
    <t>wsdl4j</t>
  </si>
  <si>
    <t>jta</t>
  </si>
  <si>
    <t>jsoup</t>
  </si>
  <si>
    <t>Java{TM} Platform SE binary</t>
  </si>
  <si>
    <t>kernel</t>
  </si>
  <si>
    <t>python</t>
  </si>
  <si>
    <t>GCC</t>
  </si>
  <si>
    <t>perl</t>
  </si>
  <si>
    <t>bzip2</t>
  </si>
  <si>
    <t>openssl</t>
  </si>
  <si>
    <t>passwd</t>
  </si>
  <si>
    <t>sed</t>
  </si>
  <si>
    <t>lvm2</t>
  </si>
  <si>
    <t>samba</t>
  </si>
  <si>
    <t>https://www.openhub.net/p/slf4j</t>
  </si>
  <si>
    <t>https://www.openhub.net/p/Apache-Commons-Logging</t>
  </si>
  <si>
    <t>https://www.openhub.net/p/Apache-Commons-Lang</t>
  </si>
  <si>
    <t>https://www.openhub.net/p/Apache-Commons-Collections</t>
  </si>
  <si>
    <t>https://www.openhub.net/p/log4j</t>
  </si>
  <si>
    <t>https://www.openhub.net/p/commons_io</t>
  </si>
  <si>
    <t>https://www.openhub.net/p/spring</t>
  </si>
  <si>
    <t>https://github.com/bgandon/juli-jcl-over-slf4j</t>
  </si>
  <si>
    <t>https://www.openhub.net/p/apache-commons-codec</t>
  </si>
  <si>
    <t>https://www.openhub.net/p/Javassist</t>
  </si>
  <si>
    <t>https://www.openhub.net/p/aopalliance</t>
  </si>
  <si>
    <t>https://github.com/beanvalidation/beanvalidation-api</t>
  </si>
  <si>
    <t>https://www.openhub.net/p/apache-commons-beanutils</t>
  </si>
  <si>
    <t>https://www.openhub.net/p/guava-libraries</t>
  </si>
  <si>
    <t>https://www.openhub.net/p/dom4j</t>
  </si>
  <si>
    <t>https://www.openhub.net/p/joda-time</t>
  </si>
  <si>
    <t>https://www.openhub.net/p/jackson_core</t>
  </si>
  <si>
    <t>https://www.openhub.net/p/jackson-databind</t>
  </si>
  <si>
    <t>https://github.com/qos-ch/slf4j/tree/master/slf4j-log4j12</t>
  </si>
  <si>
    <t>https://www.openhub.net/p/stax-ex</t>
  </si>
  <si>
    <t>https://www.openhub.net/p/antlr/commits/summary</t>
  </si>
  <si>
    <t>https://www.openhub.net/p/logback</t>
  </si>
  <si>
    <t>https://www.openhub.net/p/xmlapi</t>
  </si>
  <si>
    <t>https://www.openhub.net/p/hibernate-validator</t>
  </si>
  <si>
    <t>https://www.openhub.net/p/hibernate-annotations</t>
  </si>
  <si>
    <t>https://www.openhub.net/p/freshmeat_aspectj/commits/summary</t>
  </si>
  <si>
    <t>https://www.openhub.net/p/hibernate</t>
  </si>
  <si>
    <t>https://www.openhub.net/p/hibernate-entitymanager</t>
  </si>
  <si>
    <t>https://www.openhub.net/p/asm</t>
  </si>
  <si>
    <t>https://www.openhub.net/p/jackson-annotations</t>
  </si>
  <si>
    <t>https://github.com/qos-ch/slf4j/tree/master/jul-to-slf4j</t>
  </si>
  <si>
    <t>https://www.openhub.net/p/freshmeat_aspectj</t>
  </si>
  <si>
    <t>https://www.openhub.net/p/jboss-logging</t>
  </si>
  <si>
    <t>https://www.openhub.net/p/httpcore</t>
  </si>
  <si>
    <t>http://hc.apache.org/httpcomponents-client-ga/httpclient/project-reports.html</t>
  </si>
  <si>
    <t>https://www.openhub.net/p/JSR305CheckstylePlugin</t>
  </si>
  <si>
    <t>https://github.com/qos-ch/slf4j/tree/master/log4j-over-slf4j</t>
  </si>
  <si>
    <t>https://www.openhub.net/p/jaxb-impl</t>
  </si>
  <si>
    <t>https://www.openhub.net/p/ehcache</t>
  </si>
  <si>
    <t>https://www.openhub.net/p/httpcomponents_client</t>
  </si>
  <si>
    <t>https://github.com/javaee/jaxb-v2/commits/master</t>
  </si>
  <si>
    <t>https://www.openhub.net/p/mimepull</t>
  </si>
  <si>
    <t>https://www.openhub.net/p/p_5596</t>
  </si>
  <si>
    <t>https://www.openhub.net/p/apache-commons-fileupload</t>
  </si>
  <si>
    <t>https://www.openhub.net/p/cglib/commits/summary</t>
  </si>
  <si>
    <t>https://www.openhub.net/p/hibernate-jpa-api</t>
  </si>
  <si>
    <t>https://www.openhub.net/p/xstream</t>
  </si>
  <si>
    <t>https://www.openhub.net/p/woodstox</t>
  </si>
  <si>
    <t>https://sourceforge.net/projects/wsdl4j/</t>
  </si>
  <si>
    <t>https://github.com/javaee/javax.transaction</t>
  </si>
  <si>
    <t>https://www.openhub.net/p/jsoup</t>
  </si>
  <si>
    <t>https://www.openhub.net/p/sevenzip</t>
  </si>
  <si>
    <t>https://www.openhub.net/p/java</t>
  </si>
  <si>
    <t>https://www.openhub.net/p/calibre</t>
  </si>
  <si>
    <t>https://developer.mozilla.org/en-US/docs/Archive/Mozilla/XULRunner</t>
  </si>
  <si>
    <t>https://www.openhub.net/p/python</t>
  </si>
  <si>
    <t>https://www.openhub.net/p/gcc</t>
  </si>
  <si>
    <t>https://www.openhub.net/p/perl</t>
  </si>
  <si>
    <t>https://www.openhub.net/p/bzip2</t>
  </si>
  <si>
    <t>https://www.openhub.net/p/passwd</t>
  </si>
  <si>
    <t>Ν/Α</t>
  </si>
  <si>
    <t>https://www.slf4j.org/news.html</t>
  </si>
  <si>
    <t>https://commons.apache.org/proper/commons-logging/changes-report.html</t>
  </si>
  <si>
    <t>https://commons.apache.org/proper/commons-lang/release-history.html</t>
  </si>
  <si>
    <t>https://github.com/apache/commons-collections/releases</t>
  </si>
  <si>
    <t>https://logging.apache.org/log4j/log4j-2.2/changes-report.html</t>
  </si>
  <si>
    <t>https://commons.apache.org/proper/commons-io/</t>
  </si>
  <si>
    <t>https://mvnrepository.com/artifact/org.springframework/spring-core</t>
  </si>
  <si>
    <t>https://mvnrepository.com/artifact/org.slf4j/jcl-over-slf4j</t>
  </si>
  <si>
    <t>https://commons.apache.org/proper/commons-codec/changes-report.html</t>
  </si>
  <si>
    <t>https://github.com/jboss-javassist/javassist/releases</t>
  </si>
  <si>
    <t>https://mvnrepository.com/artifact/aopalliance/aopalliance/1.0</t>
  </si>
  <si>
    <t>https://mvnrepository.com/artifact/javax.validation/validation-api</t>
  </si>
  <si>
    <t>https://github.com/apache/commons-beanutils/releases</t>
  </si>
  <si>
    <t>https://github.com/google/guava/releases?after=v6.0</t>
  </si>
  <si>
    <t>https://github.com/dom4j/dom4j/releases</t>
  </si>
  <si>
    <t>https://www.joda.org/joda-time/changes-report.html</t>
  </si>
  <si>
    <t>https://github.com/FasterXML/jackson/wiki/Jackson-Releases</t>
  </si>
  <si>
    <t>https://github.com/FasterXML/jackson-databind/releases</t>
  </si>
  <si>
    <t>https://mvnrepository.com/artifact/org.slf4j/slf4j-log4j12</t>
  </si>
  <si>
    <t>https://mvnrepository.com/artifact/javax.xml.stream/stax-api</t>
  </si>
  <si>
    <t>https://github.com/antlr/antlr4/releases</t>
  </si>
  <si>
    <t>https://mvnrepository.com/artifact/ch.qos.logback/logback-core</t>
  </si>
  <si>
    <t>https://github.com/hobbyquaker/XML-API/releases</t>
  </si>
  <si>
    <t>https://github.com/hibernate/hibernate-validator/releases</t>
  </si>
  <si>
    <t>https://github.com/hibernate/hibernate-commons-annotations/releases</t>
  </si>
  <si>
    <t>https://mvnrepository.com/artifact/org.aspectj/aspectjweaver</t>
  </si>
  <si>
    <t>https://mvnrepository.com/artifact/javax/javaee-api</t>
  </si>
  <si>
    <t>https://mvnrepository.com/artifact/org.hibernate/hibernate-entitymanager</t>
  </si>
  <si>
    <t>https://asm.ow2.io/versions.html</t>
  </si>
  <si>
    <t>https://mvnrepository.com/artifact/com.fasterxml.jackson.core/jackson-annotations</t>
  </si>
  <si>
    <t>https://mvnrepository.com/artifact/org.aspectj/aspectjrt</t>
  </si>
  <si>
    <t>https://github.com/jboss-logging/jboss-logging/releases</t>
  </si>
  <si>
    <t>https://github.com/apache/httpcomponents-core/releases</t>
  </si>
  <si>
    <t>https://mvnrepository.com/artifact/org.apache.httpcomponents/httpclient</t>
  </si>
  <si>
    <t>https://mvnrepository.com/artifact/com.google.code.findbugs/jsr305</t>
  </si>
  <si>
    <t>https://mvnrepository.com/artifact/org.slf4j/log4j-over-slf4j</t>
  </si>
  <si>
    <t>https://mvnrepository.com/artifact/com.sun.xml.bind/jaxb-impl</t>
  </si>
  <si>
    <t>https://mvnrepository.com/artifact/net.sf.ehcache/ehcache</t>
  </si>
  <si>
    <t>https://mvnrepository.com/artifact/javax.xml.bind/jaxb-api</t>
  </si>
  <si>
    <t>https://mvnrepository.com/artifact/org.netbeans.external/mimepull</t>
  </si>
  <si>
    <t>https://github.com/apache/xmlbeans/releases</t>
  </si>
  <si>
    <t>https://github.com/apache/commons-fileupload/releases</t>
  </si>
  <si>
    <t>https://mvnrepository.com/artifact/cglib/cglib-nodep</t>
  </si>
  <si>
    <t>https://mvnrepository.com/artifact/org.hibernate.javax.persistence/hibernate-jpa-2.0-api</t>
  </si>
  <si>
    <t>https://github.com/staltz/xstream/releases</t>
  </si>
  <si>
    <t>https://mvnrepository.com/artifact/org.codehaus.woodstox/woodstox-core-asl</t>
  </si>
  <si>
    <t>https://sourceforge.net/p/wsdl4j/news/</t>
  </si>
  <si>
    <t>https://mvnrepository.com/artifact/javax.transaction/jta</t>
  </si>
  <si>
    <t>https://github.com/jhy/jsoup/releases</t>
  </si>
  <si>
    <t>https://www.mozilla.org/en-US/firefox/releases/</t>
  </si>
  <si>
    <t>https://github.com/videolan/vlc/graphs/commit-activity</t>
  </si>
  <si>
    <t>https://github.com/kornelski/7z/graphs/commit-activity</t>
  </si>
  <si>
    <t>https://www.codejava.net/java-se/java-se-versions-history</t>
  </si>
  <si>
    <t>https://github.com/kovidgoyal/calibre/releases</t>
  </si>
  <si>
    <t>https://ftp.mozilla.org/pub/xulrunner/releases/</t>
  </si>
  <si>
    <t>https://kernelnewbies.org/LinuxVersions</t>
  </si>
  <si>
    <t>https://www.python.org/downloads/</t>
  </si>
  <si>
    <t>https://gcc.gnu.org/releases.html</t>
  </si>
  <si>
    <t>https://github.com/Perl/perl5/releases</t>
  </si>
  <si>
    <t>https://sourceware.org/glibc/wiki/Glibc%20Timeline</t>
  </si>
  <si>
    <t>https://github.com/philr/bzip2-windows/releases/</t>
  </si>
  <si>
    <t>https://github.com/openssl/openssl/releases</t>
  </si>
  <si>
    <t>n/a</t>
  </si>
  <si>
    <t>https://jira.qos.ch/browse/LOGBACK-1449?filter=-4</t>
  </si>
  <si>
    <t>https://issues.apache.org/jira/browse/LOGGING-165?filter=-4&amp;jql=project%20%3D%20LOGGING%20AND%20status%20in%20(Open%2C%20%22In%20Progress%22%2C%20Reopened%2C%20Resolved%2C%20Closed)%20ORDER%20BY%20created%20DESC</t>
  </si>
  <si>
    <t>https://issues.apache.org/jira/browse/LANG-1432?jql=project%20%3D%20LANG%20AND%20status%20in%20(Open%2C%20%22In%20Progress%22%2C%20Reopened%2C%20Resolved%2C%20Closed)%20ORDER%20BY%20key%20DESC</t>
  </si>
  <si>
    <t>https://issues.apache.org/jira/browse/COLLECTIONS-711?jql=project%20%3D%20COLLECTIONS%20AND%20status%20in%20(Open%2C%20%22In%20Progress%22%2C%20Reopened%2C%20Resolved%2C%20Closed)%20ORDER%20BY%20key%20DESC</t>
  </si>
  <si>
    <t>https://issues.apache.org/jira/projects/LOG4J2/issues/LOG4J2-2546?filter=allissues</t>
  </si>
  <si>
    <t>https://issues.apache.org/jira/browse/IO-591?jql=project%20%3D%20IO%20AND%20status%20in%20(Open%2C%20%22In%20Progress%22%2C%20Reopened%2C%20Resolved%2C%20Closed)%20ORDER%20BY%20key%20DESC</t>
  </si>
  <si>
    <t>https://jira.spring.io/browse/SPR-17656?jql=project%20%3D%20SPR%20ORDER%20BY%20created%20DESC%2C%20priority%20DESC%2C%20updated%20DESC</t>
  </si>
  <si>
    <t>https://issues.apache.org/jira/browse/CODEC-253?jql=project%20%3D%20CODEC%20AND%20issuetype%20in%20(standardIssueTypes()%2C%20subTaskIssueTypes()%2C%20Bug%2C%20Improvement%2C%20%22New%20Feature%22%2C%20Task%2C%20Test%2C%20Wish%2C%20Sub-task)%20AND%20status%20in%20(Open%2C%20%22In%20Progress%22%2C%20Reopened%2C%20Resolved%2C%20Closed)%20ORDER%20BY%20key%20DESC</t>
  </si>
  <si>
    <t>https://github.com/jboss-javassist/javassist/issues?page=2&amp;q=is%3Aopen&amp;utf8=%E2%9C%93</t>
  </si>
  <si>
    <t>https://sourceforge.net/p/aopalliance/bugs/</t>
  </si>
  <si>
    <t>https://hibernate.atlassian.net/projects/BVAL/issues/BVAL-248?filter=allopenissues</t>
  </si>
  <si>
    <t>https://issues.apache.org/jira/projects/BEANUTILS/issues/BEANUTILS-483?filter=allopenissues</t>
  </si>
  <si>
    <t>https://github.com/google/guava/issues</t>
  </si>
  <si>
    <t>https://github.com/dom4j/dom4j/issues</t>
  </si>
  <si>
    <t>https://github.com/JodaOrg/joda-time/issues</t>
  </si>
  <si>
    <t>https://github.com/FasterXML/jackson-core/issues</t>
  </si>
  <si>
    <t>https://github.com/FasterXML/jackson-databind/issues</t>
  </si>
  <si>
    <t>https://github.com/kohsuke/stax-ex/issues</t>
  </si>
  <si>
    <t>https://github.com/antlr/antlr4/issues</t>
  </si>
  <si>
    <t>https://jira.qos.ch/browse/LOGBACK-1457?filter=-4&amp;jql=project%20%3D%20LOGBACK%20order%20by%20created%20DESC</t>
  </si>
  <si>
    <t>https://hibernate.atlassian.net/projects/HV/issues/HV-1698?filter=allissues</t>
  </si>
  <si>
    <t>https://hibernate.atlassian.net/projects/ANN/issues/ANN-813?filter=allissues</t>
  </si>
  <si>
    <t>https://bugs.eclipse.org/bugs/buglist.cgi?bug_file_loc_type=allwordssubstr&amp;bug_severity=blocker&amp;bug_severity=critical&amp;bug_severity=major&amp;bug_severity=normal&amp;bug_severity=minor&amp;bug_severity=trivial&amp;bug_status=NEW&amp;bug_status=ASSIGNED&amp;bug_status=REOPENED&amp;bugidtype=include&amp;chfieldto=Now&amp;emailtype1=substring&amp;emailtype2=substring&amp;field0-0-0=noop&amp;keywords_type=allwords&amp;long_desc_type=allwordssubstr&amp;order=bug_status DESC%2Cpriority%2Cassigned_to%2Cbug_id&amp;product=AspectJ&amp;query_format=advanced&amp;short_desc_type=allwordssubstr&amp;status_whiteboard_type=allwordssubstr&amp;type0-0-0=noop</t>
  </si>
  <si>
    <t>https://hibernate.atlassian.net/projects/HHH/issues/HHH-13280?filter=allissues</t>
  </si>
  <si>
    <t>https://hibernate.atlassian.net/projects/EJB/issues/?filter=allopenissues</t>
  </si>
  <si>
    <t>https://gitlab.ow2.org/asm/asm/issues</t>
  </si>
  <si>
    <t>https://github.com/FasterXML/jackson-annotations/pulls?utf8=%E2%9C%93&amp;q=</t>
  </si>
  <si>
    <t>https://github.com/eclipse/org.aspectj/pulls?utf8=%E2%9C%93&amp;q=</t>
  </si>
  <si>
    <t>https://github.com/jboss-logging/jboss-logging/pulls?utf8=%E2%9C%93&amp;q=</t>
  </si>
  <si>
    <t>https://github.com/apache/httpcomponents-core/pulls?utf8=%E2%9C%93&amp;q=</t>
  </si>
  <si>
    <t>https://issues.apache.org/jira/projects/HTTPCLIENT/issues/HTTPCLIENT-1969?filter=allopenissues</t>
  </si>
  <si>
    <t>https://groups.google.com/forum/#!forum/jsr-305</t>
  </si>
  <si>
    <t>https://github.com/javagems/jaxb-impl</t>
  </si>
  <si>
    <t>https://github.com/ehcache/ehcache3/issues</t>
  </si>
  <si>
    <t>https://issues.apache.org/jira/browse/HTTPCLIENT-1963?jql=project%20%3D%20HTTPCLIENT%20AND%20issuetype%20in%20(standardIssueTypes()%2C%20subTaskIssueTypes()%2C%20Bug%2C%20Improvement%2C%20%22New%20Feature%22%2C%20Task%2C%20Test%2C%20Wish%2C%20Sub-task)%20AND%20status%20in%20(Open%2C%20%22In%20Progress%22%2C%20Reopened%2C%20Resolved%2C%20Closed)%20ORDER%20BY%20key%20DESC</t>
  </si>
  <si>
    <t>https://github.com/javaee/jaxb-v2/issues?page=2&amp;q=is%3Aopen+is%3Aissue</t>
  </si>
  <si>
    <t>https://github.com/javaee/metro-mimepull/issues</t>
  </si>
  <si>
    <t>https://github.com/apache/xmlbeans/pulls?utf8=%E2%9C%93&amp;q=</t>
  </si>
  <si>
    <t>https://issues.apache.org/jira/browse/FILEUPLOAD-296?jql=project%20%3D%20FILEUPLOAD%20AND%20status%20in%20(Open%2C%20%22In%20Progress%22%2C%20Reopened%2C%20Resolved%2C%20Closed)%20ORDER%20BY%20key%20DESC</t>
  </si>
  <si>
    <t>https://sourceforge.net/p/cglib/bugs/?q=%7B%22status%22%3A+%7B%22%24nin%22%3A+%5B%22wont-fix%22%2C+%22closed-invalid%22%2C+%22closed-fixed%22%2C+%22closed%22%5D%7D%7D&amp;limit=250&amp;page=0&amp;sort=mod_date%20desc&amp;filter=%7B%7D&amp;columns-0.name=ticket_num&amp;columns-0.sort_name=ticket_num&amp;columns-0.label=Ticket%20Number&amp;columns-0.active=on&amp;columns-1.name=summary&amp;columns-1.sort_name=summary&amp;columns-1.label=Summary&amp;columns-1.active=on&amp;columns-2.name=_milestone&amp;columns-2.sort_name=custom_fields._milestone&amp;columns-2.label=Milestone&amp;columns-2.active=on&amp;columns-3.name=status&amp;columns-3.sort_name=status&amp;columns-3.label=Status&amp;columns-3.active=on&amp;columns-4.name=assigned_to&amp;columns-4.sort_name=assigned_to_username&amp;columns-4.label=Owner&amp;columns-4.active=on&amp;columns-5.name=reported_by&amp;columns-5.sort_name=reported_by&amp;columns-5.label=Creator&amp;columns-5.active=&amp;columns-6.name=created_date&amp;columns-6.sort_name=created_date&amp;columns-6.label=Created&amp;columns-6.active=on&amp;columns-7.name=mod_date&amp;columns-7.sort_name=mod_date&amp;columns-7.label=Updated&amp;columns-7.active=on&amp;columns-8.name=labels&amp;columns-8.sort_name=labels&amp;columns-8.label=Labels&amp;columns-8.active=&amp;columns-9.name=_priority&amp;columns-9.sort_name=_priority&amp;columns-9.label=Priority&amp;columns-9.active=on</t>
  </si>
  <si>
    <t>http://x-stream.github.io/jira/</t>
  </si>
  <si>
    <t>https://github.com/FasterXML/woodstox/issues?utf8=%E2%9C%93&amp;q=</t>
  </si>
  <si>
    <t>https://sourceforge.net/p/wsdl4j/bugs/</t>
  </si>
  <si>
    <t>https://github.com/jhy/jsoup/issues?utf8=%E2%9C%93&amp;q=</t>
  </si>
  <si>
    <t>https://bugs.launchpad.net/calibre</t>
  </si>
  <si>
    <t>https://bugzilla.mozilla.org/buglist.cgi?query_format=specific&amp;order=relevance+desc&amp;bug_status=__all__&amp;product=&amp;content=XUL&amp;comments=0</t>
  </si>
  <si>
    <t>https://bugs.python.org/</t>
  </si>
  <si>
    <t>https://gcc.gnu.org/bugzilla/buglist.cgi?bug_status=__all__&amp;no_redirect=1&amp;order=bug_id%20DESC&amp;product=gcc&amp;query_format=specific</t>
  </si>
  <si>
    <t>https://rt.perl.org/Public/Search/Results.html?Query=Queue%20=%20%27perl6%27%20AND%20(Status%20=%20%27new%27%20OR%20Status%20=%20%27open%27%20OR%20Status%20=%20%27stalled%27)</t>
  </si>
  <si>
    <t>https://sourceware.org/bugzilla/buglist.cgi?bug_status=__all__&amp;limit=0&amp;list_id=46779&amp;order=bug_id%20DESC&amp;product=glibc&amp;query_format=specific</t>
  </si>
  <si>
    <t>https://bugs.launchpad.net/ubuntu/+source/bzip2/+bugs?orderby=title&amp;start=0</t>
  </si>
  <si>
    <t>N.A</t>
  </si>
  <si>
    <t>6.23 %</t>
  </si>
  <si>
    <t>SW Name</t>
  </si>
  <si>
    <t>Criticity 1 -Exposed to users</t>
  </si>
  <si>
    <t>Criticity 2 -Security related</t>
  </si>
  <si>
    <t>M1 - Code Activity</t>
  </si>
  <si>
    <t>M2 - Release History</t>
  </si>
  <si>
    <t>M3 - Number of Commits</t>
  </si>
  <si>
    <t>M4 - Number of Tickets</t>
  </si>
  <si>
    <t>M5 - Communications</t>
  </si>
  <si>
    <t>M6 - Number of Adoptions</t>
  </si>
  <si>
    <t>M7 - Software Evolution</t>
  </si>
  <si>
    <t xml:space="preserve">M8 - Programming Language Used </t>
  </si>
  <si>
    <t>M9 - Project Domain</t>
  </si>
  <si>
    <t xml:space="preserve">M10 - Source Code </t>
  </si>
  <si>
    <t>M11 - Time to Resolve Tickets</t>
  </si>
  <si>
    <t>M12 - Time Spent in Code Reviews</t>
  </si>
  <si>
    <t>M13 - Pending Work</t>
  </si>
  <si>
    <t>M14 - Security Requirements</t>
  </si>
  <si>
    <t>M15 - Threat Modelling</t>
  </si>
  <si>
    <t>M16 - Security Code reviews</t>
  </si>
  <si>
    <t>M17 - Security Testing</t>
  </si>
  <si>
    <t>M18 - Vulnerability Management</t>
  </si>
  <si>
    <t>M19 - Software Development Methodologies</t>
  </si>
  <si>
    <t>M20 - �SLA</t>
  </si>
  <si>
    <t>M21 - Longevity</t>
  </si>
  <si>
    <t xml:space="preserve">M22 - Real Knowledge Existent in the market of the language </t>
  </si>
  <si>
    <t>M23 - People Participating</t>
  </si>
  <si>
    <t>M24 - Organisation Participating</t>
  </si>
  <si>
    <t xml:space="preserve">M25 - Geographically distributed contributor community </t>
  </si>
  <si>
    <t>M26 - Project Management</t>
  </si>
  <si>
    <t>M27 - Project Roadmap</t>
  </si>
  <si>
    <t>M28 - Project Structure</t>
  </si>
  <si>
    <t>M29 - Documentation</t>
  </si>
  <si>
    <t>M30 - Licensing</t>
  </si>
  <si>
    <t>M31 - Training</t>
  </si>
  <si>
    <t>M32 - Funding - Monetary</t>
  </si>
  <si>
    <t>M33 - Work force</t>
  </si>
  <si>
    <t>M34 - Infrastructure assets</t>
  </si>
  <si>
    <t>NULL</t>
  </si>
  <si>
    <t>Averages</t>
  </si>
  <si>
    <t>Calibre</t>
  </si>
  <si>
    <t xml:space="preserve">XULRunner </t>
  </si>
  <si>
    <t xml:space="preserve">Calibre </t>
  </si>
  <si>
    <t>Info-ZIP</t>
  </si>
  <si>
    <t>qt</t>
  </si>
  <si>
    <t>nspr &amp; nss</t>
  </si>
  <si>
    <t>Gecko SDK</t>
  </si>
  <si>
    <t>libstdc++</t>
  </si>
  <si>
    <t>Notepad++</t>
  </si>
  <si>
    <t>libXau</t>
  </si>
  <si>
    <t>rpm</t>
  </si>
  <si>
    <t>sqlite</t>
  </si>
  <si>
    <t>https://www.openhub.net/p/p_39474</t>
  </si>
  <si>
    <t>https://sourceforge.net/p/infozip/bugs/?limit=100</t>
  </si>
  <si>
    <t>https://www.openhub.net/p/qt5</t>
  </si>
  <si>
    <t>https://github.com/qt/qt5/releases</t>
  </si>
  <si>
    <t>https://bugreports.qt.io/browse/QTWEBSITE-865?jql=</t>
  </si>
  <si>
    <t>http://infozip.sourceforge.net/</t>
  </si>
  <si>
    <t>https://github.com/bford/nss/commits/master</t>
  </si>
  <si>
    <t>https://github.com/SiliconLabs/Gecko_SDK</t>
  </si>
  <si>
    <t>https://github.com/SiliconLabs/Gecko_SDK_Doc</t>
  </si>
  <si>
    <t>https://wiki.mozilla.org/NSS:Release_Versions</t>
  </si>
  <si>
    <t>https://github.com/gcc-mirror/gcc/tree/master/libstdc%2B%2B-v3</t>
  </si>
  <si>
    <t>https://www.openhub.net/p/notepad-plus</t>
  </si>
  <si>
    <t>https://github.com/notepad-plus-plus/notepad-plus-plus/issues</t>
  </si>
  <si>
    <t>http://docs.notepad-plus-plus.org/index.php/Releases</t>
  </si>
  <si>
    <t>https://github.com/freedesktop/xorg-libXau</t>
  </si>
  <si>
    <t>https://github.com/freedesktop/xorg-libXau/releases</t>
  </si>
  <si>
    <t>https://www.openhub.net/p/rpm</t>
  </si>
  <si>
    <t>https://www.openhub.net/p/sqlite</t>
  </si>
  <si>
    <t>https://rpm.org/timeline.html</t>
  </si>
  <si>
    <t>https://www.sqlite.org/changes.html</t>
  </si>
  <si>
    <t>https://sourceforge.net/p/d-gecko/bugs/</t>
  </si>
  <si>
    <t>https://www.sqlite.org/src/rptview?rn=1</t>
  </si>
  <si>
    <t>https://bugs.launchpad.net/rpm</t>
  </si>
  <si>
    <t>marginal repo</t>
  </si>
  <si>
    <t>partial doc</t>
  </si>
  <si>
    <t>XULRunner</t>
  </si>
  <si>
    <t>NEXUS</t>
  </si>
  <si>
    <t>FOSSA</t>
  </si>
  <si>
    <t>Java (formally not FOSS)</t>
  </si>
  <si>
    <t>MEASUREMENT - TEXTUAL RATING (NEXUS)</t>
  </si>
  <si>
    <t>MEASUREMENT - NORMALIZED RATING (NEXUS)</t>
  </si>
  <si>
    <t>MEASUREMENT - TEXTUAL RATING (Workstation, APPV and Server Software)</t>
  </si>
  <si>
    <t>MEASUREMENT - NORMALIZED RATING (FOSS - Workstations &amp; APPV and Server Software)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</si>
</sst>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hh&quot;:&quot;mm&quot;:&quot;ss"/>
    <numFmt numFmtId="165" formatCode="yyyy\-mm\-dd"/>
    <numFmt numFmtId="166" formatCode="0.0000"/>
    <numFmt numFmtId="167" formatCode="0.0%"/>
    <numFmt numFmtId="168" formatCode="#,##0.00&quot; &quot;[$€-80C];[Red]&quot;-&quot;#,##0.00&quot; &quot;[$€-80C]"/>
    <numFmt numFmtId="169" formatCode="#,##0.00\ [$€-80C];[Red]\-#,##0.00\ [$€-80C]"/>
  </numFmts>
  <fonts count="37">
    <font>
      <sz val="11"/>
      <color rgb="FF000000"/>
      <name val="Liberation Sans1"/>
    </font>
    <font>
      <sz val="11"/>
      <color rgb="FF000000"/>
      <name val="Liberation Sans1"/>
    </font>
    <font>
      <sz val="11"/>
      <color rgb="FF000000"/>
      <name val="Calibri"/>
      <family val="2"/>
      <charset val="161"/>
    </font>
    <font>
      <b/>
      <i/>
      <sz val="16"/>
      <color rgb="FF000000"/>
      <name val="Liberation Sans1"/>
    </font>
    <font>
      <u/>
      <sz val="11"/>
      <color rgb="FF0563C1"/>
      <name val="Liberation Sans1"/>
    </font>
    <font>
      <b/>
      <i/>
      <u/>
      <sz val="11"/>
      <color rgb="FF000000"/>
      <name val="Liberation Sans1"/>
    </font>
    <font>
      <sz val="11"/>
      <color rgb="FF000000"/>
      <name val="Ubuntu"/>
    </font>
    <font>
      <sz val="10"/>
      <color rgb="FF000000"/>
      <name val="Ubuntu"/>
    </font>
    <font>
      <b/>
      <u/>
      <sz val="12"/>
      <color rgb="FF000000"/>
      <name val="Calibri"/>
      <family val="2"/>
      <charset val="161"/>
    </font>
    <font>
      <sz val="12"/>
      <color rgb="FF000000"/>
      <name val="Calibri"/>
      <family val="2"/>
      <charset val="161"/>
    </font>
    <font>
      <b/>
      <u/>
      <sz val="10"/>
      <color rgb="FF000000"/>
      <name val="Ubuntu"/>
    </font>
    <font>
      <b/>
      <sz val="9"/>
      <color rgb="FF000000"/>
      <name val="Tahoma"/>
      <family val="2"/>
      <charset val="161"/>
    </font>
    <font>
      <sz val="9"/>
      <color rgb="FF000000"/>
      <name val="Tahoma"/>
      <family val="2"/>
      <charset val="161"/>
    </font>
    <font>
      <b/>
      <sz val="28"/>
      <color rgb="FF000000"/>
      <name val="Calibri"/>
      <family val="2"/>
      <charset val="161"/>
    </font>
    <font>
      <sz val="14"/>
      <color rgb="FFC00000"/>
      <name val="Calibri"/>
      <family val="2"/>
      <charset val="161"/>
    </font>
    <font>
      <b/>
      <sz val="14"/>
      <color rgb="FFFFFFFF"/>
      <name val="Calibri"/>
      <family val="2"/>
      <charset val="161"/>
    </font>
    <font>
      <b/>
      <sz val="12"/>
      <color rgb="FFFFFFFF"/>
      <name val="Calibri"/>
      <family val="2"/>
      <charset val="161"/>
    </font>
    <font>
      <b/>
      <sz val="12"/>
      <color rgb="FFFFFFFF"/>
      <name val="Arial"/>
      <family val="2"/>
      <charset val="161"/>
    </font>
    <font>
      <sz val="12"/>
      <color rgb="FFFFFFFF"/>
      <name val="Calibri"/>
      <family val="2"/>
      <charset val="161"/>
    </font>
    <font>
      <b/>
      <sz val="10"/>
      <color rgb="FF000000"/>
      <name val="Antique Olive"/>
      <family val="2"/>
      <charset val="161"/>
    </font>
    <font>
      <sz val="11"/>
      <color rgb="FFFFFFFF"/>
      <name val="Calibri"/>
      <family val="2"/>
      <charset val="161"/>
    </font>
    <font>
      <b/>
      <sz val="11"/>
      <color rgb="FFFFFFFF"/>
      <name val="Calibri"/>
      <family val="2"/>
      <charset val="161"/>
    </font>
    <font>
      <b/>
      <sz val="10"/>
      <color rgb="FFFFFFFF"/>
      <name val="Antique Olive"/>
      <family val="2"/>
      <charset val="161"/>
    </font>
    <font>
      <b/>
      <sz val="11"/>
      <color rgb="FF000000"/>
      <name val="Calibri"/>
      <family val="2"/>
      <charset val="161"/>
    </font>
    <font>
      <b/>
      <sz val="10"/>
      <color rgb="FFFFFFFF"/>
      <name val="Antique Olive"/>
      <charset val="161"/>
    </font>
    <font>
      <b/>
      <sz val="11"/>
      <color rgb="FF000000"/>
      <name val="Liberation Sans1"/>
      <charset val="161"/>
    </font>
    <font>
      <b/>
      <u/>
      <sz val="10"/>
      <color rgb="FF000000"/>
      <name val="Ubuntu"/>
      <charset val="161"/>
    </font>
    <font>
      <b/>
      <sz val="11"/>
      <color rgb="FF6666FF"/>
      <name val="Ubuntu"/>
      <charset val="1"/>
    </font>
    <font>
      <b/>
      <sz val="11"/>
      <color rgb="FF6666FF"/>
      <name val="Ubuntu"/>
      <charset val="161"/>
    </font>
    <font>
      <u/>
      <sz val="11"/>
      <color rgb="FF0563C1"/>
      <name val="Liberation Sans1"/>
      <charset val="1"/>
    </font>
    <font>
      <u/>
      <sz val="11"/>
      <color rgb="FF0563C1"/>
      <name val="Liberation Sans1"/>
      <charset val="161"/>
    </font>
    <font>
      <sz val="11"/>
      <color rgb="FF00B050"/>
      <name val="Liberation Sans1"/>
      <charset val="1"/>
    </font>
    <font>
      <sz val="11"/>
      <color rgb="FF00B050"/>
      <name val="Liberation Sans1"/>
      <charset val="161"/>
    </font>
    <font>
      <sz val="11"/>
      <color rgb="FF000000"/>
      <name val="Liberation Sans1"/>
      <charset val="161"/>
    </font>
    <font>
      <sz val="11"/>
      <name val="Liberation Sans1"/>
      <charset val="1"/>
    </font>
    <font>
      <sz val="11"/>
      <name val="Liberation Sans1"/>
      <charset val="161"/>
    </font>
    <font>
      <b/>
      <sz val="11"/>
      <color rgb="FF000000"/>
      <name val="Liberation Sans1"/>
    </font>
  </fonts>
  <fills count="1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B4C6E7"/>
        <bgColor rgb="FFB4C6E7"/>
      </patternFill>
    </fill>
    <fill>
      <patternFill patternType="solid">
        <fgColor rgb="FFAEAAAA"/>
        <bgColor rgb="FFAEAAAA"/>
      </patternFill>
    </fill>
    <fill>
      <patternFill patternType="solid">
        <fgColor rgb="FF002060"/>
        <bgColor rgb="FF002060"/>
      </patternFill>
    </fill>
    <fill>
      <patternFill patternType="solid">
        <fgColor rgb="FFE7E6E6"/>
        <bgColor rgb="FFE7E6E6"/>
      </patternFill>
    </fill>
    <fill>
      <patternFill patternType="solid">
        <fgColor rgb="FFD9E1F2"/>
        <bgColor rgb="FFD9E1F2"/>
      </patternFill>
    </fill>
    <fill>
      <patternFill patternType="solid">
        <fgColor rgb="FF44546A"/>
        <bgColor rgb="FF44546A"/>
      </patternFill>
    </fill>
    <fill>
      <patternFill patternType="solid">
        <fgColor rgb="FFFFFF00"/>
        <bgColor rgb="FFFFC000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3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indexed="64"/>
      </bottom>
      <diagonal/>
    </border>
    <border>
      <left/>
      <right style="thick">
        <color rgb="FF000000"/>
      </right>
      <top/>
      <bottom/>
      <diagonal/>
    </border>
    <border>
      <left/>
      <right style="thick">
        <color rgb="FF000000"/>
      </right>
      <top style="medium">
        <color rgb="FF000000"/>
      </top>
      <bottom/>
      <diagonal/>
    </border>
    <border>
      <left/>
      <right style="thick">
        <color rgb="FF000000"/>
      </right>
      <top style="medium">
        <color indexed="64"/>
      </top>
      <bottom/>
      <diagonal/>
    </border>
    <border>
      <left/>
      <right style="thick">
        <color auto="1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5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Border="0" applyProtection="0"/>
    <xf numFmtId="0" fontId="3" fillId="0" borderId="0" applyNumberFormat="0" applyBorder="0" applyProtection="0">
      <alignment horizontal="center"/>
    </xf>
    <xf numFmtId="0" fontId="3" fillId="0" borderId="0" applyNumberFormat="0" applyBorder="0" applyProtection="0">
      <alignment horizontal="center" textRotation="90"/>
    </xf>
    <xf numFmtId="0" fontId="4" fillId="0" borderId="0" applyNumberFormat="0" applyFill="0" applyBorder="0" applyAlignment="0" applyProtection="0"/>
    <xf numFmtId="0" fontId="2" fillId="0" borderId="0" applyNumberFormat="0" applyBorder="0" applyProtection="0"/>
    <xf numFmtId="0" fontId="5" fillId="0" borderId="0" applyNumberFormat="0" applyBorder="0" applyProtection="0"/>
    <xf numFmtId="168" fontId="5" fillId="0" borderId="0" applyBorder="0" applyProtection="0"/>
    <xf numFmtId="0" fontId="4" fillId="0" borderId="0" applyBorder="0" applyProtection="0"/>
    <xf numFmtId="0" fontId="30" fillId="0" borderId="0" applyBorder="0" applyProtection="0"/>
    <xf numFmtId="169" fontId="5" fillId="0" borderId="0" applyBorder="0" applyProtection="0"/>
    <xf numFmtId="0" fontId="1" fillId="0" borderId="0"/>
    <xf numFmtId="9" fontId="1" fillId="0" borderId="0" applyBorder="0" applyProtection="0"/>
    <xf numFmtId="0" fontId="33" fillId="0" borderId="0"/>
  </cellStyleXfs>
  <cellXfs count="205">
    <xf numFmtId="0" fontId="0" fillId="0" borderId="0" xfId="0"/>
    <xf numFmtId="0" fontId="6" fillId="0" borderId="0" xfId="0" applyFont="1"/>
    <xf numFmtId="0" fontId="7" fillId="0" borderId="0" xfId="0" applyFont="1" applyAlignment="1">
      <alignment wrapText="1"/>
    </xf>
    <xf numFmtId="4" fontId="6" fillId="0" borderId="0" xfId="0" applyNumberFormat="1" applyFont="1"/>
    <xf numFmtId="166" fontId="6" fillId="0" borderId="0" xfId="0" applyNumberFormat="1" applyFont="1"/>
    <xf numFmtId="0" fontId="7" fillId="0" borderId="0" xfId="0" applyFont="1"/>
    <xf numFmtId="0" fontId="10" fillId="0" borderId="0" xfId="0" applyFont="1" applyAlignment="1">
      <alignment wrapText="1"/>
    </xf>
    <xf numFmtId="0" fontId="6" fillId="0" borderId="0" xfId="0" applyFont="1" applyFill="1"/>
    <xf numFmtId="0" fontId="0" fillId="0" borderId="0" xfId="0" applyAlignment="1">
      <alignment wrapText="1"/>
    </xf>
    <xf numFmtId="0" fontId="0" fillId="0" borderId="3" xfId="0" applyBorder="1" applyAlignment="1">
      <alignment wrapText="1"/>
    </xf>
    <xf numFmtId="0" fontId="0" fillId="2" borderId="0" xfId="0" applyFill="1" applyAlignment="1">
      <alignment wrapText="1"/>
    </xf>
    <xf numFmtId="0" fontId="0" fillId="2" borderId="0" xfId="0" applyFill="1"/>
    <xf numFmtId="9" fontId="1" fillId="0" borderId="0" xfId="1"/>
    <xf numFmtId="0" fontId="0" fillId="0" borderId="6" xfId="0" applyBorder="1" applyAlignment="1">
      <alignment wrapText="1"/>
    </xf>
    <xf numFmtId="9" fontId="1" fillId="0" borderId="6" xfId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0" borderId="0" xfId="0" applyFill="1" applyAlignment="1">
      <alignment wrapText="1"/>
    </xf>
    <xf numFmtId="0" fontId="0" fillId="0" borderId="0" xfId="0" applyFill="1"/>
    <xf numFmtId="9" fontId="1" fillId="0" borderId="0" xfId="1" applyFill="1"/>
    <xf numFmtId="0" fontId="1" fillId="2" borderId="0" xfId="1" applyNumberFormat="1" applyFill="1"/>
    <xf numFmtId="167" fontId="1" fillId="2" borderId="3" xfId="1" applyNumberFormat="1" applyFill="1" applyBorder="1"/>
    <xf numFmtId="0" fontId="0" fillId="2" borderId="3" xfId="0" applyFill="1" applyBorder="1" applyAlignment="1">
      <alignment wrapText="1"/>
    </xf>
    <xf numFmtId="0" fontId="2" fillId="3" borderId="0" xfId="6" applyFont="1" applyFill="1" applyAlignment="1">
      <alignment horizontal="center" vertical="top"/>
    </xf>
    <xf numFmtId="0" fontId="2" fillId="3" borderId="0" xfId="6" applyFont="1" applyFill="1" applyAlignment="1">
      <alignment horizontal="left" vertical="top"/>
    </xf>
    <xf numFmtId="0" fontId="2" fillId="3" borderId="0" xfId="6" applyFont="1" applyFill="1" applyAlignment="1">
      <alignment vertical="top" wrapText="1"/>
    </xf>
    <xf numFmtId="0" fontId="2" fillId="3" borderId="0" xfId="6" applyFont="1" applyFill="1" applyAlignment="1">
      <alignment horizontal="center" vertical="center"/>
    </xf>
    <xf numFmtId="0" fontId="2" fillId="3" borderId="0" xfId="6" applyFont="1" applyFill="1" applyAlignment="1">
      <alignment vertical="center"/>
    </xf>
    <xf numFmtId="0" fontId="2" fillId="3" borderId="0" xfId="6" applyFont="1" applyFill="1" applyAlignment="1">
      <alignment vertical="top"/>
    </xf>
    <xf numFmtId="0" fontId="13" fillId="3" borderId="0" xfId="6" applyFont="1" applyFill="1" applyAlignment="1">
      <alignment horizontal="center" vertical="top" wrapText="1"/>
    </xf>
    <xf numFmtId="0" fontId="14" fillId="3" borderId="8" xfId="6" applyFont="1" applyFill="1" applyBorder="1" applyAlignment="1">
      <alignment vertical="top"/>
    </xf>
    <xf numFmtId="0" fontId="16" fillId="6" borderId="1" xfId="6" applyFont="1" applyFill="1" applyBorder="1" applyAlignment="1">
      <alignment horizontal="center" vertical="top" wrapText="1"/>
    </xf>
    <xf numFmtId="0" fontId="16" fillId="6" borderId="1" xfId="6" applyFont="1" applyFill="1" applyBorder="1" applyAlignment="1">
      <alignment horizontal="left" vertical="top" wrapText="1"/>
    </xf>
    <xf numFmtId="0" fontId="16" fillId="6" borderId="1" xfId="2" applyFont="1" applyFill="1" applyBorder="1" applyAlignment="1">
      <alignment horizontal="center" vertical="center" wrapText="1"/>
    </xf>
    <xf numFmtId="0" fontId="17" fillId="6" borderId="1" xfId="6" applyFont="1" applyFill="1" applyBorder="1" applyAlignment="1">
      <alignment horizontal="center" vertical="center" wrapText="1"/>
    </xf>
    <xf numFmtId="0" fontId="18" fillId="3" borderId="0" xfId="6" applyFont="1" applyFill="1" applyAlignment="1">
      <alignment vertical="top"/>
    </xf>
    <xf numFmtId="0" fontId="0" fillId="0" borderId="10" xfId="0" applyFill="1" applyBorder="1" applyAlignment="1"/>
    <xf numFmtId="0" fontId="2" fillId="3" borderId="10" xfId="6" applyFont="1" applyFill="1" applyBorder="1" applyAlignment="1">
      <alignment vertical="top"/>
    </xf>
    <xf numFmtId="0" fontId="0" fillId="0" borderId="0" xfId="0" applyFill="1" applyAlignment="1"/>
    <xf numFmtId="0" fontId="2" fillId="7" borderId="1" xfId="6" applyFont="1" applyFill="1" applyBorder="1" applyAlignment="1">
      <alignment horizontal="center" vertical="top" wrapText="1"/>
    </xf>
    <xf numFmtId="0" fontId="2" fillId="0" borderId="1" xfId="6" applyFont="1" applyFill="1" applyBorder="1" applyAlignment="1">
      <alignment vertical="top" wrapText="1"/>
    </xf>
    <xf numFmtId="0" fontId="2" fillId="3" borderId="1" xfId="6" applyFont="1" applyFill="1" applyBorder="1" applyAlignment="1">
      <alignment horizontal="center" vertical="center"/>
    </xf>
    <xf numFmtId="0" fontId="19" fillId="8" borderId="1" xfId="6" applyFont="1" applyFill="1" applyBorder="1" applyAlignment="1">
      <alignment horizontal="center" vertical="center" wrapText="1"/>
    </xf>
    <xf numFmtId="9" fontId="19" fillId="5" borderId="1" xfId="6" applyNumberFormat="1" applyFont="1" applyFill="1" applyBorder="1" applyAlignment="1">
      <alignment horizontal="center" vertical="center" wrapText="1"/>
    </xf>
    <xf numFmtId="9" fontId="19" fillId="8" borderId="1" xfId="6" applyNumberFormat="1" applyFont="1" applyFill="1" applyBorder="1" applyAlignment="1">
      <alignment horizontal="center" vertical="center" wrapText="1"/>
    </xf>
    <xf numFmtId="0" fontId="2" fillId="0" borderId="1" xfId="6" applyFont="1" applyFill="1" applyBorder="1" applyAlignment="1">
      <alignment horizontal="left" vertical="top" wrapText="1"/>
    </xf>
    <xf numFmtId="0" fontId="2" fillId="9" borderId="1" xfId="6" applyFont="1" applyFill="1" applyBorder="1" applyAlignment="1">
      <alignment horizontal="center" vertical="top" wrapText="1"/>
    </xf>
    <xf numFmtId="0" fontId="20" fillId="9" borderId="1" xfId="6" applyFont="1" applyFill="1" applyBorder="1" applyAlignment="1">
      <alignment horizontal="left" vertical="top" wrapText="1"/>
    </xf>
    <xf numFmtId="0" fontId="21" fillId="9" borderId="1" xfId="6" applyFont="1" applyFill="1" applyBorder="1" applyAlignment="1">
      <alignment horizontal="left" vertical="top" wrapText="1"/>
    </xf>
    <xf numFmtId="0" fontId="20" fillId="9" borderId="1" xfId="6" applyFont="1" applyFill="1" applyBorder="1" applyAlignment="1">
      <alignment horizontal="center" vertical="center"/>
    </xf>
    <xf numFmtId="0" fontId="22" fillId="9" borderId="1" xfId="6" applyFont="1" applyFill="1" applyBorder="1" applyAlignment="1">
      <alignment horizontal="center" vertical="center" wrapText="1"/>
    </xf>
    <xf numFmtId="9" fontId="22" fillId="9" borderId="1" xfId="6" applyNumberFormat="1" applyFont="1" applyFill="1" applyBorder="1" applyAlignment="1">
      <alignment horizontal="center" vertical="center" wrapText="1"/>
    </xf>
    <xf numFmtId="0" fontId="20" fillId="9" borderId="1" xfId="6" applyFont="1" applyFill="1" applyBorder="1" applyAlignment="1">
      <alignment horizontal="center" vertical="top" wrapText="1"/>
    </xf>
    <xf numFmtId="0" fontId="21" fillId="9" borderId="1" xfId="6" applyFont="1" applyFill="1" applyBorder="1" applyAlignment="1">
      <alignment vertical="top" wrapText="1"/>
    </xf>
    <xf numFmtId="0" fontId="2" fillId="3" borderId="1" xfId="6" applyFont="1" applyFill="1" applyBorder="1" applyAlignment="1">
      <alignment vertical="top" wrapText="1"/>
    </xf>
    <xf numFmtId="0" fontId="9" fillId="3" borderId="1" xfId="6" applyFont="1" applyFill="1" applyBorder="1" applyAlignment="1">
      <alignment horizontal="center" vertical="center" wrapText="1"/>
    </xf>
    <xf numFmtId="0" fontId="9" fillId="8" borderId="1" xfId="6" applyFont="1" applyFill="1" applyBorder="1" applyAlignment="1">
      <alignment horizontal="center" vertical="center" wrapText="1"/>
    </xf>
    <xf numFmtId="0" fontId="18" fillId="9" borderId="1" xfId="6" applyFont="1" applyFill="1" applyBorder="1" applyAlignment="1">
      <alignment horizontal="center" vertical="center" wrapText="1"/>
    </xf>
    <xf numFmtId="9" fontId="24" fillId="9" borderId="1" xfId="6" applyNumberFormat="1" applyFont="1" applyFill="1" applyBorder="1" applyAlignment="1">
      <alignment horizontal="center" vertical="center" wrapText="1"/>
    </xf>
    <xf numFmtId="0" fontId="0" fillId="0" borderId="0" xfId="0" applyAlignment="1"/>
    <xf numFmtId="164" fontId="0" fillId="0" borderId="0" xfId="0" applyNumberFormat="1" applyAlignment="1"/>
    <xf numFmtId="9" fontId="0" fillId="0" borderId="0" xfId="0" applyNumberFormat="1" applyAlignment="1"/>
    <xf numFmtId="9" fontId="1" fillId="0" borderId="0" xfId="1" applyAlignment="1"/>
    <xf numFmtId="10" fontId="0" fillId="0" borderId="0" xfId="0" applyNumberFormat="1" applyAlignment="1"/>
    <xf numFmtId="165" fontId="0" fillId="0" borderId="0" xfId="0" applyNumberFormat="1" applyAlignment="1"/>
    <xf numFmtId="0" fontId="25" fillId="0" borderId="0" xfId="0" applyFont="1" applyAlignment="1">
      <alignment wrapText="1"/>
    </xf>
    <xf numFmtId="0" fontId="26" fillId="0" borderId="0" xfId="0" applyFont="1" applyAlignment="1">
      <alignment wrapText="1"/>
    </xf>
    <xf numFmtId="0" fontId="27" fillId="0" borderId="0" xfId="0" applyFont="1" applyAlignment="1">
      <alignment wrapText="1"/>
    </xf>
    <xf numFmtId="0" fontId="27" fillId="0" borderId="11" xfId="0" applyFont="1" applyBorder="1" applyAlignment="1">
      <alignment wrapText="1"/>
    </xf>
    <xf numFmtId="0" fontId="28" fillId="0" borderId="11" xfId="0" applyFont="1" applyFill="1" applyBorder="1" applyAlignment="1">
      <alignment wrapText="1"/>
    </xf>
    <xf numFmtId="0" fontId="28" fillId="0" borderId="11" xfId="0" applyFont="1" applyBorder="1" applyAlignment="1">
      <alignment wrapText="1"/>
    </xf>
    <xf numFmtId="0" fontId="28" fillId="0" borderId="12" xfId="0" applyFont="1" applyBorder="1" applyAlignment="1">
      <alignment wrapText="1"/>
    </xf>
    <xf numFmtId="0" fontId="28" fillId="0" borderId="0" xfId="0" applyFont="1" applyAlignment="1">
      <alignment wrapText="1"/>
    </xf>
    <xf numFmtId="0" fontId="29" fillId="0" borderId="13" xfId="9" applyFont="1" applyBorder="1" applyAlignment="1" applyProtection="1">
      <alignment wrapText="1"/>
    </xf>
    <xf numFmtId="0" fontId="29" fillId="0" borderId="0" xfId="9" applyFont="1" applyBorder="1" applyAlignment="1" applyProtection="1">
      <alignment wrapText="1"/>
    </xf>
    <xf numFmtId="0" fontId="4" fillId="0" borderId="0" xfId="5" applyAlignment="1">
      <alignment wrapText="1"/>
    </xf>
    <xf numFmtId="0" fontId="30" fillId="0" borderId="0" xfId="10" applyFont="1" applyBorder="1" applyAlignment="1" applyProtection="1">
      <alignment wrapText="1"/>
    </xf>
    <xf numFmtId="0" fontId="4" fillId="0" borderId="0" xfId="5" applyBorder="1" applyAlignment="1">
      <alignment wrapText="1"/>
    </xf>
    <xf numFmtId="0" fontId="4" fillId="0" borderId="3" xfId="5" applyBorder="1" applyAlignment="1">
      <alignment wrapText="1"/>
    </xf>
    <xf numFmtId="0" fontId="4" fillId="0" borderId="0" xfId="5"/>
    <xf numFmtId="0" fontId="31" fillId="10" borderId="0" xfId="0" applyFont="1" applyFill="1" applyAlignment="1">
      <alignment wrapText="1"/>
    </xf>
    <xf numFmtId="0" fontId="0" fillId="10" borderId="0" xfId="0" applyFill="1"/>
    <xf numFmtId="0" fontId="32" fillId="2" borderId="0" xfId="0" applyFont="1" applyFill="1" applyAlignment="1">
      <alignment wrapText="1"/>
    </xf>
    <xf numFmtId="0" fontId="32" fillId="10" borderId="0" xfId="0" applyFont="1" applyFill="1" applyAlignment="1">
      <alignment wrapText="1"/>
    </xf>
    <xf numFmtId="0" fontId="32" fillId="2" borderId="0" xfId="0" applyFont="1" applyFill="1"/>
    <xf numFmtId="9" fontId="32" fillId="0" borderId="0" xfId="0" applyNumberFormat="1" applyFont="1"/>
    <xf numFmtId="0" fontId="31" fillId="0" borderId="0" xfId="0" applyFont="1"/>
    <xf numFmtId="9" fontId="31" fillId="0" borderId="0" xfId="0" applyNumberFormat="1" applyFont="1"/>
    <xf numFmtId="0" fontId="32" fillId="0" borderId="0" xfId="0" applyFont="1"/>
    <xf numFmtId="9" fontId="31" fillId="0" borderId="0" xfId="1" applyFont="1" applyBorder="1" applyAlignment="1" applyProtection="1"/>
    <xf numFmtId="9" fontId="29" fillId="0" borderId="0" xfId="9" applyNumberFormat="1" applyFont="1" applyBorder="1" applyAlignment="1" applyProtection="1">
      <alignment wrapText="1"/>
    </xf>
    <xf numFmtId="0" fontId="34" fillId="10" borderId="0" xfId="0" applyFont="1" applyFill="1" applyBorder="1"/>
    <xf numFmtId="0" fontId="35" fillId="2" borderId="0" xfId="0" applyFont="1" applyFill="1" applyBorder="1"/>
    <xf numFmtId="0" fontId="35" fillId="10" borderId="0" xfId="0" applyFont="1" applyFill="1" applyBorder="1"/>
    <xf numFmtId="0" fontId="35" fillId="2" borderId="0" xfId="0" applyFont="1" applyFill="1" applyBorder="1" applyAlignment="1">
      <alignment wrapText="1"/>
    </xf>
    <xf numFmtId="9" fontId="31" fillId="0" borderId="11" xfId="1" applyFont="1" applyBorder="1" applyAlignment="1" applyProtection="1"/>
    <xf numFmtId="0" fontId="31" fillId="10" borderId="0" xfId="0" applyFont="1" applyFill="1" applyBorder="1"/>
    <xf numFmtId="0" fontId="32" fillId="2" borderId="0" xfId="0" applyFont="1" applyFill="1" applyBorder="1"/>
    <xf numFmtId="0" fontId="32" fillId="0" borderId="0" xfId="0" applyFont="1" applyFill="1" applyAlignment="1">
      <alignment wrapText="1"/>
    </xf>
    <xf numFmtId="0" fontId="30" fillId="0" borderId="3" xfId="5" applyFont="1" applyBorder="1" applyAlignment="1">
      <alignment wrapText="1"/>
    </xf>
    <xf numFmtId="0" fontId="4" fillId="0" borderId="0" xfId="5" applyAlignment="1">
      <alignment horizontal="center" wrapText="1"/>
    </xf>
    <xf numFmtId="0" fontId="31" fillId="10" borderId="0" xfId="0" applyFont="1" applyFill="1"/>
    <xf numFmtId="0" fontId="32" fillId="10" borderId="0" xfId="0" applyFont="1" applyFill="1"/>
    <xf numFmtId="0" fontId="0" fillId="10" borderId="13" xfId="0" applyFont="1" applyFill="1" applyBorder="1"/>
    <xf numFmtId="9" fontId="0" fillId="0" borderId="11" xfId="1" applyFont="1" applyBorder="1" applyAlignment="1" applyProtection="1"/>
    <xf numFmtId="0" fontId="0" fillId="10" borderId="13" xfId="0" applyFill="1" applyBorder="1"/>
    <xf numFmtId="0" fontId="0" fillId="10" borderId="0" xfId="0" applyFill="1" applyBorder="1"/>
    <xf numFmtId="0" fontId="0" fillId="2" borderId="0" xfId="0" applyFill="1" applyBorder="1"/>
    <xf numFmtId="0" fontId="25" fillId="0" borderId="7" xfId="0" applyFont="1" applyFill="1" applyBorder="1" applyAlignment="1">
      <alignment wrapText="1"/>
    </xf>
    <xf numFmtId="0" fontId="0" fillId="10" borderId="1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10" borderId="13" xfId="0" applyFont="1" applyFill="1" applyBorder="1" applyAlignment="1">
      <alignment horizontal="left"/>
    </xf>
    <xf numFmtId="0" fontId="0" fillId="2" borderId="3" xfId="0" applyFill="1" applyBorder="1" applyAlignment="1">
      <alignment horizontal="left"/>
    </xf>
    <xf numFmtId="0" fontId="0" fillId="10" borderId="0" xfId="1" applyNumberFormat="1" applyFont="1" applyFill="1" applyBorder="1" applyAlignment="1" applyProtection="1"/>
    <xf numFmtId="9" fontId="0" fillId="0" borderId="0" xfId="1" applyFont="1" applyBorder="1" applyAlignment="1" applyProtection="1"/>
    <xf numFmtId="9" fontId="1" fillId="0" borderId="0" xfId="1" applyAlignment="1">
      <alignment wrapText="1"/>
    </xf>
    <xf numFmtId="0" fontId="0" fillId="10" borderId="14" xfId="0" applyFont="1" applyFill="1" applyBorder="1"/>
    <xf numFmtId="167" fontId="0" fillId="10" borderId="13" xfId="1" applyNumberFormat="1" applyFont="1" applyFill="1" applyBorder="1" applyAlignment="1" applyProtection="1"/>
    <xf numFmtId="167" fontId="1" fillId="2" borderId="3" xfId="1" applyNumberFormat="1" applyFill="1" applyBorder="1" applyAlignment="1">
      <alignment wrapText="1"/>
    </xf>
    <xf numFmtId="167" fontId="0" fillId="2" borderId="3" xfId="1" applyNumberFormat="1" applyFont="1" applyFill="1" applyBorder="1"/>
    <xf numFmtId="0" fontId="0" fillId="10" borderId="0" xfId="0" applyFont="1" applyFill="1"/>
    <xf numFmtId="9" fontId="0" fillId="0" borderId="15" xfId="1" applyFont="1" applyBorder="1" applyAlignment="1" applyProtection="1"/>
    <xf numFmtId="9" fontId="0" fillId="0" borderId="0" xfId="1" applyFont="1" applyFill="1"/>
    <xf numFmtId="0" fontId="33" fillId="11" borderId="0" xfId="14" applyFill="1"/>
    <xf numFmtId="0" fontId="33" fillId="0" borderId="0" xfId="14"/>
    <xf numFmtId="9" fontId="22" fillId="9" borderId="16" xfId="6" applyNumberFormat="1" applyFont="1" applyFill="1" applyBorder="1" applyAlignment="1">
      <alignment horizontal="center" vertical="center" wrapText="1"/>
    </xf>
    <xf numFmtId="9" fontId="4" fillId="0" borderId="0" xfId="5" applyNumberFormat="1" applyAlignment="1">
      <alignment wrapText="1"/>
    </xf>
    <xf numFmtId="9" fontId="0" fillId="0" borderId="6" xfId="1" applyFont="1" applyBorder="1"/>
    <xf numFmtId="9" fontId="0" fillId="0" borderId="0" xfId="1" applyFont="1"/>
    <xf numFmtId="0" fontId="0" fillId="2" borderId="17" xfId="0" applyFill="1" applyBorder="1"/>
    <xf numFmtId="0" fontId="17" fillId="6" borderId="19" xfId="6" applyFont="1" applyFill="1" applyBorder="1" applyAlignment="1">
      <alignment horizontal="center" vertical="center" wrapText="1"/>
    </xf>
    <xf numFmtId="0" fontId="19" fillId="8" borderId="19" xfId="6" applyFont="1" applyFill="1" applyBorder="1" applyAlignment="1">
      <alignment horizontal="center" vertical="center" wrapText="1"/>
    </xf>
    <xf numFmtId="9" fontId="19" fillId="8" borderId="19" xfId="6" applyNumberFormat="1" applyFont="1" applyFill="1" applyBorder="1" applyAlignment="1">
      <alignment horizontal="center" vertical="center" wrapText="1"/>
    </xf>
    <xf numFmtId="0" fontId="22" fillId="9" borderId="19" xfId="6" applyFont="1" applyFill="1" applyBorder="1" applyAlignment="1">
      <alignment horizontal="center" vertical="center" wrapText="1"/>
    </xf>
    <xf numFmtId="0" fontId="9" fillId="8" borderId="19" xfId="6" applyFont="1" applyFill="1" applyBorder="1" applyAlignment="1">
      <alignment horizontal="center" vertical="center" wrapText="1"/>
    </xf>
    <xf numFmtId="0" fontId="18" fillId="9" borderId="19" xfId="6" applyFont="1" applyFill="1" applyBorder="1" applyAlignment="1">
      <alignment horizontal="center" vertical="center" wrapText="1"/>
    </xf>
    <xf numFmtId="0" fontId="17" fillId="6" borderId="20" xfId="6" applyFont="1" applyFill="1" applyBorder="1" applyAlignment="1">
      <alignment horizontal="center" vertical="center" wrapText="1"/>
    </xf>
    <xf numFmtId="0" fontId="0" fillId="0" borderId="21" xfId="0" applyFill="1" applyBorder="1" applyAlignment="1"/>
    <xf numFmtId="0" fontId="19" fillId="8" borderId="20" xfId="6" applyFont="1" applyFill="1" applyBorder="1" applyAlignment="1">
      <alignment horizontal="center" vertical="center" wrapText="1"/>
    </xf>
    <xf numFmtId="9" fontId="19" fillId="8" borderId="20" xfId="6" applyNumberFormat="1" applyFont="1" applyFill="1" applyBorder="1" applyAlignment="1">
      <alignment horizontal="center" vertical="center" wrapText="1"/>
    </xf>
    <xf numFmtId="0" fontId="22" fillId="9" borderId="20" xfId="6" applyFont="1" applyFill="1" applyBorder="1" applyAlignment="1">
      <alignment horizontal="center" vertical="center" wrapText="1"/>
    </xf>
    <xf numFmtId="0" fontId="9" fillId="8" borderId="20" xfId="6" applyFont="1" applyFill="1" applyBorder="1" applyAlignment="1">
      <alignment horizontal="center" vertical="center" wrapText="1"/>
    </xf>
    <xf numFmtId="0" fontId="18" fillId="9" borderId="20" xfId="6" applyFont="1" applyFill="1" applyBorder="1" applyAlignment="1">
      <alignment horizontal="center" vertical="center" wrapText="1"/>
    </xf>
    <xf numFmtId="0" fontId="28" fillId="0" borderId="6" xfId="0" applyFont="1" applyBorder="1" applyAlignment="1">
      <alignment wrapText="1"/>
    </xf>
    <xf numFmtId="0" fontId="32" fillId="2" borderId="0" xfId="0" applyFont="1" applyFill="1" applyBorder="1" applyAlignment="1">
      <alignment wrapText="1"/>
    </xf>
    <xf numFmtId="0" fontId="32" fillId="2" borderId="13" xfId="0" applyFont="1" applyFill="1" applyBorder="1"/>
    <xf numFmtId="0" fontId="0" fillId="0" borderId="0" xfId="0" applyFill="1" applyBorder="1"/>
    <xf numFmtId="0" fontId="0" fillId="0" borderId="0" xfId="0" applyBorder="1"/>
    <xf numFmtId="9" fontId="1" fillId="0" borderId="0" xfId="1" applyBorder="1"/>
    <xf numFmtId="0" fontId="28" fillId="0" borderId="23" xfId="0" applyFont="1" applyBorder="1" applyAlignment="1">
      <alignment wrapText="1"/>
    </xf>
    <xf numFmtId="0" fontId="30" fillId="0" borderId="24" xfId="10" applyFont="1" applyBorder="1" applyAlignment="1" applyProtection="1">
      <alignment wrapText="1"/>
    </xf>
    <xf numFmtId="0" fontId="32" fillId="10" borderId="24" xfId="0" applyFont="1" applyFill="1" applyBorder="1" applyAlignment="1">
      <alignment wrapText="1"/>
    </xf>
    <xf numFmtId="9" fontId="32" fillId="0" borderId="24" xfId="0" applyNumberFormat="1" applyFont="1" applyBorder="1"/>
    <xf numFmtId="0" fontId="31" fillId="0" borderId="24" xfId="0" applyFont="1" applyBorder="1"/>
    <xf numFmtId="9" fontId="31" fillId="0" borderId="24" xfId="1" applyFont="1" applyBorder="1" applyAlignment="1" applyProtection="1"/>
    <xf numFmtId="0" fontId="4" fillId="0" borderId="24" xfId="5" applyBorder="1" applyAlignment="1" applyProtection="1">
      <alignment wrapText="1"/>
    </xf>
    <xf numFmtId="0" fontId="35" fillId="10" borderId="24" xfId="0" applyFont="1" applyFill="1" applyBorder="1"/>
    <xf numFmtId="9" fontId="31" fillId="0" borderId="23" xfId="1" applyFont="1" applyBorder="1" applyAlignment="1" applyProtection="1"/>
    <xf numFmtId="0" fontId="32" fillId="0" borderId="24" xfId="0" applyFont="1" applyFill="1" applyBorder="1" applyAlignment="1">
      <alignment wrapText="1"/>
    </xf>
    <xf numFmtId="0" fontId="32" fillId="2" borderId="24" xfId="0" applyFont="1" applyFill="1" applyBorder="1"/>
    <xf numFmtId="0" fontId="0" fillId="2" borderId="25" xfId="0" applyFill="1" applyBorder="1"/>
    <xf numFmtId="9" fontId="0" fillId="0" borderId="23" xfId="1" applyFont="1" applyBorder="1" applyAlignment="1" applyProtection="1"/>
    <xf numFmtId="0" fontId="0" fillId="10" borderId="24" xfId="0" applyFill="1" applyBorder="1"/>
    <xf numFmtId="0" fontId="0" fillId="0" borderId="24" xfId="0" applyFill="1" applyBorder="1"/>
    <xf numFmtId="9" fontId="1" fillId="0" borderId="24" xfId="1" applyFill="1" applyBorder="1"/>
    <xf numFmtId="9" fontId="1" fillId="0" borderId="24" xfId="1" applyBorder="1"/>
    <xf numFmtId="0" fontId="0" fillId="10" borderId="26" xfId="0" applyFont="1" applyFill="1" applyBorder="1" applyAlignment="1">
      <alignment horizontal="center"/>
    </xf>
    <xf numFmtId="0" fontId="0" fillId="10" borderId="26" xfId="0" applyFont="1" applyFill="1" applyBorder="1" applyAlignment="1">
      <alignment horizontal="left"/>
    </xf>
    <xf numFmtId="0" fontId="0" fillId="10" borderId="26" xfId="0" applyFill="1" applyBorder="1"/>
    <xf numFmtId="0" fontId="0" fillId="0" borderId="24" xfId="0" applyBorder="1"/>
    <xf numFmtId="0" fontId="0" fillId="2" borderId="24" xfId="0" applyFill="1" applyBorder="1"/>
    <xf numFmtId="9" fontId="0" fillId="0" borderId="24" xfId="1" applyFont="1" applyBorder="1" applyAlignment="1" applyProtection="1"/>
    <xf numFmtId="167" fontId="0" fillId="10" borderId="26" xfId="1" applyNumberFormat="1" applyFont="1" applyFill="1" applyBorder="1" applyAlignment="1" applyProtection="1"/>
    <xf numFmtId="9" fontId="1" fillId="0" borderId="22" xfId="1" applyBorder="1"/>
    <xf numFmtId="0" fontId="33" fillId="12" borderId="0" xfId="14" applyFill="1"/>
    <xf numFmtId="0" fontId="36" fillId="12" borderId="0" xfId="14" applyFont="1" applyFill="1"/>
    <xf numFmtId="0" fontId="2" fillId="3" borderId="27" xfId="6" applyFont="1" applyFill="1" applyBorder="1" applyAlignment="1">
      <alignment vertical="top"/>
    </xf>
    <xf numFmtId="0" fontId="18" fillId="3" borderId="27" xfId="6" applyFont="1" applyFill="1" applyBorder="1" applyAlignment="1">
      <alignment vertical="top"/>
    </xf>
    <xf numFmtId="0" fontId="0" fillId="0" borderId="27" xfId="0" applyBorder="1"/>
    <xf numFmtId="0" fontId="2" fillId="3" borderId="0" xfId="6" applyFont="1" applyFill="1" applyBorder="1" applyAlignment="1">
      <alignment vertical="top"/>
    </xf>
    <xf numFmtId="9" fontId="19" fillId="5" borderId="19" xfId="6" applyNumberFormat="1" applyFont="1" applyFill="1" applyBorder="1" applyAlignment="1">
      <alignment horizontal="center" vertical="center" wrapText="1"/>
    </xf>
    <xf numFmtId="9" fontId="22" fillId="9" borderId="19" xfId="6" applyNumberFormat="1" applyFont="1" applyFill="1" applyBorder="1" applyAlignment="1">
      <alignment horizontal="center" vertical="center" wrapText="1"/>
    </xf>
    <xf numFmtId="0" fontId="2" fillId="3" borderId="28" xfId="6" applyFont="1" applyFill="1" applyBorder="1" applyAlignment="1">
      <alignment vertical="top"/>
    </xf>
    <xf numFmtId="9" fontId="19" fillId="5" borderId="20" xfId="6" applyNumberFormat="1" applyFont="1" applyFill="1" applyBorder="1" applyAlignment="1">
      <alignment horizontal="center" vertical="center" wrapText="1"/>
    </xf>
    <xf numFmtId="9" fontId="22" fillId="9" borderId="20" xfId="6" applyNumberFormat="1" applyFont="1" applyFill="1" applyBorder="1" applyAlignment="1">
      <alignment horizontal="center" vertical="center" wrapText="1"/>
    </xf>
    <xf numFmtId="0" fontId="17" fillId="6" borderId="10" xfId="6" applyFont="1" applyFill="1" applyBorder="1" applyAlignment="1">
      <alignment horizontal="center" vertical="center" wrapText="1"/>
    </xf>
    <xf numFmtId="9" fontId="19" fillId="5" borderId="10" xfId="6" applyNumberFormat="1" applyFont="1" applyFill="1" applyBorder="1" applyAlignment="1">
      <alignment horizontal="center" vertical="center" wrapText="1"/>
    </xf>
    <xf numFmtId="9" fontId="22" fillId="9" borderId="10" xfId="6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25" fillId="0" borderId="2" xfId="0" applyFont="1" applyFill="1" applyBorder="1" applyAlignment="1">
      <alignment wrapText="1"/>
    </xf>
    <xf numFmtId="0" fontId="25" fillId="0" borderId="4" xfId="0" applyFont="1" applyFill="1" applyBorder="1" applyAlignment="1">
      <alignment wrapText="1"/>
    </xf>
    <xf numFmtId="0" fontId="15" fillId="4" borderId="18" xfId="6" applyFont="1" applyFill="1" applyBorder="1" applyAlignment="1">
      <alignment horizontal="center" vertical="top"/>
    </xf>
    <xf numFmtId="0" fontId="0" fillId="0" borderId="8" xfId="0" applyBorder="1" applyAlignment="1">
      <alignment horizontal="center" vertical="top"/>
    </xf>
    <xf numFmtId="0" fontId="0" fillId="0" borderId="30" xfId="0" applyBorder="1" applyAlignment="1">
      <alignment horizontal="center" vertical="top"/>
    </xf>
    <xf numFmtId="0" fontId="15" fillId="5" borderId="9" xfId="6" applyFont="1" applyFill="1" applyBorder="1" applyAlignment="1">
      <alignment vertical="top"/>
    </xf>
    <xf numFmtId="0" fontId="0" fillId="0" borderId="8" xfId="0" applyBorder="1" applyAlignment="1">
      <alignment vertical="top"/>
    </xf>
    <xf numFmtId="0" fontId="0" fillId="0" borderId="29" xfId="0" applyBorder="1" applyAlignment="1">
      <alignment vertical="top"/>
    </xf>
    <xf numFmtId="0" fontId="2" fillId="3" borderId="1" xfId="6" applyFont="1" applyFill="1" applyBorder="1" applyAlignment="1">
      <alignment horizontal="left" vertical="top"/>
    </xf>
    <xf numFmtId="0" fontId="2" fillId="3" borderId="1" xfId="6" applyFont="1" applyFill="1" applyBorder="1" applyAlignment="1">
      <alignment horizontal="left" vertical="top" wrapText="1"/>
    </xf>
    <xf numFmtId="0" fontId="15" fillId="4" borderId="9" xfId="6" applyFont="1" applyFill="1" applyBorder="1" applyAlignment="1">
      <alignment horizontal="left" vertical="top"/>
    </xf>
    <xf numFmtId="0" fontId="15" fillId="4" borderId="8" xfId="6" applyFont="1" applyFill="1" applyBorder="1" applyAlignment="1">
      <alignment horizontal="left" vertical="top"/>
    </xf>
    <xf numFmtId="0" fontId="15" fillId="5" borderId="18" xfId="6" applyFont="1" applyFill="1" applyBorder="1" applyAlignment="1">
      <alignment horizontal="center" vertical="top"/>
    </xf>
    <xf numFmtId="0" fontId="15" fillId="5" borderId="8" xfId="6" applyFont="1" applyFill="1" applyBorder="1" applyAlignment="1">
      <alignment horizontal="center" vertical="top"/>
    </xf>
  </cellXfs>
  <cellStyles count="15">
    <cellStyle name="Excel Built-in Normal" xfId="2"/>
    <cellStyle name="Heading" xfId="3"/>
    <cellStyle name="Heading1" xfId="4"/>
    <cellStyle name="Hyperlink" xfId="5"/>
    <cellStyle name="Hyperlink 11" xfId="10"/>
    <cellStyle name="Hyperlink 4" xfId="9"/>
    <cellStyle name="Normal" xfId="0" builtinId="0" customBuiltin="1"/>
    <cellStyle name="Normal 2" xfId="6"/>
    <cellStyle name="Normal 3" xfId="12"/>
    <cellStyle name="Normal 4" xfId="14"/>
    <cellStyle name="Percent" xfId="1" builtinId="5" customBuiltin="1"/>
    <cellStyle name="Percent 2" xfId="13"/>
    <cellStyle name="Result" xfId="7"/>
    <cellStyle name="Result2" xfId="8"/>
    <cellStyle name="Result2 2" xf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customXml" Target="../customXml/item1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2100" b="1" i="0" u="none" strike="noStrike" kern="1200" baseline="0">
                <a:solidFill>
                  <a:srgbClr val="000000"/>
                </a:solidFill>
                <a:latin typeface="Calibri"/>
              </a:defRPr>
            </a:pPr>
            <a:r>
              <a:rPr lang="en-US" sz="2000" b="1" i="0" u="none" strike="noStrike" kern="1200" cap="none" spc="0" baseline="0">
                <a:solidFill>
                  <a:srgbClr val="000000"/>
                </a:solidFill>
                <a:uFillTx/>
                <a:latin typeface="Calibri"/>
              </a:rPr>
              <a:t>Community Activity </a:t>
            </a:r>
          </a:p>
        </c:rich>
      </c:tx>
      <c:layout>
        <c:manualLayout>
          <c:xMode val="edge"/>
          <c:yMode val="edge"/>
          <c:x val="0.39432049759533089"/>
          <c:y val="3.751958919190454E-2"/>
        </c:manualLayout>
      </c:layout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36778253878525957"/>
          <c:y val="0.27224686419172101"/>
          <c:w val="0.49235771672916134"/>
          <c:h val="0.49736379605158348"/>
        </c:manualLayout>
      </c:layout>
      <c:radarChart>
        <c:radarStyle val="marker"/>
        <c:varyColors val="0"/>
        <c:ser>
          <c:idx val="0"/>
          <c:order val="0"/>
          <c:tx>
            <c:strRef>
              <c:f>'Measurements_&amp;_Graphs'!$CB$3</c:f>
              <c:strCache>
                <c:ptCount val="1"/>
                <c:pt idx="0">
                  <c:v>slf4j-api</c:v>
                </c:pt>
              </c:strCache>
            </c:strRef>
          </c:tx>
          <c:cat>
            <c:strRef>
              <c:f>'Measurements_&amp;_Graphs'!$C$5:$C$14</c:f>
              <c:strCache>
                <c:ptCount val="10"/>
                <c:pt idx="0">
                  <c:v>Code Activity</c:v>
                </c:pt>
                <c:pt idx="1">
                  <c:v>Release history</c:v>
                </c:pt>
                <c:pt idx="2">
                  <c:v>Number of commits</c:v>
                </c:pt>
                <c:pt idx="3">
                  <c:v>Number of tickets</c:v>
                </c:pt>
                <c:pt idx="4">
                  <c:v>Communications</c:v>
                </c:pt>
                <c:pt idx="5">
                  <c:v>Adoptions/implementations by external organizations / communities</c:v>
                </c:pt>
                <c:pt idx="6">
                  <c:v>SW evolution</c:v>
                </c:pt>
                <c:pt idx="7">
                  <c:v>Programming language used </c:v>
                </c:pt>
                <c:pt idx="8">
                  <c:v>Project domain</c:v>
                </c:pt>
                <c:pt idx="9">
                  <c:v>Source code</c:v>
                </c:pt>
              </c:strCache>
            </c:strRef>
          </c:cat>
          <c:val>
            <c:numRef>
              <c:f>'Measurements_&amp;_Graphs'!$CB$5:$CB$14</c:f>
              <c:numCache>
                <c:formatCode>0%</c:formatCode>
                <c:ptCount val="10"/>
                <c:pt idx="0">
                  <c:v>0.25</c:v>
                </c:pt>
                <c:pt idx="1">
                  <c:v>0.5</c:v>
                </c:pt>
                <c:pt idx="2">
                  <c:v>0</c:v>
                </c:pt>
                <c:pt idx="3">
                  <c:v>0.5</c:v>
                </c:pt>
                <c:pt idx="4">
                  <c:v>1</c:v>
                </c:pt>
                <c:pt idx="5">
                  <c:v>0.75</c:v>
                </c:pt>
                <c:pt idx="6">
                  <c:v>0.66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77-483B-B9BB-A1F1F78D27A1}"/>
            </c:ext>
          </c:extLst>
        </c:ser>
        <c:ser>
          <c:idx val="1"/>
          <c:order val="1"/>
          <c:tx>
            <c:strRef>
              <c:f>'Measurements_&amp;_Graphs'!$CC$3</c:f>
              <c:strCache>
                <c:ptCount val="1"/>
                <c:pt idx="0">
                  <c:v>commons-logging</c:v>
                </c:pt>
              </c:strCache>
            </c:strRef>
          </c:tx>
          <c:cat>
            <c:strRef>
              <c:f>'Measurements_&amp;_Graphs'!$C$5:$C$14</c:f>
              <c:strCache>
                <c:ptCount val="10"/>
                <c:pt idx="0">
                  <c:v>Code Activity</c:v>
                </c:pt>
                <c:pt idx="1">
                  <c:v>Release history</c:v>
                </c:pt>
                <c:pt idx="2">
                  <c:v>Number of commits</c:v>
                </c:pt>
                <c:pt idx="3">
                  <c:v>Number of tickets</c:v>
                </c:pt>
                <c:pt idx="4">
                  <c:v>Communications</c:v>
                </c:pt>
                <c:pt idx="5">
                  <c:v>Adoptions/implementations by external organizations / communities</c:v>
                </c:pt>
                <c:pt idx="6">
                  <c:v>SW evolution</c:v>
                </c:pt>
                <c:pt idx="7">
                  <c:v>Programming language used </c:v>
                </c:pt>
                <c:pt idx="8">
                  <c:v>Project domain</c:v>
                </c:pt>
                <c:pt idx="9">
                  <c:v>Source code</c:v>
                </c:pt>
              </c:strCache>
            </c:strRef>
          </c:cat>
          <c:val>
            <c:numRef>
              <c:f>'Measurements_&amp;_Graphs'!$CC$5:$CC$14</c:f>
              <c:numCache>
                <c:formatCode>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0.5</c:v>
                </c:pt>
                <c:pt idx="6">
                  <c:v>0.66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77-483B-B9BB-A1F1F78D27A1}"/>
            </c:ext>
          </c:extLst>
        </c:ser>
        <c:ser>
          <c:idx val="2"/>
          <c:order val="2"/>
          <c:tx>
            <c:strRef>
              <c:f>'Measurements_&amp;_Graphs'!$CD$3</c:f>
              <c:strCache>
                <c:ptCount val="1"/>
                <c:pt idx="0">
                  <c:v>commons-lang</c:v>
                </c:pt>
              </c:strCache>
            </c:strRef>
          </c:tx>
          <c:cat>
            <c:strRef>
              <c:f>'Measurements_&amp;_Graphs'!$C$5:$C$14</c:f>
              <c:strCache>
                <c:ptCount val="10"/>
                <c:pt idx="0">
                  <c:v>Code Activity</c:v>
                </c:pt>
                <c:pt idx="1">
                  <c:v>Release history</c:v>
                </c:pt>
                <c:pt idx="2">
                  <c:v>Number of commits</c:v>
                </c:pt>
                <c:pt idx="3">
                  <c:v>Number of tickets</c:v>
                </c:pt>
                <c:pt idx="4">
                  <c:v>Communications</c:v>
                </c:pt>
                <c:pt idx="5">
                  <c:v>Adoptions/implementations by external organizations / communities</c:v>
                </c:pt>
                <c:pt idx="6">
                  <c:v>SW evolution</c:v>
                </c:pt>
                <c:pt idx="7">
                  <c:v>Programming language used </c:v>
                </c:pt>
                <c:pt idx="8">
                  <c:v>Project domain</c:v>
                </c:pt>
                <c:pt idx="9">
                  <c:v>Source code</c:v>
                </c:pt>
              </c:strCache>
            </c:strRef>
          </c:cat>
          <c:val>
            <c:numRef>
              <c:f>'Measurements_&amp;_Graphs'!$CD$5:$CD$14</c:f>
              <c:numCache>
                <c:formatCode>0%</c:formatCode>
                <c:ptCount val="10"/>
                <c:pt idx="0">
                  <c:v>0.75</c:v>
                </c:pt>
                <c:pt idx="1">
                  <c:v>0.5</c:v>
                </c:pt>
                <c:pt idx="2">
                  <c:v>0</c:v>
                </c:pt>
                <c:pt idx="3">
                  <c:v>0.25</c:v>
                </c:pt>
                <c:pt idx="4">
                  <c:v>1</c:v>
                </c:pt>
                <c:pt idx="5">
                  <c:v>0.5</c:v>
                </c:pt>
                <c:pt idx="6">
                  <c:v>0.66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377-483B-B9BB-A1F1F78D27A1}"/>
            </c:ext>
          </c:extLst>
        </c:ser>
        <c:ser>
          <c:idx val="3"/>
          <c:order val="3"/>
          <c:tx>
            <c:strRef>
              <c:f>'Measurements_&amp;_Graphs'!$CE$3</c:f>
              <c:strCache>
                <c:ptCount val="1"/>
                <c:pt idx="0">
                  <c:v>commons-collections</c:v>
                </c:pt>
              </c:strCache>
            </c:strRef>
          </c:tx>
          <c:cat>
            <c:strRef>
              <c:f>'Measurements_&amp;_Graphs'!$C$5:$C$14</c:f>
              <c:strCache>
                <c:ptCount val="10"/>
                <c:pt idx="0">
                  <c:v>Code Activity</c:v>
                </c:pt>
                <c:pt idx="1">
                  <c:v>Release history</c:v>
                </c:pt>
                <c:pt idx="2">
                  <c:v>Number of commits</c:v>
                </c:pt>
                <c:pt idx="3">
                  <c:v>Number of tickets</c:v>
                </c:pt>
                <c:pt idx="4">
                  <c:v>Communications</c:v>
                </c:pt>
                <c:pt idx="5">
                  <c:v>Adoptions/implementations by external organizations / communities</c:v>
                </c:pt>
                <c:pt idx="6">
                  <c:v>SW evolution</c:v>
                </c:pt>
                <c:pt idx="7">
                  <c:v>Programming language used </c:v>
                </c:pt>
                <c:pt idx="8">
                  <c:v>Project domain</c:v>
                </c:pt>
                <c:pt idx="9">
                  <c:v>Source code</c:v>
                </c:pt>
              </c:strCache>
            </c:strRef>
          </c:cat>
          <c:val>
            <c:numRef>
              <c:f>'Measurements_&amp;_Graphs'!$CD$5:$CD$14</c:f>
              <c:numCache>
                <c:formatCode>0%</c:formatCode>
                <c:ptCount val="10"/>
                <c:pt idx="0">
                  <c:v>0.75</c:v>
                </c:pt>
                <c:pt idx="1">
                  <c:v>0.5</c:v>
                </c:pt>
                <c:pt idx="2">
                  <c:v>0</c:v>
                </c:pt>
                <c:pt idx="3">
                  <c:v>0.25</c:v>
                </c:pt>
                <c:pt idx="4">
                  <c:v>1</c:v>
                </c:pt>
                <c:pt idx="5">
                  <c:v>0.5</c:v>
                </c:pt>
                <c:pt idx="6">
                  <c:v>0.66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377-483B-B9BB-A1F1F78D27A1}"/>
            </c:ext>
          </c:extLst>
        </c:ser>
        <c:ser>
          <c:idx val="4"/>
          <c:order val="4"/>
          <c:tx>
            <c:strRef>
              <c:f>'Measurements_&amp;_Graphs'!$CF$3</c:f>
              <c:strCache>
                <c:ptCount val="1"/>
                <c:pt idx="0">
                  <c:v>log4j</c:v>
                </c:pt>
              </c:strCache>
            </c:strRef>
          </c:tx>
          <c:cat>
            <c:strRef>
              <c:f>'Measurements_&amp;_Graphs'!$C$5:$C$14</c:f>
              <c:strCache>
                <c:ptCount val="10"/>
                <c:pt idx="0">
                  <c:v>Code Activity</c:v>
                </c:pt>
                <c:pt idx="1">
                  <c:v>Release history</c:v>
                </c:pt>
                <c:pt idx="2">
                  <c:v>Number of commits</c:v>
                </c:pt>
                <c:pt idx="3">
                  <c:v>Number of tickets</c:v>
                </c:pt>
                <c:pt idx="4">
                  <c:v>Communications</c:v>
                </c:pt>
                <c:pt idx="5">
                  <c:v>Adoptions/implementations by external organizations / communities</c:v>
                </c:pt>
                <c:pt idx="6">
                  <c:v>SW evolution</c:v>
                </c:pt>
                <c:pt idx="7">
                  <c:v>Programming language used </c:v>
                </c:pt>
                <c:pt idx="8">
                  <c:v>Project domain</c:v>
                </c:pt>
                <c:pt idx="9">
                  <c:v>Source code</c:v>
                </c:pt>
              </c:strCache>
            </c:strRef>
          </c:cat>
          <c:val>
            <c:numRef>
              <c:f>'Measurements_&amp;_Graphs'!$CF$5:$CF$14</c:f>
              <c:numCache>
                <c:formatCode>0%</c:formatCode>
                <c:ptCount val="10"/>
                <c:pt idx="0">
                  <c:v>0.75</c:v>
                </c:pt>
                <c:pt idx="1">
                  <c:v>0.5</c:v>
                </c:pt>
                <c:pt idx="2">
                  <c:v>0</c:v>
                </c:pt>
                <c:pt idx="3">
                  <c:v>0.5</c:v>
                </c:pt>
                <c:pt idx="4">
                  <c:v>1</c:v>
                </c:pt>
                <c:pt idx="5">
                  <c:v>0.75</c:v>
                </c:pt>
                <c:pt idx="6">
                  <c:v>0.66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377-483B-B9BB-A1F1F78D27A1}"/>
            </c:ext>
          </c:extLst>
        </c:ser>
        <c:ser>
          <c:idx val="5"/>
          <c:order val="5"/>
          <c:tx>
            <c:strRef>
              <c:f>'Measurements_&amp;_Graphs'!$CG$3</c:f>
              <c:strCache>
                <c:ptCount val="1"/>
                <c:pt idx="0">
                  <c:v>commons-io</c:v>
                </c:pt>
              </c:strCache>
            </c:strRef>
          </c:tx>
          <c:cat>
            <c:strRef>
              <c:f>'Measurements_&amp;_Graphs'!$C$5:$C$14</c:f>
              <c:strCache>
                <c:ptCount val="10"/>
                <c:pt idx="0">
                  <c:v>Code Activity</c:v>
                </c:pt>
                <c:pt idx="1">
                  <c:v>Release history</c:v>
                </c:pt>
                <c:pt idx="2">
                  <c:v>Number of commits</c:v>
                </c:pt>
                <c:pt idx="3">
                  <c:v>Number of tickets</c:v>
                </c:pt>
                <c:pt idx="4">
                  <c:v>Communications</c:v>
                </c:pt>
                <c:pt idx="5">
                  <c:v>Adoptions/implementations by external organizations / communities</c:v>
                </c:pt>
                <c:pt idx="6">
                  <c:v>SW evolution</c:v>
                </c:pt>
                <c:pt idx="7">
                  <c:v>Programming language used </c:v>
                </c:pt>
                <c:pt idx="8">
                  <c:v>Project domain</c:v>
                </c:pt>
                <c:pt idx="9">
                  <c:v>Source code</c:v>
                </c:pt>
              </c:strCache>
            </c:strRef>
          </c:cat>
          <c:val>
            <c:numRef>
              <c:f>'Measurements_&amp;_Graphs'!$CF$5:$CF$14</c:f>
              <c:numCache>
                <c:formatCode>0%</c:formatCode>
                <c:ptCount val="10"/>
                <c:pt idx="0">
                  <c:v>0.75</c:v>
                </c:pt>
                <c:pt idx="1">
                  <c:v>0.5</c:v>
                </c:pt>
                <c:pt idx="2">
                  <c:v>0</c:v>
                </c:pt>
                <c:pt idx="3">
                  <c:v>0.5</c:v>
                </c:pt>
                <c:pt idx="4">
                  <c:v>1</c:v>
                </c:pt>
                <c:pt idx="5">
                  <c:v>0.75</c:v>
                </c:pt>
                <c:pt idx="6">
                  <c:v>0.66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377-483B-B9BB-A1F1F78D27A1}"/>
            </c:ext>
          </c:extLst>
        </c:ser>
        <c:ser>
          <c:idx val="6"/>
          <c:order val="6"/>
          <c:tx>
            <c:strRef>
              <c:f>'Measurements_&amp;_Graphs'!$CH$3</c:f>
              <c:strCache>
                <c:ptCount val="1"/>
                <c:pt idx="0">
                  <c:v>spring-core</c:v>
                </c:pt>
              </c:strCache>
            </c:strRef>
          </c:tx>
          <c:cat>
            <c:strRef>
              <c:f>'Measurements_&amp;_Graphs'!$C$5:$C$14</c:f>
              <c:strCache>
                <c:ptCount val="10"/>
                <c:pt idx="0">
                  <c:v>Code Activity</c:v>
                </c:pt>
                <c:pt idx="1">
                  <c:v>Release history</c:v>
                </c:pt>
                <c:pt idx="2">
                  <c:v>Number of commits</c:v>
                </c:pt>
                <c:pt idx="3">
                  <c:v>Number of tickets</c:v>
                </c:pt>
                <c:pt idx="4">
                  <c:v>Communications</c:v>
                </c:pt>
                <c:pt idx="5">
                  <c:v>Adoptions/implementations by external organizations / communities</c:v>
                </c:pt>
                <c:pt idx="6">
                  <c:v>SW evolution</c:v>
                </c:pt>
                <c:pt idx="7">
                  <c:v>Programming language used </c:v>
                </c:pt>
                <c:pt idx="8">
                  <c:v>Project domain</c:v>
                </c:pt>
                <c:pt idx="9">
                  <c:v>Source code</c:v>
                </c:pt>
              </c:strCache>
            </c:strRef>
          </c:cat>
          <c:val>
            <c:numRef>
              <c:f>'Measurements_&amp;_Graphs'!$CH$5:$CH$14</c:f>
              <c:numCache>
                <c:formatCode>0%</c:formatCode>
                <c:ptCount val="10"/>
                <c:pt idx="0">
                  <c:v>0.75</c:v>
                </c:pt>
                <c:pt idx="1">
                  <c:v>1</c:v>
                </c:pt>
                <c:pt idx="2">
                  <c:v>0.25</c:v>
                </c:pt>
                <c:pt idx="3">
                  <c:v>0.25</c:v>
                </c:pt>
                <c:pt idx="4">
                  <c:v>1</c:v>
                </c:pt>
                <c:pt idx="5">
                  <c:v>0.75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377-483B-B9BB-A1F1F78D27A1}"/>
            </c:ext>
          </c:extLst>
        </c:ser>
        <c:ser>
          <c:idx val="7"/>
          <c:order val="7"/>
          <c:tx>
            <c:strRef>
              <c:f>'Measurements_&amp;_Graphs'!$CI$3</c:f>
              <c:strCache>
                <c:ptCount val="1"/>
                <c:pt idx="0">
                  <c:v>jcl-over-slf4j</c:v>
                </c:pt>
              </c:strCache>
            </c:strRef>
          </c:tx>
          <c:cat>
            <c:strRef>
              <c:f>'Measurements_&amp;_Graphs'!$C$5:$C$14</c:f>
              <c:strCache>
                <c:ptCount val="10"/>
                <c:pt idx="0">
                  <c:v>Code Activity</c:v>
                </c:pt>
                <c:pt idx="1">
                  <c:v>Release history</c:v>
                </c:pt>
                <c:pt idx="2">
                  <c:v>Number of commits</c:v>
                </c:pt>
                <c:pt idx="3">
                  <c:v>Number of tickets</c:v>
                </c:pt>
                <c:pt idx="4">
                  <c:v>Communications</c:v>
                </c:pt>
                <c:pt idx="5">
                  <c:v>Adoptions/implementations by external organizations / communities</c:v>
                </c:pt>
                <c:pt idx="6">
                  <c:v>SW evolution</c:v>
                </c:pt>
                <c:pt idx="7">
                  <c:v>Programming language used </c:v>
                </c:pt>
                <c:pt idx="8">
                  <c:v>Project domain</c:v>
                </c:pt>
                <c:pt idx="9">
                  <c:v>Source code</c:v>
                </c:pt>
              </c:strCache>
            </c:strRef>
          </c:cat>
          <c:val>
            <c:numRef>
              <c:f>'Measurements_&amp;_Graphs'!$CI$5:$CI$14</c:f>
              <c:numCache>
                <c:formatCode>0%</c:formatCode>
                <c:ptCount val="10"/>
                <c:pt idx="0">
                  <c:v>0</c:v>
                </c:pt>
                <c:pt idx="1">
                  <c:v>0.5</c:v>
                </c:pt>
                <c:pt idx="2">
                  <c:v>0</c:v>
                </c:pt>
                <c:pt idx="3">
                  <c:v>0</c:v>
                </c:pt>
                <c:pt idx="4">
                  <c:v>0.33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377-483B-B9BB-A1F1F78D27A1}"/>
            </c:ext>
          </c:extLst>
        </c:ser>
        <c:ser>
          <c:idx val="8"/>
          <c:order val="8"/>
          <c:tx>
            <c:strRef>
              <c:f>'Measurements_&amp;_Graphs'!$CJ$3</c:f>
              <c:strCache>
                <c:ptCount val="1"/>
                <c:pt idx="0">
                  <c:v>commons-codec</c:v>
                </c:pt>
              </c:strCache>
            </c:strRef>
          </c:tx>
          <c:cat>
            <c:strRef>
              <c:f>'Measurements_&amp;_Graphs'!$C$5:$C$14</c:f>
              <c:strCache>
                <c:ptCount val="10"/>
                <c:pt idx="0">
                  <c:v>Code Activity</c:v>
                </c:pt>
                <c:pt idx="1">
                  <c:v>Release history</c:v>
                </c:pt>
                <c:pt idx="2">
                  <c:v>Number of commits</c:v>
                </c:pt>
                <c:pt idx="3">
                  <c:v>Number of tickets</c:v>
                </c:pt>
                <c:pt idx="4">
                  <c:v>Communications</c:v>
                </c:pt>
                <c:pt idx="5">
                  <c:v>Adoptions/implementations by external organizations / communities</c:v>
                </c:pt>
                <c:pt idx="6">
                  <c:v>SW evolution</c:v>
                </c:pt>
                <c:pt idx="7">
                  <c:v>Programming language used </c:v>
                </c:pt>
                <c:pt idx="8">
                  <c:v>Project domain</c:v>
                </c:pt>
                <c:pt idx="9">
                  <c:v>Source code</c:v>
                </c:pt>
              </c:strCache>
            </c:strRef>
          </c:cat>
          <c:val>
            <c:numRef>
              <c:f>'Measurements_&amp;_Graphs'!$CJ$5:$CJ$14</c:f>
              <c:numCache>
                <c:formatCode>0%</c:formatCode>
                <c:ptCount val="10"/>
                <c:pt idx="0">
                  <c:v>0.25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0.5</c:v>
                </c:pt>
                <c:pt idx="6">
                  <c:v>0.66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377-483B-B9BB-A1F1F78D27A1}"/>
            </c:ext>
          </c:extLst>
        </c:ser>
        <c:ser>
          <c:idx val="9"/>
          <c:order val="9"/>
          <c:tx>
            <c:strRef>
              <c:f>'Measurements_&amp;_Graphs'!$CK$3</c:f>
              <c:strCache>
                <c:ptCount val="1"/>
                <c:pt idx="0">
                  <c:v>javassist</c:v>
                </c:pt>
              </c:strCache>
            </c:strRef>
          </c:tx>
          <c:cat>
            <c:strRef>
              <c:f>'Measurements_&amp;_Graphs'!$C$5:$C$14</c:f>
              <c:strCache>
                <c:ptCount val="10"/>
                <c:pt idx="0">
                  <c:v>Code Activity</c:v>
                </c:pt>
                <c:pt idx="1">
                  <c:v>Release history</c:v>
                </c:pt>
                <c:pt idx="2">
                  <c:v>Number of commits</c:v>
                </c:pt>
                <c:pt idx="3">
                  <c:v>Number of tickets</c:v>
                </c:pt>
                <c:pt idx="4">
                  <c:v>Communications</c:v>
                </c:pt>
                <c:pt idx="5">
                  <c:v>Adoptions/implementations by external organizations / communities</c:v>
                </c:pt>
                <c:pt idx="6">
                  <c:v>SW evolution</c:v>
                </c:pt>
                <c:pt idx="7">
                  <c:v>Programming language used </c:v>
                </c:pt>
                <c:pt idx="8">
                  <c:v>Project domain</c:v>
                </c:pt>
                <c:pt idx="9">
                  <c:v>Source code</c:v>
                </c:pt>
              </c:strCache>
            </c:strRef>
          </c:cat>
          <c:val>
            <c:numRef>
              <c:f>'Measurements_&amp;_Graphs'!$CK$5:$CK$14</c:f>
              <c:numCache>
                <c:formatCode>0%</c:formatCode>
                <c:ptCount val="10"/>
                <c:pt idx="0">
                  <c:v>0.5</c:v>
                </c:pt>
                <c:pt idx="1">
                  <c:v>1</c:v>
                </c:pt>
                <c:pt idx="2">
                  <c:v>0</c:v>
                </c:pt>
                <c:pt idx="3">
                  <c:v>0.5</c:v>
                </c:pt>
                <c:pt idx="4">
                  <c:v>1</c:v>
                </c:pt>
                <c:pt idx="5">
                  <c:v>0.5</c:v>
                </c:pt>
                <c:pt idx="6">
                  <c:v>0.33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377-483B-B9BB-A1F1F78D27A1}"/>
            </c:ext>
          </c:extLst>
        </c:ser>
        <c:ser>
          <c:idx val="10"/>
          <c:order val="10"/>
          <c:tx>
            <c:strRef>
              <c:f>'Measurements_&amp;_Graphs'!$CL$3</c:f>
              <c:strCache>
                <c:ptCount val="1"/>
                <c:pt idx="0">
                  <c:v>aopalliance</c:v>
                </c:pt>
              </c:strCache>
            </c:strRef>
          </c:tx>
          <c:cat>
            <c:strRef>
              <c:f>'Measurements_&amp;_Graphs'!$C$5:$C$14</c:f>
              <c:strCache>
                <c:ptCount val="10"/>
                <c:pt idx="0">
                  <c:v>Code Activity</c:v>
                </c:pt>
                <c:pt idx="1">
                  <c:v>Release history</c:v>
                </c:pt>
                <c:pt idx="2">
                  <c:v>Number of commits</c:v>
                </c:pt>
                <c:pt idx="3">
                  <c:v>Number of tickets</c:v>
                </c:pt>
                <c:pt idx="4">
                  <c:v>Communications</c:v>
                </c:pt>
                <c:pt idx="5">
                  <c:v>Adoptions/implementations by external organizations / communities</c:v>
                </c:pt>
                <c:pt idx="6">
                  <c:v>SW evolution</c:v>
                </c:pt>
                <c:pt idx="7">
                  <c:v>Programming language used </c:v>
                </c:pt>
                <c:pt idx="8">
                  <c:v>Project domain</c:v>
                </c:pt>
                <c:pt idx="9">
                  <c:v>Source code</c:v>
                </c:pt>
              </c:strCache>
            </c:strRef>
          </c:cat>
          <c:val>
            <c:numRef>
              <c:f>'Measurements_&amp;_Graphs'!$CL$5:$CL$14</c:f>
              <c:numCache>
                <c:formatCode>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0.33</c:v>
                </c:pt>
                <c:pt idx="5">
                  <c:v>0</c:v>
                </c:pt>
                <c:pt idx="6">
                  <c:v>0.33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377-483B-B9BB-A1F1F78D27A1}"/>
            </c:ext>
          </c:extLst>
        </c:ser>
        <c:ser>
          <c:idx val="11"/>
          <c:order val="11"/>
          <c:tx>
            <c:strRef>
              <c:f>'Measurements_&amp;_Graphs'!$CM$3</c:f>
              <c:strCache>
                <c:ptCount val="1"/>
                <c:pt idx="0">
                  <c:v>validation-api</c:v>
                </c:pt>
              </c:strCache>
            </c:strRef>
          </c:tx>
          <c:cat>
            <c:strRef>
              <c:f>'Measurements_&amp;_Graphs'!$C$5:$C$14</c:f>
              <c:strCache>
                <c:ptCount val="10"/>
                <c:pt idx="0">
                  <c:v>Code Activity</c:v>
                </c:pt>
                <c:pt idx="1">
                  <c:v>Release history</c:v>
                </c:pt>
                <c:pt idx="2">
                  <c:v>Number of commits</c:v>
                </c:pt>
                <c:pt idx="3">
                  <c:v>Number of tickets</c:v>
                </c:pt>
                <c:pt idx="4">
                  <c:v>Communications</c:v>
                </c:pt>
                <c:pt idx="5">
                  <c:v>Adoptions/implementations by external organizations / communities</c:v>
                </c:pt>
                <c:pt idx="6">
                  <c:v>SW evolution</c:v>
                </c:pt>
                <c:pt idx="7">
                  <c:v>Programming language used </c:v>
                </c:pt>
                <c:pt idx="8">
                  <c:v>Project domain</c:v>
                </c:pt>
                <c:pt idx="9">
                  <c:v>Source code</c:v>
                </c:pt>
              </c:strCache>
            </c:strRef>
          </c:cat>
          <c:val>
            <c:numRef>
              <c:f>'Measurements_&amp;_Graphs'!$CM$5:$CM$14</c:f>
              <c:numCache>
                <c:formatCode>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0.66</c:v>
                </c:pt>
                <c:pt idx="5">
                  <c:v>0</c:v>
                </c:pt>
                <c:pt idx="6">
                  <c:v>0.66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377-483B-B9BB-A1F1F78D27A1}"/>
            </c:ext>
          </c:extLst>
        </c:ser>
        <c:ser>
          <c:idx val="12"/>
          <c:order val="12"/>
          <c:tx>
            <c:strRef>
              <c:f>'Measurements_&amp;_Graphs'!$CN$3</c:f>
              <c:strCache>
                <c:ptCount val="1"/>
                <c:pt idx="0">
                  <c:v>commons-beanutils</c:v>
                </c:pt>
              </c:strCache>
            </c:strRef>
          </c:tx>
          <c:cat>
            <c:strRef>
              <c:f>'Measurements_&amp;_Graphs'!$C$5:$C$14</c:f>
              <c:strCache>
                <c:ptCount val="10"/>
                <c:pt idx="0">
                  <c:v>Code Activity</c:v>
                </c:pt>
                <c:pt idx="1">
                  <c:v>Release history</c:v>
                </c:pt>
                <c:pt idx="2">
                  <c:v>Number of commits</c:v>
                </c:pt>
                <c:pt idx="3">
                  <c:v>Number of tickets</c:v>
                </c:pt>
                <c:pt idx="4">
                  <c:v>Communications</c:v>
                </c:pt>
                <c:pt idx="5">
                  <c:v>Adoptions/implementations by external organizations / communities</c:v>
                </c:pt>
                <c:pt idx="6">
                  <c:v>SW evolution</c:v>
                </c:pt>
                <c:pt idx="7">
                  <c:v>Programming language used </c:v>
                </c:pt>
                <c:pt idx="8">
                  <c:v>Project domain</c:v>
                </c:pt>
                <c:pt idx="9">
                  <c:v>Source code</c:v>
                </c:pt>
              </c:strCache>
            </c:strRef>
          </c:cat>
          <c:val>
            <c:numRef>
              <c:f>'Measurements_&amp;_Graphs'!$CN$5:$CN$14</c:f>
              <c:numCache>
                <c:formatCode>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0.5</c:v>
                </c:pt>
                <c:pt idx="6">
                  <c:v>0.66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377-483B-B9BB-A1F1F78D27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5645928"/>
        <c:axId val="795655728"/>
        <c:extLst>
          <c:ext xmlns:c15="http://schemas.microsoft.com/office/drawing/2012/chart" uri="{02D57815-91ED-43cb-92C2-25804820EDAC}">
            <c15:filteredRadarSeries>
              <c15:ser>
                <c:idx val="13"/>
                <c:order val="13"/>
                <c:tx>
                  <c:strRef>
                    <c:extLst>
                      <c:ext uri="{02D57815-91ED-43cb-92C2-25804820EDAC}">
                        <c15:formulaRef>
                          <c15:sqref>'Measurements_&amp;_Graphs'!$CO$3</c15:sqref>
                        </c15:formulaRef>
                      </c:ext>
                    </c:extLst>
                    <c:strCache>
                      <c:ptCount val="1"/>
                      <c:pt idx="0">
                        <c:v>guava</c:v>
                      </c:pt>
                    </c:strCache>
                  </c:strRef>
                </c:tx>
                <c:cat>
                  <c:strRef>
                    <c:extLst>
                      <c:ext uri="{02D57815-91ED-43cb-92C2-25804820EDAC}">
                        <c15:formulaRef>
                          <c15:sqref>'Measurements_&amp;_Graphs'!$C$5:$C$14</c15:sqref>
                        </c15:formulaRef>
                      </c:ext>
                    </c:extLst>
                    <c:strCache>
                      <c:ptCount val="10"/>
                      <c:pt idx="0">
                        <c:v>Code Activity</c:v>
                      </c:pt>
                      <c:pt idx="1">
                        <c:v>Release history</c:v>
                      </c:pt>
                      <c:pt idx="2">
                        <c:v>Number of commits</c:v>
                      </c:pt>
                      <c:pt idx="3">
                        <c:v>Number of tickets</c:v>
                      </c:pt>
                      <c:pt idx="4">
                        <c:v>Communications</c:v>
                      </c:pt>
                      <c:pt idx="5">
                        <c:v>Adoptions/implementations by external organizations / communities</c:v>
                      </c:pt>
                      <c:pt idx="6">
                        <c:v>SW evolution</c:v>
                      </c:pt>
                      <c:pt idx="7">
                        <c:v>Programming language used </c:v>
                      </c:pt>
                      <c:pt idx="8">
                        <c:v>Project domain</c:v>
                      </c:pt>
                      <c:pt idx="9">
                        <c:v>Source code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'Measurements_&amp;_Graphs'!$CO$5:$CO$14</c15:sqref>
                        </c15:formulaRef>
                      </c:ext>
                    </c:extLst>
                    <c:numCache>
                      <c:formatCode>0%</c:formatCode>
                      <c:ptCount val="10"/>
                      <c:pt idx="0">
                        <c:v>1</c:v>
                      </c:pt>
                      <c:pt idx="1">
                        <c:v>0.5</c:v>
                      </c:pt>
                      <c:pt idx="2">
                        <c:v>0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0.75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D-2377-483B-B9BB-A1F1F78D27A1}"/>
                  </c:ext>
                </c:extLst>
              </c15:ser>
            </c15:filteredRadarSeries>
            <c15:filteredRad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'Measurements_&amp;_Graphs'!$CP$3</c15:sqref>
                        </c15:formulaRef>
                      </c:ext>
                    </c:extLst>
                    <c:strCache>
                      <c:ptCount val="1"/>
                      <c:pt idx="0">
                        <c:v>dom4j</c:v>
                      </c:pt>
                    </c:strCache>
                  </c:strRef>
                </c:tx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'Measurements_&amp;_Graphs'!$C$5:$C$14</c15:sqref>
                        </c15:formulaRef>
                      </c:ext>
                    </c:extLst>
                    <c:strCache>
                      <c:ptCount val="10"/>
                      <c:pt idx="0">
                        <c:v>Code Activity</c:v>
                      </c:pt>
                      <c:pt idx="1">
                        <c:v>Release history</c:v>
                      </c:pt>
                      <c:pt idx="2">
                        <c:v>Number of commits</c:v>
                      </c:pt>
                      <c:pt idx="3">
                        <c:v>Number of tickets</c:v>
                      </c:pt>
                      <c:pt idx="4">
                        <c:v>Communications</c:v>
                      </c:pt>
                      <c:pt idx="5">
                        <c:v>Adoptions/implementations by external organizations / communities</c:v>
                      </c:pt>
                      <c:pt idx="6">
                        <c:v>SW evolution</c:v>
                      </c:pt>
                      <c:pt idx="7">
                        <c:v>Programming language used </c:v>
                      </c:pt>
                      <c:pt idx="8">
                        <c:v>Project domain</c:v>
                      </c:pt>
                      <c:pt idx="9">
                        <c:v>Source code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'Measurements_&amp;_Graphs'!$CP$5:$CP$14</c15:sqref>
                        </c15:formulaRef>
                      </c:ext>
                    </c:extLst>
                    <c:numCache>
                      <c:formatCode>0%</c:formatCode>
                      <c:ptCount val="10"/>
                      <c:pt idx="0">
                        <c:v>0</c:v>
                      </c:pt>
                      <c:pt idx="1">
                        <c:v>0.5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0.33</c:v>
                      </c:pt>
                      <c:pt idx="5">
                        <c:v>0.5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2377-483B-B9BB-A1F1F78D27A1}"/>
                  </c:ext>
                </c:extLst>
              </c15:ser>
            </c15:filteredRadarSeries>
            <c15:filteredRad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'Measurements_&amp;_Graphs'!$CQ$3</c15:sqref>
                        </c15:formulaRef>
                      </c:ext>
                    </c:extLst>
                    <c:strCache>
                      <c:ptCount val="1"/>
                      <c:pt idx="0">
                        <c:v>joda-time</c:v>
                      </c:pt>
                    </c:strCache>
                  </c:strRef>
                </c:tx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'Measurements_&amp;_Graphs'!$C$5:$C$14</c15:sqref>
                        </c15:formulaRef>
                      </c:ext>
                    </c:extLst>
                    <c:strCache>
                      <c:ptCount val="10"/>
                      <c:pt idx="0">
                        <c:v>Code Activity</c:v>
                      </c:pt>
                      <c:pt idx="1">
                        <c:v>Release history</c:v>
                      </c:pt>
                      <c:pt idx="2">
                        <c:v>Number of commits</c:v>
                      </c:pt>
                      <c:pt idx="3">
                        <c:v>Number of tickets</c:v>
                      </c:pt>
                      <c:pt idx="4">
                        <c:v>Communications</c:v>
                      </c:pt>
                      <c:pt idx="5">
                        <c:v>Adoptions/implementations by external organizations / communities</c:v>
                      </c:pt>
                      <c:pt idx="6">
                        <c:v>SW evolution</c:v>
                      </c:pt>
                      <c:pt idx="7">
                        <c:v>Programming language used </c:v>
                      </c:pt>
                      <c:pt idx="8">
                        <c:v>Project domain</c:v>
                      </c:pt>
                      <c:pt idx="9">
                        <c:v>Source code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'Measurements_&amp;_Graphs'!$CQ$5:$CQ$14</c15:sqref>
                        </c15:formulaRef>
                      </c:ext>
                    </c:extLst>
                    <c:numCache>
                      <c:formatCode>0%</c:formatCode>
                      <c:ptCount val="10"/>
                      <c:pt idx="0">
                        <c:v>0.25</c:v>
                      </c:pt>
                      <c:pt idx="1">
                        <c:v>0.5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0.33</c:v>
                      </c:pt>
                      <c:pt idx="5">
                        <c:v>0.5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2377-483B-B9BB-A1F1F78D27A1}"/>
                  </c:ext>
                </c:extLst>
              </c15:ser>
            </c15:filteredRadarSeries>
            <c15:filteredRad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'Measurements_&amp;_Graphs'!$CR$3</c15:sqref>
                        </c15:formulaRef>
                      </c:ext>
                    </c:extLst>
                    <c:strCache>
                      <c:ptCount val="1"/>
                      <c:pt idx="0">
                        <c:v>jackson-core</c:v>
                      </c:pt>
                    </c:strCache>
                  </c:strRef>
                </c:tx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'Measurements_&amp;_Graphs'!$C$5:$C$14</c15:sqref>
                        </c15:formulaRef>
                      </c:ext>
                    </c:extLst>
                    <c:strCache>
                      <c:ptCount val="10"/>
                      <c:pt idx="0">
                        <c:v>Code Activity</c:v>
                      </c:pt>
                      <c:pt idx="1">
                        <c:v>Release history</c:v>
                      </c:pt>
                      <c:pt idx="2">
                        <c:v>Number of commits</c:v>
                      </c:pt>
                      <c:pt idx="3">
                        <c:v>Number of tickets</c:v>
                      </c:pt>
                      <c:pt idx="4">
                        <c:v>Communications</c:v>
                      </c:pt>
                      <c:pt idx="5">
                        <c:v>Adoptions/implementations by external organizations / communities</c:v>
                      </c:pt>
                      <c:pt idx="6">
                        <c:v>SW evolution</c:v>
                      </c:pt>
                      <c:pt idx="7">
                        <c:v>Programming language used </c:v>
                      </c:pt>
                      <c:pt idx="8">
                        <c:v>Project domain</c:v>
                      </c:pt>
                      <c:pt idx="9">
                        <c:v>Source code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'Measurements_&amp;_Graphs'!$CR$5:$CR$14</c15:sqref>
                        </c15:formulaRef>
                      </c:ext>
                    </c:extLst>
                    <c:numCache>
                      <c:formatCode>0%</c:formatCode>
                      <c:ptCount val="10"/>
                      <c:pt idx="0">
                        <c:v>0.25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0.25</c:v>
                      </c:pt>
                      <c:pt idx="4">
                        <c:v>0.33</c:v>
                      </c:pt>
                      <c:pt idx="5">
                        <c:v>0.5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2377-483B-B9BB-A1F1F78D27A1}"/>
                  </c:ext>
                </c:extLst>
              </c15:ser>
            </c15:filteredRadarSeries>
            <c15:filteredRada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'Measurements_&amp;_Graphs'!$CS$3</c15:sqref>
                        </c15:formulaRef>
                      </c:ext>
                    </c:extLst>
                    <c:strCache>
                      <c:ptCount val="1"/>
                      <c:pt idx="0">
                        <c:v>jackson-databind</c:v>
                      </c:pt>
                    </c:strCache>
                  </c:strRef>
                </c:tx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'Measurements_&amp;_Graphs'!$C$5:$C$14</c15:sqref>
                        </c15:formulaRef>
                      </c:ext>
                    </c:extLst>
                    <c:strCache>
                      <c:ptCount val="10"/>
                      <c:pt idx="0">
                        <c:v>Code Activity</c:v>
                      </c:pt>
                      <c:pt idx="1">
                        <c:v>Release history</c:v>
                      </c:pt>
                      <c:pt idx="2">
                        <c:v>Number of commits</c:v>
                      </c:pt>
                      <c:pt idx="3">
                        <c:v>Number of tickets</c:v>
                      </c:pt>
                      <c:pt idx="4">
                        <c:v>Communications</c:v>
                      </c:pt>
                      <c:pt idx="5">
                        <c:v>Adoptions/implementations by external organizations / communities</c:v>
                      </c:pt>
                      <c:pt idx="6">
                        <c:v>SW evolution</c:v>
                      </c:pt>
                      <c:pt idx="7">
                        <c:v>Programming language used </c:v>
                      </c:pt>
                      <c:pt idx="8">
                        <c:v>Project domain</c:v>
                      </c:pt>
                      <c:pt idx="9">
                        <c:v>Source code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'Measurements_&amp;_Graphs'!$CS$5:$CS$14</c15:sqref>
                        </c15:formulaRef>
                      </c:ext>
                    </c:extLst>
                    <c:numCache>
                      <c:formatCode>0%</c:formatCode>
                      <c:ptCount val="10"/>
                      <c:pt idx="0">
                        <c:v>0.5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0.75</c:v>
                      </c:pt>
                      <c:pt idx="4">
                        <c:v>0.33</c:v>
                      </c:pt>
                      <c:pt idx="5">
                        <c:v>0.5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2377-483B-B9BB-A1F1F78D27A1}"/>
                  </c:ext>
                </c:extLst>
              </c15:ser>
            </c15:filteredRadarSeries>
            <c15:filteredRada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'Measurements_&amp;_Graphs'!$CT$3</c15:sqref>
                        </c15:formulaRef>
                      </c:ext>
                    </c:extLst>
                    <c:strCache>
                      <c:ptCount val="1"/>
                      <c:pt idx="0">
                        <c:v>slf4j-log4j12</c:v>
                      </c:pt>
                    </c:strCache>
                  </c:strRef>
                </c:tx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'Measurements_&amp;_Graphs'!$C$5:$C$14</c15:sqref>
                        </c15:formulaRef>
                      </c:ext>
                    </c:extLst>
                    <c:strCache>
                      <c:ptCount val="10"/>
                      <c:pt idx="0">
                        <c:v>Code Activity</c:v>
                      </c:pt>
                      <c:pt idx="1">
                        <c:v>Release history</c:v>
                      </c:pt>
                      <c:pt idx="2">
                        <c:v>Number of commits</c:v>
                      </c:pt>
                      <c:pt idx="3">
                        <c:v>Number of tickets</c:v>
                      </c:pt>
                      <c:pt idx="4">
                        <c:v>Communications</c:v>
                      </c:pt>
                      <c:pt idx="5">
                        <c:v>Adoptions/implementations by external organizations / communities</c:v>
                      </c:pt>
                      <c:pt idx="6">
                        <c:v>SW evolution</c:v>
                      </c:pt>
                      <c:pt idx="7">
                        <c:v>Programming language used </c:v>
                      </c:pt>
                      <c:pt idx="8">
                        <c:v>Project domain</c:v>
                      </c:pt>
                      <c:pt idx="9">
                        <c:v>Source code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'Measurements_&amp;_Graphs'!$CT$5:$CT$14</c15:sqref>
                        </c15:formulaRef>
                      </c:ext>
                    </c:extLst>
                    <c:numCache>
                      <c:formatCode>0%</c:formatCode>
                      <c:ptCount val="10"/>
                      <c:pt idx="0">
                        <c:v>0.25</c:v>
                      </c:pt>
                      <c:pt idx="1">
                        <c:v>0.5</c:v>
                      </c:pt>
                      <c:pt idx="2">
                        <c:v>0</c:v>
                      </c:pt>
                      <c:pt idx="3">
                        <c:v>0.5</c:v>
                      </c:pt>
                      <c:pt idx="4">
                        <c:v>1</c:v>
                      </c:pt>
                      <c:pt idx="5">
                        <c:v>0.75</c:v>
                      </c:pt>
                      <c:pt idx="6">
                        <c:v>0.66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2377-483B-B9BB-A1F1F78D27A1}"/>
                  </c:ext>
                </c:extLst>
              </c15:ser>
            </c15:filteredRadarSeries>
            <c15:filteredRad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'Measurements_&amp;_Graphs'!$CU$3</c15:sqref>
                        </c15:formulaRef>
                      </c:ext>
                    </c:extLst>
                    <c:strCache>
                      <c:ptCount val="1"/>
                      <c:pt idx="0">
                        <c:v>stax-api</c:v>
                      </c:pt>
                    </c:strCache>
                  </c:strRef>
                </c:tx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'Measurements_&amp;_Graphs'!$C$5:$C$14</c15:sqref>
                        </c15:formulaRef>
                      </c:ext>
                    </c:extLst>
                    <c:strCache>
                      <c:ptCount val="10"/>
                      <c:pt idx="0">
                        <c:v>Code Activity</c:v>
                      </c:pt>
                      <c:pt idx="1">
                        <c:v>Release history</c:v>
                      </c:pt>
                      <c:pt idx="2">
                        <c:v>Number of commits</c:v>
                      </c:pt>
                      <c:pt idx="3">
                        <c:v>Number of tickets</c:v>
                      </c:pt>
                      <c:pt idx="4">
                        <c:v>Communications</c:v>
                      </c:pt>
                      <c:pt idx="5">
                        <c:v>Adoptions/implementations by external organizations / communities</c:v>
                      </c:pt>
                      <c:pt idx="6">
                        <c:v>SW evolution</c:v>
                      </c:pt>
                      <c:pt idx="7">
                        <c:v>Programming language used </c:v>
                      </c:pt>
                      <c:pt idx="8">
                        <c:v>Project domain</c:v>
                      </c:pt>
                      <c:pt idx="9">
                        <c:v>Source code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'Measurements_&amp;_Graphs'!$CU$5:$CU$14</c15:sqref>
                        </c15:formulaRef>
                      </c:ext>
                    </c:extLst>
                    <c:numCache>
                      <c:formatCode>0%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0.33</c:v>
                      </c:pt>
                      <c:pt idx="5">
                        <c:v>0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2377-483B-B9BB-A1F1F78D27A1}"/>
                  </c:ext>
                </c:extLst>
              </c15:ser>
            </c15:filteredRadarSeries>
            <c15:filteredRada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'Measurements_&amp;_Graphs'!$CV$3</c15:sqref>
                        </c15:formulaRef>
                      </c:ext>
                    </c:extLst>
                    <c:strCache>
                      <c:ptCount val="1"/>
                      <c:pt idx="0">
                        <c:v>antlr</c:v>
                      </c:pt>
                    </c:strCache>
                  </c:strRef>
                </c:tx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'Measurements_&amp;_Graphs'!$C$5:$C$14</c15:sqref>
                        </c15:formulaRef>
                      </c:ext>
                    </c:extLst>
                    <c:strCache>
                      <c:ptCount val="10"/>
                      <c:pt idx="0">
                        <c:v>Code Activity</c:v>
                      </c:pt>
                      <c:pt idx="1">
                        <c:v>Release history</c:v>
                      </c:pt>
                      <c:pt idx="2">
                        <c:v>Number of commits</c:v>
                      </c:pt>
                      <c:pt idx="3">
                        <c:v>Number of tickets</c:v>
                      </c:pt>
                      <c:pt idx="4">
                        <c:v>Communications</c:v>
                      </c:pt>
                      <c:pt idx="5">
                        <c:v>Adoptions/implementations by external organizations / communities</c:v>
                      </c:pt>
                      <c:pt idx="6">
                        <c:v>SW evolution</c:v>
                      </c:pt>
                      <c:pt idx="7">
                        <c:v>Programming language used </c:v>
                      </c:pt>
                      <c:pt idx="8">
                        <c:v>Project domain</c:v>
                      </c:pt>
                      <c:pt idx="9">
                        <c:v>Source code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'Measurements_&amp;_Graphs'!$CV$5:$CV$14</c15:sqref>
                        </c15:formulaRef>
                      </c:ext>
                    </c:extLst>
                    <c:numCache>
                      <c:formatCode>0%</c:formatCode>
                      <c:ptCount val="10"/>
                      <c:pt idx="0">
                        <c:v>0.75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0.75</c:v>
                      </c:pt>
                      <c:pt idx="4">
                        <c:v>0.33</c:v>
                      </c:pt>
                      <c:pt idx="5">
                        <c:v>0.75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2377-483B-B9BB-A1F1F78D27A1}"/>
                  </c:ext>
                </c:extLst>
              </c15:ser>
            </c15:filteredRadarSeries>
            <c15:filteredRada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'Measurements_&amp;_Graphs'!$CW$3</c15:sqref>
                        </c15:formulaRef>
                      </c:ext>
                    </c:extLst>
                    <c:strCache>
                      <c:ptCount val="1"/>
                      <c:pt idx="0">
                        <c:v>logback-core</c:v>
                      </c:pt>
                    </c:strCache>
                  </c:strRef>
                </c:tx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'Measurements_&amp;_Graphs'!$C$5:$C$14</c15:sqref>
                        </c15:formulaRef>
                      </c:ext>
                    </c:extLst>
                    <c:strCache>
                      <c:ptCount val="10"/>
                      <c:pt idx="0">
                        <c:v>Code Activity</c:v>
                      </c:pt>
                      <c:pt idx="1">
                        <c:v>Release history</c:v>
                      </c:pt>
                      <c:pt idx="2">
                        <c:v>Number of commits</c:v>
                      </c:pt>
                      <c:pt idx="3">
                        <c:v>Number of tickets</c:v>
                      </c:pt>
                      <c:pt idx="4">
                        <c:v>Communications</c:v>
                      </c:pt>
                      <c:pt idx="5">
                        <c:v>Adoptions/implementations by external organizations / communities</c:v>
                      </c:pt>
                      <c:pt idx="6">
                        <c:v>SW evolution</c:v>
                      </c:pt>
                      <c:pt idx="7">
                        <c:v>Programming language used </c:v>
                      </c:pt>
                      <c:pt idx="8">
                        <c:v>Project domain</c:v>
                      </c:pt>
                      <c:pt idx="9">
                        <c:v>Source code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'Measurements_&amp;_Graphs'!$CW$5:$CW$14</c15:sqref>
                        </c15:formulaRef>
                      </c:ext>
                    </c:extLst>
                    <c:numCache>
                      <c:formatCode>0%</c:formatCode>
                      <c:ptCount val="10"/>
                      <c:pt idx="0">
                        <c:v>0</c:v>
                      </c:pt>
                      <c:pt idx="1">
                        <c:v>0.5</c:v>
                      </c:pt>
                      <c:pt idx="2">
                        <c:v>0</c:v>
                      </c:pt>
                      <c:pt idx="3">
                        <c:v>0.25</c:v>
                      </c:pt>
                      <c:pt idx="4">
                        <c:v>1</c:v>
                      </c:pt>
                      <c:pt idx="5">
                        <c:v>0.75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2377-483B-B9BB-A1F1F78D27A1}"/>
                  </c:ext>
                </c:extLst>
              </c15:ser>
            </c15:filteredRadarSeries>
            <c15:filteredRada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'Measurements_&amp;_Graphs'!$CX$3</c15:sqref>
                        </c15:formulaRef>
                      </c:ext>
                    </c:extLst>
                    <c:strCache>
                      <c:ptCount val="1"/>
                      <c:pt idx="0">
                        <c:v>xml-apis</c:v>
                      </c:pt>
                    </c:strCache>
                  </c:strRef>
                </c:tx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'Measurements_&amp;_Graphs'!$C$5:$C$14</c15:sqref>
                        </c15:formulaRef>
                      </c:ext>
                    </c:extLst>
                    <c:strCache>
                      <c:ptCount val="10"/>
                      <c:pt idx="0">
                        <c:v>Code Activity</c:v>
                      </c:pt>
                      <c:pt idx="1">
                        <c:v>Release history</c:v>
                      </c:pt>
                      <c:pt idx="2">
                        <c:v>Number of commits</c:v>
                      </c:pt>
                      <c:pt idx="3">
                        <c:v>Number of tickets</c:v>
                      </c:pt>
                      <c:pt idx="4">
                        <c:v>Communications</c:v>
                      </c:pt>
                      <c:pt idx="5">
                        <c:v>Adoptions/implementations by external organizations / communities</c:v>
                      </c:pt>
                      <c:pt idx="6">
                        <c:v>SW evolution</c:v>
                      </c:pt>
                      <c:pt idx="7">
                        <c:v>Programming language used </c:v>
                      </c:pt>
                      <c:pt idx="8">
                        <c:v>Project domain</c:v>
                      </c:pt>
                      <c:pt idx="9">
                        <c:v>Source code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'Measurements_&amp;_Graphs'!$CX$5:$CX$14</c15:sqref>
                        </c15:formulaRef>
                      </c:ext>
                    </c:extLst>
                    <c:numCache>
                      <c:formatCode>0%</c:formatCode>
                      <c:ptCount val="10"/>
                      <c:pt idx="0">
                        <c:v>0</c:v>
                      </c:pt>
                      <c:pt idx="1">
                        <c:v>0.5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0.33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2377-483B-B9BB-A1F1F78D27A1}"/>
                  </c:ext>
                </c:extLst>
              </c15:ser>
            </c15:filteredRadarSeries>
            <c15:filteredRadar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'Measurements_&amp;_Graphs'!$CY$3</c15:sqref>
                        </c15:formulaRef>
                      </c:ext>
                    </c:extLst>
                    <c:strCache>
                      <c:ptCount val="1"/>
                      <c:pt idx="0">
                        <c:v>hibernate-validator</c:v>
                      </c:pt>
                    </c:strCache>
                  </c:strRef>
                </c:tx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'Measurements_&amp;_Graphs'!$C$5:$C$14</c15:sqref>
                        </c15:formulaRef>
                      </c:ext>
                    </c:extLst>
                    <c:strCache>
                      <c:ptCount val="10"/>
                      <c:pt idx="0">
                        <c:v>Code Activity</c:v>
                      </c:pt>
                      <c:pt idx="1">
                        <c:v>Release history</c:v>
                      </c:pt>
                      <c:pt idx="2">
                        <c:v>Number of commits</c:v>
                      </c:pt>
                      <c:pt idx="3">
                        <c:v>Number of tickets</c:v>
                      </c:pt>
                      <c:pt idx="4">
                        <c:v>Communications</c:v>
                      </c:pt>
                      <c:pt idx="5">
                        <c:v>Adoptions/implementations by external organizations / communities</c:v>
                      </c:pt>
                      <c:pt idx="6">
                        <c:v>SW evolution</c:v>
                      </c:pt>
                      <c:pt idx="7">
                        <c:v>Programming language used </c:v>
                      </c:pt>
                      <c:pt idx="8">
                        <c:v>Project domain</c:v>
                      </c:pt>
                      <c:pt idx="9">
                        <c:v>Source code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'Measurements_&amp;_Graphs'!$CY$5:$CY$14</c15:sqref>
                        </c15:formulaRef>
                      </c:ext>
                    </c:extLst>
                    <c:numCache>
                      <c:formatCode>0%</c:formatCode>
                      <c:ptCount val="10"/>
                      <c:pt idx="0">
                        <c:v>0.5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0.25</c:v>
                      </c:pt>
                      <c:pt idx="4">
                        <c:v>1</c:v>
                      </c:pt>
                      <c:pt idx="5">
                        <c:v>0.5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2377-483B-B9BB-A1F1F78D27A1}"/>
                  </c:ext>
                </c:extLst>
              </c15:ser>
            </c15:filteredRadarSeries>
            <c15:filteredRadar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'Measurements_&amp;_Graphs'!$CZ$3</c15:sqref>
                        </c15:formulaRef>
                      </c:ext>
                    </c:extLst>
                    <c:strCache>
                      <c:ptCount val="1"/>
                      <c:pt idx="0">
                        <c:v>hibernate-commons-annotations</c:v>
                      </c:pt>
                    </c:strCache>
                  </c:strRef>
                </c:tx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'Measurements_&amp;_Graphs'!$C$5:$C$14</c15:sqref>
                        </c15:formulaRef>
                      </c:ext>
                    </c:extLst>
                    <c:strCache>
                      <c:ptCount val="10"/>
                      <c:pt idx="0">
                        <c:v>Code Activity</c:v>
                      </c:pt>
                      <c:pt idx="1">
                        <c:v>Release history</c:v>
                      </c:pt>
                      <c:pt idx="2">
                        <c:v>Number of commits</c:v>
                      </c:pt>
                      <c:pt idx="3">
                        <c:v>Number of tickets</c:v>
                      </c:pt>
                      <c:pt idx="4">
                        <c:v>Communications</c:v>
                      </c:pt>
                      <c:pt idx="5">
                        <c:v>Adoptions/implementations by external organizations / communities</c:v>
                      </c:pt>
                      <c:pt idx="6">
                        <c:v>SW evolution</c:v>
                      </c:pt>
                      <c:pt idx="7">
                        <c:v>Programming language used </c:v>
                      </c:pt>
                      <c:pt idx="8">
                        <c:v>Project domain</c:v>
                      </c:pt>
                      <c:pt idx="9">
                        <c:v>Source code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'Measurements_&amp;_Graphs'!$CZ$5:$CZ$14</c15:sqref>
                        </c15:formulaRef>
                      </c:ext>
                    </c:extLst>
                    <c:numCache>
                      <c:formatCode>0%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1</c:v>
                      </c:pt>
                      <c:pt idx="5">
                        <c:v>0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2377-483B-B9BB-A1F1F78D27A1}"/>
                  </c:ext>
                </c:extLst>
              </c15:ser>
            </c15:filteredRadarSeries>
            <c15:filteredRadar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'Measurements_&amp;_Graphs'!$DA$3</c15:sqref>
                        </c15:formulaRef>
                      </c:ext>
                    </c:extLst>
                    <c:strCache>
                      <c:ptCount val="1"/>
                      <c:pt idx="0">
                        <c:v>aspectjweaver</c:v>
                      </c:pt>
                    </c:strCache>
                  </c:strRef>
                </c:tx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'Measurements_&amp;_Graphs'!$C$5:$C$14</c15:sqref>
                        </c15:formulaRef>
                      </c:ext>
                    </c:extLst>
                    <c:strCache>
                      <c:ptCount val="10"/>
                      <c:pt idx="0">
                        <c:v>Code Activity</c:v>
                      </c:pt>
                      <c:pt idx="1">
                        <c:v>Release history</c:v>
                      </c:pt>
                      <c:pt idx="2">
                        <c:v>Number of commits</c:v>
                      </c:pt>
                      <c:pt idx="3">
                        <c:v>Number of tickets</c:v>
                      </c:pt>
                      <c:pt idx="4">
                        <c:v>Communications</c:v>
                      </c:pt>
                      <c:pt idx="5">
                        <c:v>Adoptions/implementations by external organizations / communities</c:v>
                      </c:pt>
                      <c:pt idx="6">
                        <c:v>SW evolution</c:v>
                      </c:pt>
                      <c:pt idx="7">
                        <c:v>Programming language used </c:v>
                      </c:pt>
                      <c:pt idx="8">
                        <c:v>Project domain</c:v>
                      </c:pt>
                      <c:pt idx="9">
                        <c:v>Source code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'Measurements_&amp;_Graphs'!$DA$5:$DA$14</c15:sqref>
                        </c15:formulaRef>
                      </c:ext>
                    </c:extLst>
                    <c:numCache>
                      <c:formatCode>0%</c:formatCode>
                      <c:ptCount val="10"/>
                      <c:pt idx="0">
                        <c:v>0.5</c:v>
                      </c:pt>
                      <c:pt idx="1">
                        <c:v>0.5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1</c:v>
                      </c:pt>
                      <c:pt idx="5">
                        <c:v>0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2377-483B-B9BB-A1F1F78D27A1}"/>
                  </c:ext>
                </c:extLst>
              </c15:ser>
            </c15:filteredRadarSeries>
            <c15:filteredRadar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'Measurements_&amp;_Graphs'!$DB$3</c15:sqref>
                        </c15:formulaRef>
                      </c:ext>
                    </c:extLst>
                    <c:strCache>
                      <c:ptCount val="1"/>
                      <c:pt idx="0">
                        <c:v>javaee-api</c:v>
                      </c:pt>
                    </c:strCache>
                  </c:strRef>
                </c:tx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'Measurements_&amp;_Graphs'!$C$5:$C$14</c15:sqref>
                        </c15:formulaRef>
                      </c:ext>
                    </c:extLst>
                    <c:strCache>
                      <c:ptCount val="10"/>
                      <c:pt idx="0">
                        <c:v>Code Activity</c:v>
                      </c:pt>
                      <c:pt idx="1">
                        <c:v>Release history</c:v>
                      </c:pt>
                      <c:pt idx="2">
                        <c:v>Number of commits</c:v>
                      </c:pt>
                      <c:pt idx="3">
                        <c:v>Number of tickets</c:v>
                      </c:pt>
                      <c:pt idx="4">
                        <c:v>Communications</c:v>
                      </c:pt>
                      <c:pt idx="5">
                        <c:v>Adoptions/implementations by external organizations / communities</c:v>
                      </c:pt>
                      <c:pt idx="6">
                        <c:v>SW evolution</c:v>
                      </c:pt>
                      <c:pt idx="7">
                        <c:v>Programming language used </c:v>
                      </c:pt>
                      <c:pt idx="8">
                        <c:v>Project domain</c:v>
                      </c:pt>
                      <c:pt idx="9">
                        <c:v>Source code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'Measurements_&amp;_Graphs'!$DB$5:$DB$14</c15:sqref>
                        </c15:formulaRef>
                      </c:ext>
                    </c:extLst>
                    <c:numCache>
                      <c:formatCode>0%</c:formatCode>
                      <c:ptCount val="10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1</c:v>
                      </c:pt>
                      <c:pt idx="5">
                        <c:v>0.5</c:v>
                      </c:pt>
                      <c:pt idx="6">
                        <c:v>0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2377-483B-B9BB-A1F1F78D27A1}"/>
                  </c:ext>
                </c:extLst>
              </c15:ser>
            </c15:filteredRadarSeries>
            <c15:filteredRadarSeries>
              <c15:ser>
                <c:idx val="27"/>
                <c:order val="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'Measurements_&amp;_Graphs'!$DC$3</c15:sqref>
                        </c15:formulaRef>
                      </c:ext>
                    </c:extLst>
                    <c:strCache>
                      <c:ptCount val="1"/>
                      <c:pt idx="0">
                        <c:v>hibernate-core</c:v>
                      </c:pt>
                    </c:strCache>
                  </c:strRef>
                </c:tx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'Measurements_&amp;_Graphs'!$C$5:$C$14</c15:sqref>
                        </c15:formulaRef>
                      </c:ext>
                    </c:extLst>
                    <c:strCache>
                      <c:ptCount val="10"/>
                      <c:pt idx="0">
                        <c:v>Code Activity</c:v>
                      </c:pt>
                      <c:pt idx="1">
                        <c:v>Release history</c:v>
                      </c:pt>
                      <c:pt idx="2">
                        <c:v>Number of commits</c:v>
                      </c:pt>
                      <c:pt idx="3">
                        <c:v>Number of tickets</c:v>
                      </c:pt>
                      <c:pt idx="4">
                        <c:v>Communications</c:v>
                      </c:pt>
                      <c:pt idx="5">
                        <c:v>Adoptions/implementations by external organizations / communities</c:v>
                      </c:pt>
                      <c:pt idx="6">
                        <c:v>SW evolution</c:v>
                      </c:pt>
                      <c:pt idx="7">
                        <c:v>Programming language used </c:v>
                      </c:pt>
                      <c:pt idx="8">
                        <c:v>Project domain</c:v>
                      </c:pt>
                      <c:pt idx="9">
                        <c:v>Source code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'Measurements_&amp;_Graphs'!$DC$5:$DC$14</c15:sqref>
                        </c15:formulaRef>
                      </c:ext>
                    </c:extLst>
                    <c:numCache>
                      <c:formatCode>0%</c:formatCode>
                      <c:ptCount val="10"/>
                      <c:pt idx="0">
                        <c:v>1</c:v>
                      </c:pt>
                      <c:pt idx="1">
                        <c:v>1</c:v>
                      </c:pt>
                      <c:pt idx="2">
                        <c:v>0.25</c:v>
                      </c:pt>
                      <c:pt idx="3">
                        <c:v>0.75</c:v>
                      </c:pt>
                      <c:pt idx="4">
                        <c:v>1</c:v>
                      </c:pt>
                      <c:pt idx="5">
                        <c:v>0.75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2377-483B-B9BB-A1F1F78D27A1}"/>
                  </c:ext>
                </c:extLst>
              </c15:ser>
            </c15:filteredRadarSeries>
            <c15:filteredRadarSeries>
              <c15:ser>
                <c:idx val="28"/>
                <c:order val="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'Measurements_&amp;_Graphs'!$DD$3</c15:sqref>
                        </c15:formulaRef>
                      </c:ext>
                    </c:extLst>
                    <c:strCache>
                      <c:ptCount val="1"/>
                      <c:pt idx="0">
                        <c:v>hibernate-entitymanager</c:v>
                      </c:pt>
                    </c:strCache>
                  </c:strRef>
                </c:tx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'Measurements_&amp;_Graphs'!$C$5:$C$14</c15:sqref>
                        </c15:formulaRef>
                      </c:ext>
                    </c:extLst>
                    <c:strCache>
                      <c:ptCount val="10"/>
                      <c:pt idx="0">
                        <c:v>Code Activity</c:v>
                      </c:pt>
                      <c:pt idx="1">
                        <c:v>Release history</c:v>
                      </c:pt>
                      <c:pt idx="2">
                        <c:v>Number of commits</c:v>
                      </c:pt>
                      <c:pt idx="3">
                        <c:v>Number of tickets</c:v>
                      </c:pt>
                      <c:pt idx="4">
                        <c:v>Communications</c:v>
                      </c:pt>
                      <c:pt idx="5">
                        <c:v>Adoptions/implementations by external organizations / communities</c:v>
                      </c:pt>
                      <c:pt idx="6">
                        <c:v>SW evolution</c:v>
                      </c:pt>
                      <c:pt idx="7">
                        <c:v>Programming language used </c:v>
                      </c:pt>
                      <c:pt idx="8">
                        <c:v>Project domain</c:v>
                      </c:pt>
                      <c:pt idx="9">
                        <c:v>Source code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'Measurements_&amp;_Graphs'!$DD$5:$DD$14</c15:sqref>
                        </c15:formulaRef>
                      </c:ext>
                    </c:extLst>
                    <c:numCache>
                      <c:formatCode>0%</c:formatCode>
                      <c:ptCount val="10"/>
                      <c:pt idx="0">
                        <c:v>0.75</c:v>
                      </c:pt>
                      <c:pt idx="1">
                        <c:v>1</c:v>
                      </c:pt>
                      <c:pt idx="2">
                        <c:v>0.25</c:v>
                      </c:pt>
                      <c:pt idx="3">
                        <c:v>0</c:v>
                      </c:pt>
                      <c:pt idx="4">
                        <c:v>1</c:v>
                      </c:pt>
                      <c:pt idx="5">
                        <c:v>0.5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2377-483B-B9BB-A1F1F78D27A1}"/>
                  </c:ext>
                </c:extLst>
              </c15:ser>
            </c15:filteredRadarSeries>
            <c15:filteredRadarSeries>
              <c15:ser>
                <c:idx val="29"/>
                <c:order val="2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'Measurements_&amp;_Graphs'!$DE$3</c15:sqref>
                        </c15:formulaRef>
                      </c:ext>
                    </c:extLst>
                    <c:strCache>
                      <c:ptCount val="1"/>
                      <c:pt idx="0">
                        <c:v>asm</c:v>
                      </c:pt>
                    </c:strCache>
                  </c:strRef>
                </c:tx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'Measurements_&amp;_Graphs'!$C$5:$C$14</c15:sqref>
                        </c15:formulaRef>
                      </c:ext>
                    </c:extLst>
                    <c:strCache>
                      <c:ptCount val="10"/>
                      <c:pt idx="0">
                        <c:v>Code Activity</c:v>
                      </c:pt>
                      <c:pt idx="1">
                        <c:v>Release history</c:v>
                      </c:pt>
                      <c:pt idx="2">
                        <c:v>Number of commits</c:v>
                      </c:pt>
                      <c:pt idx="3">
                        <c:v>Number of tickets</c:v>
                      </c:pt>
                      <c:pt idx="4">
                        <c:v>Communications</c:v>
                      </c:pt>
                      <c:pt idx="5">
                        <c:v>Adoptions/implementations by external organizations / communities</c:v>
                      </c:pt>
                      <c:pt idx="6">
                        <c:v>SW evolution</c:v>
                      </c:pt>
                      <c:pt idx="7">
                        <c:v>Programming language used </c:v>
                      </c:pt>
                      <c:pt idx="8">
                        <c:v>Project domain</c:v>
                      </c:pt>
                      <c:pt idx="9">
                        <c:v>Source code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'Measurements_&amp;_Graphs'!$DE$5:$DE$14</c15:sqref>
                        </c15:formulaRef>
                      </c:ext>
                    </c:extLst>
                    <c:numCache>
                      <c:formatCode>0%</c:formatCode>
                      <c:ptCount val="10"/>
                      <c:pt idx="0">
                        <c:v>0.5</c:v>
                      </c:pt>
                      <c:pt idx="1">
                        <c:v>0.5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0.66</c:v>
                      </c:pt>
                      <c:pt idx="5">
                        <c:v>0.5</c:v>
                      </c:pt>
                      <c:pt idx="6">
                        <c:v>0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D-2377-483B-B9BB-A1F1F78D27A1}"/>
                  </c:ext>
                </c:extLst>
              </c15:ser>
            </c15:filteredRadarSeries>
            <c15:filteredRadarSeries>
              <c15:ser>
                <c:idx val="30"/>
                <c:order val="3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'Measurements_&amp;_Graphs'!$DF$3</c15:sqref>
                        </c15:formulaRef>
                      </c:ext>
                    </c:extLst>
                    <c:strCache>
                      <c:ptCount val="1"/>
                      <c:pt idx="0">
                        <c:v>jackson-annotations</c:v>
                      </c:pt>
                    </c:strCache>
                  </c:strRef>
                </c:tx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'Measurements_&amp;_Graphs'!$C$5:$C$14</c15:sqref>
                        </c15:formulaRef>
                      </c:ext>
                    </c:extLst>
                    <c:strCache>
                      <c:ptCount val="10"/>
                      <c:pt idx="0">
                        <c:v>Code Activity</c:v>
                      </c:pt>
                      <c:pt idx="1">
                        <c:v>Release history</c:v>
                      </c:pt>
                      <c:pt idx="2">
                        <c:v>Number of commits</c:v>
                      </c:pt>
                      <c:pt idx="3">
                        <c:v>Number of tickets</c:v>
                      </c:pt>
                      <c:pt idx="4">
                        <c:v>Communications</c:v>
                      </c:pt>
                      <c:pt idx="5">
                        <c:v>Adoptions/implementations by external organizations / communities</c:v>
                      </c:pt>
                      <c:pt idx="6">
                        <c:v>SW evolution</c:v>
                      </c:pt>
                      <c:pt idx="7">
                        <c:v>Programming language used </c:v>
                      </c:pt>
                      <c:pt idx="8">
                        <c:v>Project domain</c:v>
                      </c:pt>
                      <c:pt idx="9">
                        <c:v>Source code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'Measurements_&amp;_Graphs'!$DF$5:$DF$14</c15:sqref>
                        </c15:formulaRef>
                      </c:ext>
                    </c:extLst>
                    <c:numCache>
                      <c:formatCode>0%</c:formatCode>
                      <c:ptCount val="10"/>
                      <c:pt idx="0">
                        <c:v>0.25</c:v>
                      </c:pt>
                      <c:pt idx="1">
                        <c:v>0.5</c:v>
                      </c:pt>
                      <c:pt idx="2">
                        <c:v>0</c:v>
                      </c:pt>
                      <c:pt idx="3">
                        <c:v>0.25</c:v>
                      </c:pt>
                      <c:pt idx="4">
                        <c:v>0</c:v>
                      </c:pt>
                      <c:pt idx="5">
                        <c:v>0.25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E-2377-483B-B9BB-A1F1F78D27A1}"/>
                  </c:ext>
                </c:extLst>
              </c15:ser>
            </c15:filteredRadarSeries>
            <c15:filteredRadarSeries>
              <c15:ser>
                <c:idx val="31"/>
                <c:order val="3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'Measurements_&amp;_Graphs'!$DG$3</c15:sqref>
                        </c15:formulaRef>
                      </c:ext>
                    </c:extLst>
                    <c:strCache>
                      <c:ptCount val="1"/>
                      <c:pt idx="0">
                        <c:v>jul-to-slf4j</c:v>
                      </c:pt>
                    </c:strCache>
                  </c:strRef>
                </c:tx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'Measurements_&amp;_Graphs'!$C$5:$C$14</c15:sqref>
                        </c15:formulaRef>
                      </c:ext>
                    </c:extLst>
                    <c:strCache>
                      <c:ptCount val="10"/>
                      <c:pt idx="0">
                        <c:v>Code Activity</c:v>
                      </c:pt>
                      <c:pt idx="1">
                        <c:v>Release history</c:v>
                      </c:pt>
                      <c:pt idx="2">
                        <c:v>Number of commits</c:v>
                      </c:pt>
                      <c:pt idx="3">
                        <c:v>Number of tickets</c:v>
                      </c:pt>
                      <c:pt idx="4">
                        <c:v>Communications</c:v>
                      </c:pt>
                      <c:pt idx="5">
                        <c:v>Adoptions/implementations by external organizations / communities</c:v>
                      </c:pt>
                      <c:pt idx="6">
                        <c:v>SW evolution</c:v>
                      </c:pt>
                      <c:pt idx="7">
                        <c:v>Programming language used </c:v>
                      </c:pt>
                      <c:pt idx="8">
                        <c:v>Project domain</c:v>
                      </c:pt>
                      <c:pt idx="9">
                        <c:v>Source code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'Measurements_&amp;_Graphs'!$DG$5:$DG$14</c15:sqref>
                        </c15:formulaRef>
                      </c:ext>
                    </c:extLst>
                    <c:numCache>
                      <c:formatCode>0%</c:formatCode>
                      <c:ptCount val="10"/>
                      <c:pt idx="0">
                        <c:v>0.25</c:v>
                      </c:pt>
                      <c:pt idx="1">
                        <c:v>0.5</c:v>
                      </c:pt>
                      <c:pt idx="2">
                        <c:v>0</c:v>
                      </c:pt>
                      <c:pt idx="3">
                        <c:v>0.5</c:v>
                      </c:pt>
                      <c:pt idx="4">
                        <c:v>1</c:v>
                      </c:pt>
                      <c:pt idx="5">
                        <c:v>0.75</c:v>
                      </c:pt>
                      <c:pt idx="6">
                        <c:v>0.66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F-2377-483B-B9BB-A1F1F78D27A1}"/>
                  </c:ext>
                </c:extLst>
              </c15:ser>
            </c15:filteredRadarSeries>
            <c15:filteredRadarSeries>
              <c15:ser>
                <c:idx val="32"/>
                <c:order val="3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'Measurements_&amp;_Graphs'!$DH$3</c15:sqref>
                        </c15:formulaRef>
                      </c:ext>
                    </c:extLst>
                    <c:strCache>
                      <c:ptCount val="1"/>
                      <c:pt idx="0">
                        <c:v>aspectjrt</c:v>
                      </c:pt>
                    </c:strCache>
                  </c:strRef>
                </c:tx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'Measurements_&amp;_Graphs'!$C$5:$C$14</c15:sqref>
                        </c15:formulaRef>
                      </c:ext>
                    </c:extLst>
                    <c:strCache>
                      <c:ptCount val="10"/>
                      <c:pt idx="0">
                        <c:v>Code Activity</c:v>
                      </c:pt>
                      <c:pt idx="1">
                        <c:v>Release history</c:v>
                      </c:pt>
                      <c:pt idx="2">
                        <c:v>Number of commits</c:v>
                      </c:pt>
                      <c:pt idx="3">
                        <c:v>Number of tickets</c:v>
                      </c:pt>
                      <c:pt idx="4">
                        <c:v>Communications</c:v>
                      </c:pt>
                      <c:pt idx="5">
                        <c:v>Adoptions/implementations by external organizations / communities</c:v>
                      </c:pt>
                      <c:pt idx="6">
                        <c:v>SW evolution</c:v>
                      </c:pt>
                      <c:pt idx="7">
                        <c:v>Programming language used </c:v>
                      </c:pt>
                      <c:pt idx="8">
                        <c:v>Project domain</c:v>
                      </c:pt>
                      <c:pt idx="9">
                        <c:v>Source code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'Measurements_&amp;_Graphs'!$DH$5:$DH$14</c15:sqref>
                        </c15:formulaRef>
                      </c:ext>
                    </c:extLst>
                    <c:numCache>
                      <c:formatCode>0%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1</c:v>
                      </c:pt>
                      <c:pt idx="5">
                        <c:v>0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0-2377-483B-B9BB-A1F1F78D27A1}"/>
                  </c:ext>
                </c:extLst>
              </c15:ser>
            </c15:filteredRadarSeries>
            <c15:filteredRadarSeries>
              <c15:ser>
                <c:idx val="33"/>
                <c:order val="3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'Measurements_&amp;_Graphs'!$DI$3</c15:sqref>
                        </c15:formulaRef>
                      </c:ext>
                    </c:extLst>
                    <c:strCache>
                      <c:ptCount val="1"/>
                      <c:pt idx="0">
                        <c:v>jboss-logging</c:v>
                      </c:pt>
                    </c:strCache>
                  </c:strRef>
                </c:tx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'Measurements_&amp;_Graphs'!$C$5:$C$14</c15:sqref>
                        </c15:formulaRef>
                      </c:ext>
                    </c:extLst>
                    <c:strCache>
                      <c:ptCount val="10"/>
                      <c:pt idx="0">
                        <c:v>Code Activity</c:v>
                      </c:pt>
                      <c:pt idx="1">
                        <c:v>Release history</c:v>
                      </c:pt>
                      <c:pt idx="2">
                        <c:v>Number of commits</c:v>
                      </c:pt>
                      <c:pt idx="3">
                        <c:v>Number of tickets</c:v>
                      </c:pt>
                      <c:pt idx="4">
                        <c:v>Communications</c:v>
                      </c:pt>
                      <c:pt idx="5">
                        <c:v>Adoptions/implementations by external organizations / communities</c:v>
                      </c:pt>
                      <c:pt idx="6">
                        <c:v>SW evolution</c:v>
                      </c:pt>
                      <c:pt idx="7">
                        <c:v>Programming language used </c:v>
                      </c:pt>
                      <c:pt idx="8">
                        <c:v>Project domain</c:v>
                      </c:pt>
                      <c:pt idx="9">
                        <c:v>Source code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'Measurements_&amp;_Graphs'!$DI$5:$DI$14</c15:sqref>
                        </c15:formulaRef>
                      </c:ext>
                    </c:extLst>
                    <c:numCache>
                      <c:formatCode>0%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1</c:v>
                      </c:pt>
                      <c:pt idx="5">
                        <c:v>0.25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1-2377-483B-B9BB-A1F1F78D27A1}"/>
                  </c:ext>
                </c:extLst>
              </c15:ser>
            </c15:filteredRadarSeries>
            <c15:filteredRadarSeries>
              <c15:ser>
                <c:idx val="34"/>
                <c:order val="3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'Measurements_&amp;_Graphs'!$DJ$3</c15:sqref>
                        </c15:formulaRef>
                      </c:ext>
                    </c:extLst>
                    <c:strCache>
                      <c:ptCount val="1"/>
                      <c:pt idx="0">
                        <c:v>httpcore</c:v>
                      </c:pt>
                    </c:strCache>
                  </c:strRef>
                </c:tx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'Measurements_&amp;_Graphs'!$C$5:$C$14</c15:sqref>
                        </c15:formulaRef>
                      </c:ext>
                    </c:extLst>
                    <c:strCache>
                      <c:ptCount val="10"/>
                      <c:pt idx="0">
                        <c:v>Code Activity</c:v>
                      </c:pt>
                      <c:pt idx="1">
                        <c:v>Release history</c:v>
                      </c:pt>
                      <c:pt idx="2">
                        <c:v>Number of commits</c:v>
                      </c:pt>
                      <c:pt idx="3">
                        <c:v>Number of tickets</c:v>
                      </c:pt>
                      <c:pt idx="4">
                        <c:v>Communications</c:v>
                      </c:pt>
                      <c:pt idx="5">
                        <c:v>Adoptions/implementations by external organizations / communities</c:v>
                      </c:pt>
                      <c:pt idx="6">
                        <c:v>SW evolution</c:v>
                      </c:pt>
                      <c:pt idx="7">
                        <c:v>Programming language used </c:v>
                      </c:pt>
                      <c:pt idx="8">
                        <c:v>Project domain</c:v>
                      </c:pt>
                      <c:pt idx="9">
                        <c:v>Source code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'Measurements_&amp;_Graphs'!$DJ$5:$DJ$14</c15:sqref>
                        </c15:formulaRef>
                      </c:ext>
                    </c:extLst>
                    <c:numCache>
                      <c:formatCode>0%</c:formatCode>
                      <c:ptCount val="10"/>
                      <c:pt idx="0">
                        <c:v>0</c:v>
                      </c:pt>
                      <c:pt idx="1">
                        <c:v>0.5</c:v>
                      </c:pt>
                      <c:pt idx="2">
                        <c:v>0</c:v>
                      </c:pt>
                      <c:pt idx="3">
                        <c:v>0.5</c:v>
                      </c:pt>
                      <c:pt idx="4">
                        <c:v>1</c:v>
                      </c:pt>
                      <c:pt idx="5">
                        <c:v>0.25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2-2377-483B-B9BB-A1F1F78D27A1}"/>
                  </c:ext>
                </c:extLst>
              </c15:ser>
            </c15:filteredRadarSeries>
            <c15:filteredRadarSeries>
              <c15:ser>
                <c:idx val="35"/>
                <c:order val="3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'Measurements_&amp;_Graphs'!$DK$3</c15:sqref>
                        </c15:formulaRef>
                      </c:ext>
                    </c:extLst>
                    <c:strCache>
                      <c:ptCount val="1"/>
                      <c:pt idx="0">
                        <c:v>httpclient</c:v>
                      </c:pt>
                    </c:strCache>
                  </c:strRef>
                </c:tx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'Measurements_&amp;_Graphs'!$C$5:$C$14</c15:sqref>
                        </c15:formulaRef>
                      </c:ext>
                    </c:extLst>
                    <c:strCache>
                      <c:ptCount val="10"/>
                      <c:pt idx="0">
                        <c:v>Code Activity</c:v>
                      </c:pt>
                      <c:pt idx="1">
                        <c:v>Release history</c:v>
                      </c:pt>
                      <c:pt idx="2">
                        <c:v>Number of commits</c:v>
                      </c:pt>
                      <c:pt idx="3">
                        <c:v>Number of tickets</c:v>
                      </c:pt>
                      <c:pt idx="4">
                        <c:v>Communications</c:v>
                      </c:pt>
                      <c:pt idx="5">
                        <c:v>Adoptions/implementations by external organizations / communities</c:v>
                      </c:pt>
                      <c:pt idx="6">
                        <c:v>SW evolution</c:v>
                      </c:pt>
                      <c:pt idx="7">
                        <c:v>Programming language used </c:v>
                      </c:pt>
                      <c:pt idx="8">
                        <c:v>Project domain</c:v>
                      </c:pt>
                      <c:pt idx="9">
                        <c:v>Source code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'Measurements_&amp;_Graphs'!$DK$5:$DK$14</c15:sqref>
                        </c15:formulaRef>
                      </c:ext>
                    </c:extLst>
                    <c:numCache>
                      <c:formatCode>0%</c:formatCode>
                      <c:ptCount val="10"/>
                      <c:pt idx="0">
                        <c:v>0.5</c:v>
                      </c:pt>
                      <c:pt idx="1">
                        <c:v>0.5</c:v>
                      </c:pt>
                      <c:pt idx="2">
                        <c:v>0</c:v>
                      </c:pt>
                      <c:pt idx="3">
                        <c:v>0.25</c:v>
                      </c:pt>
                      <c:pt idx="4">
                        <c:v>1</c:v>
                      </c:pt>
                      <c:pt idx="5">
                        <c:v>0.75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2377-483B-B9BB-A1F1F78D27A1}"/>
                  </c:ext>
                </c:extLst>
              </c15:ser>
            </c15:filteredRadarSeries>
            <c15:filteredRadarSeries>
              <c15:ser>
                <c:idx val="36"/>
                <c:order val="3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'Measurements_&amp;_Graphs'!$DL$3</c15:sqref>
                        </c15:formulaRef>
                      </c:ext>
                    </c:extLst>
                    <c:strCache>
                      <c:ptCount val="1"/>
                      <c:pt idx="0">
                        <c:v>jsr305</c:v>
                      </c:pt>
                    </c:strCache>
                  </c:strRef>
                </c:tx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'Measurements_&amp;_Graphs'!$C$5:$C$14</c15:sqref>
                        </c15:formulaRef>
                      </c:ext>
                    </c:extLst>
                    <c:strCache>
                      <c:ptCount val="10"/>
                      <c:pt idx="0">
                        <c:v>Code Activity</c:v>
                      </c:pt>
                      <c:pt idx="1">
                        <c:v>Release history</c:v>
                      </c:pt>
                      <c:pt idx="2">
                        <c:v>Number of commits</c:v>
                      </c:pt>
                      <c:pt idx="3">
                        <c:v>Number of tickets</c:v>
                      </c:pt>
                      <c:pt idx="4">
                        <c:v>Communications</c:v>
                      </c:pt>
                      <c:pt idx="5">
                        <c:v>Adoptions/implementations by external organizations / communities</c:v>
                      </c:pt>
                      <c:pt idx="6">
                        <c:v>SW evolution</c:v>
                      </c:pt>
                      <c:pt idx="7">
                        <c:v>Programming language used </c:v>
                      </c:pt>
                      <c:pt idx="8">
                        <c:v>Project domain</c:v>
                      </c:pt>
                      <c:pt idx="9">
                        <c:v>Source code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'Measurements_&amp;_Graphs'!$DL$5:$DL$14</c15:sqref>
                        </c15:formulaRef>
                      </c:ext>
                    </c:extLst>
                    <c:numCache>
                      <c:formatCode>0%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0.33</c:v>
                      </c:pt>
                      <c:pt idx="5">
                        <c:v>0.5</c:v>
                      </c:pt>
                      <c:pt idx="6">
                        <c:v>0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4-2377-483B-B9BB-A1F1F78D27A1}"/>
                  </c:ext>
                </c:extLst>
              </c15:ser>
            </c15:filteredRadarSeries>
            <c15:filteredRadarSeries>
              <c15:ser>
                <c:idx val="37"/>
                <c:order val="3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'Measurements_&amp;_Graphs'!$DM$3</c15:sqref>
                        </c15:formulaRef>
                      </c:ext>
                    </c:extLst>
                    <c:strCache>
                      <c:ptCount val="1"/>
                      <c:pt idx="0">
                        <c:v>log4j-over-slf4j</c:v>
                      </c:pt>
                    </c:strCache>
                  </c:strRef>
                </c:tx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'Measurements_&amp;_Graphs'!$C$5:$C$14</c15:sqref>
                        </c15:formulaRef>
                      </c:ext>
                    </c:extLst>
                    <c:strCache>
                      <c:ptCount val="10"/>
                      <c:pt idx="0">
                        <c:v>Code Activity</c:v>
                      </c:pt>
                      <c:pt idx="1">
                        <c:v>Release history</c:v>
                      </c:pt>
                      <c:pt idx="2">
                        <c:v>Number of commits</c:v>
                      </c:pt>
                      <c:pt idx="3">
                        <c:v>Number of tickets</c:v>
                      </c:pt>
                      <c:pt idx="4">
                        <c:v>Communications</c:v>
                      </c:pt>
                      <c:pt idx="5">
                        <c:v>Adoptions/implementations by external organizations / communities</c:v>
                      </c:pt>
                      <c:pt idx="6">
                        <c:v>SW evolution</c:v>
                      </c:pt>
                      <c:pt idx="7">
                        <c:v>Programming language used </c:v>
                      </c:pt>
                      <c:pt idx="8">
                        <c:v>Project domain</c:v>
                      </c:pt>
                      <c:pt idx="9">
                        <c:v>Source code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'Measurements_&amp;_Graphs'!$DM$5:$DM$14</c15:sqref>
                        </c15:formulaRef>
                      </c:ext>
                    </c:extLst>
                    <c:numCache>
                      <c:formatCode>0%</c:formatCode>
                      <c:ptCount val="10"/>
                      <c:pt idx="0">
                        <c:v>0.25</c:v>
                      </c:pt>
                      <c:pt idx="1">
                        <c:v>0.5</c:v>
                      </c:pt>
                      <c:pt idx="2">
                        <c:v>0</c:v>
                      </c:pt>
                      <c:pt idx="3">
                        <c:v>0.5</c:v>
                      </c:pt>
                      <c:pt idx="4">
                        <c:v>1</c:v>
                      </c:pt>
                      <c:pt idx="5">
                        <c:v>0.75</c:v>
                      </c:pt>
                      <c:pt idx="6">
                        <c:v>0.66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5-2377-483B-B9BB-A1F1F78D27A1}"/>
                  </c:ext>
                </c:extLst>
              </c15:ser>
            </c15:filteredRadarSeries>
            <c15:filteredRadarSeries>
              <c15:ser>
                <c:idx val="38"/>
                <c:order val="3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'Measurements_&amp;_Graphs'!$DN$3</c15:sqref>
                        </c15:formulaRef>
                      </c:ext>
                    </c:extLst>
                    <c:strCache>
                      <c:ptCount val="1"/>
                      <c:pt idx="0">
                        <c:v>jaxb-impl</c:v>
                      </c:pt>
                    </c:strCache>
                  </c:strRef>
                </c:tx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'Measurements_&amp;_Graphs'!$C$5:$C$14</c15:sqref>
                        </c15:formulaRef>
                      </c:ext>
                    </c:extLst>
                    <c:strCache>
                      <c:ptCount val="10"/>
                      <c:pt idx="0">
                        <c:v>Code Activity</c:v>
                      </c:pt>
                      <c:pt idx="1">
                        <c:v>Release history</c:v>
                      </c:pt>
                      <c:pt idx="2">
                        <c:v>Number of commits</c:v>
                      </c:pt>
                      <c:pt idx="3">
                        <c:v>Number of tickets</c:v>
                      </c:pt>
                      <c:pt idx="4">
                        <c:v>Communications</c:v>
                      </c:pt>
                      <c:pt idx="5">
                        <c:v>Adoptions/implementations by external organizations / communities</c:v>
                      </c:pt>
                      <c:pt idx="6">
                        <c:v>SW evolution</c:v>
                      </c:pt>
                      <c:pt idx="7">
                        <c:v>Programming language used </c:v>
                      </c:pt>
                      <c:pt idx="8">
                        <c:v>Project domain</c:v>
                      </c:pt>
                      <c:pt idx="9">
                        <c:v>Source code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'Measurements_&amp;_Graphs'!$DN$5:$DN$14</c15:sqref>
                        </c15:formulaRef>
                      </c:ext>
                    </c:extLst>
                    <c:numCache>
                      <c:formatCode>0%</c:formatCode>
                      <c:ptCount val="10"/>
                      <c:pt idx="0">
                        <c:v>0</c:v>
                      </c:pt>
                      <c:pt idx="1">
                        <c:v>0.5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1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6-2377-483B-B9BB-A1F1F78D27A1}"/>
                  </c:ext>
                </c:extLst>
              </c15:ser>
            </c15:filteredRadarSeries>
            <c15:filteredRadarSeries>
              <c15:ser>
                <c:idx val="39"/>
                <c:order val="3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'Measurements_&amp;_Graphs'!$DO$3</c15:sqref>
                        </c15:formulaRef>
                      </c:ext>
                    </c:extLst>
                    <c:strCache>
                      <c:ptCount val="1"/>
                      <c:pt idx="0">
                        <c:v>ehcache</c:v>
                      </c:pt>
                    </c:strCache>
                  </c:strRef>
                </c:tx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'Measurements_&amp;_Graphs'!$C$5:$C$14</c15:sqref>
                        </c15:formulaRef>
                      </c:ext>
                    </c:extLst>
                    <c:strCache>
                      <c:ptCount val="10"/>
                      <c:pt idx="0">
                        <c:v>Code Activity</c:v>
                      </c:pt>
                      <c:pt idx="1">
                        <c:v>Release history</c:v>
                      </c:pt>
                      <c:pt idx="2">
                        <c:v>Number of commits</c:v>
                      </c:pt>
                      <c:pt idx="3">
                        <c:v>Number of tickets</c:v>
                      </c:pt>
                      <c:pt idx="4">
                        <c:v>Communications</c:v>
                      </c:pt>
                      <c:pt idx="5">
                        <c:v>Adoptions/implementations by external organizations / communities</c:v>
                      </c:pt>
                      <c:pt idx="6">
                        <c:v>SW evolution</c:v>
                      </c:pt>
                      <c:pt idx="7">
                        <c:v>Programming language used </c:v>
                      </c:pt>
                      <c:pt idx="8">
                        <c:v>Project domain</c:v>
                      </c:pt>
                      <c:pt idx="9">
                        <c:v>Source code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'Measurements_&amp;_Graphs'!$DO$5:$DO$14</c15:sqref>
                        </c15:formulaRef>
                      </c:ext>
                    </c:extLst>
                    <c:numCache>
                      <c:formatCode>0%</c:formatCode>
                      <c:ptCount val="10"/>
                      <c:pt idx="0">
                        <c:v>0.5</c:v>
                      </c:pt>
                      <c:pt idx="1">
                        <c:v>0.5</c:v>
                      </c:pt>
                      <c:pt idx="2">
                        <c:v>0</c:v>
                      </c:pt>
                      <c:pt idx="3">
                        <c:v>0.75</c:v>
                      </c:pt>
                      <c:pt idx="4">
                        <c:v>1</c:v>
                      </c:pt>
                      <c:pt idx="5">
                        <c:v>0.5</c:v>
                      </c:pt>
                      <c:pt idx="6">
                        <c:v>0.66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7-2377-483B-B9BB-A1F1F78D27A1}"/>
                  </c:ext>
                </c:extLst>
              </c15:ser>
            </c15:filteredRadarSeries>
            <c15:filteredRadarSeries>
              <c15:ser>
                <c:idx val="40"/>
                <c:order val="4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'Measurements_&amp;_Graphs'!$DP$3</c15:sqref>
                        </c15:formulaRef>
                      </c:ext>
                    </c:extLst>
                    <c:strCache>
                      <c:ptCount val="1"/>
                      <c:pt idx="0">
                        <c:v>commons-httpclient</c:v>
                      </c:pt>
                    </c:strCache>
                  </c:strRef>
                </c:tx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'Measurements_&amp;_Graphs'!$C$5:$C$14</c15:sqref>
                        </c15:formulaRef>
                      </c:ext>
                    </c:extLst>
                    <c:strCache>
                      <c:ptCount val="10"/>
                      <c:pt idx="0">
                        <c:v>Code Activity</c:v>
                      </c:pt>
                      <c:pt idx="1">
                        <c:v>Release history</c:v>
                      </c:pt>
                      <c:pt idx="2">
                        <c:v>Number of commits</c:v>
                      </c:pt>
                      <c:pt idx="3">
                        <c:v>Number of tickets</c:v>
                      </c:pt>
                      <c:pt idx="4">
                        <c:v>Communications</c:v>
                      </c:pt>
                      <c:pt idx="5">
                        <c:v>Adoptions/implementations by external organizations / communities</c:v>
                      </c:pt>
                      <c:pt idx="6">
                        <c:v>SW evolution</c:v>
                      </c:pt>
                      <c:pt idx="7">
                        <c:v>Programming language used </c:v>
                      </c:pt>
                      <c:pt idx="8">
                        <c:v>Project domain</c:v>
                      </c:pt>
                      <c:pt idx="9">
                        <c:v>Source code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'Measurements_&amp;_Graphs'!$DP$5:$DP$14</c15:sqref>
                        </c15:formulaRef>
                      </c:ext>
                    </c:extLst>
                    <c:numCache>
                      <c:formatCode>0%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0.25</c:v>
                      </c:pt>
                      <c:pt idx="4">
                        <c:v>1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8-2377-483B-B9BB-A1F1F78D27A1}"/>
                  </c:ext>
                </c:extLst>
              </c15:ser>
            </c15:filteredRadarSeries>
            <c15:filteredRadarSeries>
              <c15:ser>
                <c:idx val="41"/>
                <c:order val="4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'Measurements_&amp;_Graphs'!$DQ$3</c15:sqref>
                        </c15:formulaRef>
                      </c:ext>
                    </c:extLst>
                    <c:strCache>
                      <c:ptCount val="1"/>
                      <c:pt idx="0">
                        <c:v>jaxb-api</c:v>
                      </c:pt>
                    </c:strCache>
                  </c:strRef>
                </c:tx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'Measurements_&amp;_Graphs'!$C$5:$C$14</c15:sqref>
                        </c15:formulaRef>
                      </c:ext>
                    </c:extLst>
                    <c:strCache>
                      <c:ptCount val="10"/>
                      <c:pt idx="0">
                        <c:v>Code Activity</c:v>
                      </c:pt>
                      <c:pt idx="1">
                        <c:v>Release history</c:v>
                      </c:pt>
                      <c:pt idx="2">
                        <c:v>Number of commits</c:v>
                      </c:pt>
                      <c:pt idx="3">
                        <c:v>Number of tickets</c:v>
                      </c:pt>
                      <c:pt idx="4">
                        <c:v>Communications</c:v>
                      </c:pt>
                      <c:pt idx="5">
                        <c:v>Adoptions/implementations by external organizations / communities</c:v>
                      </c:pt>
                      <c:pt idx="6">
                        <c:v>SW evolution</c:v>
                      </c:pt>
                      <c:pt idx="7">
                        <c:v>Programming language used </c:v>
                      </c:pt>
                      <c:pt idx="8">
                        <c:v>Project domain</c:v>
                      </c:pt>
                      <c:pt idx="9">
                        <c:v>Source code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'Measurements_&amp;_Graphs'!$DQ$5:$DQ$14</c15:sqref>
                        </c15:formulaRef>
                      </c:ext>
                    </c:extLst>
                    <c:numCache>
                      <c:formatCode>0%</c:formatCode>
                      <c:ptCount val="10"/>
                      <c:pt idx="0">
                        <c:v>0.75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0.33</c:v>
                      </c:pt>
                      <c:pt idx="5">
                        <c:v>0.5</c:v>
                      </c:pt>
                      <c:pt idx="6">
                        <c:v>0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9-2377-483B-B9BB-A1F1F78D27A1}"/>
                  </c:ext>
                </c:extLst>
              </c15:ser>
            </c15:filteredRadarSeries>
            <c15:filteredRadarSeries>
              <c15:ser>
                <c:idx val="42"/>
                <c:order val="4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'Measurements_&amp;_Graphs'!$DR$3</c15:sqref>
                        </c15:formulaRef>
                      </c:ext>
                    </c:extLst>
                    <c:strCache>
                      <c:ptCount val="1"/>
                      <c:pt idx="0">
                        <c:v>mimepull</c:v>
                      </c:pt>
                    </c:strCache>
                  </c:strRef>
                </c:tx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'Measurements_&amp;_Graphs'!$DR$5:$DR$14</c15:sqref>
                        </c15:formulaRef>
                      </c:ext>
                    </c:extLst>
                    <c:numCache>
                      <c:formatCode>0%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0.33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A-2377-483B-B9BB-A1F1F78D27A1}"/>
                  </c:ext>
                </c:extLst>
              </c15:ser>
            </c15:filteredRadarSeries>
            <c15:filteredRadarSeries>
              <c15:ser>
                <c:idx val="43"/>
                <c:order val="4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'Measurements_&amp;_Graphs'!$DS$3</c15:sqref>
                        </c15:formulaRef>
                      </c:ext>
                    </c:extLst>
                    <c:strCache>
                      <c:ptCount val="1"/>
                      <c:pt idx="0">
                        <c:v>xmlbeans</c:v>
                      </c:pt>
                    </c:strCache>
                  </c:strRef>
                </c:tx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'Measurements_&amp;_Graphs'!$DS$5:$DS$14</c15:sqref>
                        </c15:formulaRef>
                      </c:ext>
                    </c:extLst>
                    <c:numCache>
                      <c:formatCode>0%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0.25</c:v>
                      </c:pt>
                      <c:pt idx="4">
                        <c:v>0.66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B-2377-483B-B9BB-A1F1F78D27A1}"/>
                  </c:ext>
                </c:extLst>
              </c15:ser>
            </c15:filteredRadarSeries>
            <c15:filteredRadarSeries>
              <c15:ser>
                <c:idx val="44"/>
                <c:order val="4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'Measurements_&amp;_Graphs'!$DT$3</c15:sqref>
                        </c15:formulaRef>
                      </c:ext>
                    </c:extLst>
                    <c:strCache>
                      <c:ptCount val="1"/>
                      <c:pt idx="0">
                        <c:v>commons-fileupload</c:v>
                      </c:pt>
                    </c:strCache>
                  </c:strRef>
                </c:tx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'Measurements_&amp;_Graphs'!$DT$5:$DT$14</c15:sqref>
                        </c15:formulaRef>
                      </c:ext>
                    </c:extLst>
                    <c:numCache>
                      <c:formatCode>0%</c:formatCode>
                      <c:ptCount val="10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1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C-2377-483B-B9BB-A1F1F78D27A1}"/>
                  </c:ext>
                </c:extLst>
              </c15:ser>
            </c15:filteredRadarSeries>
            <c15:filteredRadarSeries>
              <c15:ser>
                <c:idx val="45"/>
                <c:order val="4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'Measurements_&amp;_Graphs'!$DU$3</c15:sqref>
                        </c15:formulaRef>
                      </c:ext>
                    </c:extLst>
                    <c:strCache>
                      <c:ptCount val="1"/>
                      <c:pt idx="0">
                        <c:v>cglib-nodep</c:v>
                      </c:pt>
                    </c:strCache>
                  </c:strRef>
                </c:tx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'Measurements_&amp;_Graphs'!$DU$5:$DU$14</c15:sqref>
                        </c15:formulaRef>
                      </c:ext>
                    </c:extLst>
                    <c:numCache>
                      <c:formatCode>0%</c:formatCode>
                      <c:ptCount val="10"/>
                      <c:pt idx="0">
                        <c:v>0.25</c:v>
                      </c:pt>
                      <c:pt idx="1">
                        <c:v>0.5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0.33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D-2377-483B-B9BB-A1F1F78D27A1}"/>
                  </c:ext>
                </c:extLst>
              </c15:ser>
            </c15:filteredRadarSeries>
            <c15:filteredRadarSeries>
              <c15:ser>
                <c:idx val="46"/>
                <c:order val="4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'Measurements_&amp;_Graphs'!$DV$3</c15:sqref>
                        </c15:formulaRef>
                      </c:ext>
                    </c:extLst>
                    <c:strCache>
                      <c:ptCount val="1"/>
                      <c:pt idx="0">
                        <c:v>hibernate-jpa-2.0-api</c:v>
                      </c:pt>
                    </c:strCache>
                  </c:strRef>
                </c:tx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'Measurements_&amp;_Graphs'!$DV$5:$DV$14</c15:sqref>
                        </c15:formulaRef>
                      </c:ext>
                    </c:extLst>
                    <c:numCache>
                      <c:formatCode>0%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0.33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E-2377-483B-B9BB-A1F1F78D27A1}"/>
                  </c:ext>
                </c:extLst>
              </c15:ser>
            </c15:filteredRadarSeries>
            <c15:filteredRadarSeries>
              <c15:ser>
                <c:idx val="47"/>
                <c:order val="4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'Measurements_&amp;_Graphs'!$DW$3</c15:sqref>
                        </c15:formulaRef>
                      </c:ext>
                    </c:extLst>
                    <c:strCache>
                      <c:ptCount val="1"/>
                      <c:pt idx="0">
                        <c:v>xstream</c:v>
                      </c:pt>
                    </c:strCache>
                  </c:strRef>
                </c:tx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'Measurements_&amp;_Graphs'!$DW$5:$DW$14</c15:sqref>
                        </c15:formulaRef>
                      </c:ext>
                    </c:extLst>
                    <c:numCache>
                      <c:formatCode>0%</c:formatCode>
                      <c:ptCount val="10"/>
                      <c:pt idx="0">
                        <c:v>0.25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0.66</c:v>
                      </c:pt>
                      <c:pt idx="5">
                        <c:v>0.75</c:v>
                      </c:pt>
                      <c:pt idx="6">
                        <c:v>0.66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F-2377-483B-B9BB-A1F1F78D27A1}"/>
                  </c:ext>
                </c:extLst>
              </c15:ser>
            </c15:filteredRadarSeries>
            <c15:filteredRadarSeries>
              <c15:ser>
                <c:idx val="48"/>
                <c:order val="4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'Measurements_&amp;_Graphs'!$DX$3</c15:sqref>
                        </c15:formulaRef>
                      </c:ext>
                    </c:extLst>
                    <c:strCache>
                      <c:ptCount val="1"/>
                      <c:pt idx="0">
                        <c:v>woodstox-core-asl</c:v>
                      </c:pt>
                    </c:strCache>
                  </c:strRef>
                </c:tx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'Measurements_&amp;_Graphs'!$DX$5:$DX$14</c15:sqref>
                        </c15:formulaRef>
                      </c:ext>
                    </c:extLst>
                    <c:numCache>
                      <c:formatCode>0%</c:formatCode>
                      <c:ptCount val="10"/>
                      <c:pt idx="0">
                        <c:v>0.25</c:v>
                      </c:pt>
                      <c:pt idx="1">
                        <c:v>0.5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0.33</c:v>
                      </c:pt>
                      <c:pt idx="5">
                        <c:v>0.25</c:v>
                      </c:pt>
                      <c:pt idx="6">
                        <c:v>0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0-2377-483B-B9BB-A1F1F78D27A1}"/>
                  </c:ext>
                </c:extLst>
              </c15:ser>
            </c15:filteredRadarSeries>
            <c15:filteredRadarSeries>
              <c15:ser>
                <c:idx val="49"/>
                <c:order val="4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'Measurements_&amp;_Graphs'!$DY$3</c15:sqref>
                        </c15:formulaRef>
                      </c:ext>
                    </c:extLst>
                    <c:strCache>
                      <c:ptCount val="1"/>
                      <c:pt idx="0">
                        <c:v>wsdl4j</c:v>
                      </c:pt>
                    </c:strCache>
                  </c:strRef>
                </c:tx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'Measurements_&amp;_Graphs'!$DY$5:$DY$14</c15:sqref>
                        </c15:formulaRef>
                      </c:ext>
                    </c:extLst>
                    <c:numCache>
                      <c:formatCode>0%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0.33</c:v>
                      </c:pt>
                      <c:pt idx="5">
                        <c:v>0.5</c:v>
                      </c:pt>
                      <c:pt idx="6">
                        <c:v>0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1-2377-483B-B9BB-A1F1F78D27A1}"/>
                  </c:ext>
                </c:extLst>
              </c15:ser>
            </c15:filteredRadarSeries>
            <c15:filteredRadarSeries>
              <c15:ser>
                <c:idx val="50"/>
                <c:order val="5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'Measurements_&amp;_Graphs'!$DZ$3</c15:sqref>
                        </c15:formulaRef>
                      </c:ext>
                    </c:extLst>
                    <c:strCache>
                      <c:ptCount val="1"/>
                      <c:pt idx="0">
                        <c:v>jta</c:v>
                      </c:pt>
                    </c:strCache>
                  </c:strRef>
                </c:tx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'Measurements_&amp;_Graphs'!$DZ$5:$DZ$14</c15:sqref>
                        </c15:formulaRef>
                      </c:ext>
                    </c:extLst>
                    <c:numCache>
                      <c:formatCode>0%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0.33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2-2377-483B-B9BB-A1F1F78D27A1}"/>
                  </c:ext>
                </c:extLst>
              </c15:ser>
            </c15:filteredRadarSeries>
            <c15:filteredRadarSeries>
              <c15:ser>
                <c:idx val="51"/>
                <c:order val="5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'Measurements_&amp;_Graphs'!$EA$3</c15:sqref>
                        </c15:formulaRef>
                      </c:ext>
                    </c:extLst>
                    <c:strCache>
                      <c:ptCount val="1"/>
                      <c:pt idx="0">
                        <c:v>jsoup</c:v>
                      </c:pt>
                    </c:strCache>
                  </c:strRef>
                </c:tx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'Measurements_&amp;_Graphs'!$EA$5:$EA$14</c15:sqref>
                        </c15:formulaRef>
                      </c:ext>
                    </c:extLst>
                    <c:numCache>
                      <c:formatCode>0%</c:formatCode>
                      <c:ptCount val="10"/>
                      <c:pt idx="0">
                        <c:v>0.5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0.75</c:v>
                      </c:pt>
                      <c:pt idx="4">
                        <c:v>0.66</c:v>
                      </c:pt>
                      <c:pt idx="5">
                        <c:v>0.75</c:v>
                      </c:pt>
                      <c:pt idx="6">
                        <c:v>0.33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3-2377-483B-B9BB-A1F1F78D27A1}"/>
                  </c:ext>
                </c:extLst>
              </c15:ser>
            </c15:filteredRadarSeries>
            <c15:filteredRadarSeries>
              <c15:ser>
                <c:idx val="52"/>
                <c:order val="5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'Measurements_&amp;_Graphs'!$EC$3</c15:sqref>
                        </c15:formulaRef>
                      </c:ext>
                    </c:extLst>
                    <c:strCache>
                      <c:ptCount val="1"/>
                      <c:pt idx="0">
                        <c:v>firefox</c:v>
                      </c:pt>
                    </c:strCache>
                  </c:strRef>
                </c:tx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'Measurements_&amp;_Graphs'!$EC$5:$EC$14</c15:sqref>
                        </c15:formulaRef>
                      </c:ext>
                    </c:extLst>
                    <c:numCache>
                      <c:formatCode>0%</c:formatCode>
                      <c:ptCount val="10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4-2377-483B-B9BB-A1F1F78D27A1}"/>
                  </c:ext>
                </c:extLst>
              </c15:ser>
            </c15:filteredRadarSeries>
            <c15:filteredRadarSeries>
              <c15:ser>
                <c:idx val="53"/>
                <c:order val="5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'Measurements_&amp;_Graphs'!$ED$3</c15:sqref>
                        </c15:formulaRef>
                      </c:ext>
                    </c:extLst>
                    <c:strCache>
                      <c:ptCount val="1"/>
                      <c:pt idx="0">
                        <c:v>VLC</c:v>
                      </c:pt>
                    </c:strCache>
                  </c:strRef>
                </c:tx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'Measurements_&amp;_Graphs'!$ED$5:$ED$14</c15:sqref>
                        </c15:formulaRef>
                      </c:ext>
                    </c:extLst>
                    <c:numCache>
                      <c:formatCode>0%</c:formatCode>
                      <c:ptCount val="10"/>
                      <c:pt idx="0">
                        <c:v>0.75</c:v>
                      </c:pt>
                      <c:pt idx="1">
                        <c:v>0.5</c:v>
                      </c:pt>
                      <c:pt idx="2">
                        <c:v>0.5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5-2377-483B-B9BB-A1F1F78D27A1}"/>
                  </c:ext>
                </c:extLst>
              </c15:ser>
            </c15:filteredRadarSeries>
            <c15:filteredRadarSeries>
              <c15:ser>
                <c:idx val="54"/>
                <c:order val="5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'Measurements_&amp;_Graphs'!$EE$3</c15:sqref>
                        </c15:formulaRef>
                      </c:ext>
                    </c:extLst>
                    <c:strCache>
                      <c:ptCount val="1"/>
                      <c:pt idx="0">
                        <c:v>7-Zip</c:v>
                      </c:pt>
                    </c:strCache>
                  </c:strRef>
                </c:tx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'Measurements_&amp;_Graphs'!$EE$5:$EE$14</c15:sqref>
                        </c15:formulaRef>
                      </c:ext>
                    </c:extLst>
                    <c:numCache>
                      <c:formatCode>0%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0.25</c:v>
                      </c:pt>
                      <c:pt idx="4">
                        <c:v>0.33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6-2377-483B-B9BB-A1F1F78D27A1}"/>
                  </c:ext>
                </c:extLst>
              </c15:ser>
            </c15:filteredRadarSeries>
            <c15:filteredRadarSeries>
              <c15:ser>
                <c:idx val="55"/>
                <c:order val="5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'Measurements_&amp;_Graphs'!#REF!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'Measurements_&amp;_Graphs'!#REF!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7-2377-483B-B9BB-A1F1F78D27A1}"/>
                  </c:ext>
                </c:extLst>
              </c15:ser>
            </c15:filteredRadarSeries>
            <c15:filteredRadarSeries>
              <c15:ser>
                <c:idx val="56"/>
                <c:order val="5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'Measurements_&amp;_Graphs'!$EF$3</c15:sqref>
                        </c15:formulaRef>
                      </c:ext>
                    </c:extLst>
                    <c:strCache>
                      <c:ptCount val="1"/>
                      <c:pt idx="0">
                        <c:v>Java (formally not FOSS)</c:v>
                      </c:pt>
                    </c:strCache>
                  </c:strRef>
                </c:tx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'Measurements_&amp;_Graphs'!$EF$5:$EF$14</c15:sqref>
                        </c15:formulaRef>
                      </c:ext>
                    </c:extLst>
                    <c:numCache>
                      <c:formatCode>0%</c:formatCode>
                      <c:ptCount val="10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0.33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8-2377-483B-B9BB-A1F1F78D27A1}"/>
                  </c:ext>
                </c:extLst>
              </c15:ser>
            </c15:filteredRadarSeries>
            <c15:filteredRadarSeries>
              <c15:ser>
                <c:idx val="57"/>
                <c:order val="5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'Measurements_&amp;_Graphs'!#REF!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'Measurements_&amp;_Graphs'!#REF!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9-2377-483B-B9BB-A1F1F78D27A1}"/>
                  </c:ext>
                </c:extLst>
              </c15:ser>
            </c15:filteredRadarSeries>
            <c15:filteredRadarSeries>
              <c15:ser>
                <c:idx val="58"/>
                <c:order val="5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'Measurements_&amp;_Graphs'!$EG$3</c15:sqref>
                        </c15:formulaRef>
                      </c:ext>
                    </c:extLst>
                    <c:strCache>
                      <c:ptCount val="1"/>
                      <c:pt idx="0">
                        <c:v>Calibre </c:v>
                      </c:pt>
                    </c:strCache>
                  </c:strRef>
                </c:tx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'Measurements_&amp;_Graphs'!$EG$5:$EG$14</c15:sqref>
                        </c15:formulaRef>
                      </c:ext>
                    </c:extLst>
                    <c:numCache>
                      <c:formatCode>0%</c:formatCode>
                      <c:ptCount val="10"/>
                      <c:pt idx="0">
                        <c:v>0.5</c:v>
                      </c:pt>
                      <c:pt idx="1">
                        <c:v>1</c:v>
                      </c:pt>
                      <c:pt idx="2">
                        <c:v>0.25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0.75</c:v>
                      </c:pt>
                      <c:pt idx="6">
                        <c:v>0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A-2377-483B-B9BB-A1F1F78D27A1}"/>
                  </c:ext>
                </c:extLst>
              </c15:ser>
            </c15:filteredRadarSeries>
            <c15:filteredRadarSeries>
              <c15:ser>
                <c:idx val="59"/>
                <c:order val="5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'Measurements_&amp;_Graphs'!#REF!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'Measurements_&amp;_Graphs'!#REF!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B-2377-483B-B9BB-A1F1F78D27A1}"/>
                  </c:ext>
                </c:extLst>
              </c15:ser>
            </c15:filteredRadarSeries>
            <c15:filteredRadarSeries>
              <c15:ser>
                <c:idx val="60"/>
                <c:order val="6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'Measurements_&amp;_Graphs'!#REF!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'Measurements_&amp;_Graphs'!#REF!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C-2377-483B-B9BB-A1F1F78D27A1}"/>
                  </c:ext>
                </c:extLst>
              </c15:ser>
            </c15:filteredRadarSeries>
          </c:ext>
        </c:extLst>
      </c:radarChart>
      <c:valAx>
        <c:axId val="795655728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ADB9CA">
                  <a:alpha val="23000"/>
                </a:srgbClr>
              </a:solidFill>
              <a:prstDash val="solid"/>
              <a:round/>
            </a:ln>
          </c:spPr>
        </c:majorGridlines>
        <c:numFmt formatCode="0%" sourceLinked="1"/>
        <c:majorTickMark val="none"/>
        <c:minorTickMark val="none"/>
        <c:tickLblPos val="nextTo"/>
        <c:spPr>
          <a:noFill/>
          <a:ln w="6345" cap="flat">
            <a:solidFill>
              <a:srgbClr val="ADB9CA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795645928"/>
        <c:crosses val="autoZero"/>
        <c:crossBetween val="between"/>
      </c:valAx>
      <c:catAx>
        <c:axId val="795645928"/>
        <c:scaling>
          <c:orientation val="minMax"/>
        </c:scaling>
        <c:delete val="0"/>
        <c:axPos val="b"/>
        <c:majorGridlines>
          <c:spPr>
            <a:ln w="6345" cap="flat">
              <a:solidFill>
                <a:srgbClr val="898989"/>
              </a:solidFill>
              <a:prstDash val="solid"/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16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795655728"/>
        <c:crosses val="autoZero"/>
        <c:auto val="1"/>
        <c:lblAlgn val="ctr"/>
        <c:lblOffset val="100"/>
        <c:noMultiLvlLbl val="0"/>
      </c:catAx>
      <c:spPr>
        <a:solidFill>
          <a:srgbClr val="FFFFFF"/>
        </a:solidFill>
        <a:ln>
          <a:noFill/>
        </a:ln>
      </c:spPr>
    </c:plotArea>
    <c:legend>
      <c:legendPos val="r"/>
      <c:legendEntry>
        <c:idx val="0"/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14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</c:legendEntry>
      <c:legendEntry>
        <c:idx val="1"/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14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</c:legendEntry>
      <c:legendEntry>
        <c:idx val="2"/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14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</c:legendEntry>
      <c:legendEntry>
        <c:idx val="3"/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14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</c:legendEntry>
      <c:legendEntry>
        <c:idx val="4"/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14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</c:legendEntry>
      <c:legendEntry>
        <c:idx val="5"/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14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</c:legendEntry>
      <c:legendEntry>
        <c:idx val="6"/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14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</c:legendEntry>
      <c:legendEntry>
        <c:idx val="7"/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14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</c:legendEntry>
      <c:legendEntry>
        <c:idx val="8"/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14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</c:legendEntry>
      <c:legendEntry>
        <c:idx val="9"/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14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</c:legendEntry>
      <c:legendEntry>
        <c:idx val="10"/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14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</c:legendEntry>
      <c:legendEntry>
        <c:idx val="11"/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14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</c:legendEntry>
      <c:layout>
        <c:manualLayout>
          <c:xMode val="edge"/>
          <c:yMode val="edge"/>
          <c:x val="0.8327584912064373"/>
          <c:y val="7.5839328930060998E-2"/>
          <c:w val="0.13595758352030662"/>
          <c:h val="0.79261092829157109"/>
        </c:manualLayout>
      </c:layout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en-US" sz="14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45" cap="flat">
      <a:solidFill>
        <a:srgbClr val="89898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2000" b="1" i="0" u="none" strike="noStrike" kern="1200" baseline="0">
                <a:solidFill>
                  <a:srgbClr val="000000"/>
                </a:solidFill>
                <a:latin typeface="Calibri"/>
              </a:defRPr>
            </a:pPr>
            <a:r>
              <a:rPr lang="en-US" sz="2000" b="1" i="0" u="none" strike="noStrike" kern="1200" cap="none" spc="0" baseline="0">
                <a:solidFill>
                  <a:srgbClr val="000000"/>
                </a:solidFill>
                <a:uFillTx/>
                <a:latin typeface="Calibri"/>
              </a:rPr>
              <a:t>Performance</a:t>
            </a:r>
          </a:p>
        </c:rich>
      </c:tx>
      <c:layout>
        <c:manualLayout>
          <c:xMode val="edge"/>
          <c:yMode val="edge"/>
          <c:x val="0.31797960481653309"/>
          <c:y val="2.2656602615678013E-2"/>
        </c:manualLayout>
      </c:layout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46957729938699"/>
          <c:y val="0.27296845300994849"/>
          <c:w val="0.40181076562779627"/>
          <c:h val="0.71182330368152169"/>
        </c:manualLayout>
      </c:layout>
      <c:radarChart>
        <c:radarStyle val="marker"/>
        <c:varyColors val="0"/>
        <c:ser>
          <c:idx val="0"/>
          <c:order val="0"/>
          <c:tx>
            <c:strRef>
              <c:f>'Measurements_&amp;_Graphs'!$EC$3</c:f>
              <c:strCache>
                <c:ptCount val="1"/>
                <c:pt idx="0">
                  <c:v>firefox</c:v>
                </c:pt>
              </c:strCache>
            </c:strRef>
          </c:tx>
          <c:cat>
            <c:strRef>
              <c:f>'Measurements_&amp;_Graphs'!$C$16:$C$18</c:f>
              <c:strCache>
                <c:ptCount val="3"/>
                <c:pt idx="0">
                  <c:v>Time to resolve tickets</c:v>
                </c:pt>
                <c:pt idx="1">
                  <c:v>Time spent in code reviews</c:v>
                </c:pt>
                <c:pt idx="2">
                  <c:v>Pending work</c:v>
                </c:pt>
              </c:strCache>
            </c:strRef>
          </c:cat>
          <c:val>
            <c:numRef>
              <c:f>'Measurements_&amp;_Graphs'!$EC$16:$EC$18</c:f>
              <c:numCache>
                <c:formatCode>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DE-4BDF-9575-7A4971CDB458}"/>
            </c:ext>
          </c:extLst>
        </c:ser>
        <c:ser>
          <c:idx val="1"/>
          <c:order val="1"/>
          <c:tx>
            <c:strRef>
              <c:f>'Measurements_&amp;_Graphs'!$ED$3</c:f>
              <c:strCache>
                <c:ptCount val="1"/>
                <c:pt idx="0">
                  <c:v>VLC</c:v>
                </c:pt>
              </c:strCache>
            </c:strRef>
          </c:tx>
          <c:cat>
            <c:strRef>
              <c:f>'Measurements_&amp;_Graphs'!$C$16:$C$18</c:f>
              <c:strCache>
                <c:ptCount val="3"/>
                <c:pt idx="0">
                  <c:v>Time to resolve tickets</c:v>
                </c:pt>
                <c:pt idx="1">
                  <c:v>Time spent in code reviews</c:v>
                </c:pt>
                <c:pt idx="2">
                  <c:v>Pending work</c:v>
                </c:pt>
              </c:strCache>
            </c:strRef>
          </c:cat>
          <c:val>
            <c:numRef>
              <c:f>'Measurements_&amp;_Graphs'!$ED$16:$ED$18</c:f>
              <c:numCache>
                <c:formatCode>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DE-4BDF-9575-7A4971CDB458}"/>
            </c:ext>
          </c:extLst>
        </c:ser>
        <c:ser>
          <c:idx val="2"/>
          <c:order val="2"/>
          <c:tx>
            <c:strRef>
              <c:f>'Measurements_&amp;_Graphs'!$EE$3</c:f>
              <c:strCache>
                <c:ptCount val="1"/>
                <c:pt idx="0">
                  <c:v>7-Zip</c:v>
                </c:pt>
              </c:strCache>
            </c:strRef>
          </c:tx>
          <c:cat>
            <c:strRef>
              <c:f>'Measurements_&amp;_Graphs'!$C$16:$C$18</c:f>
              <c:strCache>
                <c:ptCount val="3"/>
                <c:pt idx="0">
                  <c:v>Time to resolve tickets</c:v>
                </c:pt>
                <c:pt idx="1">
                  <c:v>Time spent in code reviews</c:v>
                </c:pt>
                <c:pt idx="2">
                  <c:v>Pending work</c:v>
                </c:pt>
              </c:strCache>
            </c:strRef>
          </c:cat>
          <c:val>
            <c:numRef>
              <c:f>'Measurements_&amp;_Graphs'!$EE$16:$EE$18</c:f>
              <c:numCache>
                <c:formatCode>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DE-4BDF-9575-7A4971CDB458}"/>
            </c:ext>
          </c:extLst>
        </c:ser>
        <c:ser>
          <c:idx val="3"/>
          <c:order val="3"/>
          <c:tx>
            <c:strRef>
              <c:f>'Measurements_&amp;_Graphs'!$EF$3</c:f>
              <c:strCache>
                <c:ptCount val="1"/>
                <c:pt idx="0">
                  <c:v>Java (formally not FOSS)</c:v>
                </c:pt>
              </c:strCache>
            </c:strRef>
          </c:tx>
          <c:cat>
            <c:strRef>
              <c:f>'Measurements_&amp;_Graphs'!$C$16:$C$18</c:f>
              <c:strCache>
                <c:ptCount val="3"/>
                <c:pt idx="0">
                  <c:v>Time to resolve tickets</c:v>
                </c:pt>
                <c:pt idx="1">
                  <c:v>Time spent in code reviews</c:v>
                </c:pt>
                <c:pt idx="2">
                  <c:v>Pending work</c:v>
                </c:pt>
              </c:strCache>
            </c:strRef>
          </c:cat>
          <c:val>
            <c:numRef>
              <c:f>'Measurements_&amp;_Graphs'!$EF$16:$EF$18</c:f>
              <c:numCache>
                <c:formatCode>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9DE-4BDF-9575-7A4971CDB458}"/>
            </c:ext>
          </c:extLst>
        </c:ser>
        <c:ser>
          <c:idx val="4"/>
          <c:order val="4"/>
          <c:tx>
            <c:strRef>
              <c:f>'Measurements_&amp;_Graphs'!$EG$3</c:f>
              <c:strCache>
                <c:ptCount val="1"/>
                <c:pt idx="0">
                  <c:v>Calibre </c:v>
                </c:pt>
              </c:strCache>
            </c:strRef>
          </c:tx>
          <c:cat>
            <c:strRef>
              <c:f>'Measurements_&amp;_Graphs'!$C$16:$C$18</c:f>
              <c:strCache>
                <c:ptCount val="3"/>
                <c:pt idx="0">
                  <c:v>Time to resolve tickets</c:v>
                </c:pt>
                <c:pt idx="1">
                  <c:v>Time spent in code reviews</c:v>
                </c:pt>
                <c:pt idx="2">
                  <c:v>Pending work</c:v>
                </c:pt>
              </c:strCache>
            </c:strRef>
          </c:cat>
          <c:val>
            <c:numRef>
              <c:f>'Measurements_&amp;_Graphs'!$EG$16:$EG$18</c:f>
              <c:numCache>
                <c:formatCode>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9DE-4BDF-9575-7A4971CDB458}"/>
            </c:ext>
          </c:extLst>
        </c:ser>
        <c:ser>
          <c:idx val="5"/>
          <c:order val="5"/>
          <c:tx>
            <c:strRef>
              <c:f>'Measurements_&amp;_Graphs'!$EH$3</c:f>
              <c:strCache>
                <c:ptCount val="1"/>
                <c:pt idx="0">
                  <c:v>XULRunner </c:v>
                </c:pt>
              </c:strCache>
            </c:strRef>
          </c:tx>
          <c:cat>
            <c:strRef>
              <c:f>'Measurements_&amp;_Graphs'!$C$16:$C$18</c:f>
              <c:strCache>
                <c:ptCount val="3"/>
                <c:pt idx="0">
                  <c:v>Time to resolve tickets</c:v>
                </c:pt>
                <c:pt idx="1">
                  <c:v>Time spent in code reviews</c:v>
                </c:pt>
                <c:pt idx="2">
                  <c:v>Pending work</c:v>
                </c:pt>
              </c:strCache>
            </c:strRef>
          </c:cat>
          <c:val>
            <c:numRef>
              <c:f>'Measurements_&amp;_Graphs'!$EH$16:$EH$18</c:f>
              <c:numCache>
                <c:formatCode>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9DE-4BDF-9575-7A4971CDB458}"/>
            </c:ext>
          </c:extLst>
        </c:ser>
        <c:ser>
          <c:idx val="6"/>
          <c:order val="6"/>
          <c:tx>
            <c:strRef>
              <c:f>'Measurements_&amp;_Graphs'!$EI$3</c:f>
              <c:strCache>
                <c:ptCount val="1"/>
                <c:pt idx="0">
                  <c:v>kernel</c:v>
                </c:pt>
              </c:strCache>
            </c:strRef>
          </c:tx>
          <c:cat>
            <c:strRef>
              <c:f>'Measurements_&amp;_Graphs'!$C$16:$C$18</c:f>
              <c:strCache>
                <c:ptCount val="3"/>
                <c:pt idx="0">
                  <c:v>Time to resolve tickets</c:v>
                </c:pt>
                <c:pt idx="1">
                  <c:v>Time spent in code reviews</c:v>
                </c:pt>
                <c:pt idx="2">
                  <c:v>Pending work</c:v>
                </c:pt>
              </c:strCache>
            </c:strRef>
          </c:cat>
          <c:val>
            <c:numRef>
              <c:f>'Measurements_&amp;_Graphs'!$EI$16:$EI$18</c:f>
              <c:numCache>
                <c:formatCode>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9DE-4BDF-9575-7A4971CDB458}"/>
            </c:ext>
          </c:extLst>
        </c:ser>
        <c:ser>
          <c:idx val="7"/>
          <c:order val="7"/>
          <c:tx>
            <c:strRef>
              <c:f>'Measurements_&amp;_Graphs'!$EJ$3</c:f>
              <c:strCache>
                <c:ptCount val="1"/>
                <c:pt idx="0">
                  <c:v>python</c:v>
                </c:pt>
              </c:strCache>
            </c:strRef>
          </c:tx>
          <c:cat>
            <c:strRef>
              <c:f>'Measurements_&amp;_Graphs'!$C$16:$C$18</c:f>
              <c:strCache>
                <c:ptCount val="3"/>
                <c:pt idx="0">
                  <c:v>Time to resolve tickets</c:v>
                </c:pt>
                <c:pt idx="1">
                  <c:v>Time spent in code reviews</c:v>
                </c:pt>
                <c:pt idx="2">
                  <c:v>Pending work</c:v>
                </c:pt>
              </c:strCache>
            </c:strRef>
          </c:cat>
          <c:val>
            <c:numRef>
              <c:f>'Measurements_&amp;_Graphs'!$EJ$16:$EJ$18</c:f>
              <c:numCache>
                <c:formatCode>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9DE-4BDF-9575-7A4971CDB458}"/>
            </c:ext>
          </c:extLst>
        </c:ser>
        <c:ser>
          <c:idx val="8"/>
          <c:order val="8"/>
          <c:tx>
            <c:strRef>
              <c:f>'Measurements_&amp;_Graphs'!$EK$3</c:f>
              <c:strCache>
                <c:ptCount val="1"/>
                <c:pt idx="0">
                  <c:v>GCC</c:v>
                </c:pt>
              </c:strCache>
            </c:strRef>
          </c:tx>
          <c:cat>
            <c:strRef>
              <c:f>'Measurements_&amp;_Graphs'!$C$16:$C$18</c:f>
              <c:strCache>
                <c:ptCount val="3"/>
                <c:pt idx="0">
                  <c:v>Time to resolve tickets</c:v>
                </c:pt>
                <c:pt idx="1">
                  <c:v>Time spent in code reviews</c:v>
                </c:pt>
                <c:pt idx="2">
                  <c:v>Pending work</c:v>
                </c:pt>
              </c:strCache>
            </c:strRef>
          </c:cat>
          <c:val>
            <c:numRef>
              <c:f>'Measurements_&amp;_Graphs'!$EK$16:$EK$18</c:f>
              <c:numCache>
                <c:formatCode>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9DE-4BDF-9575-7A4971CDB458}"/>
            </c:ext>
          </c:extLst>
        </c:ser>
        <c:ser>
          <c:idx val="9"/>
          <c:order val="9"/>
          <c:tx>
            <c:strRef>
              <c:f>'Measurements_&amp;_Graphs'!$EL$3</c:f>
              <c:strCache>
                <c:ptCount val="1"/>
                <c:pt idx="0">
                  <c:v>perl</c:v>
                </c:pt>
              </c:strCache>
            </c:strRef>
          </c:tx>
          <c:cat>
            <c:strRef>
              <c:f>'Measurements_&amp;_Graphs'!$C$16:$C$18</c:f>
              <c:strCache>
                <c:ptCount val="3"/>
                <c:pt idx="0">
                  <c:v>Time to resolve tickets</c:v>
                </c:pt>
                <c:pt idx="1">
                  <c:v>Time spent in code reviews</c:v>
                </c:pt>
                <c:pt idx="2">
                  <c:v>Pending work</c:v>
                </c:pt>
              </c:strCache>
            </c:strRef>
          </c:cat>
          <c:val>
            <c:numRef>
              <c:f>'Measurements_&amp;_Graphs'!$EL$16:$EL$18</c:f>
              <c:numCache>
                <c:formatCode>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9DE-4BDF-9575-7A4971CDB458}"/>
            </c:ext>
          </c:extLst>
        </c:ser>
        <c:ser>
          <c:idx val="10"/>
          <c:order val="10"/>
          <c:tx>
            <c:strRef>
              <c:f>'Measurements_&amp;_Graphs'!$EM$3</c:f>
              <c:strCache>
                <c:ptCount val="1"/>
                <c:pt idx="0">
                  <c:v>glibc</c:v>
                </c:pt>
              </c:strCache>
            </c:strRef>
          </c:tx>
          <c:cat>
            <c:strRef>
              <c:f>'Measurements_&amp;_Graphs'!$C$16:$C$18</c:f>
              <c:strCache>
                <c:ptCount val="3"/>
                <c:pt idx="0">
                  <c:v>Time to resolve tickets</c:v>
                </c:pt>
                <c:pt idx="1">
                  <c:v>Time spent in code reviews</c:v>
                </c:pt>
                <c:pt idx="2">
                  <c:v>Pending work</c:v>
                </c:pt>
              </c:strCache>
            </c:strRef>
          </c:cat>
          <c:val>
            <c:numRef>
              <c:f>'Measurements_&amp;_Graphs'!$EM$16:$EM$18</c:f>
              <c:numCache>
                <c:formatCode>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700-4A58-B327-6239FF99A0F7}"/>
            </c:ext>
          </c:extLst>
        </c:ser>
        <c:ser>
          <c:idx val="11"/>
          <c:order val="11"/>
          <c:tx>
            <c:strRef>
              <c:f>'Measurements_&amp;_Graphs'!$EN$3</c:f>
              <c:strCache>
                <c:ptCount val="1"/>
                <c:pt idx="0">
                  <c:v>bzip2</c:v>
                </c:pt>
              </c:strCache>
            </c:strRef>
          </c:tx>
          <c:cat>
            <c:strRef>
              <c:f>'Measurements_&amp;_Graphs'!$C$16:$C$18</c:f>
              <c:strCache>
                <c:ptCount val="3"/>
                <c:pt idx="0">
                  <c:v>Time to resolve tickets</c:v>
                </c:pt>
                <c:pt idx="1">
                  <c:v>Time spent in code reviews</c:v>
                </c:pt>
                <c:pt idx="2">
                  <c:v>Pending work</c:v>
                </c:pt>
              </c:strCache>
            </c:strRef>
          </c:cat>
          <c:val>
            <c:numRef>
              <c:f>'Measurements_&amp;_Graphs'!$EN$16:$EN$18</c:f>
              <c:numCache>
                <c:formatCode>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9700-4A58-B327-6239FF99A0F7}"/>
            </c:ext>
          </c:extLst>
        </c:ser>
        <c:ser>
          <c:idx val="12"/>
          <c:order val="12"/>
          <c:tx>
            <c:strRef>
              <c:f>'Measurements_&amp;_Graphs'!$EO$3</c:f>
              <c:strCache>
                <c:ptCount val="1"/>
                <c:pt idx="0">
                  <c:v>openssl</c:v>
                </c:pt>
              </c:strCache>
            </c:strRef>
          </c:tx>
          <c:cat>
            <c:strRef>
              <c:f>'Measurements_&amp;_Graphs'!$C$16:$C$18</c:f>
              <c:strCache>
                <c:ptCount val="3"/>
                <c:pt idx="0">
                  <c:v>Time to resolve tickets</c:v>
                </c:pt>
                <c:pt idx="1">
                  <c:v>Time spent in code reviews</c:v>
                </c:pt>
                <c:pt idx="2">
                  <c:v>Pending work</c:v>
                </c:pt>
              </c:strCache>
            </c:strRef>
          </c:cat>
          <c:val>
            <c:numRef>
              <c:f>'Measurements_&amp;_Graphs'!$EO$16:$EO$18</c:f>
              <c:numCache>
                <c:formatCode>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700-4A58-B327-6239FF99A0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5650240"/>
        <c:axId val="795653376"/>
      </c:radarChart>
      <c:valAx>
        <c:axId val="79565337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ADB9CA">
                  <a:alpha val="23000"/>
                </a:srgbClr>
              </a:solidFill>
              <a:prstDash val="solid"/>
              <a:round/>
            </a:ln>
          </c:spPr>
        </c:majorGridlines>
        <c:numFmt formatCode="0%" sourceLinked="1"/>
        <c:majorTickMark val="none"/>
        <c:minorTickMark val="none"/>
        <c:tickLblPos val="nextTo"/>
        <c:spPr>
          <a:noFill/>
          <a:ln w="6345" cap="flat">
            <a:solidFill>
              <a:srgbClr val="ADB9CA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795650240"/>
        <c:crosses val="autoZero"/>
        <c:crossBetween val="between"/>
      </c:valAx>
      <c:catAx>
        <c:axId val="795650240"/>
        <c:scaling>
          <c:orientation val="minMax"/>
        </c:scaling>
        <c:delete val="0"/>
        <c:axPos val="b"/>
        <c:majorGridlines>
          <c:spPr>
            <a:ln w="6345" cap="flat">
              <a:solidFill>
                <a:srgbClr val="898989"/>
              </a:solidFill>
              <a:prstDash val="solid"/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16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795653376"/>
        <c:crosses val="autoZero"/>
        <c:auto val="1"/>
        <c:lblAlgn val="ctr"/>
        <c:lblOffset val="100"/>
        <c:noMultiLvlLbl val="0"/>
      </c:catAx>
      <c:spPr>
        <a:solidFill>
          <a:srgbClr val="FFFFFF"/>
        </a:solidFill>
        <a:ln>
          <a:noFill/>
        </a:ln>
      </c:spPr>
    </c:plotArea>
    <c:legend>
      <c:legendPos val="r"/>
      <c:legendEntry>
        <c:idx val="1"/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14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</c:legendEntry>
      <c:layout>
        <c:manualLayout>
          <c:xMode val="edge"/>
          <c:yMode val="edge"/>
          <c:x val="0.73825787255718278"/>
          <c:y val="5.2123665009741534E-2"/>
          <c:w val="0.26174211768248723"/>
          <c:h val="0.71677561852516247"/>
        </c:manualLayout>
      </c:layout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en-US" sz="14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45" cap="flat">
      <a:solidFill>
        <a:srgbClr val="89898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2000" b="1" i="0" u="none" strike="noStrike" kern="1200" baseline="0">
                <a:solidFill>
                  <a:srgbClr val="000000"/>
                </a:solidFill>
                <a:latin typeface="Calibri"/>
              </a:defRPr>
            </a:pPr>
            <a:r>
              <a:rPr lang="en-US" sz="2000" b="1" i="0" u="none" strike="noStrike" kern="1200" cap="none" spc="0" baseline="0">
                <a:solidFill>
                  <a:srgbClr val="000000"/>
                </a:solidFill>
                <a:uFillTx/>
                <a:latin typeface="Calibri"/>
              </a:rPr>
              <a:t>Demographics and Diversity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'Measurements_&amp;_Graphs'!$EC$3</c:f>
              <c:strCache>
                <c:ptCount val="1"/>
                <c:pt idx="0">
                  <c:v>firefox</c:v>
                </c:pt>
              </c:strCache>
            </c:strRef>
          </c:tx>
          <c:cat>
            <c:strRef>
              <c:f>'Measurements_&amp;_Graphs'!$C$28:$C$32</c:f>
              <c:strCache>
                <c:ptCount val="5"/>
                <c:pt idx="0">
                  <c:v>Longevity</c:v>
                </c:pt>
                <c:pt idx="1">
                  <c:v>Real knowledge of the language and platforms </c:v>
                </c:pt>
                <c:pt idx="2">
                  <c:v>People participating</c:v>
                </c:pt>
                <c:pt idx="3">
                  <c:v>Organisations participating</c:v>
                </c:pt>
                <c:pt idx="4">
                  <c:v>Geographically distributed user community </c:v>
                </c:pt>
              </c:strCache>
            </c:strRef>
          </c:cat>
          <c:val>
            <c:numRef>
              <c:f>'Measurements_&amp;_Graphs'!$EC$28:$EC$32</c:f>
              <c:numCache>
                <c:formatCode>0%</c:formatCode>
                <c:ptCount val="5"/>
                <c:pt idx="0">
                  <c:v>0.8</c:v>
                </c:pt>
                <c:pt idx="1">
                  <c:v>0.66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08-4DB4-A62E-08A68D0FC067}"/>
            </c:ext>
          </c:extLst>
        </c:ser>
        <c:ser>
          <c:idx val="1"/>
          <c:order val="1"/>
          <c:tx>
            <c:strRef>
              <c:f>'Measurements_&amp;_Graphs'!$ED$3</c:f>
              <c:strCache>
                <c:ptCount val="1"/>
                <c:pt idx="0">
                  <c:v>VLC</c:v>
                </c:pt>
              </c:strCache>
            </c:strRef>
          </c:tx>
          <c:cat>
            <c:strRef>
              <c:f>'Measurements_&amp;_Graphs'!$C$28:$C$32</c:f>
              <c:strCache>
                <c:ptCount val="5"/>
                <c:pt idx="0">
                  <c:v>Longevity</c:v>
                </c:pt>
                <c:pt idx="1">
                  <c:v>Real knowledge of the language and platforms </c:v>
                </c:pt>
                <c:pt idx="2">
                  <c:v>People participating</c:v>
                </c:pt>
                <c:pt idx="3">
                  <c:v>Organisations participating</c:v>
                </c:pt>
                <c:pt idx="4">
                  <c:v>Geographically distributed user community </c:v>
                </c:pt>
              </c:strCache>
            </c:strRef>
          </c:cat>
          <c:val>
            <c:numRef>
              <c:f>'Measurements_&amp;_Graphs'!$ED$28:$ED$32</c:f>
              <c:numCache>
                <c:formatCode>0%</c:formatCode>
                <c:ptCount val="5"/>
                <c:pt idx="0">
                  <c:v>1</c:v>
                </c:pt>
                <c:pt idx="1">
                  <c:v>0.66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08-4DB4-A62E-08A68D0FC067}"/>
            </c:ext>
          </c:extLst>
        </c:ser>
        <c:ser>
          <c:idx val="2"/>
          <c:order val="2"/>
          <c:tx>
            <c:strRef>
              <c:f>'Measurements_&amp;_Graphs'!$EE$3</c:f>
              <c:strCache>
                <c:ptCount val="1"/>
                <c:pt idx="0">
                  <c:v>7-Zip</c:v>
                </c:pt>
              </c:strCache>
            </c:strRef>
          </c:tx>
          <c:cat>
            <c:strRef>
              <c:f>'Measurements_&amp;_Graphs'!$C$28:$C$32</c:f>
              <c:strCache>
                <c:ptCount val="5"/>
                <c:pt idx="0">
                  <c:v>Longevity</c:v>
                </c:pt>
                <c:pt idx="1">
                  <c:v>Real knowledge of the language and platforms </c:v>
                </c:pt>
                <c:pt idx="2">
                  <c:v>People participating</c:v>
                </c:pt>
                <c:pt idx="3">
                  <c:v>Organisations participating</c:v>
                </c:pt>
                <c:pt idx="4">
                  <c:v>Geographically distributed user community </c:v>
                </c:pt>
              </c:strCache>
            </c:strRef>
          </c:cat>
          <c:val>
            <c:numRef>
              <c:f>'Measurements_&amp;_Graphs'!$EE$28:$EE$32</c:f>
              <c:numCache>
                <c:formatCode>0%</c:formatCode>
                <c:ptCount val="5"/>
                <c:pt idx="0">
                  <c:v>1</c:v>
                </c:pt>
                <c:pt idx="1">
                  <c:v>0.66</c:v>
                </c:pt>
                <c:pt idx="2">
                  <c:v>0.33</c:v>
                </c:pt>
                <c:pt idx="3">
                  <c:v>0</c:v>
                </c:pt>
                <c:pt idx="4">
                  <c:v>0.33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608-4DB4-A62E-08A68D0FC067}"/>
            </c:ext>
          </c:extLst>
        </c:ser>
        <c:ser>
          <c:idx val="3"/>
          <c:order val="3"/>
          <c:tx>
            <c:strRef>
              <c:f>'Measurements_&amp;_Graphs'!$EF$3</c:f>
              <c:strCache>
                <c:ptCount val="1"/>
                <c:pt idx="0">
                  <c:v>Java (formally not FOSS)</c:v>
                </c:pt>
              </c:strCache>
            </c:strRef>
          </c:tx>
          <c:cat>
            <c:strRef>
              <c:f>'Measurements_&amp;_Graphs'!$C$28:$C$32</c:f>
              <c:strCache>
                <c:ptCount val="5"/>
                <c:pt idx="0">
                  <c:v>Longevity</c:v>
                </c:pt>
                <c:pt idx="1">
                  <c:v>Real knowledge of the language and platforms </c:v>
                </c:pt>
                <c:pt idx="2">
                  <c:v>People participating</c:v>
                </c:pt>
                <c:pt idx="3">
                  <c:v>Organisations participating</c:v>
                </c:pt>
                <c:pt idx="4">
                  <c:v>Geographically distributed user community </c:v>
                </c:pt>
              </c:strCache>
            </c:strRef>
          </c:cat>
          <c:val>
            <c:numRef>
              <c:f>'Measurements_&amp;_Graphs'!$EF$28:$EF$32</c:f>
              <c:numCache>
                <c:formatCode>0%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608-4DB4-A62E-08A68D0FC067}"/>
            </c:ext>
          </c:extLst>
        </c:ser>
        <c:ser>
          <c:idx val="4"/>
          <c:order val="4"/>
          <c:tx>
            <c:strRef>
              <c:f>'Measurements_&amp;_Graphs'!$EG$3</c:f>
              <c:strCache>
                <c:ptCount val="1"/>
                <c:pt idx="0">
                  <c:v>Calibre </c:v>
                </c:pt>
              </c:strCache>
            </c:strRef>
          </c:tx>
          <c:cat>
            <c:strRef>
              <c:f>'Measurements_&amp;_Graphs'!$C$28:$C$32</c:f>
              <c:strCache>
                <c:ptCount val="5"/>
                <c:pt idx="0">
                  <c:v>Longevity</c:v>
                </c:pt>
                <c:pt idx="1">
                  <c:v>Real knowledge of the language and platforms </c:v>
                </c:pt>
                <c:pt idx="2">
                  <c:v>People participating</c:v>
                </c:pt>
                <c:pt idx="3">
                  <c:v>Organisations participating</c:v>
                </c:pt>
                <c:pt idx="4">
                  <c:v>Geographically distributed user community </c:v>
                </c:pt>
              </c:strCache>
            </c:strRef>
          </c:cat>
          <c:val>
            <c:numRef>
              <c:f>'Measurements_&amp;_Graphs'!$EG$28:$EG$32</c:f>
              <c:numCache>
                <c:formatCode>0%</c:formatCode>
                <c:ptCount val="5"/>
                <c:pt idx="0">
                  <c:v>0.6</c:v>
                </c:pt>
                <c:pt idx="1">
                  <c:v>1</c:v>
                </c:pt>
                <c:pt idx="2">
                  <c:v>0.66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608-4DB4-A62E-08A68D0FC067}"/>
            </c:ext>
          </c:extLst>
        </c:ser>
        <c:ser>
          <c:idx val="5"/>
          <c:order val="5"/>
          <c:tx>
            <c:strRef>
              <c:f>'Measurements_&amp;_Graphs'!$EH$3</c:f>
              <c:strCache>
                <c:ptCount val="1"/>
                <c:pt idx="0">
                  <c:v>XULRunner </c:v>
                </c:pt>
              </c:strCache>
            </c:strRef>
          </c:tx>
          <c:cat>
            <c:strRef>
              <c:f>'Measurements_&amp;_Graphs'!$C$28:$C$32</c:f>
              <c:strCache>
                <c:ptCount val="5"/>
                <c:pt idx="0">
                  <c:v>Longevity</c:v>
                </c:pt>
                <c:pt idx="1">
                  <c:v>Real knowledge of the language and platforms </c:v>
                </c:pt>
                <c:pt idx="2">
                  <c:v>People participating</c:v>
                </c:pt>
                <c:pt idx="3">
                  <c:v>Organisations participating</c:v>
                </c:pt>
                <c:pt idx="4">
                  <c:v>Geographically distributed user community </c:v>
                </c:pt>
              </c:strCache>
            </c:strRef>
          </c:cat>
          <c:val>
            <c:numRef>
              <c:f>'Measurements_&amp;_Graphs'!$EH$28:$EH$32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0.75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608-4DB4-A62E-08A68D0FC067}"/>
            </c:ext>
          </c:extLst>
        </c:ser>
        <c:ser>
          <c:idx val="6"/>
          <c:order val="6"/>
          <c:tx>
            <c:strRef>
              <c:f>'Measurements_&amp;_Graphs'!$EI$3</c:f>
              <c:strCache>
                <c:ptCount val="1"/>
                <c:pt idx="0">
                  <c:v>kernel</c:v>
                </c:pt>
              </c:strCache>
            </c:strRef>
          </c:tx>
          <c:cat>
            <c:strRef>
              <c:f>'Measurements_&amp;_Graphs'!$C$28:$C$32</c:f>
              <c:strCache>
                <c:ptCount val="5"/>
                <c:pt idx="0">
                  <c:v>Longevity</c:v>
                </c:pt>
                <c:pt idx="1">
                  <c:v>Real knowledge of the language and platforms </c:v>
                </c:pt>
                <c:pt idx="2">
                  <c:v>People participating</c:v>
                </c:pt>
                <c:pt idx="3">
                  <c:v>Organisations participating</c:v>
                </c:pt>
                <c:pt idx="4">
                  <c:v>Geographically distributed user community </c:v>
                </c:pt>
              </c:strCache>
            </c:strRef>
          </c:cat>
          <c:val>
            <c:numRef>
              <c:f>'Measurements_&amp;_Graphs'!$EI$28:$EI$32</c:f>
              <c:numCache>
                <c:formatCode>0%</c:formatCode>
                <c:ptCount val="5"/>
                <c:pt idx="0">
                  <c:v>1</c:v>
                </c:pt>
                <c:pt idx="1">
                  <c:v>0.66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608-4DB4-A62E-08A68D0FC067}"/>
            </c:ext>
          </c:extLst>
        </c:ser>
        <c:ser>
          <c:idx val="7"/>
          <c:order val="7"/>
          <c:tx>
            <c:strRef>
              <c:f>'Measurements_&amp;_Graphs'!$EJ$3</c:f>
              <c:strCache>
                <c:ptCount val="1"/>
                <c:pt idx="0">
                  <c:v>python</c:v>
                </c:pt>
              </c:strCache>
            </c:strRef>
          </c:tx>
          <c:cat>
            <c:strRef>
              <c:f>'Measurements_&amp;_Graphs'!$C$28:$C$32</c:f>
              <c:strCache>
                <c:ptCount val="5"/>
                <c:pt idx="0">
                  <c:v>Longevity</c:v>
                </c:pt>
                <c:pt idx="1">
                  <c:v>Real knowledge of the language and platforms </c:v>
                </c:pt>
                <c:pt idx="2">
                  <c:v>People participating</c:v>
                </c:pt>
                <c:pt idx="3">
                  <c:v>Organisations participating</c:v>
                </c:pt>
                <c:pt idx="4">
                  <c:v>Geographically distributed user community </c:v>
                </c:pt>
              </c:strCache>
            </c:strRef>
          </c:cat>
          <c:val>
            <c:numRef>
              <c:f>'Measurements_&amp;_Graphs'!$EJ$28:$EJ$32</c:f>
              <c:numCache>
                <c:formatCode>0%</c:formatCode>
                <c:ptCount val="5"/>
                <c:pt idx="0">
                  <c:v>1</c:v>
                </c:pt>
                <c:pt idx="1">
                  <c:v>0.66</c:v>
                </c:pt>
                <c:pt idx="2">
                  <c:v>1</c:v>
                </c:pt>
                <c:pt idx="3">
                  <c:v>0.5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608-4DB4-A62E-08A68D0FC067}"/>
            </c:ext>
          </c:extLst>
        </c:ser>
        <c:ser>
          <c:idx val="8"/>
          <c:order val="8"/>
          <c:tx>
            <c:strRef>
              <c:f>'Measurements_&amp;_Graphs'!$EK$3</c:f>
              <c:strCache>
                <c:ptCount val="1"/>
                <c:pt idx="0">
                  <c:v>GCC</c:v>
                </c:pt>
              </c:strCache>
            </c:strRef>
          </c:tx>
          <c:cat>
            <c:strRef>
              <c:f>'Measurements_&amp;_Graphs'!$C$28:$C$32</c:f>
              <c:strCache>
                <c:ptCount val="5"/>
                <c:pt idx="0">
                  <c:v>Longevity</c:v>
                </c:pt>
                <c:pt idx="1">
                  <c:v>Real knowledge of the language and platforms </c:v>
                </c:pt>
                <c:pt idx="2">
                  <c:v>People participating</c:v>
                </c:pt>
                <c:pt idx="3">
                  <c:v>Organisations participating</c:v>
                </c:pt>
                <c:pt idx="4">
                  <c:v>Geographically distributed user community </c:v>
                </c:pt>
              </c:strCache>
            </c:strRef>
          </c:cat>
          <c:val>
            <c:numRef>
              <c:f>'Measurements_&amp;_Graphs'!$EK$28:$EK$32</c:f>
              <c:numCache>
                <c:formatCode>0%</c:formatCode>
                <c:ptCount val="5"/>
                <c:pt idx="0">
                  <c:v>1</c:v>
                </c:pt>
                <c:pt idx="1">
                  <c:v>0.66</c:v>
                </c:pt>
                <c:pt idx="2">
                  <c:v>1</c:v>
                </c:pt>
                <c:pt idx="3">
                  <c:v>0.25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608-4DB4-A62E-08A68D0FC067}"/>
            </c:ext>
          </c:extLst>
        </c:ser>
        <c:ser>
          <c:idx val="9"/>
          <c:order val="9"/>
          <c:tx>
            <c:strRef>
              <c:f>'Measurements_&amp;_Graphs'!$EL$3</c:f>
              <c:strCache>
                <c:ptCount val="1"/>
                <c:pt idx="0">
                  <c:v>perl</c:v>
                </c:pt>
              </c:strCache>
            </c:strRef>
          </c:tx>
          <c:cat>
            <c:strRef>
              <c:f>'Measurements_&amp;_Graphs'!$C$28:$C$32</c:f>
              <c:strCache>
                <c:ptCount val="5"/>
                <c:pt idx="0">
                  <c:v>Longevity</c:v>
                </c:pt>
                <c:pt idx="1">
                  <c:v>Real knowledge of the language and platforms </c:v>
                </c:pt>
                <c:pt idx="2">
                  <c:v>People participating</c:v>
                </c:pt>
                <c:pt idx="3">
                  <c:v>Organisations participating</c:v>
                </c:pt>
                <c:pt idx="4">
                  <c:v>Geographically distributed user community </c:v>
                </c:pt>
              </c:strCache>
            </c:strRef>
          </c:cat>
          <c:val>
            <c:numRef>
              <c:f>'Measurements_&amp;_Graphs'!$EL$28:$EL$32</c:f>
              <c:numCache>
                <c:formatCode>0%</c:formatCode>
                <c:ptCount val="5"/>
                <c:pt idx="0">
                  <c:v>1</c:v>
                </c:pt>
                <c:pt idx="1">
                  <c:v>0.66</c:v>
                </c:pt>
                <c:pt idx="2">
                  <c:v>1</c:v>
                </c:pt>
                <c:pt idx="3">
                  <c:v>0.5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608-4DB4-A62E-08A68D0FC067}"/>
            </c:ext>
          </c:extLst>
        </c:ser>
        <c:ser>
          <c:idx val="10"/>
          <c:order val="10"/>
          <c:tx>
            <c:strRef>
              <c:f>'Measurements_&amp;_Graphs'!$EM$3</c:f>
              <c:strCache>
                <c:ptCount val="1"/>
                <c:pt idx="0">
                  <c:v>glibc</c:v>
                </c:pt>
              </c:strCache>
            </c:strRef>
          </c:tx>
          <c:cat>
            <c:strRef>
              <c:f>'Measurements_&amp;_Graphs'!$C$28:$C$32</c:f>
              <c:strCache>
                <c:ptCount val="5"/>
                <c:pt idx="0">
                  <c:v>Longevity</c:v>
                </c:pt>
                <c:pt idx="1">
                  <c:v>Real knowledge of the language and platforms </c:v>
                </c:pt>
                <c:pt idx="2">
                  <c:v>People participating</c:v>
                </c:pt>
                <c:pt idx="3">
                  <c:v>Organisations participating</c:v>
                </c:pt>
                <c:pt idx="4">
                  <c:v>Geographically distributed user community </c:v>
                </c:pt>
              </c:strCache>
            </c:strRef>
          </c:cat>
          <c:val>
            <c:numRef>
              <c:f>'Measurements_&amp;_Graphs'!$EM$28:$EM$32</c:f>
              <c:numCache>
                <c:formatCode>0%</c:formatCode>
                <c:ptCount val="5"/>
                <c:pt idx="0">
                  <c:v>1</c:v>
                </c:pt>
                <c:pt idx="1">
                  <c:v>0.66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608-4DB4-A62E-08A68D0FC067}"/>
            </c:ext>
          </c:extLst>
        </c:ser>
        <c:ser>
          <c:idx val="11"/>
          <c:order val="11"/>
          <c:tx>
            <c:strRef>
              <c:f>'Measurements_&amp;_Graphs'!$EN$3</c:f>
              <c:strCache>
                <c:ptCount val="1"/>
                <c:pt idx="0">
                  <c:v>bzip2</c:v>
                </c:pt>
              </c:strCache>
            </c:strRef>
          </c:tx>
          <c:cat>
            <c:strRef>
              <c:f>'Measurements_&amp;_Graphs'!$C$28:$C$32</c:f>
              <c:strCache>
                <c:ptCount val="5"/>
                <c:pt idx="0">
                  <c:v>Longevity</c:v>
                </c:pt>
                <c:pt idx="1">
                  <c:v>Real knowledge of the language and platforms </c:v>
                </c:pt>
                <c:pt idx="2">
                  <c:v>People participating</c:v>
                </c:pt>
                <c:pt idx="3">
                  <c:v>Organisations participating</c:v>
                </c:pt>
                <c:pt idx="4">
                  <c:v>Geographically distributed user community </c:v>
                </c:pt>
              </c:strCache>
            </c:strRef>
          </c:cat>
          <c:val>
            <c:numRef>
              <c:f>'Measurements_&amp;_Graphs'!$EN$28:$EN$32</c:f>
              <c:numCache>
                <c:formatCode>0%</c:formatCode>
                <c:ptCount val="5"/>
                <c:pt idx="0">
                  <c:v>1</c:v>
                </c:pt>
                <c:pt idx="1">
                  <c:v>1</c:v>
                </c:pt>
                <c:pt idx="2">
                  <c:v>0.33</c:v>
                </c:pt>
                <c:pt idx="3">
                  <c:v>0</c:v>
                </c:pt>
                <c:pt idx="4">
                  <c:v>0.33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608-4DB4-A62E-08A68D0FC067}"/>
            </c:ext>
          </c:extLst>
        </c:ser>
        <c:ser>
          <c:idx val="12"/>
          <c:order val="12"/>
          <c:tx>
            <c:strRef>
              <c:f>'Measurements_&amp;_Graphs'!$EO$3</c:f>
              <c:strCache>
                <c:ptCount val="1"/>
                <c:pt idx="0">
                  <c:v>openssl</c:v>
                </c:pt>
              </c:strCache>
            </c:strRef>
          </c:tx>
          <c:cat>
            <c:strRef>
              <c:f>'Measurements_&amp;_Graphs'!$C$28:$C$32</c:f>
              <c:strCache>
                <c:ptCount val="5"/>
                <c:pt idx="0">
                  <c:v>Longevity</c:v>
                </c:pt>
                <c:pt idx="1">
                  <c:v>Real knowledge of the language and platforms </c:v>
                </c:pt>
                <c:pt idx="2">
                  <c:v>People participating</c:v>
                </c:pt>
                <c:pt idx="3">
                  <c:v>Organisations participating</c:v>
                </c:pt>
                <c:pt idx="4">
                  <c:v>Geographically distributed user community </c:v>
                </c:pt>
              </c:strCache>
            </c:strRef>
          </c:cat>
          <c:val>
            <c:numRef>
              <c:f>'Measurements_&amp;_Graphs'!$EO$28:$EO$32</c:f>
              <c:numCache>
                <c:formatCode>0%</c:formatCode>
                <c:ptCount val="5"/>
                <c:pt idx="0">
                  <c:v>1</c:v>
                </c:pt>
                <c:pt idx="1">
                  <c:v>0.66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02-4030-AF6B-D020E56439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5649456"/>
        <c:axId val="795656120"/>
      </c:radarChart>
      <c:valAx>
        <c:axId val="795656120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ADB9CA">
                  <a:alpha val="23000"/>
                </a:srgbClr>
              </a:solidFill>
              <a:prstDash val="solid"/>
              <a:round/>
            </a:ln>
          </c:spPr>
        </c:majorGridlines>
        <c:numFmt formatCode="0%" sourceLinked="1"/>
        <c:majorTickMark val="none"/>
        <c:minorTickMark val="none"/>
        <c:tickLblPos val="nextTo"/>
        <c:spPr>
          <a:noFill/>
          <a:ln w="6345" cap="flat">
            <a:solidFill>
              <a:srgbClr val="ADB9CA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795649456"/>
        <c:crosses val="autoZero"/>
        <c:crossBetween val="between"/>
      </c:valAx>
      <c:catAx>
        <c:axId val="795649456"/>
        <c:scaling>
          <c:orientation val="minMax"/>
        </c:scaling>
        <c:delete val="0"/>
        <c:axPos val="b"/>
        <c:majorGridlines>
          <c:spPr>
            <a:ln w="6345" cap="flat">
              <a:solidFill>
                <a:srgbClr val="898989"/>
              </a:solidFill>
              <a:prstDash val="solid"/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14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795656120"/>
        <c:crosses val="autoZero"/>
        <c:auto val="1"/>
        <c:lblAlgn val="ctr"/>
        <c:lblOffset val="100"/>
        <c:noMultiLvlLbl val="0"/>
      </c:catAx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8147908446928005"/>
          <c:y val="0.10473014548678104"/>
          <c:w val="0.18520915533271134"/>
          <c:h val="0.58840190505988077"/>
        </c:manualLayout>
      </c:layout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en-US" sz="12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45" cap="flat">
      <a:solidFill>
        <a:srgbClr val="89898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2000" b="1" i="0" u="none" strike="noStrike" kern="1200" baseline="0">
                <a:solidFill>
                  <a:srgbClr val="000000"/>
                </a:solidFill>
                <a:latin typeface="Calibri"/>
              </a:defRPr>
            </a:pPr>
            <a:r>
              <a:rPr lang="en-US" sz="2000" b="1" i="0" u="none" strike="noStrike" kern="1200" cap="none" spc="0" baseline="0">
                <a:solidFill>
                  <a:srgbClr val="000000"/>
                </a:solidFill>
                <a:uFillTx/>
                <a:latin typeface="Calibri"/>
              </a:rPr>
              <a:t>Governance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radarChart>
        <c:radarStyle val="marker"/>
        <c:varyColors val="0"/>
        <c:ser>
          <c:idx val="22"/>
          <c:order val="0"/>
          <c:tx>
            <c:strRef>
              <c:f>'Measurements_&amp;_Graphs'!$EC$3</c:f>
              <c:strCache>
                <c:ptCount val="1"/>
                <c:pt idx="0">
                  <c:v>firefox</c:v>
                </c:pt>
              </c:strCache>
            </c:strRef>
          </c:tx>
          <c:spPr>
            <a:ln w="19046" cap="rnd">
              <a:solidFill>
                <a:srgbClr val="FFDDAD"/>
              </a:solidFill>
              <a:prstDash val="solid"/>
              <a:round/>
            </a:ln>
          </c:spPr>
          <c:cat>
            <c:strRef>
              <c:f>'Measurements_&amp;_Graphs'!$C$34:$C$39</c:f>
              <c:strCache>
                <c:ptCount val="6"/>
                <c:pt idx="0">
                  <c:v>Project Management</c:v>
                </c:pt>
                <c:pt idx="1">
                  <c:v>Project Roadmap</c:v>
                </c:pt>
                <c:pt idx="2">
                  <c:v>Project structure</c:v>
                </c:pt>
                <c:pt idx="3">
                  <c:v>Documentation</c:v>
                </c:pt>
                <c:pt idx="4">
                  <c:v>Licensing</c:v>
                </c:pt>
                <c:pt idx="5">
                  <c:v>Training</c:v>
                </c:pt>
              </c:strCache>
            </c:strRef>
          </c:cat>
          <c:val>
            <c:numRef>
              <c:f>'Measurements_&amp;_Graphs'!$EC$34:$EC$39</c:f>
              <c:numCache>
                <c:formatCode>0%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61-43E1-B1D3-1A7E61A76E7D}"/>
            </c:ext>
          </c:extLst>
        </c:ser>
        <c:ser>
          <c:idx val="0"/>
          <c:order val="1"/>
          <c:tx>
            <c:strRef>
              <c:f>'Measurements_&amp;_Graphs'!$ED$3</c:f>
              <c:strCache>
                <c:ptCount val="1"/>
                <c:pt idx="0">
                  <c:v>VLC</c:v>
                </c:pt>
              </c:strCache>
            </c:strRef>
          </c:tx>
          <c:cat>
            <c:strRef>
              <c:f>'Measurements_&amp;_Graphs'!$C$34:$C$39</c:f>
              <c:strCache>
                <c:ptCount val="6"/>
                <c:pt idx="0">
                  <c:v>Project Management</c:v>
                </c:pt>
                <c:pt idx="1">
                  <c:v>Project Roadmap</c:v>
                </c:pt>
                <c:pt idx="2">
                  <c:v>Project structure</c:v>
                </c:pt>
                <c:pt idx="3">
                  <c:v>Documentation</c:v>
                </c:pt>
                <c:pt idx="4">
                  <c:v>Licensing</c:v>
                </c:pt>
                <c:pt idx="5">
                  <c:v>Training</c:v>
                </c:pt>
              </c:strCache>
            </c:strRef>
          </c:cat>
          <c:val>
            <c:numRef>
              <c:f>'Measurements_&amp;_Graphs'!$ED$34:$ED$39</c:f>
              <c:numCache>
                <c:formatCode>0%</c:formatCode>
                <c:ptCount val="6"/>
                <c:pt idx="0">
                  <c:v>0.5</c:v>
                </c:pt>
                <c:pt idx="1">
                  <c:v>0.5</c:v>
                </c:pt>
                <c:pt idx="2">
                  <c:v>0.66</c:v>
                </c:pt>
                <c:pt idx="3">
                  <c:v>1</c:v>
                </c:pt>
                <c:pt idx="4">
                  <c:v>1</c:v>
                </c:pt>
                <c:pt idx="5">
                  <c:v>0.66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61-43E1-B1D3-1A7E61A76E7D}"/>
            </c:ext>
          </c:extLst>
        </c:ser>
        <c:ser>
          <c:idx val="1"/>
          <c:order val="2"/>
          <c:tx>
            <c:strRef>
              <c:f>'Measurements_&amp;_Graphs'!$EE$3</c:f>
              <c:strCache>
                <c:ptCount val="1"/>
                <c:pt idx="0">
                  <c:v>7-Zip</c:v>
                </c:pt>
              </c:strCache>
            </c:strRef>
          </c:tx>
          <c:cat>
            <c:strRef>
              <c:f>'Measurements_&amp;_Graphs'!$C$34:$C$39</c:f>
              <c:strCache>
                <c:ptCount val="6"/>
                <c:pt idx="0">
                  <c:v>Project Management</c:v>
                </c:pt>
                <c:pt idx="1">
                  <c:v>Project Roadmap</c:v>
                </c:pt>
                <c:pt idx="2">
                  <c:v>Project structure</c:v>
                </c:pt>
                <c:pt idx="3">
                  <c:v>Documentation</c:v>
                </c:pt>
                <c:pt idx="4">
                  <c:v>Licensing</c:v>
                </c:pt>
                <c:pt idx="5">
                  <c:v>Training</c:v>
                </c:pt>
              </c:strCache>
            </c:strRef>
          </c:cat>
          <c:val>
            <c:numRef>
              <c:f>'Measurements_&amp;_Graphs'!$EE$34:$EE$39</c:f>
              <c:numCache>
                <c:formatCode>0%</c:formatCode>
                <c:ptCount val="6"/>
                <c:pt idx="0">
                  <c:v>0.25</c:v>
                </c:pt>
                <c:pt idx="1">
                  <c:v>0</c:v>
                </c:pt>
                <c:pt idx="2">
                  <c:v>0.33</c:v>
                </c:pt>
                <c:pt idx="3">
                  <c:v>0.33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861-43E1-B1D3-1A7E61A76E7D}"/>
            </c:ext>
          </c:extLst>
        </c:ser>
        <c:ser>
          <c:idx val="2"/>
          <c:order val="3"/>
          <c:tx>
            <c:strRef>
              <c:f>'Measurements_&amp;_Graphs'!$EF$3</c:f>
              <c:strCache>
                <c:ptCount val="1"/>
                <c:pt idx="0">
                  <c:v>Java (formally not FOSS)</c:v>
                </c:pt>
              </c:strCache>
            </c:strRef>
          </c:tx>
          <c:cat>
            <c:strRef>
              <c:f>'Measurements_&amp;_Graphs'!$C$34:$C$39</c:f>
              <c:strCache>
                <c:ptCount val="6"/>
                <c:pt idx="0">
                  <c:v>Project Management</c:v>
                </c:pt>
                <c:pt idx="1">
                  <c:v>Project Roadmap</c:v>
                </c:pt>
                <c:pt idx="2">
                  <c:v>Project structure</c:v>
                </c:pt>
                <c:pt idx="3">
                  <c:v>Documentation</c:v>
                </c:pt>
                <c:pt idx="4">
                  <c:v>Licensing</c:v>
                </c:pt>
                <c:pt idx="5">
                  <c:v>Training</c:v>
                </c:pt>
              </c:strCache>
            </c:strRef>
          </c:cat>
          <c:val>
            <c:numRef>
              <c:f>'Measurements_&amp;_Graphs'!$EF$34:$EF$39</c:f>
              <c:numCache>
                <c:formatCode>0%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861-43E1-B1D3-1A7E61A76E7D}"/>
            </c:ext>
          </c:extLst>
        </c:ser>
        <c:ser>
          <c:idx val="3"/>
          <c:order val="4"/>
          <c:tx>
            <c:strRef>
              <c:f>'Measurements_&amp;_Graphs'!$EG$3</c:f>
              <c:strCache>
                <c:ptCount val="1"/>
                <c:pt idx="0">
                  <c:v>Calibre </c:v>
                </c:pt>
              </c:strCache>
            </c:strRef>
          </c:tx>
          <c:cat>
            <c:strRef>
              <c:f>'Measurements_&amp;_Graphs'!$C$34:$C$39</c:f>
              <c:strCache>
                <c:ptCount val="6"/>
                <c:pt idx="0">
                  <c:v>Project Management</c:v>
                </c:pt>
                <c:pt idx="1">
                  <c:v>Project Roadmap</c:v>
                </c:pt>
                <c:pt idx="2">
                  <c:v>Project structure</c:v>
                </c:pt>
                <c:pt idx="3">
                  <c:v>Documentation</c:v>
                </c:pt>
                <c:pt idx="4">
                  <c:v>Licensing</c:v>
                </c:pt>
                <c:pt idx="5">
                  <c:v>Training</c:v>
                </c:pt>
              </c:strCache>
            </c:strRef>
          </c:cat>
          <c:val>
            <c:numRef>
              <c:f>'Measurements_&amp;_Graphs'!$EG$34:$EG$39</c:f>
              <c:numCache>
                <c:formatCode>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0.66</c:v>
                </c:pt>
                <c:pt idx="3">
                  <c:v>0.33</c:v>
                </c:pt>
                <c:pt idx="4">
                  <c:v>1</c:v>
                </c:pt>
                <c:pt idx="5">
                  <c:v>0.33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861-43E1-B1D3-1A7E61A76E7D}"/>
            </c:ext>
          </c:extLst>
        </c:ser>
        <c:ser>
          <c:idx val="4"/>
          <c:order val="5"/>
          <c:tx>
            <c:strRef>
              <c:f>'Measurements_&amp;_Graphs'!$EH$3</c:f>
              <c:strCache>
                <c:ptCount val="1"/>
                <c:pt idx="0">
                  <c:v>XULRunner </c:v>
                </c:pt>
              </c:strCache>
            </c:strRef>
          </c:tx>
          <c:cat>
            <c:strRef>
              <c:f>'Measurements_&amp;_Graphs'!$C$34:$C$39</c:f>
              <c:strCache>
                <c:ptCount val="6"/>
                <c:pt idx="0">
                  <c:v>Project Management</c:v>
                </c:pt>
                <c:pt idx="1">
                  <c:v>Project Roadmap</c:v>
                </c:pt>
                <c:pt idx="2">
                  <c:v>Project structure</c:v>
                </c:pt>
                <c:pt idx="3">
                  <c:v>Documentation</c:v>
                </c:pt>
                <c:pt idx="4">
                  <c:v>Licensing</c:v>
                </c:pt>
                <c:pt idx="5">
                  <c:v>Training</c:v>
                </c:pt>
              </c:strCache>
            </c:strRef>
          </c:cat>
          <c:val>
            <c:numRef>
              <c:f>'Measurements_&amp;_Graphs'!$EH$34:$EH$39</c:f>
              <c:numCache>
                <c:formatCode>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861-43E1-B1D3-1A7E61A76E7D}"/>
            </c:ext>
          </c:extLst>
        </c:ser>
        <c:ser>
          <c:idx val="5"/>
          <c:order val="6"/>
          <c:tx>
            <c:strRef>
              <c:f>'Measurements_&amp;_Graphs'!$EI$3</c:f>
              <c:strCache>
                <c:ptCount val="1"/>
                <c:pt idx="0">
                  <c:v>kernel</c:v>
                </c:pt>
              </c:strCache>
            </c:strRef>
          </c:tx>
          <c:cat>
            <c:strRef>
              <c:f>'Measurements_&amp;_Graphs'!$C$34:$C$39</c:f>
              <c:strCache>
                <c:ptCount val="6"/>
                <c:pt idx="0">
                  <c:v>Project Management</c:v>
                </c:pt>
                <c:pt idx="1">
                  <c:v>Project Roadmap</c:v>
                </c:pt>
                <c:pt idx="2">
                  <c:v>Project structure</c:v>
                </c:pt>
                <c:pt idx="3">
                  <c:v>Documentation</c:v>
                </c:pt>
                <c:pt idx="4">
                  <c:v>Licensing</c:v>
                </c:pt>
                <c:pt idx="5">
                  <c:v>Training</c:v>
                </c:pt>
              </c:strCache>
            </c:strRef>
          </c:cat>
          <c:val>
            <c:numRef>
              <c:f>'Measurements_&amp;_Graphs'!$EI$34:$EI$39</c:f>
              <c:numCache>
                <c:formatCode>0%</c:formatCode>
                <c:ptCount val="6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861-43E1-B1D3-1A7E61A76E7D}"/>
            </c:ext>
          </c:extLst>
        </c:ser>
        <c:ser>
          <c:idx val="6"/>
          <c:order val="7"/>
          <c:tx>
            <c:strRef>
              <c:f>'Measurements_&amp;_Graphs'!$EJ$3</c:f>
              <c:strCache>
                <c:ptCount val="1"/>
                <c:pt idx="0">
                  <c:v>python</c:v>
                </c:pt>
              </c:strCache>
            </c:strRef>
          </c:tx>
          <c:cat>
            <c:strRef>
              <c:f>'Measurements_&amp;_Graphs'!$C$34:$C$39</c:f>
              <c:strCache>
                <c:ptCount val="6"/>
                <c:pt idx="0">
                  <c:v>Project Management</c:v>
                </c:pt>
                <c:pt idx="1">
                  <c:v>Project Roadmap</c:v>
                </c:pt>
                <c:pt idx="2">
                  <c:v>Project structure</c:v>
                </c:pt>
                <c:pt idx="3">
                  <c:v>Documentation</c:v>
                </c:pt>
                <c:pt idx="4">
                  <c:v>Licensing</c:v>
                </c:pt>
                <c:pt idx="5">
                  <c:v>Training</c:v>
                </c:pt>
              </c:strCache>
            </c:strRef>
          </c:cat>
          <c:val>
            <c:numRef>
              <c:f>'Measurements_&amp;_Graphs'!$EJ$34:$EJ$39</c:f>
              <c:numCache>
                <c:formatCode>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861-43E1-B1D3-1A7E61A76E7D}"/>
            </c:ext>
          </c:extLst>
        </c:ser>
        <c:ser>
          <c:idx val="7"/>
          <c:order val="8"/>
          <c:tx>
            <c:strRef>
              <c:f>'Measurements_&amp;_Graphs'!$EK$3</c:f>
              <c:strCache>
                <c:ptCount val="1"/>
                <c:pt idx="0">
                  <c:v>GCC</c:v>
                </c:pt>
              </c:strCache>
            </c:strRef>
          </c:tx>
          <c:cat>
            <c:strRef>
              <c:f>'Measurements_&amp;_Graphs'!$C$34:$C$39</c:f>
              <c:strCache>
                <c:ptCount val="6"/>
                <c:pt idx="0">
                  <c:v>Project Management</c:v>
                </c:pt>
                <c:pt idx="1">
                  <c:v>Project Roadmap</c:v>
                </c:pt>
                <c:pt idx="2">
                  <c:v>Project structure</c:v>
                </c:pt>
                <c:pt idx="3">
                  <c:v>Documentation</c:v>
                </c:pt>
                <c:pt idx="4">
                  <c:v>Licensing</c:v>
                </c:pt>
                <c:pt idx="5">
                  <c:v>Training</c:v>
                </c:pt>
              </c:strCache>
            </c:strRef>
          </c:cat>
          <c:val>
            <c:numRef>
              <c:f>'Measurements_&amp;_Graphs'!$EK$34:$EK$39</c:f>
              <c:numCache>
                <c:formatCode>0%</c:formatCode>
                <c:ptCount val="6"/>
                <c:pt idx="0">
                  <c:v>0</c:v>
                </c:pt>
                <c:pt idx="1">
                  <c:v>1</c:v>
                </c:pt>
                <c:pt idx="2">
                  <c:v>0.66</c:v>
                </c:pt>
                <c:pt idx="3">
                  <c:v>1</c:v>
                </c:pt>
                <c:pt idx="4">
                  <c:v>1</c:v>
                </c:pt>
                <c:pt idx="5">
                  <c:v>0.66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861-43E1-B1D3-1A7E61A76E7D}"/>
            </c:ext>
          </c:extLst>
        </c:ser>
        <c:ser>
          <c:idx val="8"/>
          <c:order val="9"/>
          <c:tx>
            <c:strRef>
              <c:f>'Measurements_&amp;_Graphs'!$EL$3</c:f>
              <c:strCache>
                <c:ptCount val="1"/>
                <c:pt idx="0">
                  <c:v>perl</c:v>
                </c:pt>
              </c:strCache>
            </c:strRef>
          </c:tx>
          <c:cat>
            <c:strRef>
              <c:f>'Measurements_&amp;_Graphs'!$C$34:$C$39</c:f>
              <c:strCache>
                <c:ptCount val="6"/>
                <c:pt idx="0">
                  <c:v>Project Management</c:v>
                </c:pt>
                <c:pt idx="1">
                  <c:v>Project Roadmap</c:v>
                </c:pt>
                <c:pt idx="2">
                  <c:v>Project structure</c:v>
                </c:pt>
                <c:pt idx="3">
                  <c:v>Documentation</c:v>
                </c:pt>
                <c:pt idx="4">
                  <c:v>Licensing</c:v>
                </c:pt>
                <c:pt idx="5">
                  <c:v>Training</c:v>
                </c:pt>
              </c:strCache>
            </c:strRef>
          </c:cat>
          <c:val>
            <c:numRef>
              <c:f>'Measurements_&amp;_Graphs'!$EL$34:$EL$39</c:f>
              <c:numCache>
                <c:formatCode>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861-43E1-B1D3-1A7E61A76E7D}"/>
            </c:ext>
          </c:extLst>
        </c:ser>
        <c:ser>
          <c:idx val="9"/>
          <c:order val="10"/>
          <c:tx>
            <c:strRef>
              <c:f>'Measurements_&amp;_Graphs'!$EM$3</c:f>
              <c:strCache>
                <c:ptCount val="1"/>
                <c:pt idx="0">
                  <c:v>glibc</c:v>
                </c:pt>
              </c:strCache>
            </c:strRef>
          </c:tx>
          <c:cat>
            <c:strRef>
              <c:f>'Measurements_&amp;_Graphs'!$C$34:$C$39</c:f>
              <c:strCache>
                <c:ptCount val="6"/>
                <c:pt idx="0">
                  <c:v>Project Management</c:v>
                </c:pt>
                <c:pt idx="1">
                  <c:v>Project Roadmap</c:v>
                </c:pt>
                <c:pt idx="2">
                  <c:v>Project structure</c:v>
                </c:pt>
                <c:pt idx="3">
                  <c:v>Documentation</c:v>
                </c:pt>
                <c:pt idx="4">
                  <c:v>Licensing</c:v>
                </c:pt>
                <c:pt idx="5">
                  <c:v>Training</c:v>
                </c:pt>
              </c:strCache>
            </c:strRef>
          </c:cat>
          <c:val>
            <c:numRef>
              <c:f>'Measurements_&amp;_Graphs'!$EM$34:$EM$39</c:f>
              <c:numCache>
                <c:formatCode>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0.66</c:v>
                </c:pt>
                <c:pt idx="4">
                  <c:v>1</c:v>
                </c:pt>
                <c:pt idx="5">
                  <c:v>0.33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861-43E1-B1D3-1A7E61A76E7D}"/>
            </c:ext>
          </c:extLst>
        </c:ser>
        <c:ser>
          <c:idx val="10"/>
          <c:order val="11"/>
          <c:tx>
            <c:strRef>
              <c:f>'Measurements_&amp;_Graphs'!$EN$3</c:f>
              <c:strCache>
                <c:ptCount val="1"/>
                <c:pt idx="0">
                  <c:v>bzip2</c:v>
                </c:pt>
              </c:strCache>
            </c:strRef>
          </c:tx>
          <c:cat>
            <c:strRef>
              <c:f>'Measurements_&amp;_Graphs'!$C$34:$C$39</c:f>
              <c:strCache>
                <c:ptCount val="6"/>
                <c:pt idx="0">
                  <c:v>Project Management</c:v>
                </c:pt>
                <c:pt idx="1">
                  <c:v>Project Roadmap</c:v>
                </c:pt>
                <c:pt idx="2">
                  <c:v>Project structure</c:v>
                </c:pt>
                <c:pt idx="3">
                  <c:v>Documentation</c:v>
                </c:pt>
                <c:pt idx="4">
                  <c:v>Licensing</c:v>
                </c:pt>
                <c:pt idx="5">
                  <c:v>Training</c:v>
                </c:pt>
              </c:strCache>
            </c:strRef>
          </c:cat>
          <c:val>
            <c:numRef>
              <c:f>'Measurements_&amp;_Graphs'!$EN$34:$EN$39</c:f>
              <c:numCache>
                <c:formatCode>0%</c:formatCode>
                <c:ptCount val="6"/>
                <c:pt idx="0">
                  <c:v>0.25</c:v>
                </c:pt>
                <c:pt idx="1">
                  <c:v>0</c:v>
                </c:pt>
                <c:pt idx="2">
                  <c:v>0</c:v>
                </c:pt>
                <c:pt idx="3">
                  <c:v>0.33</c:v>
                </c:pt>
                <c:pt idx="4">
                  <c:v>1</c:v>
                </c:pt>
                <c:pt idx="5">
                  <c:v>0.33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861-43E1-B1D3-1A7E61A76E7D}"/>
            </c:ext>
          </c:extLst>
        </c:ser>
        <c:ser>
          <c:idx val="11"/>
          <c:order val="12"/>
          <c:tx>
            <c:strRef>
              <c:f>'Measurements_&amp;_Graphs'!$EO$3</c:f>
              <c:strCache>
                <c:ptCount val="1"/>
                <c:pt idx="0">
                  <c:v>openssl</c:v>
                </c:pt>
              </c:strCache>
            </c:strRef>
          </c:tx>
          <c:cat>
            <c:strRef>
              <c:f>'Measurements_&amp;_Graphs'!$C$34:$C$39</c:f>
              <c:strCache>
                <c:ptCount val="6"/>
                <c:pt idx="0">
                  <c:v>Project Management</c:v>
                </c:pt>
                <c:pt idx="1">
                  <c:v>Project Roadmap</c:v>
                </c:pt>
                <c:pt idx="2">
                  <c:v>Project structure</c:v>
                </c:pt>
                <c:pt idx="3">
                  <c:v>Documentation</c:v>
                </c:pt>
                <c:pt idx="4">
                  <c:v>Licensing</c:v>
                </c:pt>
                <c:pt idx="5">
                  <c:v>Training</c:v>
                </c:pt>
              </c:strCache>
            </c:strRef>
          </c:cat>
          <c:val>
            <c:numRef>
              <c:f>'Measurements_&amp;_Graphs'!$EO$34:$EO$39</c:f>
              <c:numCache>
                <c:formatCode>0%</c:formatCode>
                <c:ptCount val="6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861-43E1-B1D3-1A7E61A76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5645536"/>
        <c:axId val="795645144"/>
      </c:radarChart>
      <c:valAx>
        <c:axId val="795645144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ADB9CA">
                  <a:alpha val="23000"/>
                </a:srgbClr>
              </a:solidFill>
              <a:prstDash val="solid"/>
              <a:round/>
            </a:ln>
          </c:spPr>
        </c:majorGridlines>
        <c:numFmt formatCode="0%" sourceLinked="1"/>
        <c:majorTickMark val="none"/>
        <c:minorTickMark val="none"/>
        <c:tickLblPos val="nextTo"/>
        <c:spPr>
          <a:noFill/>
          <a:ln w="6345" cap="flat">
            <a:solidFill>
              <a:srgbClr val="ADB9CA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795645536"/>
        <c:crosses val="autoZero"/>
        <c:crossBetween val="between"/>
      </c:valAx>
      <c:catAx>
        <c:axId val="795645536"/>
        <c:scaling>
          <c:orientation val="minMax"/>
        </c:scaling>
        <c:delete val="0"/>
        <c:axPos val="b"/>
        <c:majorGridlines>
          <c:spPr>
            <a:ln w="6345" cap="flat">
              <a:solidFill>
                <a:srgbClr val="898989"/>
              </a:solidFill>
              <a:prstDash val="solid"/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14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795645144"/>
        <c:crosses val="autoZero"/>
        <c:auto val="1"/>
        <c:lblAlgn val="ctr"/>
        <c:lblOffset val="100"/>
        <c:noMultiLvlLbl val="0"/>
      </c:catAx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76067299279897704"/>
          <c:y val="3.1933193602598234E-2"/>
          <c:w val="0.20343796711509715"/>
          <c:h val="0.86492380898430876"/>
        </c:manualLayout>
      </c:layout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en-US" sz="12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45" cap="flat">
      <a:solidFill>
        <a:srgbClr val="89898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1800" b="1" i="0" u="none" strike="noStrike" kern="1200" baseline="0">
                <a:solidFill>
                  <a:srgbClr val="000000"/>
                </a:solidFill>
                <a:latin typeface="Calibri"/>
              </a:defRPr>
            </a:pPr>
            <a:r>
              <a:rPr lang="en-US" sz="1800" b="1" i="0" u="none" strike="noStrike" kern="1200" cap="none" spc="0" baseline="0">
                <a:solidFill>
                  <a:srgbClr val="000000"/>
                </a:solidFill>
                <a:uFillTx/>
                <a:latin typeface="Calibri"/>
              </a:rPr>
              <a:t>FOSS Support</a:t>
            </a:r>
          </a:p>
        </c:rich>
      </c:tx>
      <c:overlay val="0"/>
      <c:spPr>
        <a:noFill/>
        <a:ln w="9528">
          <a:solidFill>
            <a:srgbClr val="898989"/>
          </a:solidFill>
          <a:prstDash val="solid"/>
        </a:ln>
      </c:spPr>
    </c:title>
    <c:autoTitleDeleted val="0"/>
    <c:plotArea>
      <c:layout/>
      <c:radarChart>
        <c:radarStyle val="marker"/>
        <c:varyColors val="0"/>
        <c:ser>
          <c:idx val="22"/>
          <c:order val="0"/>
          <c:tx>
            <c:strRef>
              <c:f>'Measurements_&amp;_Graphs'!$EC$3</c:f>
              <c:strCache>
                <c:ptCount val="1"/>
                <c:pt idx="0">
                  <c:v>firefox</c:v>
                </c:pt>
              </c:strCache>
            </c:strRef>
          </c:tx>
          <c:spPr>
            <a:ln w="19046" cap="rnd">
              <a:solidFill>
                <a:srgbClr val="FFDDAD"/>
              </a:solidFill>
              <a:prstDash val="solid"/>
              <a:round/>
            </a:ln>
          </c:spPr>
          <c:cat>
            <c:strRef>
              <c:f>'Measurements_&amp;_Graphs'!$C$41:$C$43</c:f>
              <c:strCache>
                <c:ptCount val="3"/>
                <c:pt idx="0">
                  <c:v>Funding - Monetary</c:v>
                </c:pt>
                <c:pt idx="1">
                  <c:v>Work force</c:v>
                </c:pt>
                <c:pt idx="2">
                  <c:v>Infrastructure assets</c:v>
                </c:pt>
              </c:strCache>
            </c:strRef>
          </c:cat>
          <c:val>
            <c:numRef>
              <c:f>'Measurements_&amp;_Graphs'!$EC$41:$EC$43</c:f>
              <c:numCache>
                <c:formatCode>0%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C4-4C7A-AA8C-505E5531254C}"/>
            </c:ext>
          </c:extLst>
        </c:ser>
        <c:ser>
          <c:idx val="0"/>
          <c:order val="1"/>
          <c:tx>
            <c:strRef>
              <c:f>'Measurements_&amp;_Graphs'!$ED$3</c:f>
              <c:strCache>
                <c:ptCount val="1"/>
                <c:pt idx="0">
                  <c:v>VLC</c:v>
                </c:pt>
              </c:strCache>
            </c:strRef>
          </c:tx>
          <c:cat>
            <c:strRef>
              <c:f>'Measurements_&amp;_Graphs'!$C$41:$C$43</c:f>
              <c:strCache>
                <c:ptCount val="3"/>
                <c:pt idx="0">
                  <c:v>Funding - Monetary</c:v>
                </c:pt>
                <c:pt idx="1">
                  <c:v>Work force</c:v>
                </c:pt>
                <c:pt idx="2">
                  <c:v>Infrastructure assets</c:v>
                </c:pt>
              </c:strCache>
            </c:strRef>
          </c:cat>
          <c:val>
            <c:numRef>
              <c:f>'Measurements_&amp;_Graphs'!$ED$41:$ED$43</c:f>
              <c:numCache>
                <c:formatCode>0%</c:formatCode>
                <c:ptCount val="3"/>
                <c:pt idx="0">
                  <c:v>0.33</c:v>
                </c:pt>
                <c:pt idx="1">
                  <c:v>0.33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C4-4C7A-AA8C-505E5531254C}"/>
            </c:ext>
          </c:extLst>
        </c:ser>
        <c:ser>
          <c:idx val="1"/>
          <c:order val="2"/>
          <c:tx>
            <c:strRef>
              <c:f>'Measurements_&amp;_Graphs'!$EE$3</c:f>
              <c:strCache>
                <c:ptCount val="1"/>
                <c:pt idx="0">
                  <c:v>7-Zip</c:v>
                </c:pt>
              </c:strCache>
            </c:strRef>
          </c:tx>
          <c:cat>
            <c:strRef>
              <c:f>'Measurements_&amp;_Graphs'!$C$41:$C$43</c:f>
              <c:strCache>
                <c:ptCount val="3"/>
                <c:pt idx="0">
                  <c:v>Funding - Monetary</c:v>
                </c:pt>
                <c:pt idx="1">
                  <c:v>Work force</c:v>
                </c:pt>
                <c:pt idx="2">
                  <c:v>Infrastructure assets</c:v>
                </c:pt>
              </c:strCache>
            </c:strRef>
          </c:cat>
          <c:val>
            <c:numRef>
              <c:f>'Measurements_&amp;_Graphs'!$EE$41:$EE$43</c:f>
              <c:numCache>
                <c:formatCode>0%</c:formatCode>
                <c:ptCount val="3"/>
                <c:pt idx="0">
                  <c:v>0.33</c:v>
                </c:pt>
                <c:pt idx="1">
                  <c:v>0.33</c:v>
                </c:pt>
                <c:pt idx="2">
                  <c:v>0.33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C4-4C7A-AA8C-505E5531254C}"/>
            </c:ext>
          </c:extLst>
        </c:ser>
        <c:ser>
          <c:idx val="2"/>
          <c:order val="3"/>
          <c:tx>
            <c:strRef>
              <c:f>'Measurements_&amp;_Graphs'!$EF$3</c:f>
              <c:strCache>
                <c:ptCount val="1"/>
                <c:pt idx="0">
                  <c:v>Java (formally not FOSS)</c:v>
                </c:pt>
              </c:strCache>
            </c:strRef>
          </c:tx>
          <c:cat>
            <c:strRef>
              <c:f>'Measurements_&amp;_Graphs'!$C$41:$C$43</c:f>
              <c:strCache>
                <c:ptCount val="3"/>
                <c:pt idx="0">
                  <c:v>Funding - Monetary</c:v>
                </c:pt>
                <c:pt idx="1">
                  <c:v>Work force</c:v>
                </c:pt>
                <c:pt idx="2">
                  <c:v>Infrastructure assets</c:v>
                </c:pt>
              </c:strCache>
            </c:strRef>
          </c:cat>
          <c:val>
            <c:numRef>
              <c:f>'Measurements_&amp;_Graphs'!$EF$41:$EF$43</c:f>
              <c:numCache>
                <c:formatCode>0%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AC4-4C7A-AA8C-505E5531254C}"/>
            </c:ext>
          </c:extLst>
        </c:ser>
        <c:ser>
          <c:idx val="3"/>
          <c:order val="4"/>
          <c:tx>
            <c:strRef>
              <c:f>'Measurements_&amp;_Graphs'!$EG$3</c:f>
              <c:strCache>
                <c:ptCount val="1"/>
                <c:pt idx="0">
                  <c:v>Calibre </c:v>
                </c:pt>
              </c:strCache>
            </c:strRef>
          </c:tx>
          <c:cat>
            <c:strRef>
              <c:f>'Measurements_&amp;_Graphs'!$C$41:$C$43</c:f>
              <c:strCache>
                <c:ptCount val="3"/>
                <c:pt idx="0">
                  <c:v>Funding - Monetary</c:v>
                </c:pt>
                <c:pt idx="1">
                  <c:v>Work force</c:v>
                </c:pt>
                <c:pt idx="2">
                  <c:v>Infrastructure assets</c:v>
                </c:pt>
              </c:strCache>
            </c:strRef>
          </c:cat>
          <c:val>
            <c:numRef>
              <c:f>'Measurements_&amp;_Graphs'!$EG$41:$EG$43</c:f>
              <c:numCache>
                <c:formatCode>0%</c:formatCode>
                <c:ptCount val="3"/>
                <c:pt idx="0">
                  <c:v>0</c:v>
                </c:pt>
                <c:pt idx="1">
                  <c:v>0.33</c:v>
                </c:pt>
                <c:pt idx="2">
                  <c:v>0.66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AC4-4C7A-AA8C-505E5531254C}"/>
            </c:ext>
          </c:extLst>
        </c:ser>
        <c:ser>
          <c:idx val="4"/>
          <c:order val="5"/>
          <c:tx>
            <c:strRef>
              <c:f>'Measurements_&amp;_Graphs'!$EH$3</c:f>
              <c:strCache>
                <c:ptCount val="1"/>
                <c:pt idx="0">
                  <c:v>XULRunner </c:v>
                </c:pt>
              </c:strCache>
            </c:strRef>
          </c:tx>
          <c:cat>
            <c:strRef>
              <c:f>'Measurements_&amp;_Graphs'!$C$41:$C$43</c:f>
              <c:strCache>
                <c:ptCount val="3"/>
                <c:pt idx="0">
                  <c:v>Funding - Monetary</c:v>
                </c:pt>
                <c:pt idx="1">
                  <c:v>Work force</c:v>
                </c:pt>
                <c:pt idx="2">
                  <c:v>Infrastructure assets</c:v>
                </c:pt>
              </c:strCache>
            </c:strRef>
          </c:cat>
          <c:val>
            <c:numRef>
              <c:f>'Measurements_&amp;_Graphs'!$EH$41:$EH$43</c:f>
              <c:numCache>
                <c:formatCode>0%</c:formatCode>
                <c:ptCount val="3"/>
                <c:pt idx="0">
                  <c:v>0.66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AC4-4C7A-AA8C-505E5531254C}"/>
            </c:ext>
          </c:extLst>
        </c:ser>
        <c:ser>
          <c:idx val="5"/>
          <c:order val="6"/>
          <c:tx>
            <c:strRef>
              <c:f>'Measurements_&amp;_Graphs'!$EI$3</c:f>
              <c:strCache>
                <c:ptCount val="1"/>
                <c:pt idx="0">
                  <c:v>kernel</c:v>
                </c:pt>
              </c:strCache>
            </c:strRef>
          </c:tx>
          <c:cat>
            <c:strRef>
              <c:f>'Measurements_&amp;_Graphs'!$C$41:$C$43</c:f>
              <c:strCache>
                <c:ptCount val="3"/>
                <c:pt idx="0">
                  <c:v>Funding - Monetary</c:v>
                </c:pt>
                <c:pt idx="1">
                  <c:v>Work force</c:v>
                </c:pt>
                <c:pt idx="2">
                  <c:v>Infrastructure assets</c:v>
                </c:pt>
              </c:strCache>
            </c:strRef>
          </c:cat>
          <c:val>
            <c:numRef>
              <c:f>'Measurements_&amp;_Graphs'!$EI$41:$EI$43</c:f>
              <c:numCache>
                <c:formatCode>0%</c:formatCode>
                <c:ptCount val="3"/>
                <c:pt idx="0">
                  <c:v>1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AC4-4C7A-AA8C-505E5531254C}"/>
            </c:ext>
          </c:extLst>
        </c:ser>
        <c:ser>
          <c:idx val="6"/>
          <c:order val="7"/>
          <c:tx>
            <c:strRef>
              <c:f>'Measurements_&amp;_Graphs'!$EJ$3</c:f>
              <c:strCache>
                <c:ptCount val="1"/>
                <c:pt idx="0">
                  <c:v>python</c:v>
                </c:pt>
              </c:strCache>
            </c:strRef>
          </c:tx>
          <c:cat>
            <c:strRef>
              <c:f>'Measurements_&amp;_Graphs'!$C$41:$C$43</c:f>
              <c:strCache>
                <c:ptCount val="3"/>
                <c:pt idx="0">
                  <c:v>Funding - Monetary</c:v>
                </c:pt>
                <c:pt idx="1">
                  <c:v>Work force</c:v>
                </c:pt>
                <c:pt idx="2">
                  <c:v>Infrastructure assets</c:v>
                </c:pt>
              </c:strCache>
            </c:strRef>
          </c:cat>
          <c:val>
            <c:numRef>
              <c:f>'Measurements_&amp;_Graphs'!$EJ$41:$EJ$43</c:f>
              <c:numCache>
                <c:formatCode>0%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AC4-4C7A-AA8C-505E5531254C}"/>
            </c:ext>
          </c:extLst>
        </c:ser>
        <c:ser>
          <c:idx val="7"/>
          <c:order val="8"/>
          <c:tx>
            <c:strRef>
              <c:f>'Measurements_&amp;_Graphs'!$EK$3</c:f>
              <c:strCache>
                <c:ptCount val="1"/>
                <c:pt idx="0">
                  <c:v>GCC</c:v>
                </c:pt>
              </c:strCache>
            </c:strRef>
          </c:tx>
          <c:cat>
            <c:strRef>
              <c:f>'Measurements_&amp;_Graphs'!$C$41:$C$43</c:f>
              <c:strCache>
                <c:ptCount val="3"/>
                <c:pt idx="0">
                  <c:v>Funding - Monetary</c:v>
                </c:pt>
                <c:pt idx="1">
                  <c:v>Work force</c:v>
                </c:pt>
                <c:pt idx="2">
                  <c:v>Infrastructure assets</c:v>
                </c:pt>
              </c:strCache>
            </c:strRef>
          </c:cat>
          <c:val>
            <c:numRef>
              <c:f>'Measurements_&amp;_Graphs'!$EK$41:$EK$43</c:f>
              <c:numCache>
                <c:formatCode>0%</c:formatCode>
                <c:ptCount val="3"/>
                <c:pt idx="0">
                  <c:v>0.33</c:v>
                </c:pt>
                <c:pt idx="1">
                  <c:v>0.33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AC4-4C7A-AA8C-505E5531254C}"/>
            </c:ext>
          </c:extLst>
        </c:ser>
        <c:ser>
          <c:idx val="8"/>
          <c:order val="9"/>
          <c:tx>
            <c:strRef>
              <c:f>'Measurements_&amp;_Graphs'!$EL$3</c:f>
              <c:strCache>
                <c:ptCount val="1"/>
                <c:pt idx="0">
                  <c:v>perl</c:v>
                </c:pt>
              </c:strCache>
            </c:strRef>
          </c:tx>
          <c:cat>
            <c:strRef>
              <c:f>'Measurements_&amp;_Graphs'!$C$41:$C$43</c:f>
              <c:strCache>
                <c:ptCount val="3"/>
                <c:pt idx="0">
                  <c:v>Funding - Monetary</c:v>
                </c:pt>
                <c:pt idx="1">
                  <c:v>Work force</c:v>
                </c:pt>
                <c:pt idx="2">
                  <c:v>Infrastructure assets</c:v>
                </c:pt>
              </c:strCache>
            </c:strRef>
          </c:cat>
          <c:val>
            <c:numRef>
              <c:f>'Measurements_&amp;_Graphs'!$EL$41:$EL$43</c:f>
              <c:numCache>
                <c:formatCode>0%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AC4-4C7A-AA8C-505E5531254C}"/>
            </c:ext>
          </c:extLst>
        </c:ser>
        <c:ser>
          <c:idx val="9"/>
          <c:order val="10"/>
          <c:tx>
            <c:strRef>
              <c:f>'Measurements_&amp;_Graphs'!$EM$3</c:f>
              <c:strCache>
                <c:ptCount val="1"/>
                <c:pt idx="0">
                  <c:v>glibc</c:v>
                </c:pt>
              </c:strCache>
            </c:strRef>
          </c:tx>
          <c:cat>
            <c:strRef>
              <c:f>'Measurements_&amp;_Graphs'!$C$41:$C$43</c:f>
              <c:strCache>
                <c:ptCount val="3"/>
                <c:pt idx="0">
                  <c:v>Funding - Monetary</c:v>
                </c:pt>
                <c:pt idx="1">
                  <c:v>Work force</c:v>
                </c:pt>
                <c:pt idx="2">
                  <c:v>Infrastructure assets</c:v>
                </c:pt>
              </c:strCache>
            </c:strRef>
          </c:cat>
          <c:val>
            <c:numRef>
              <c:f>'Measurements_&amp;_Graphs'!$EM$41:$EM$43</c:f>
              <c:numCache>
                <c:formatCode>0%</c:formatCode>
                <c:ptCount val="3"/>
                <c:pt idx="0">
                  <c:v>0.66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AC4-4C7A-AA8C-505E5531254C}"/>
            </c:ext>
          </c:extLst>
        </c:ser>
        <c:ser>
          <c:idx val="10"/>
          <c:order val="11"/>
          <c:tx>
            <c:strRef>
              <c:f>'Measurements_&amp;_Graphs'!$EN$3</c:f>
              <c:strCache>
                <c:ptCount val="1"/>
                <c:pt idx="0">
                  <c:v>bzip2</c:v>
                </c:pt>
              </c:strCache>
            </c:strRef>
          </c:tx>
          <c:cat>
            <c:strRef>
              <c:f>'Measurements_&amp;_Graphs'!$C$41:$C$43</c:f>
              <c:strCache>
                <c:ptCount val="3"/>
                <c:pt idx="0">
                  <c:v>Funding - Monetary</c:v>
                </c:pt>
                <c:pt idx="1">
                  <c:v>Work force</c:v>
                </c:pt>
                <c:pt idx="2">
                  <c:v>Infrastructure assets</c:v>
                </c:pt>
              </c:strCache>
            </c:strRef>
          </c:cat>
          <c:val>
            <c:numRef>
              <c:f>'Measurements_&amp;_Graphs'!$EN$41:$EN$43</c:f>
              <c:numCache>
                <c:formatCode>0%</c:formatCode>
                <c:ptCount val="3"/>
                <c:pt idx="0">
                  <c:v>0.33</c:v>
                </c:pt>
                <c:pt idx="1">
                  <c:v>0.33</c:v>
                </c:pt>
                <c:pt idx="2">
                  <c:v>0.33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AC4-4C7A-AA8C-505E5531254C}"/>
            </c:ext>
          </c:extLst>
        </c:ser>
        <c:ser>
          <c:idx val="11"/>
          <c:order val="12"/>
          <c:tx>
            <c:strRef>
              <c:f>'Measurements_&amp;_Graphs'!$EO$3</c:f>
              <c:strCache>
                <c:ptCount val="1"/>
                <c:pt idx="0">
                  <c:v>openssl</c:v>
                </c:pt>
              </c:strCache>
            </c:strRef>
          </c:tx>
          <c:cat>
            <c:strRef>
              <c:f>'Measurements_&amp;_Graphs'!$C$41:$C$43</c:f>
              <c:strCache>
                <c:ptCount val="3"/>
                <c:pt idx="0">
                  <c:v>Funding - Monetary</c:v>
                </c:pt>
                <c:pt idx="1">
                  <c:v>Work force</c:v>
                </c:pt>
                <c:pt idx="2">
                  <c:v>Infrastructure assets</c:v>
                </c:pt>
              </c:strCache>
            </c:strRef>
          </c:cat>
          <c:val>
            <c:numRef>
              <c:f>'Measurements_&amp;_Graphs'!$EO$41:$EO$43</c:f>
              <c:numCache>
                <c:formatCode>0%</c:formatCode>
                <c:ptCount val="3"/>
                <c:pt idx="0">
                  <c:v>0.33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AC4-4C7A-AA8C-505E553125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5647104"/>
        <c:axId val="795649848"/>
      </c:radarChart>
      <c:valAx>
        <c:axId val="795649848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ADB9CA">
                  <a:alpha val="23000"/>
                </a:srgbClr>
              </a:solidFill>
              <a:prstDash val="solid"/>
              <a:round/>
            </a:ln>
          </c:spPr>
        </c:majorGridlines>
        <c:numFmt formatCode="0%" sourceLinked="1"/>
        <c:majorTickMark val="none"/>
        <c:minorTickMark val="none"/>
        <c:tickLblPos val="nextTo"/>
        <c:spPr>
          <a:noFill/>
          <a:ln w="6345" cap="flat">
            <a:solidFill>
              <a:srgbClr val="ADB9CA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795647104"/>
        <c:crosses val="autoZero"/>
        <c:crossBetween val="between"/>
      </c:valAx>
      <c:catAx>
        <c:axId val="795647104"/>
        <c:scaling>
          <c:orientation val="minMax"/>
        </c:scaling>
        <c:delete val="0"/>
        <c:axPos val="b"/>
        <c:majorGridlines>
          <c:spPr>
            <a:ln w="6345" cap="flat">
              <a:solidFill>
                <a:srgbClr val="898989"/>
              </a:solidFill>
              <a:prstDash val="solid"/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795649848"/>
        <c:crosses val="autoZero"/>
        <c:auto val="1"/>
        <c:lblAlgn val="ctr"/>
        <c:lblOffset val="100"/>
        <c:noMultiLvlLbl val="0"/>
      </c:catAx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78543095906115179"/>
          <c:y val="9.6348155030473198E-2"/>
          <c:w val="0.19747682075219966"/>
          <c:h val="0.67344735019293755"/>
        </c:manualLayout>
      </c:layout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en-US" sz="12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45" cap="flat">
      <a:solidFill>
        <a:srgbClr val="89898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2000" b="1" i="0" u="none" strike="noStrike" kern="1200" baseline="0">
                <a:solidFill>
                  <a:srgbClr val="000000"/>
                </a:solidFill>
                <a:latin typeface="Calibri"/>
              </a:defRPr>
            </a:pPr>
            <a:r>
              <a:rPr lang="en-US" sz="2000" b="1" i="0" u="none" strike="noStrike" kern="1200" cap="none" spc="0" baseline="0">
                <a:solidFill>
                  <a:srgbClr val="000000"/>
                </a:solidFill>
                <a:uFillTx/>
                <a:latin typeface="Calibri"/>
              </a:rPr>
              <a:t>Comparison of Projects and Categories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761984997690993"/>
          <c:y val="0.20191334719902918"/>
          <c:w val="0.36930899826512398"/>
          <c:h val="0.52740572979271638"/>
        </c:manualLayout>
      </c:layout>
      <c:radarChart>
        <c:radarStyle val="marker"/>
        <c:varyColors val="0"/>
        <c:ser>
          <c:idx val="23"/>
          <c:order val="0"/>
          <c:tx>
            <c:strRef>
              <c:f>'Measurements_&amp;_Graphs'!$EC$3</c:f>
              <c:strCache>
                <c:ptCount val="1"/>
                <c:pt idx="0">
                  <c:v>firefox</c:v>
                </c:pt>
              </c:strCache>
            </c:strRef>
          </c:tx>
          <c:cat>
            <c:strRef>
              <c:f>('Measurements_&amp;_Graphs'!$C$15,'Measurements_&amp;_Graphs'!$C$19,'Measurements_&amp;_Graphs'!$C$27,'Measurements_&amp;_Graphs'!$C$33,'Measurements_&amp;_Graphs'!$C$40,'Measurements_&amp;_Graphs'!$C$44)</c:f>
              <c:strCache>
                <c:ptCount val="6"/>
                <c:pt idx="0">
                  <c:v>Community Activity</c:v>
                </c:pt>
                <c:pt idx="1">
                  <c:v>Performance</c:v>
                </c:pt>
                <c:pt idx="2">
                  <c:v>Quality and Security</c:v>
                </c:pt>
                <c:pt idx="3">
                  <c:v>Demographics and Diversity</c:v>
                </c:pt>
                <c:pt idx="4">
                  <c:v>Governance</c:v>
                </c:pt>
                <c:pt idx="5">
                  <c:v>FOSS Support</c:v>
                </c:pt>
              </c:strCache>
            </c:strRef>
          </c:cat>
          <c:val>
            <c:numRef>
              <c:f>('Measurements_&amp;_Graphs'!$EC$15,'Measurements_&amp;_Graphs'!$EC$19,'Measurements_&amp;_Graphs'!$EC$27,'Measurements_&amp;_Graphs'!$EC$33,'Measurements_&amp;_Graphs'!$EC$40,'Measurements_&amp;_Graphs'!$EC$44)</c:f>
              <c:numCache>
                <c:formatCode>0%</c:formatCode>
                <c:ptCount val="6"/>
                <c:pt idx="0">
                  <c:v>0.8</c:v>
                </c:pt>
                <c:pt idx="1">
                  <c:v>0.22</c:v>
                </c:pt>
                <c:pt idx="2">
                  <c:v>0.8571428571428571</c:v>
                </c:pt>
                <c:pt idx="3">
                  <c:v>0.69199999999999995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1B-48AD-BD78-94A45657846B}"/>
            </c:ext>
          </c:extLst>
        </c:ser>
        <c:ser>
          <c:idx val="0"/>
          <c:order val="1"/>
          <c:tx>
            <c:strRef>
              <c:f>'Measurements_&amp;_Graphs'!$ED$3</c:f>
              <c:strCache>
                <c:ptCount val="1"/>
                <c:pt idx="0">
                  <c:v>VLC</c:v>
                </c:pt>
              </c:strCache>
            </c:strRef>
          </c:tx>
          <c:cat>
            <c:strRef>
              <c:f>('Measurements_&amp;_Graphs'!$C$15,'Measurements_&amp;_Graphs'!$C$19,'Measurements_&amp;_Graphs'!$C$27,'Measurements_&amp;_Graphs'!$C$33,'Measurements_&amp;_Graphs'!$C$40,'Measurements_&amp;_Graphs'!$C$44)</c:f>
              <c:strCache>
                <c:ptCount val="6"/>
                <c:pt idx="0">
                  <c:v>Community Activity</c:v>
                </c:pt>
                <c:pt idx="1">
                  <c:v>Performance</c:v>
                </c:pt>
                <c:pt idx="2">
                  <c:v>Quality and Security</c:v>
                </c:pt>
                <c:pt idx="3">
                  <c:v>Demographics and Diversity</c:v>
                </c:pt>
                <c:pt idx="4">
                  <c:v>Governance</c:v>
                </c:pt>
                <c:pt idx="5">
                  <c:v>FOSS Support</c:v>
                </c:pt>
              </c:strCache>
            </c:strRef>
          </c:cat>
          <c:val>
            <c:numRef>
              <c:f>('Measurements_&amp;_Graphs'!$ED$15,'Measurements_&amp;_Graphs'!$ED$19,'Measurements_&amp;_Graphs'!$ED$27,'Measurements_&amp;_Graphs'!$ED$33,'Measurements_&amp;_Graphs'!$ED$40,'Measurements_&amp;_Graphs'!$ED$44)</c:f>
              <c:numCache>
                <c:formatCode>0%</c:formatCode>
                <c:ptCount val="6"/>
                <c:pt idx="0">
                  <c:v>0.77500000000000002</c:v>
                </c:pt>
                <c:pt idx="1">
                  <c:v>0.11</c:v>
                </c:pt>
                <c:pt idx="2">
                  <c:v>0.38</c:v>
                </c:pt>
                <c:pt idx="3">
                  <c:v>0.73199999999999998</c:v>
                </c:pt>
                <c:pt idx="4">
                  <c:v>0.72000000000000008</c:v>
                </c:pt>
                <c:pt idx="5">
                  <c:v>0.55333333333333334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1B-48AD-BD78-94A45657846B}"/>
            </c:ext>
          </c:extLst>
        </c:ser>
        <c:ser>
          <c:idx val="1"/>
          <c:order val="2"/>
          <c:tx>
            <c:strRef>
              <c:f>'Measurements_&amp;_Graphs'!$EE$3</c:f>
              <c:strCache>
                <c:ptCount val="1"/>
                <c:pt idx="0">
                  <c:v>7-Zip</c:v>
                </c:pt>
              </c:strCache>
            </c:strRef>
          </c:tx>
          <c:cat>
            <c:strRef>
              <c:f>('Measurements_&amp;_Graphs'!$C$15,'Measurements_&amp;_Graphs'!$C$19,'Measurements_&amp;_Graphs'!$C$27,'Measurements_&amp;_Graphs'!$C$33,'Measurements_&amp;_Graphs'!$C$40,'Measurements_&amp;_Graphs'!$C$44)</c:f>
              <c:strCache>
                <c:ptCount val="6"/>
                <c:pt idx="0">
                  <c:v>Community Activity</c:v>
                </c:pt>
                <c:pt idx="1">
                  <c:v>Performance</c:v>
                </c:pt>
                <c:pt idx="2">
                  <c:v>Quality and Security</c:v>
                </c:pt>
                <c:pt idx="3">
                  <c:v>Demographics and Diversity</c:v>
                </c:pt>
                <c:pt idx="4">
                  <c:v>Governance</c:v>
                </c:pt>
                <c:pt idx="5">
                  <c:v>FOSS Support</c:v>
                </c:pt>
              </c:strCache>
            </c:strRef>
          </c:cat>
          <c:val>
            <c:numRef>
              <c:f>('Measurements_&amp;_Graphs'!$EE$15,'Measurements_&amp;_Graphs'!$EE$19,'Measurements_&amp;_Graphs'!$EE$27,'Measurements_&amp;_Graphs'!$EE$33,'Measurements_&amp;_Graphs'!$EE$40,'Measurements_&amp;_Graphs'!$EE$44)</c:f>
              <c:numCache>
                <c:formatCode>0%</c:formatCode>
                <c:ptCount val="6"/>
                <c:pt idx="0">
                  <c:v>0.35799999999999998</c:v>
                </c:pt>
                <c:pt idx="1">
                  <c:v>0</c:v>
                </c:pt>
                <c:pt idx="2">
                  <c:v>0.23714285714285716</c:v>
                </c:pt>
                <c:pt idx="3">
                  <c:v>0.46400000000000008</c:v>
                </c:pt>
                <c:pt idx="4">
                  <c:v>0.31833333333333336</c:v>
                </c:pt>
                <c:pt idx="5">
                  <c:v>0.33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61B-48AD-BD78-94A45657846B}"/>
            </c:ext>
          </c:extLst>
        </c:ser>
        <c:ser>
          <c:idx val="2"/>
          <c:order val="3"/>
          <c:tx>
            <c:strRef>
              <c:f>'Measurements_&amp;_Graphs'!$EF$3</c:f>
              <c:strCache>
                <c:ptCount val="1"/>
                <c:pt idx="0">
                  <c:v>Java (formally not FOSS)</c:v>
                </c:pt>
              </c:strCache>
            </c:strRef>
          </c:tx>
          <c:cat>
            <c:strRef>
              <c:f>('Measurements_&amp;_Graphs'!$C$15,'Measurements_&amp;_Graphs'!$C$19,'Measurements_&amp;_Graphs'!$C$27,'Measurements_&amp;_Graphs'!$C$33,'Measurements_&amp;_Graphs'!$C$40,'Measurements_&amp;_Graphs'!$C$44)</c:f>
              <c:strCache>
                <c:ptCount val="6"/>
                <c:pt idx="0">
                  <c:v>Community Activity</c:v>
                </c:pt>
                <c:pt idx="1">
                  <c:v>Performance</c:v>
                </c:pt>
                <c:pt idx="2">
                  <c:v>Quality and Security</c:v>
                </c:pt>
                <c:pt idx="3">
                  <c:v>Demographics and Diversity</c:v>
                </c:pt>
                <c:pt idx="4">
                  <c:v>Governance</c:v>
                </c:pt>
                <c:pt idx="5">
                  <c:v>FOSS Support</c:v>
                </c:pt>
              </c:strCache>
            </c:strRef>
          </c:cat>
          <c:val>
            <c:numRef>
              <c:f>('Measurements_&amp;_Graphs'!$EF$15,'Measurements_&amp;_Graphs'!$EF$19,'Measurements_&amp;_Graphs'!$EF$27,'Measurements_&amp;_Graphs'!$EF$33,'Measurements_&amp;_Graphs'!$EF$40,'Measurements_&amp;_Graphs'!$EF$44)</c:f>
              <c:numCache>
                <c:formatCode>0%</c:formatCode>
                <c:ptCount val="6"/>
                <c:pt idx="0">
                  <c:v>0.53300000000000003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0.88833333333333331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61B-48AD-BD78-94A45657846B}"/>
            </c:ext>
          </c:extLst>
        </c:ser>
        <c:ser>
          <c:idx val="3"/>
          <c:order val="4"/>
          <c:tx>
            <c:strRef>
              <c:f>'Measurements_&amp;_Graphs'!$EG$3</c:f>
              <c:strCache>
                <c:ptCount val="1"/>
                <c:pt idx="0">
                  <c:v>Calibre </c:v>
                </c:pt>
              </c:strCache>
            </c:strRef>
          </c:tx>
          <c:cat>
            <c:strRef>
              <c:f>('Measurements_&amp;_Graphs'!$C$15,'Measurements_&amp;_Graphs'!$C$19,'Measurements_&amp;_Graphs'!$C$27,'Measurements_&amp;_Graphs'!$C$33,'Measurements_&amp;_Graphs'!$C$40,'Measurements_&amp;_Graphs'!$C$44)</c:f>
              <c:strCache>
                <c:ptCount val="6"/>
                <c:pt idx="0">
                  <c:v>Community Activity</c:v>
                </c:pt>
                <c:pt idx="1">
                  <c:v>Performance</c:v>
                </c:pt>
                <c:pt idx="2">
                  <c:v>Quality and Security</c:v>
                </c:pt>
                <c:pt idx="3">
                  <c:v>Demographics and Diversity</c:v>
                </c:pt>
                <c:pt idx="4">
                  <c:v>Governance</c:v>
                </c:pt>
                <c:pt idx="5">
                  <c:v>FOSS Support</c:v>
                </c:pt>
              </c:strCache>
            </c:strRef>
          </c:cat>
          <c:val>
            <c:numRef>
              <c:f>('Measurements_&amp;_Graphs'!$EG$15,'Measurements_&amp;_Graphs'!$EG$19,'Measurements_&amp;_Graphs'!$EG$27,'Measurements_&amp;_Graphs'!$EG$33,'Measurements_&amp;_Graphs'!$EG$40,'Measurements_&amp;_Graphs'!$EG$44)</c:f>
              <c:numCache>
                <c:formatCode>0%</c:formatCode>
                <c:ptCount val="6"/>
                <c:pt idx="0">
                  <c:v>0.75</c:v>
                </c:pt>
                <c:pt idx="1">
                  <c:v>0</c:v>
                </c:pt>
                <c:pt idx="2">
                  <c:v>0.14285714285714285</c:v>
                </c:pt>
                <c:pt idx="3">
                  <c:v>0.45200000000000007</c:v>
                </c:pt>
                <c:pt idx="4">
                  <c:v>0.38666666666666666</c:v>
                </c:pt>
                <c:pt idx="5">
                  <c:v>0.33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61B-48AD-BD78-94A45657846B}"/>
            </c:ext>
          </c:extLst>
        </c:ser>
        <c:ser>
          <c:idx val="4"/>
          <c:order val="5"/>
          <c:tx>
            <c:strRef>
              <c:f>'Measurements_&amp;_Graphs'!$EH$3</c:f>
              <c:strCache>
                <c:ptCount val="1"/>
                <c:pt idx="0">
                  <c:v>XULRunner </c:v>
                </c:pt>
              </c:strCache>
            </c:strRef>
          </c:tx>
          <c:cat>
            <c:strRef>
              <c:f>('Measurements_&amp;_Graphs'!$C$15,'Measurements_&amp;_Graphs'!$C$19,'Measurements_&amp;_Graphs'!$C$27,'Measurements_&amp;_Graphs'!$C$33,'Measurements_&amp;_Graphs'!$C$40,'Measurements_&amp;_Graphs'!$C$44)</c:f>
              <c:strCache>
                <c:ptCount val="6"/>
                <c:pt idx="0">
                  <c:v>Community Activity</c:v>
                </c:pt>
                <c:pt idx="1">
                  <c:v>Performance</c:v>
                </c:pt>
                <c:pt idx="2">
                  <c:v>Quality and Security</c:v>
                </c:pt>
                <c:pt idx="3">
                  <c:v>Demographics and Diversity</c:v>
                </c:pt>
                <c:pt idx="4">
                  <c:v>Governance</c:v>
                </c:pt>
                <c:pt idx="5">
                  <c:v>FOSS Support</c:v>
                </c:pt>
              </c:strCache>
            </c:strRef>
          </c:cat>
          <c:val>
            <c:numRef>
              <c:f>('Measurements_&amp;_Graphs'!$EH$15,'Measurements_&amp;_Graphs'!$EH$19,'Measurements_&amp;_Graphs'!$EH$27,'Measurements_&amp;_Graphs'!$EH$33,'Measurements_&amp;_Graphs'!$EH$40,'Measurements_&amp;_Graphs'!$EH$44)</c:f>
              <c:numCache>
                <c:formatCode>0%</c:formatCode>
                <c:ptCount val="6"/>
                <c:pt idx="0">
                  <c:v>0.42499999999999999</c:v>
                </c:pt>
                <c:pt idx="1">
                  <c:v>0</c:v>
                </c:pt>
                <c:pt idx="2">
                  <c:v>0.14285714285714285</c:v>
                </c:pt>
                <c:pt idx="3">
                  <c:v>0.35</c:v>
                </c:pt>
                <c:pt idx="4">
                  <c:v>0.38833333333333336</c:v>
                </c:pt>
                <c:pt idx="5">
                  <c:v>0.88666666666666671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61B-48AD-BD78-94A45657846B}"/>
            </c:ext>
          </c:extLst>
        </c:ser>
        <c:ser>
          <c:idx val="5"/>
          <c:order val="6"/>
          <c:tx>
            <c:strRef>
              <c:f>'Measurements_&amp;_Graphs'!$EI$3</c:f>
              <c:strCache>
                <c:ptCount val="1"/>
                <c:pt idx="0">
                  <c:v>kernel</c:v>
                </c:pt>
              </c:strCache>
            </c:strRef>
          </c:tx>
          <c:cat>
            <c:strRef>
              <c:f>('Measurements_&amp;_Graphs'!$C$15,'Measurements_&amp;_Graphs'!$C$19,'Measurements_&amp;_Graphs'!$C$27,'Measurements_&amp;_Graphs'!$C$33,'Measurements_&amp;_Graphs'!$C$40,'Measurements_&amp;_Graphs'!$C$44)</c:f>
              <c:strCache>
                <c:ptCount val="6"/>
                <c:pt idx="0">
                  <c:v>Community Activity</c:v>
                </c:pt>
                <c:pt idx="1">
                  <c:v>Performance</c:v>
                </c:pt>
                <c:pt idx="2">
                  <c:v>Quality and Security</c:v>
                </c:pt>
                <c:pt idx="3">
                  <c:v>Demographics and Diversity</c:v>
                </c:pt>
                <c:pt idx="4">
                  <c:v>Governance</c:v>
                </c:pt>
                <c:pt idx="5">
                  <c:v>FOSS Support</c:v>
                </c:pt>
              </c:strCache>
            </c:strRef>
          </c:cat>
          <c:val>
            <c:numRef>
              <c:f>('Measurements_&amp;_Graphs'!$EI$15,'Measurements_&amp;_Graphs'!$EI$19,'Measurements_&amp;_Graphs'!$EI$27,'Measurements_&amp;_Graphs'!$EI$33,'Measurements_&amp;_Graphs'!$EI$40,'Measurements_&amp;_Graphs'!$EI$44)</c:f>
              <c:numCache>
                <c:formatCode>0%</c:formatCode>
                <c:ptCount val="6"/>
                <c:pt idx="0">
                  <c:v>0.77500000000000002</c:v>
                </c:pt>
                <c:pt idx="1">
                  <c:v>0</c:v>
                </c:pt>
                <c:pt idx="2">
                  <c:v>0.42857142857142855</c:v>
                </c:pt>
                <c:pt idx="3">
                  <c:v>0.73199999999999998</c:v>
                </c:pt>
                <c:pt idx="4">
                  <c:v>0.77666666666666673</c:v>
                </c:pt>
                <c:pt idx="5">
                  <c:v>0.66666666666666663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61B-48AD-BD78-94A45657846B}"/>
            </c:ext>
          </c:extLst>
        </c:ser>
        <c:ser>
          <c:idx val="6"/>
          <c:order val="7"/>
          <c:tx>
            <c:strRef>
              <c:f>'Measurements_&amp;_Graphs'!$EJ$3</c:f>
              <c:strCache>
                <c:ptCount val="1"/>
                <c:pt idx="0">
                  <c:v>python</c:v>
                </c:pt>
              </c:strCache>
            </c:strRef>
          </c:tx>
          <c:cat>
            <c:strRef>
              <c:f>('Measurements_&amp;_Graphs'!$C$15,'Measurements_&amp;_Graphs'!$C$19,'Measurements_&amp;_Graphs'!$C$27,'Measurements_&amp;_Graphs'!$C$33,'Measurements_&amp;_Graphs'!$C$40,'Measurements_&amp;_Graphs'!$C$44)</c:f>
              <c:strCache>
                <c:ptCount val="6"/>
                <c:pt idx="0">
                  <c:v>Community Activity</c:v>
                </c:pt>
                <c:pt idx="1">
                  <c:v>Performance</c:v>
                </c:pt>
                <c:pt idx="2">
                  <c:v>Quality and Security</c:v>
                </c:pt>
                <c:pt idx="3">
                  <c:v>Demographics and Diversity</c:v>
                </c:pt>
                <c:pt idx="4">
                  <c:v>Governance</c:v>
                </c:pt>
                <c:pt idx="5">
                  <c:v>FOSS Support</c:v>
                </c:pt>
              </c:strCache>
            </c:strRef>
          </c:cat>
          <c:val>
            <c:numRef>
              <c:f>('Measurements_&amp;_Graphs'!$EJ$15,'Measurements_&amp;_Graphs'!$EJ$19,'Measurements_&amp;_Graphs'!$EJ$27,'Measurements_&amp;_Graphs'!$EJ$33,'Measurements_&amp;_Graphs'!$EJ$40,'Measurements_&amp;_Graphs'!$EJ$44)</c:f>
              <c:numCache>
                <c:formatCode>0%</c:formatCode>
                <c:ptCount val="6"/>
                <c:pt idx="0">
                  <c:v>0.82499999999999996</c:v>
                </c:pt>
                <c:pt idx="1">
                  <c:v>0</c:v>
                </c:pt>
                <c:pt idx="2">
                  <c:v>1</c:v>
                </c:pt>
                <c:pt idx="3">
                  <c:v>0.83200000000000007</c:v>
                </c:pt>
                <c:pt idx="4">
                  <c:v>0.61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61B-48AD-BD78-94A45657846B}"/>
            </c:ext>
          </c:extLst>
        </c:ser>
        <c:ser>
          <c:idx val="7"/>
          <c:order val="8"/>
          <c:tx>
            <c:strRef>
              <c:f>'Measurements_&amp;_Graphs'!$EK$3</c:f>
              <c:strCache>
                <c:ptCount val="1"/>
                <c:pt idx="0">
                  <c:v>GCC</c:v>
                </c:pt>
              </c:strCache>
            </c:strRef>
          </c:tx>
          <c:cat>
            <c:strRef>
              <c:f>('Measurements_&amp;_Graphs'!$C$15,'Measurements_&amp;_Graphs'!$C$19,'Measurements_&amp;_Graphs'!$C$27,'Measurements_&amp;_Graphs'!$C$33,'Measurements_&amp;_Graphs'!$C$40,'Measurements_&amp;_Graphs'!$C$44)</c:f>
              <c:strCache>
                <c:ptCount val="6"/>
                <c:pt idx="0">
                  <c:v>Community Activity</c:v>
                </c:pt>
                <c:pt idx="1">
                  <c:v>Performance</c:v>
                </c:pt>
                <c:pt idx="2">
                  <c:v>Quality and Security</c:v>
                </c:pt>
                <c:pt idx="3">
                  <c:v>Demographics and Diversity</c:v>
                </c:pt>
                <c:pt idx="4">
                  <c:v>Governance</c:v>
                </c:pt>
                <c:pt idx="5">
                  <c:v>FOSS Support</c:v>
                </c:pt>
              </c:strCache>
            </c:strRef>
          </c:cat>
          <c:val>
            <c:numRef>
              <c:f>('Measurements_&amp;_Graphs'!$EK$15,'Measurements_&amp;_Graphs'!$EK$19,'Measurements_&amp;_Graphs'!$EK$27,'Measurements_&amp;_Graphs'!$EK$33,'Measurements_&amp;_Graphs'!$EK$40,'Measurements_&amp;_Graphs'!$EK$44)</c:f>
              <c:numCache>
                <c:formatCode>0%</c:formatCode>
                <c:ptCount val="6"/>
                <c:pt idx="0">
                  <c:v>0.72499999999999998</c:v>
                </c:pt>
                <c:pt idx="1">
                  <c:v>0.11</c:v>
                </c:pt>
                <c:pt idx="2">
                  <c:v>1</c:v>
                </c:pt>
                <c:pt idx="3">
                  <c:v>0.78200000000000003</c:v>
                </c:pt>
                <c:pt idx="4">
                  <c:v>0.72000000000000008</c:v>
                </c:pt>
                <c:pt idx="5">
                  <c:v>0.55333333333333334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61B-48AD-BD78-94A45657846B}"/>
            </c:ext>
          </c:extLst>
        </c:ser>
        <c:ser>
          <c:idx val="8"/>
          <c:order val="9"/>
          <c:tx>
            <c:strRef>
              <c:f>'Measurements_&amp;_Graphs'!$EL$3</c:f>
              <c:strCache>
                <c:ptCount val="1"/>
                <c:pt idx="0">
                  <c:v>perl</c:v>
                </c:pt>
              </c:strCache>
            </c:strRef>
          </c:tx>
          <c:cat>
            <c:strRef>
              <c:f>('Measurements_&amp;_Graphs'!$C$15,'Measurements_&amp;_Graphs'!$C$19,'Measurements_&amp;_Graphs'!$C$27,'Measurements_&amp;_Graphs'!$C$33,'Measurements_&amp;_Graphs'!$C$40,'Measurements_&amp;_Graphs'!$C$44)</c:f>
              <c:strCache>
                <c:ptCount val="6"/>
                <c:pt idx="0">
                  <c:v>Community Activity</c:v>
                </c:pt>
                <c:pt idx="1">
                  <c:v>Performance</c:v>
                </c:pt>
                <c:pt idx="2">
                  <c:v>Quality and Security</c:v>
                </c:pt>
                <c:pt idx="3">
                  <c:v>Demographics and Diversity</c:v>
                </c:pt>
                <c:pt idx="4">
                  <c:v>Governance</c:v>
                </c:pt>
                <c:pt idx="5">
                  <c:v>FOSS Support</c:v>
                </c:pt>
              </c:strCache>
            </c:strRef>
          </c:cat>
          <c:val>
            <c:numRef>
              <c:f>('Measurements_&amp;_Graphs'!$EL$15,'Measurements_&amp;_Graphs'!$EL$19,'Measurements_&amp;_Graphs'!$EL$27,'Measurements_&amp;_Graphs'!$EL$33,'Measurements_&amp;_Graphs'!$EL$40,'Measurements_&amp;_Graphs'!$EL$44)</c:f>
              <c:numCache>
                <c:formatCode>0%</c:formatCode>
                <c:ptCount val="6"/>
                <c:pt idx="0">
                  <c:v>0.72499999999999998</c:v>
                </c:pt>
                <c:pt idx="1">
                  <c:v>0</c:v>
                </c:pt>
                <c:pt idx="2">
                  <c:v>1</c:v>
                </c:pt>
                <c:pt idx="3">
                  <c:v>0.83200000000000007</c:v>
                </c:pt>
                <c:pt idx="4">
                  <c:v>0.61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61B-48AD-BD78-94A45657846B}"/>
            </c:ext>
          </c:extLst>
        </c:ser>
        <c:ser>
          <c:idx val="9"/>
          <c:order val="10"/>
          <c:tx>
            <c:strRef>
              <c:f>'Measurements_&amp;_Graphs'!$EM$3</c:f>
              <c:strCache>
                <c:ptCount val="1"/>
                <c:pt idx="0">
                  <c:v>glibc</c:v>
                </c:pt>
              </c:strCache>
            </c:strRef>
          </c:tx>
          <c:cat>
            <c:strRef>
              <c:f>('Measurements_&amp;_Graphs'!$C$15,'Measurements_&amp;_Graphs'!$C$19,'Measurements_&amp;_Graphs'!$C$27,'Measurements_&amp;_Graphs'!$C$33,'Measurements_&amp;_Graphs'!$C$40,'Measurements_&amp;_Graphs'!$C$44)</c:f>
              <c:strCache>
                <c:ptCount val="6"/>
                <c:pt idx="0">
                  <c:v>Community Activity</c:v>
                </c:pt>
                <c:pt idx="1">
                  <c:v>Performance</c:v>
                </c:pt>
                <c:pt idx="2">
                  <c:v>Quality and Security</c:v>
                </c:pt>
                <c:pt idx="3">
                  <c:v>Demographics and Diversity</c:v>
                </c:pt>
                <c:pt idx="4">
                  <c:v>Governance</c:v>
                </c:pt>
                <c:pt idx="5">
                  <c:v>FOSS Support</c:v>
                </c:pt>
              </c:strCache>
            </c:strRef>
          </c:cat>
          <c:val>
            <c:numRef>
              <c:f>('Measurements_&amp;_Graphs'!$EM$15,'Measurements_&amp;_Graphs'!$EM$19,'Measurements_&amp;_Graphs'!$EM$27,'Measurements_&amp;_Graphs'!$EM$33,'Measurements_&amp;_Graphs'!$EM$40,'Measurements_&amp;_Graphs'!$EM$44)</c:f>
              <c:numCache>
                <c:formatCode>0%</c:formatCode>
                <c:ptCount val="6"/>
                <c:pt idx="0">
                  <c:v>0.72499999999999998</c:v>
                </c:pt>
                <c:pt idx="1">
                  <c:v>0.22</c:v>
                </c:pt>
                <c:pt idx="2">
                  <c:v>0.19</c:v>
                </c:pt>
                <c:pt idx="3">
                  <c:v>0.53200000000000003</c:v>
                </c:pt>
                <c:pt idx="4">
                  <c:v>0.33166666666666672</c:v>
                </c:pt>
                <c:pt idx="5">
                  <c:v>0.88666666666666671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61B-48AD-BD78-94A45657846B}"/>
            </c:ext>
          </c:extLst>
        </c:ser>
        <c:ser>
          <c:idx val="10"/>
          <c:order val="11"/>
          <c:tx>
            <c:strRef>
              <c:f>'Measurements_&amp;_Graphs'!$EN$3</c:f>
              <c:strCache>
                <c:ptCount val="1"/>
                <c:pt idx="0">
                  <c:v>bzip2</c:v>
                </c:pt>
              </c:strCache>
            </c:strRef>
          </c:tx>
          <c:cat>
            <c:strRef>
              <c:f>('Measurements_&amp;_Graphs'!$C$15,'Measurements_&amp;_Graphs'!$C$19,'Measurements_&amp;_Graphs'!$C$27,'Measurements_&amp;_Graphs'!$C$33,'Measurements_&amp;_Graphs'!$C$40,'Measurements_&amp;_Graphs'!$C$44)</c:f>
              <c:strCache>
                <c:ptCount val="6"/>
                <c:pt idx="0">
                  <c:v>Community Activity</c:v>
                </c:pt>
                <c:pt idx="1">
                  <c:v>Performance</c:v>
                </c:pt>
                <c:pt idx="2">
                  <c:v>Quality and Security</c:v>
                </c:pt>
                <c:pt idx="3">
                  <c:v>Demographics and Diversity</c:v>
                </c:pt>
                <c:pt idx="4">
                  <c:v>Governance</c:v>
                </c:pt>
                <c:pt idx="5">
                  <c:v>FOSS Support</c:v>
                </c:pt>
              </c:strCache>
            </c:strRef>
          </c:cat>
          <c:val>
            <c:numRef>
              <c:f>('Measurements_&amp;_Graphs'!$EN$15,'Measurements_&amp;_Graphs'!$EN$19,'Measurements_&amp;_Graphs'!$EN$27,'Measurements_&amp;_Graphs'!$EN$33,'Measurements_&amp;_Graphs'!$EN$40,'Measurements_&amp;_Graphs'!$EN$44)</c:f>
              <c:numCache>
                <c:formatCode>0%</c:formatCode>
                <c:ptCount val="6"/>
                <c:pt idx="0">
                  <c:v>0.38300000000000001</c:v>
                </c:pt>
                <c:pt idx="1">
                  <c:v>0</c:v>
                </c:pt>
                <c:pt idx="2">
                  <c:v>0</c:v>
                </c:pt>
                <c:pt idx="3">
                  <c:v>0.53200000000000003</c:v>
                </c:pt>
                <c:pt idx="4">
                  <c:v>0.31833333333333336</c:v>
                </c:pt>
                <c:pt idx="5">
                  <c:v>0.33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61B-48AD-BD78-94A45657846B}"/>
            </c:ext>
          </c:extLst>
        </c:ser>
        <c:ser>
          <c:idx val="11"/>
          <c:order val="12"/>
          <c:tx>
            <c:strRef>
              <c:f>'Measurements_&amp;_Graphs'!$EO$3</c:f>
              <c:strCache>
                <c:ptCount val="1"/>
                <c:pt idx="0">
                  <c:v>openssl</c:v>
                </c:pt>
              </c:strCache>
            </c:strRef>
          </c:tx>
          <c:cat>
            <c:strRef>
              <c:f>('Measurements_&amp;_Graphs'!$C$15,'Measurements_&amp;_Graphs'!$C$19,'Measurements_&amp;_Graphs'!$C$27,'Measurements_&amp;_Graphs'!$C$33,'Measurements_&amp;_Graphs'!$C$40,'Measurements_&amp;_Graphs'!$C$44)</c:f>
              <c:strCache>
                <c:ptCount val="6"/>
                <c:pt idx="0">
                  <c:v>Community Activity</c:v>
                </c:pt>
                <c:pt idx="1">
                  <c:v>Performance</c:v>
                </c:pt>
                <c:pt idx="2">
                  <c:v>Quality and Security</c:v>
                </c:pt>
                <c:pt idx="3">
                  <c:v>Demographics and Diversity</c:v>
                </c:pt>
                <c:pt idx="4">
                  <c:v>Governance</c:v>
                </c:pt>
                <c:pt idx="5">
                  <c:v>FOSS Support</c:v>
                </c:pt>
              </c:strCache>
            </c:strRef>
          </c:cat>
          <c:val>
            <c:numRef>
              <c:f>('Measurements_&amp;_Graphs'!$EO$15,'Measurements_&amp;_Graphs'!$EO$19,'Measurements_&amp;_Graphs'!$EO$27,'Measurements_&amp;_Graphs'!$EO$33,'Measurements_&amp;_Graphs'!$EO$40,'Measurements_&amp;_Graphs'!$EO$44)</c:f>
              <c:numCache>
                <c:formatCode>0%</c:formatCode>
                <c:ptCount val="6"/>
                <c:pt idx="0">
                  <c:v>0.85</c:v>
                </c:pt>
                <c:pt idx="1">
                  <c:v>0.33333333333333331</c:v>
                </c:pt>
                <c:pt idx="2">
                  <c:v>0.33285714285714285</c:v>
                </c:pt>
                <c:pt idx="3">
                  <c:v>0.33200000000000002</c:v>
                </c:pt>
                <c:pt idx="4">
                  <c:v>0.61</c:v>
                </c:pt>
                <c:pt idx="5">
                  <c:v>0.11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61B-48AD-BD78-94A4565784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5340832"/>
        <c:axId val="705344752"/>
      </c:radarChart>
      <c:valAx>
        <c:axId val="70534475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D6DCE5"/>
              </a:solidFill>
              <a:prstDash val="solid"/>
              <a:round/>
            </a:ln>
          </c:spPr>
        </c:majorGridlines>
        <c:numFmt formatCode="0%" sourceLinked="0"/>
        <c:majorTickMark val="cross"/>
        <c:minorTickMark val="none"/>
        <c:tickLblPos val="nextTo"/>
        <c:spPr>
          <a:noFill/>
          <a:ln w="6345" cap="flat">
            <a:solidFill>
              <a:srgbClr val="89898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705340832"/>
        <c:crosses val="autoZero"/>
        <c:crossBetween val="between"/>
      </c:valAx>
      <c:catAx>
        <c:axId val="705340832"/>
        <c:scaling>
          <c:orientation val="minMax"/>
        </c:scaling>
        <c:delete val="0"/>
        <c:axPos val="b"/>
        <c:majorGridlines>
          <c:spPr>
            <a:ln w="6345" cap="flat">
              <a:solidFill>
                <a:srgbClr val="898989"/>
              </a:solidFill>
              <a:prstDash val="solid"/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noFill/>
          <a:ln w="6345" cap="flat">
            <a:solidFill>
              <a:srgbClr val="89898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12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705344752"/>
        <c:crosses val="autoZero"/>
        <c:auto val="1"/>
        <c:lblAlgn val="ctr"/>
        <c:lblOffset val="100"/>
        <c:noMultiLvlLbl val="0"/>
      </c:catAx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76321308812088373"/>
          <c:y val="0.11675684567673621"/>
          <c:w val="0.23678691187911613"/>
          <c:h val="0.79229974856822027"/>
        </c:manualLayout>
      </c:layout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en-US" sz="12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45" cap="flat">
      <a:solidFill>
        <a:srgbClr val="89898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lIns="0" tIns="0" rIns="0" bIns="0" anchor="ctr" anchorCtr="1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2000" b="1" i="0" u="none" strike="noStrike" kern="1200" baseline="0">
                <a:solidFill>
                  <a:srgbClr val="000000"/>
                </a:solidFill>
                <a:latin typeface="Calibri"/>
                <a:ea typeface="+mn-ea"/>
                <a:cs typeface="+mn-cs"/>
              </a:defRPr>
            </a:pPr>
            <a:r>
              <a:rPr lang="en-US" sz="2000" b="1" i="0" u="none" strike="noStrike" kern="1200" cap="none" spc="0" baseline="0">
                <a:solidFill>
                  <a:srgbClr val="000000"/>
                </a:solidFill>
                <a:uFillTx/>
                <a:latin typeface="Calibri"/>
              </a:rPr>
              <a:t>Average of All Categories that Indicates Overall Sustainability of Analysed Projects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lIns="0" tIns="0" rIns="0" bIns="0" anchor="ctr" anchorCtr="1"/>
        <a:lstStyle/>
        <a:p>
          <a:pPr marL="0" marR="0" indent="0" algn="ctr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en-US" sz="2000" b="1" i="0" u="none" strike="noStrike" kern="1200" baseline="0">
              <a:solidFill>
                <a:srgbClr val="000000"/>
              </a:solidFill>
              <a:latin typeface="Calibri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3"/>
      <c:rotY val="18"/>
      <c:rAngAx val="1"/>
    </c:view3D>
    <c:floor>
      <c:thickness val="0"/>
      <c:spPr>
        <a:noFill/>
        <a:ln w="6345" cap="flat" cmpd="sng" algn="ctr">
          <a:solidFill>
            <a:srgbClr val="898989"/>
          </a:solidFill>
          <a:prstDash val="solid"/>
          <a:round/>
        </a:ln>
        <a:effectLst/>
        <a:sp3d contourW="6345">
          <a:contourClr>
            <a:srgbClr val="898989"/>
          </a:contourClr>
        </a:sp3d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'Measurements_&amp;_Graphs'!$C$48:$C$53</c:f>
              <c:strCache>
                <c:ptCount val="6"/>
                <c:pt idx="0">
                  <c:v>Community Activity</c:v>
                </c:pt>
                <c:pt idx="1">
                  <c:v>Performance</c:v>
                </c:pt>
                <c:pt idx="2">
                  <c:v>Quality and Security</c:v>
                </c:pt>
                <c:pt idx="3">
                  <c:v>Demographics and Diversity</c:v>
                </c:pt>
                <c:pt idx="4">
                  <c:v>Governance</c:v>
                </c:pt>
                <c:pt idx="5">
                  <c:v>FOSS Support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Pt>
            <c:idx val="1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DE57-4C4E-AE62-659B94EF7423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DE57-4C4E-AE62-659B94EF7423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5-DE57-4C4E-AE62-659B94EF7423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7-DE57-4C4E-AE62-659B94EF7423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9-DE57-4C4E-AE62-659B94EF7423}"/>
              </c:ext>
            </c:extLst>
          </c:dPt>
          <c:cat>
            <c:strRef>
              <c:f>'Measurements_&amp;_Graphs'!$C$48:$C$53</c:f>
              <c:strCache>
                <c:ptCount val="6"/>
                <c:pt idx="0">
                  <c:v>Community Activity</c:v>
                </c:pt>
                <c:pt idx="1">
                  <c:v>Performance</c:v>
                </c:pt>
                <c:pt idx="2">
                  <c:v>Quality and Security</c:v>
                </c:pt>
                <c:pt idx="3">
                  <c:v>Demographics and Diversity</c:v>
                </c:pt>
                <c:pt idx="4">
                  <c:v>Governance</c:v>
                </c:pt>
                <c:pt idx="5">
                  <c:v>FOSS Support</c:v>
                </c:pt>
              </c:strCache>
            </c:strRef>
          </c:cat>
          <c:val>
            <c:numRef>
              <c:f>'Measurements_&amp;_Graphs'!$E$48:$E$53</c:f>
              <c:numCache>
                <c:formatCode>0%</c:formatCode>
                <c:ptCount val="6"/>
                <c:pt idx="0">
                  <c:v>0.55459615384615357</c:v>
                </c:pt>
                <c:pt idx="1">
                  <c:v>8.9358974358974372E-2</c:v>
                </c:pt>
                <c:pt idx="2">
                  <c:v>0.36648351648351635</c:v>
                </c:pt>
                <c:pt idx="3">
                  <c:v>0.54557692307692307</c:v>
                </c:pt>
                <c:pt idx="4">
                  <c:v>0.50618589743589748</c:v>
                </c:pt>
                <c:pt idx="5">
                  <c:v>0.5642307692307692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E57-4C4E-AE62-659B94EF7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05342792"/>
        <c:axId val="705346320"/>
        <c:axId val="0"/>
      </c:bar3DChart>
      <c:valAx>
        <c:axId val="705346320"/>
        <c:scaling>
          <c:orientation val="minMax"/>
        </c:scaling>
        <c:delete val="0"/>
        <c:axPos val="l"/>
        <c:majorGridlines>
          <c:spPr>
            <a:ln w="6345" cap="flat" cmpd="sng" algn="ctr">
              <a:solidFill>
                <a:srgbClr val="898989"/>
              </a:solidFill>
              <a:prstDash val="solid"/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6345" cap="flat" cmpd="sng" algn="ctr">
            <a:solidFill>
              <a:srgbClr val="898989"/>
            </a:solidFill>
            <a:prstDash val="solid"/>
            <a:round/>
          </a:ln>
          <a:effectLst/>
        </c:spPr>
        <c:txPr>
          <a:bodyPr rot="-60000000" spcFirstLastPara="1" vertOverflow="ellipsis" vert="horz" wrap="square" lIns="0" tIns="0" rIns="0" bIns="0" anchor="ctr" anchorCtr="1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1000" b="0" i="0" u="none" strike="noStrike" kern="1200" baseline="0">
                <a:solidFill>
                  <a:srgbClr val="000000"/>
                </a:solidFill>
                <a:latin typeface="Calibri"/>
                <a:ea typeface="+mn-ea"/>
                <a:cs typeface="+mn-cs"/>
              </a:defRPr>
            </a:pPr>
            <a:endParaRPr lang="en-US"/>
          </a:p>
        </c:txPr>
        <c:crossAx val="705342792"/>
        <c:crosses val="autoZero"/>
        <c:crossBetween val="between"/>
      </c:valAx>
      <c:catAx>
        <c:axId val="70534279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6345" cap="flat" cmpd="sng" algn="ctr">
            <a:solidFill>
              <a:srgbClr val="898989"/>
            </a:solidFill>
            <a:prstDash val="solid"/>
            <a:round/>
          </a:ln>
          <a:effectLst/>
        </c:spPr>
        <c:txPr>
          <a:bodyPr rot="-60000000" spcFirstLastPara="1" vertOverflow="ellipsis" vert="horz" wrap="square" lIns="0" tIns="0" rIns="0" bIns="0" anchor="ctr" anchorCtr="1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1200" b="0" i="0" u="none" strike="noStrike" kern="1200" baseline="0">
                <a:solidFill>
                  <a:srgbClr val="000000"/>
                </a:solidFill>
                <a:latin typeface="Calibri"/>
                <a:ea typeface="+mn-ea"/>
                <a:cs typeface="+mn-cs"/>
              </a:defRPr>
            </a:pPr>
            <a:endParaRPr lang="en-US"/>
          </a:p>
        </c:txPr>
        <c:crossAx val="705346320"/>
        <c:crosses val="autoZero"/>
        <c:auto val="1"/>
        <c:lblAlgn val="ctr"/>
        <c:lblOffset val="100"/>
        <c:noMultiLvlLbl val="0"/>
      </c:cat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rgbClr val="FFFFFF"/>
    </a:solidFill>
    <a:ln w="6345" cap="flat" cmpd="sng" algn="ctr">
      <a:solidFill>
        <a:srgbClr val="898989"/>
      </a:solidFill>
      <a:prstDash val="solid"/>
      <a:round/>
    </a:ln>
    <a:effectLst/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lIns="0" tIns="0" rIns="0" bIns="0" anchor="ctr" anchorCtr="1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2000" b="1" i="0" u="none" strike="noStrike" kern="1200" baseline="0">
                <a:solidFill>
                  <a:srgbClr val="000000"/>
                </a:solidFill>
                <a:latin typeface="Calibri"/>
                <a:ea typeface="+mn-ea"/>
                <a:cs typeface="+mn-cs"/>
              </a:defRPr>
            </a:pPr>
            <a:r>
              <a:rPr lang="en-US" sz="2000" b="1" i="0" u="none" strike="noStrike" kern="1200" cap="none" spc="0" baseline="0">
                <a:solidFill>
                  <a:srgbClr val="000000"/>
                </a:solidFill>
                <a:uFillTx/>
                <a:latin typeface="Calibri"/>
              </a:rPr>
              <a:t>Average of All Categories that Indicates Overall Sustainability of Analysed Projects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lIns="0" tIns="0" rIns="0" bIns="0" anchor="ctr" anchorCtr="1"/>
        <a:lstStyle/>
        <a:p>
          <a:pPr marL="0" marR="0" indent="0" algn="ctr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en-US" sz="2000" b="1" i="0" u="none" strike="noStrike" kern="1200" baseline="0">
              <a:solidFill>
                <a:srgbClr val="000000"/>
              </a:solidFill>
              <a:latin typeface="Calibri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3"/>
      <c:rotY val="18"/>
      <c:rAngAx val="1"/>
    </c:view3D>
    <c:floor>
      <c:thickness val="0"/>
      <c:spPr>
        <a:noFill/>
        <a:ln w="6345" cap="flat" cmpd="sng" algn="ctr">
          <a:solidFill>
            <a:srgbClr val="898989"/>
          </a:solidFill>
          <a:prstDash val="solid"/>
          <a:round/>
        </a:ln>
        <a:effectLst/>
        <a:sp3d contourW="6345">
          <a:contourClr>
            <a:srgbClr val="898989"/>
          </a:contourClr>
        </a:sp3d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Pt>
            <c:idx val="1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D8E4-49CD-BF36-0E5B6A8C845F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D8E4-49CD-BF36-0E5B6A8C845F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5-D8E4-49CD-BF36-0E5B6A8C845F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7-D8E4-49CD-BF36-0E5B6A8C845F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9-D8E4-49CD-BF36-0E5B6A8C845F}"/>
              </c:ext>
            </c:extLst>
          </c:dPt>
          <c:cat>
            <c:strRef>
              <c:f>'Measurements_&amp;_Graphs'!$C$56:$C$61</c:f>
              <c:strCache>
                <c:ptCount val="6"/>
                <c:pt idx="0">
                  <c:v>Community Activity</c:v>
                </c:pt>
                <c:pt idx="1">
                  <c:v>Performance</c:v>
                </c:pt>
                <c:pt idx="2">
                  <c:v>Quality and Security</c:v>
                </c:pt>
                <c:pt idx="3">
                  <c:v>Demographics and Diversity</c:v>
                </c:pt>
                <c:pt idx="4">
                  <c:v>Governance</c:v>
                </c:pt>
                <c:pt idx="5">
                  <c:v>FOSS Support</c:v>
                </c:pt>
              </c:strCache>
            </c:strRef>
          </c:cat>
          <c:val>
            <c:numRef>
              <c:f>'Measurements_&amp;_Graphs'!$E$56:$E$61</c:f>
              <c:numCache>
                <c:formatCode>0%</c:formatCode>
                <c:ptCount val="6"/>
                <c:pt idx="0">
                  <c:v>0.58456521739130429</c:v>
                </c:pt>
                <c:pt idx="1">
                  <c:v>5.7681159420289854E-2</c:v>
                </c:pt>
                <c:pt idx="2">
                  <c:v>0.30006211180124226</c:v>
                </c:pt>
                <c:pt idx="3">
                  <c:v>0.58904347826086945</c:v>
                </c:pt>
                <c:pt idx="4">
                  <c:v>0.47978260869565231</c:v>
                </c:pt>
                <c:pt idx="5">
                  <c:v>0.39507246376811589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8E4-49CD-BF36-0E5B6A8C84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05342792"/>
        <c:axId val="705346320"/>
        <c:axId val="0"/>
      </c:bar3DChart>
      <c:valAx>
        <c:axId val="705346320"/>
        <c:scaling>
          <c:orientation val="minMax"/>
        </c:scaling>
        <c:delete val="0"/>
        <c:axPos val="l"/>
        <c:majorGridlines>
          <c:spPr>
            <a:ln w="6345" cap="flat" cmpd="sng" algn="ctr">
              <a:solidFill>
                <a:srgbClr val="898989"/>
              </a:solidFill>
              <a:prstDash val="solid"/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6345" cap="flat" cmpd="sng" algn="ctr">
            <a:solidFill>
              <a:srgbClr val="898989"/>
            </a:solidFill>
            <a:prstDash val="solid"/>
            <a:round/>
          </a:ln>
          <a:effectLst/>
        </c:spPr>
        <c:txPr>
          <a:bodyPr rot="-60000000" spcFirstLastPara="1" vertOverflow="ellipsis" vert="horz" wrap="square" lIns="0" tIns="0" rIns="0" bIns="0" anchor="ctr" anchorCtr="1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1000" b="0" i="0" u="none" strike="noStrike" kern="1200" baseline="0">
                <a:solidFill>
                  <a:srgbClr val="000000"/>
                </a:solidFill>
                <a:latin typeface="Calibri"/>
                <a:ea typeface="+mn-ea"/>
                <a:cs typeface="+mn-cs"/>
              </a:defRPr>
            </a:pPr>
            <a:endParaRPr lang="en-US"/>
          </a:p>
        </c:txPr>
        <c:crossAx val="705342792"/>
        <c:crosses val="autoZero"/>
        <c:crossBetween val="between"/>
      </c:valAx>
      <c:catAx>
        <c:axId val="70534279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6345" cap="flat" cmpd="sng" algn="ctr">
            <a:solidFill>
              <a:srgbClr val="898989"/>
            </a:solidFill>
            <a:prstDash val="solid"/>
            <a:round/>
          </a:ln>
          <a:effectLst/>
        </c:spPr>
        <c:txPr>
          <a:bodyPr rot="-60000000" spcFirstLastPara="1" vertOverflow="ellipsis" vert="horz" wrap="square" lIns="0" tIns="0" rIns="0" bIns="0" anchor="ctr" anchorCtr="1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1200" b="0" i="0" u="none" strike="noStrike" kern="1200" baseline="0">
                <a:solidFill>
                  <a:srgbClr val="000000"/>
                </a:solidFill>
                <a:latin typeface="Calibri"/>
                <a:ea typeface="+mn-ea"/>
                <a:cs typeface="+mn-cs"/>
              </a:defRPr>
            </a:pPr>
            <a:endParaRPr lang="en-US"/>
          </a:p>
        </c:txPr>
        <c:crossAx val="705346320"/>
        <c:crosses val="autoZero"/>
        <c:auto val="1"/>
        <c:lblAlgn val="ctr"/>
        <c:lblOffset val="100"/>
        <c:noMultiLvlLbl val="0"/>
      </c:cat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rgbClr val="FFFFFF"/>
    </a:solidFill>
    <a:ln w="6345" cap="flat" cmpd="sng" algn="ctr">
      <a:solidFill>
        <a:srgbClr val="898989"/>
      </a:solidFill>
      <a:prstDash val="solid"/>
      <a:round/>
    </a:ln>
    <a:effectLst/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2000" b="1" i="0" u="none" strike="noStrike" kern="1200" baseline="0">
                <a:solidFill>
                  <a:srgbClr val="000000"/>
                </a:solidFill>
                <a:latin typeface="Calibri"/>
              </a:defRPr>
            </a:pPr>
            <a:r>
              <a:rPr lang="en-US" sz="2000" b="1" i="0" u="none" strike="noStrike" kern="1200" cap="none" spc="0" baseline="0">
                <a:solidFill>
                  <a:srgbClr val="000000"/>
                </a:solidFill>
                <a:uFillTx/>
                <a:latin typeface="Calibri"/>
              </a:rPr>
              <a:t>Performance</a:t>
            </a:r>
          </a:p>
        </c:rich>
      </c:tx>
      <c:layout>
        <c:manualLayout>
          <c:xMode val="edge"/>
          <c:yMode val="edge"/>
          <c:x val="0.31797960481653309"/>
          <c:y val="2.2656602615678013E-2"/>
        </c:manualLayout>
      </c:layout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46957729938699"/>
          <c:y val="0.27296845300994849"/>
          <c:w val="0.40181076562779627"/>
          <c:h val="0.71182330368152169"/>
        </c:manualLayout>
      </c:layout>
      <c:radarChart>
        <c:radarStyle val="marker"/>
        <c:varyColors val="0"/>
        <c:ser>
          <c:idx val="0"/>
          <c:order val="0"/>
          <c:tx>
            <c:strRef>
              <c:f>'Measurements_&amp;_Graphs'!$CB$3</c:f>
              <c:strCache>
                <c:ptCount val="1"/>
                <c:pt idx="0">
                  <c:v>slf4j-api</c:v>
                </c:pt>
              </c:strCache>
            </c:strRef>
          </c:tx>
          <c:cat>
            <c:strRef>
              <c:f>'Measurements_&amp;_Graphs'!$C$16:$C$18</c:f>
              <c:strCache>
                <c:ptCount val="3"/>
                <c:pt idx="0">
                  <c:v>Time to resolve tickets</c:v>
                </c:pt>
                <c:pt idx="1">
                  <c:v>Time spent in code reviews</c:v>
                </c:pt>
                <c:pt idx="2">
                  <c:v>Pending work</c:v>
                </c:pt>
              </c:strCache>
            </c:strRef>
          </c:cat>
          <c:val>
            <c:numRef>
              <c:f>'Measurements_&amp;_Graphs'!$CB$16:$CB$18</c:f>
              <c:numCache>
                <c:formatCode>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74-46CB-9779-1038A251B798}"/>
            </c:ext>
          </c:extLst>
        </c:ser>
        <c:ser>
          <c:idx val="1"/>
          <c:order val="1"/>
          <c:tx>
            <c:strRef>
              <c:f>'Measurements_&amp;_Graphs'!$CC$3</c:f>
              <c:strCache>
                <c:ptCount val="1"/>
                <c:pt idx="0">
                  <c:v>commons-logging</c:v>
                </c:pt>
              </c:strCache>
            </c:strRef>
          </c:tx>
          <c:cat>
            <c:strRef>
              <c:f>'Measurements_&amp;_Graphs'!$C$16:$C$18</c:f>
              <c:strCache>
                <c:ptCount val="3"/>
                <c:pt idx="0">
                  <c:v>Time to resolve tickets</c:v>
                </c:pt>
                <c:pt idx="1">
                  <c:v>Time spent in code reviews</c:v>
                </c:pt>
                <c:pt idx="2">
                  <c:v>Pending work</c:v>
                </c:pt>
              </c:strCache>
            </c:strRef>
          </c:cat>
          <c:val>
            <c:numRef>
              <c:f>'Measurements_&amp;_Graphs'!$CC$16:$CC$18</c:f>
              <c:numCache>
                <c:formatCode>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74-46CB-9779-1038A251B798}"/>
            </c:ext>
          </c:extLst>
        </c:ser>
        <c:ser>
          <c:idx val="2"/>
          <c:order val="2"/>
          <c:tx>
            <c:strRef>
              <c:f>'Measurements_&amp;_Graphs'!$CD$3</c:f>
              <c:strCache>
                <c:ptCount val="1"/>
                <c:pt idx="0">
                  <c:v>commons-lang</c:v>
                </c:pt>
              </c:strCache>
            </c:strRef>
          </c:tx>
          <c:val>
            <c:numRef>
              <c:f>'Measurements_&amp;_Graphs'!$CD$16:$CD$18</c:f>
              <c:numCache>
                <c:formatCode>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674-46CB-9779-1038A251B798}"/>
            </c:ext>
          </c:extLst>
        </c:ser>
        <c:ser>
          <c:idx val="3"/>
          <c:order val="3"/>
          <c:tx>
            <c:strRef>
              <c:f>'Measurements_&amp;_Graphs'!$CE$3</c:f>
              <c:strCache>
                <c:ptCount val="1"/>
                <c:pt idx="0">
                  <c:v>commons-collections</c:v>
                </c:pt>
              </c:strCache>
            </c:strRef>
          </c:tx>
          <c:val>
            <c:numRef>
              <c:f>'Measurements_&amp;_Graphs'!$CE$16:$CE$18</c:f>
              <c:numCache>
                <c:formatCode>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674-46CB-9779-1038A251B798}"/>
            </c:ext>
          </c:extLst>
        </c:ser>
        <c:ser>
          <c:idx val="4"/>
          <c:order val="4"/>
          <c:tx>
            <c:strRef>
              <c:f>'Measurements_&amp;_Graphs'!$CF$3</c:f>
              <c:strCache>
                <c:ptCount val="1"/>
                <c:pt idx="0">
                  <c:v>log4j</c:v>
                </c:pt>
              </c:strCache>
            </c:strRef>
          </c:tx>
          <c:val>
            <c:numRef>
              <c:f>'Measurements_&amp;_Graphs'!$CF$16:$CF$18</c:f>
              <c:numCache>
                <c:formatCode>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674-46CB-9779-1038A251B798}"/>
            </c:ext>
          </c:extLst>
        </c:ser>
        <c:ser>
          <c:idx val="5"/>
          <c:order val="5"/>
          <c:tx>
            <c:strRef>
              <c:f>'Measurements_&amp;_Graphs'!$CG$3</c:f>
              <c:strCache>
                <c:ptCount val="1"/>
                <c:pt idx="0">
                  <c:v>commons-io</c:v>
                </c:pt>
              </c:strCache>
            </c:strRef>
          </c:tx>
          <c:val>
            <c:numRef>
              <c:f>'Measurements_&amp;_Graphs'!$CG$16:$CG$18</c:f>
              <c:numCache>
                <c:formatCode>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674-46CB-9779-1038A251B798}"/>
            </c:ext>
          </c:extLst>
        </c:ser>
        <c:ser>
          <c:idx val="6"/>
          <c:order val="6"/>
          <c:tx>
            <c:strRef>
              <c:f>'Measurements_&amp;_Graphs'!$CK$3</c:f>
              <c:strCache>
                <c:ptCount val="1"/>
                <c:pt idx="0">
                  <c:v>javassist</c:v>
                </c:pt>
              </c:strCache>
            </c:strRef>
          </c:tx>
          <c:val>
            <c:numRef>
              <c:f>'Measurements_&amp;_Graphs'!$CK$16:$CK$18</c:f>
              <c:numCache>
                <c:formatCode>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674-46CB-9779-1038A251B798}"/>
            </c:ext>
          </c:extLst>
        </c:ser>
        <c:ser>
          <c:idx val="7"/>
          <c:order val="7"/>
          <c:tx>
            <c:strRef>
              <c:f>'Measurements_&amp;_Graphs'!$CL$3</c:f>
              <c:strCache>
                <c:ptCount val="1"/>
                <c:pt idx="0">
                  <c:v>aopalliance</c:v>
                </c:pt>
              </c:strCache>
            </c:strRef>
          </c:tx>
          <c:val>
            <c:numRef>
              <c:f>'Measurements_&amp;_Graphs'!$CL$16:$CL$18</c:f>
              <c:numCache>
                <c:formatCode>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674-46CB-9779-1038A251B798}"/>
            </c:ext>
          </c:extLst>
        </c:ser>
        <c:ser>
          <c:idx val="8"/>
          <c:order val="8"/>
          <c:tx>
            <c:strRef>
              <c:f>'Measurements_&amp;_Graphs'!$CM$3</c:f>
              <c:strCache>
                <c:ptCount val="1"/>
                <c:pt idx="0">
                  <c:v>validation-api</c:v>
                </c:pt>
              </c:strCache>
            </c:strRef>
          </c:tx>
          <c:val>
            <c:numRef>
              <c:f>'Measurements_&amp;_Graphs'!$CM$16:$CM$18</c:f>
              <c:numCache>
                <c:formatCode>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674-46CB-9779-1038A251B798}"/>
            </c:ext>
          </c:extLst>
        </c:ser>
        <c:ser>
          <c:idx val="9"/>
          <c:order val="9"/>
          <c:tx>
            <c:strRef>
              <c:f>'Measurements_&amp;_Graphs'!$CN$3</c:f>
              <c:strCache>
                <c:ptCount val="1"/>
                <c:pt idx="0">
                  <c:v>commons-beanutils</c:v>
                </c:pt>
              </c:strCache>
            </c:strRef>
          </c:tx>
          <c:val>
            <c:numRef>
              <c:f>'Measurements_&amp;_Graphs'!$CN$16:$CN$18</c:f>
              <c:numCache>
                <c:formatCode>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674-46CB-9779-1038A251B7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5650240"/>
        <c:axId val="795653376"/>
      </c:radarChart>
      <c:valAx>
        <c:axId val="79565337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ADB9CA">
                  <a:alpha val="23000"/>
                </a:srgbClr>
              </a:solidFill>
              <a:prstDash val="solid"/>
              <a:round/>
            </a:ln>
          </c:spPr>
        </c:majorGridlines>
        <c:numFmt formatCode="0%" sourceLinked="1"/>
        <c:majorTickMark val="none"/>
        <c:minorTickMark val="none"/>
        <c:tickLblPos val="nextTo"/>
        <c:spPr>
          <a:noFill/>
          <a:ln w="6345" cap="flat">
            <a:solidFill>
              <a:srgbClr val="ADB9CA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795650240"/>
        <c:crosses val="autoZero"/>
        <c:crossBetween val="between"/>
      </c:valAx>
      <c:catAx>
        <c:axId val="795650240"/>
        <c:scaling>
          <c:orientation val="minMax"/>
        </c:scaling>
        <c:delete val="0"/>
        <c:axPos val="b"/>
        <c:majorGridlines>
          <c:spPr>
            <a:ln w="6345" cap="flat">
              <a:solidFill>
                <a:srgbClr val="898989"/>
              </a:solidFill>
              <a:prstDash val="solid"/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16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795653376"/>
        <c:crosses val="autoZero"/>
        <c:auto val="1"/>
        <c:lblAlgn val="ctr"/>
        <c:lblOffset val="100"/>
        <c:noMultiLvlLbl val="0"/>
      </c:catAx>
      <c:spPr>
        <a:solidFill>
          <a:srgbClr val="FFFFFF"/>
        </a:solidFill>
        <a:ln>
          <a:noFill/>
        </a:ln>
      </c:spPr>
    </c:plotArea>
    <c:legend>
      <c:legendPos val="r"/>
      <c:legendEntry>
        <c:idx val="1"/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14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</c:legendEntry>
      <c:layout>
        <c:manualLayout>
          <c:xMode val="edge"/>
          <c:yMode val="edge"/>
          <c:x val="0.73825787255718278"/>
          <c:y val="5.2123665009741534E-2"/>
          <c:w val="0.24854657335747499"/>
          <c:h val="0.84714008460447199"/>
        </c:manualLayout>
      </c:layout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en-US" sz="14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45" cap="flat">
      <a:solidFill>
        <a:srgbClr val="89898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2000" b="1" i="0" u="none" strike="noStrike" kern="1200" baseline="0">
                <a:solidFill>
                  <a:srgbClr val="000000"/>
                </a:solidFill>
                <a:latin typeface="Calibri"/>
              </a:defRPr>
            </a:pPr>
            <a:r>
              <a:rPr lang="en-US" sz="2000" b="1" i="0" u="none" strike="noStrike" kern="1200" cap="none" spc="0" baseline="0">
                <a:solidFill>
                  <a:srgbClr val="000000"/>
                </a:solidFill>
                <a:uFillTx/>
                <a:latin typeface="Calibri"/>
              </a:rPr>
              <a:t>Quality and Security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'Measurements_&amp;_Graphs'!$CB$3</c:f>
              <c:strCache>
                <c:ptCount val="1"/>
                <c:pt idx="0">
                  <c:v>slf4j-api</c:v>
                </c:pt>
              </c:strCache>
            </c:strRef>
          </c:tx>
          <c:cat>
            <c:strRef>
              <c:f>'Measurements_&amp;_Graphs'!$C$20:$C$26</c:f>
              <c:strCache>
                <c:ptCount val="7"/>
                <c:pt idx="0">
                  <c:v>Security requirements</c:v>
                </c:pt>
                <c:pt idx="1">
                  <c:v>Threat modelling</c:v>
                </c:pt>
                <c:pt idx="2">
                  <c:v>Security Code reviews</c:v>
                </c:pt>
                <c:pt idx="3">
                  <c:v>Security testing</c:v>
                </c:pt>
                <c:pt idx="4">
                  <c:v>Vulnerability management</c:v>
                </c:pt>
                <c:pt idx="5">
                  <c:v>Quality assurance - Methodologies used</c:v>
                </c:pt>
                <c:pt idx="6">
                  <c:v> SLA</c:v>
                </c:pt>
              </c:strCache>
            </c:strRef>
          </c:cat>
          <c:val>
            <c:numRef>
              <c:f>'Measurements_&amp;_Graphs'!$CB$20:$CB$26</c:f>
              <c:numCache>
                <c:formatCode>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5E-4B72-B1AC-FAA39EB4BC6D}"/>
            </c:ext>
          </c:extLst>
        </c:ser>
        <c:ser>
          <c:idx val="1"/>
          <c:order val="1"/>
          <c:tx>
            <c:strRef>
              <c:f>'Measurements_&amp;_Graphs'!$CC$3</c:f>
              <c:strCache>
                <c:ptCount val="1"/>
                <c:pt idx="0">
                  <c:v>commons-logging</c:v>
                </c:pt>
              </c:strCache>
            </c:strRef>
          </c:tx>
          <c:cat>
            <c:strRef>
              <c:f>'Measurements_&amp;_Graphs'!$C$20:$C$26</c:f>
              <c:strCache>
                <c:ptCount val="7"/>
                <c:pt idx="0">
                  <c:v>Security requirements</c:v>
                </c:pt>
                <c:pt idx="1">
                  <c:v>Threat modelling</c:v>
                </c:pt>
                <c:pt idx="2">
                  <c:v>Security Code reviews</c:v>
                </c:pt>
                <c:pt idx="3">
                  <c:v>Security testing</c:v>
                </c:pt>
                <c:pt idx="4">
                  <c:v>Vulnerability management</c:v>
                </c:pt>
                <c:pt idx="5">
                  <c:v>Quality assurance - Methodologies used</c:v>
                </c:pt>
                <c:pt idx="6">
                  <c:v> SLA</c:v>
                </c:pt>
              </c:strCache>
            </c:strRef>
          </c:cat>
          <c:val>
            <c:numRef>
              <c:f>'Measurements_&amp;_Graphs'!$CC$20:$CC$26</c:f>
              <c:numCache>
                <c:formatCode>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0.66</c:v>
                </c:pt>
                <c:pt idx="5">
                  <c:v>0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5E-4B72-B1AC-FAA39EB4BC6D}"/>
            </c:ext>
          </c:extLst>
        </c:ser>
        <c:ser>
          <c:idx val="2"/>
          <c:order val="2"/>
          <c:tx>
            <c:strRef>
              <c:f>'Measurements_&amp;_Graphs'!$CD$3</c:f>
              <c:strCache>
                <c:ptCount val="1"/>
                <c:pt idx="0">
                  <c:v>commons-lang</c:v>
                </c:pt>
              </c:strCache>
            </c:strRef>
          </c:tx>
          <c:cat>
            <c:strRef>
              <c:f>'Measurements_&amp;_Graphs'!$C$20:$C$26</c:f>
              <c:strCache>
                <c:ptCount val="7"/>
                <c:pt idx="0">
                  <c:v>Security requirements</c:v>
                </c:pt>
                <c:pt idx="1">
                  <c:v>Threat modelling</c:v>
                </c:pt>
                <c:pt idx="2">
                  <c:v>Security Code reviews</c:v>
                </c:pt>
                <c:pt idx="3">
                  <c:v>Security testing</c:v>
                </c:pt>
                <c:pt idx="4">
                  <c:v>Vulnerability management</c:v>
                </c:pt>
                <c:pt idx="5">
                  <c:v>Quality assurance - Methodologies used</c:v>
                </c:pt>
                <c:pt idx="6">
                  <c:v> SLA</c:v>
                </c:pt>
              </c:strCache>
            </c:strRef>
          </c:cat>
          <c:val>
            <c:numRef>
              <c:f>'Measurements_&amp;_Graphs'!$CD$20:$CD$26</c:f>
              <c:numCache>
                <c:formatCode>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0.66</c:v>
                </c:pt>
                <c:pt idx="5">
                  <c:v>0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F5E-4B72-B1AC-FAA39EB4BC6D}"/>
            </c:ext>
          </c:extLst>
        </c:ser>
        <c:ser>
          <c:idx val="3"/>
          <c:order val="3"/>
          <c:tx>
            <c:strRef>
              <c:f>'Measurements_&amp;_Graphs'!$CE$3</c:f>
              <c:strCache>
                <c:ptCount val="1"/>
                <c:pt idx="0">
                  <c:v>commons-collections</c:v>
                </c:pt>
              </c:strCache>
            </c:strRef>
          </c:tx>
          <c:cat>
            <c:strRef>
              <c:f>'Measurements_&amp;_Graphs'!$C$20:$C$26</c:f>
              <c:strCache>
                <c:ptCount val="7"/>
                <c:pt idx="0">
                  <c:v>Security requirements</c:v>
                </c:pt>
                <c:pt idx="1">
                  <c:v>Threat modelling</c:v>
                </c:pt>
                <c:pt idx="2">
                  <c:v>Security Code reviews</c:v>
                </c:pt>
                <c:pt idx="3">
                  <c:v>Security testing</c:v>
                </c:pt>
                <c:pt idx="4">
                  <c:v>Vulnerability management</c:v>
                </c:pt>
                <c:pt idx="5">
                  <c:v>Quality assurance - Methodologies used</c:v>
                </c:pt>
                <c:pt idx="6">
                  <c:v> SLA</c:v>
                </c:pt>
              </c:strCache>
            </c:strRef>
          </c:cat>
          <c:val>
            <c:numRef>
              <c:f>'Measurements_&amp;_Graphs'!$CE$20:$CE$26</c:f>
              <c:numCache>
                <c:formatCode>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0.66</c:v>
                </c:pt>
                <c:pt idx="5">
                  <c:v>0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F5E-4B72-B1AC-FAA39EB4BC6D}"/>
            </c:ext>
          </c:extLst>
        </c:ser>
        <c:ser>
          <c:idx val="4"/>
          <c:order val="4"/>
          <c:tx>
            <c:strRef>
              <c:f>'Measurements_&amp;_Graphs'!$CF$3</c:f>
              <c:strCache>
                <c:ptCount val="1"/>
                <c:pt idx="0">
                  <c:v>log4j</c:v>
                </c:pt>
              </c:strCache>
            </c:strRef>
          </c:tx>
          <c:cat>
            <c:strRef>
              <c:f>'Measurements_&amp;_Graphs'!$C$20:$C$26</c:f>
              <c:strCache>
                <c:ptCount val="7"/>
                <c:pt idx="0">
                  <c:v>Security requirements</c:v>
                </c:pt>
                <c:pt idx="1">
                  <c:v>Threat modelling</c:v>
                </c:pt>
                <c:pt idx="2">
                  <c:v>Security Code reviews</c:v>
                </c:pt>
                <c:pt idx="3">
                  <c:v>Security testing</c:v>
                </c:pt>
                <c:pt idx="4">
                  <c:v>Vulnerability management</c:v>
                </c:pt>
                <c:pt idx="5">
                  <c:v>Quality assurance - Methodologies used</c:v>
                </c:pt>
                <c:pt idx="6">
                  <c:v> SLA</c:v>
                </c:pt>
              </c:strCache>
            </c:strRef>
          </c:cat>
          <c:val>
            <c:numRef>
              <c:f>'Measurements_&amp;_Graphs'!$CF$20:$CF$26</c:f>
              <c:numCache>
                <c:formatCode>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0.66</c:v>
                </c:pt>
                <c:pt idx="5">
                  <c:v>0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F5E-4B72-B1AC-FAA39EB4BC6D}"/>
            </c:ext>
          </c:extLst>
        </c:ser>
        <c:ser>
          <c:idx val="5"/>
          <c:order val="5"/>
          <c:tx>
            <c:strRef>
              <c:f>'Measurements_&amp;_Graphs'!$CG$3</c:f>
              <c:strCache>
                <c:ptCount val="1"/>
                <c:pt idx="0">
                  <c:v>commons-io</c:v>
                </c:pt>
              </c:strCache>
            </c:strRef>
          </c:tx>
          <c:cat>
            <c:strRef>
              <c:f>'Measurements_&amp;_Graphs'!$C$20:$C$26</c:f>
              <c:strCache>
                <c:ptCount val="7"/>
                <c:pt idx="0">
                  <c:v>Security requirements</c:v>
                </c:pt>
                <c:pt idx="1">
                  <c:v>Threat modelling</c:v>
                </c:pt>
                <c:pt idx="2">
                  <c:v>Security Code reviews</c:v>
                </c:pt>
                <c:pt idx="3">
                  <c:v>Security testing</c:v>
                </c:pt>
                <c:pt idx="4">
                  <c:v>Vulnerability management</c:v>
                </c:pt>
                <c:pt idx="5">
                  <c:v>Quality assurance - Methodologies used</c:v>
                </c:pt>
                <c:pt idx="6">
                  <c:v> SLA</c:v>
                </c:pt>
              </c:strCache>
            </c:strRef>
          </c:cat>
          <c:val>
            <c:numRef>
              <c:f>'Measurements_&amp;_Graphs'!$CG$20:$CG$26</c:f>
              <c:numCache>
                <c:formatCode>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0.66</c:v>
                </c:pt>
                <c:pt idx="5">
                  <c:v>0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F5E-4B72-B1AC-FAA39EB4BC6D}"/>
            </c:ext>
          </c:extLst>
        </c:ser>
        <c:ser>
          <c:idx val="6"/>
          <c:order val="6"/>
          <c:tx>
            <c:strRef>
              <c:f>'Measurements_&amp;_Graphs'!$CH$3</c:f>
              <c:strCache>
                <c:ptCount val="1"/>
                <c:pt idx="0">
                  <c:v>spring-core</c:v>
                </c:pt>
              </c:strCache>
            </c:strRef>
          </c:tx>
          <c:cat>
            <c:strRef>
              <c:f>'Measurements_&amp;_Graphs'!$C$20:$C$26</c:f>
              <c:strCache>
                <c:ptCount val="7"/>
                <c:pt idx="0">
                  <c:v>Security requirements</c:v>
                </c:pt>
                <c:pt idx="1">
                  <c:v>Threat modelling</c:v>
                </c:pt>
                <c:pt idx="2">
                  <c:v>Security Code reviews</c:v>
                </c:pt>
                <c:pt idx="3">
                  <c:v>Security testing</c:v>
                </c:pt>
                <c:pt idx="4">
                  <c:v>Vulnerability management</c:v>
                </c:pt>
                <c:pt idx="5">
                  <c:v>Quality assurance - Methodologies used</c:v>
                </c:pt>
                <c:pt idx="6">
                  <c:v> SLA</c:v>
                </c:pt>
              </c:strCache>
            </c:strRef>
          </c:cat>
          <c:val>
            <c:numRef>
              <c:f>'Measurements_&amp;_Graphs'!$CH$20:$CH$26</c:f>
              <c:numCache>
                <c:formatCode>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F5E-4B72-B1AC-FAA39EB4BC6D}"/>
            </c:ext>
          </c:extLst>
        </c:ser>
        <c:ser>
          <c:idx val="7"/>
          <c:order val="7"/>
          <c:tx>
            <c:strRef>
              <c:f>'Measurements_&amp;_Graphs'!$CI$3</c:f>
              <c:strCache>
                <c:ptCount val="1"/>
                <c:pt idx="0">
                  <c:v>jcl-over-slf4j</c:v>
                </c:pt>
              </c:strCache>
            </c:strRef>
          </c:tx>
          <c:cat>
            <c:strRef>
              <c:f>'Measurements_&amp;_Graphs'!$C$20:$C$26</c:f>
              <c:strCache>
                <c:ptCount val="7"/>
                <c:pt idx="0">
                  <c:v>Security requirements</c:v>
                </c:pt>
                <c:pt idx="1">
                  <c:v>Threat modelling</c:v>
                </c:pt>
                <c:pt idx="2">
                  <c:v>Security Code reviews</c:v>
                </c:pt>
                <c:pt idx="3">
                  <c:v>Security testing</c:v>
                </c:pt>
                <c:pt idx="4">
                  <c:v>Vulnerability management</c:v>
                </c:pt>
                <c:pt idx="5">
                  <c:v>Quality assurance - Methodologies used</c:v>
                </c:pt>
                <c:pt idx="6">
                  <c:v> SLA</c:v>
                </c:pt>
              </c:strCache>
            </c:strRef>
          </c:cat>
          <c:val>
            <c:numRef>
              <c:f>'Measurements_&amp;_Graphs'!$CI$20:$CI$26</c:f>
              <c:numCache>
                <c:formatCode>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F5E-4B72-B1AC-FAA39EB4BC6D}"/>
            </c:ext>
          </c:extLst>
        </c:ser>
        <c:ser>
          <c:idx val="8"/>
          <c:order val="8"/>
          <c:tx>
            <c:strRef>
              <c:f>'Measurements_&amp;_Graphs'!$CJ$3</c:f>
              <c:strCache>
                <c:ptCount val="1"/>
                <c:pt idx="0">
                  <c:v>commons-codec</c:v>
                </c:pt>
              </c:strCache>
            </c:strRef>
          </c:tx>
          <c:cat>
            <c:strRef>
              <c:f>'Measurements_&amp;_Graphs'!$C$20:$C$26</c:f>
              <c:strCache>
                <c:ptCount val="7"/>
                <c:pt idx="0">
                  <c:v>Security requirements</c:v>
                </c:pt>
                <c:pt idx="1">
                  <c:v>Threat modelling</c:v>
                </c:pt>
                <c:pt idx="2">
                  <c:v>Security Code reviews</c:v>
                </c:pt>
                <c:pt idx="3">
                  <c:v>Security testing</c:v>
                </c:pt>
                <c:pt idx="4">
                  <c:v>Vulnerability management</c:v>
                </c:pt>
                <c:pt idx="5">
                  <c:v>Quality assurance - Methodologies used</c:v>
                </c:pt>
                <c:pt idx="6">
                  <c:v> SLA</c:v>
                </c:pt>
              </c:strCache>
            </c:strRef>
          </c:cat>
          <c:val>
            <c:numRef>
              <c:f>'Measurements_&amp;_Graphs'!$CJ$20:$CJ$26</c:f>
              <c:numCache>
                <c:formatCode>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0.66</c:v>
                </c:pt>
                <c:pt idx="5">
                  <c:v>0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F5E-4B72-B1AC-FAA39EB4BC6D}"/>
            </c:ext>
          </c:extLst>
        </c:ser>
        <c:ser>
          <c:idx val="9"/>
          <c:order val="9"/>
          <c:tx>
            <c:strRef>
              <c:f>'Measurements_&amp;_Graphs'!$CK$3</c:f>
              <c:strCache>
                <c:ptCount val="1"/>
                <c:pt idx="0">
                  <c:v>javassist</c:v>
                </c:pt>
              </c:strCache>
            </c:strRef>
          </c:tx>
          <c:cat>
            <c:strRef>
              <c:f>'Measurements_&amp;_Graphs'!$C$20:$C$26</c:f>
              <c:strCache>
                <c:ptCount val="7"/>
                <c:pt idx="0">
                  <c:v>Security requirements</c:v>
                </c:pt>
                <c:pt idx="1">
                  <c:v>Threat modelling</c:v>
                </c:pt>
                <c:pt idx="2">
                  <c:v>Security Code reviews</c:v>
                </c:pt>
                <c:pt idx="3">
                  <c:v>Security testing</c:v>
                </c:pt>
                <c:pt idx="4">
                  <c:v>Vulnerability management</c:v>
                </c:pt>
                <c:pt idx="5">
                  <c:v>Quality assurance - Methodologies used</c:v>
                </c:pt>
                <c:pt idx="6">
                  <c:v> SLA</c:v>
                </c:pt>
              </c:strCache>
            </c:strRef>
          </c:cat>
          <c:val>
            <c:numRef>
              <c:f>'Measurements_&amp;_Graphs'!$CK$20:$CK$26</c:f>
              <c:numCache>
                <c:formatCode>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0.66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F5E-4B72-B1AC-FAA39EB4BC6D}"/>
            </c:ext>
          </c:extLst>
        </c:ser>
        <c:ser>
          <c:idx val="10"/>
          <c:order val="10"/>
          <c:tx>
            <c:strRef>
              <c:f>'Measurements_&amp;_Graphs'!$CL$3</c:f>
              <c:strCache>
                <c:ptCount val="1"/>
                <c:pt idx="0">
                  <c:v>aopalliance</c:v>
                </c:pt>
              </c:strCache>
            </c:strRef>
          </c:tx>
          <c:cat>
            <c:strRef>
              <c:f>'Measurements_&amp;_Graphs'!$C$20:$C$26</c:f>
              <c:strCache>
                <c:ptCount val="7"/>
                <c:pt idx="0">
                  <c:v>Security requirements</c:v>
                </c:pt>
                <c:pt idx="1">
                  <c:v>Threat modelling</c:v>
                </c:pt>
                <c:pt idx="2">
                  <c:v>Security Code reviews</c:v>
                </c:pt>
                <c:pt idx="3">
                  <c:v>Security testing</c:v>
                </c:pt>
                <c:pt idx="4">
                  <c:v>Vulnerability management</c:v>
                </c:pt>
                <c:pt idx="5">
                  <c:v>Quality assurance - Methodologies used</c:v>
                </c:pt>
                <c:pt idx="6">
                  <c:v> SLA</c:v>
                </c:pt>
              </c:strCache>
            </c:strRef>
          </c:cat>
          <c:val>
            <c:numRef>
              <c:f>'Measurements_&amp;_Graphs'!$CL$20:$CL$26</c:f>
              <c:numCache>
                <c:formatCode>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F5E-4B72-B1AC-FAA39EB4BC6D}"/>
            </c:ext>
          </c:extLst>
        </c:ser>
        <c:ser>
          <c:idx val="11"/>
          <c:order val="11"/>
          <c:tx>
            <c:strRef>
              <c:f>'Measurements_&amp;_Graphs'!$CM$3</c:f>
              <c:strCache>
                <c:ptCount val="1"/>
                <c:pt idx="0">
                  <c:v>validation-api</c:v>
                </c:pt>
              </c:strCache>
            </c:strRef>
          </c:tx>
          <c:cat>
            <c:strRef>
              <c:f>'Measurements_&amp;_Graphs'!$C$20:$C$26</c:f>
              <c:strCache>
                <c:ptCount val="7"/>
                <c:pt idx="0">
                  <c:v>Security requirements</c:v>
                </c:pt>
                <c:pt idx="1">
                  <c:v>Threat modelling</c:v>
                </c:pt>
                <c:pt idx="2">
                  <c:v>Security Code reviews</c:v>
                </c:pt>
                <c:pt idx="3">
                  <c:v>Security testing</c:v>
                </c:pt>
                <c:pt idx="4">
                  <c:v>Vulnerability management</c:v>
                </c:pt>
                <c:pt idx="5">
                  <c:v>Quality assurance - Methodologies used</c:v>
                </c:pt>
                <c:pt idx="6">
                  <c:v> SLA</c:v>
                </c:pt>
              </c:strCache>
            </c:strRef>
          </c:cat>
          <c:val>
            <c:numRef>
              <c:f>'Measurements_&amp;_Graphs'!$CM$20:$CM$26</c:f>
              <c:numCache>
                <c:formatCode>0%</c:formatCode>
                <c:ptCount val="7"/>
                <c:pt idx="0">
                  <c:v>0.66</c:v>
                </c:pt>
                <c:pt idx="1">
                  <c:v>0.5</c:v>
                </c:pt>
                <c:pt idx="2">
                  <c:v>1</c:v>
                </c:pt>
                <c:pt idx="3">
                  <c:v>0.66</c:v>
                </c:pt>
                <c:pt idx="4">
                  <c:v>0.66</c:v>
                </c:pt>
                <c:pt idx="5">
                  <c:v>0.33</c:v>
                </c:pt>
                <c:pt idx="6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F5E-4B72-B1AC-FAA39EB4BC6D}"/>
            </c:ext>
          </c:extLst>
        </c:ser>
        <c:ser>
          <c:idx val="12"/>
          <c:order val="12"/>
          <c:tx>
            <c:strRef>
              <c:f>'Measurements_&amp;_Graphs'!$CN$3</c:f>
              <c:strCache>
                <c:ptCount val="1"/>
                <c:pt idx="0">
                  <c:v>commons-beanutils</c:v>
                </c:pt>
              </c:strCache>
            </c:strRef>
          </c:tx>
          <c:val>
            <c:numRef>
              <c:f>'Measurements_&amp;_Graphs'!$CN$20:$CN$26</c:f>
              <c:numCache>
                <c:formatCode>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F5E-4B72-B1AC-FAA39EB4BC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5653768"/>
        <c:axId val="795652592"/>
      </c:radarChart>
      <c:valAx>
        <c:axId val="79565259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ADB9CA">
                  <a:alpha val="23000"/>
                </a:srgbClr>
              </a:solidFill>
              <a:prstDash val="solid"/>
              <a:round/>
            </a:ln>
          </c:spPr>
        </c:majorGridlines>
        <c:numFmt formatCode="0%" sourceLinked="1"/>
        <c:majorTickMark val="none"/>
        <c:minorTickMark val="none"/>
        <c:tickLblPos val="nextTo"/>
        <c:spPr>
          <a:noFill/>
          <a:ln w="6345" cap="flat">
            <a:solidFill>
              <a:srgbClr val="ADB9CA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795653768"/>
        <c:crosses val="autoZero"/>
        <c:crossBetween val="between"/>
      </c:valAx>
      <c:catAx>
        <c:axId val="795653768"/>
        <c:scaling>
          <c:orientation val="minMax"/>
        </c:scaling>
        <c:delete val="0"/>
        <c:axPos val="b"/>
        <c:majorGridlines>
          <c:spPr>
            <a:ln w="6345" cap="flat">
              <a:solidFill>
                <a:srgbClr val="898989"/>
              </a:solidFill>
              <a:prstDash val="solid"/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14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795652592"/>
        <c:crosses val="autoZero"/>
        <c:auto val="1"/>
        <c:lblAlgn val="ctr"/>
        <c:lblOffset val="100"/>
        <c:noMultiLvlLbl val="0"/>
      </c:catAx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81352017344123073"/>
          <c:y val="9.9731508971214661E-2"/>
          <c:w val="0.16004915314053419"/>
          <c:h val="0.58261434533798029"/>
        </c:manualLayout>
      </c:layout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en-US" sz="12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45" cap="flat">
      <a:solidFill>
        <a:srgbClr val="89898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2000" b="1" i="0" u="none" strike="noStrike" kern="1200" baseline="0">
                <a:solidFill>
                  <a:srgbClr val="000000"/>
                </a:solidFill>
                <a:latin typeface="Calibri"/>
              </a:defRPr>
            </a:pPr>
            <a:r>
              <a:rPr lang="en-US" sz="2000" b="1" i="0" u="none" strike="noStrike" kern="1200" cap="none" spc="0" baseline="0">
                <a:solidFill>
                  <a:srgbClr val="000000"/>
                </a:solidFill>
                <a:uFillTx/>
                <a:latin typeface="Calibri"/>
              </a:rPr>
              <a:t>Demographics and Diversity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'Measurements_&amp;_Graphs'!$CB$3</c:f>
              <c:strCache>
                <c:ptCount val="1"/>
                <c:pt idx="0">
                  <c:v>slf4j-api</c:v>
                </c:pt>
              </c:strCache>
            </c:strRef>
          </c:tx>
          <c:cat>
            <c:strRef>
              <c:f>'Measurements_&amp;_Graphs'!$C$28:$C$32</c:f>
              <c:strCache>
                <c:ptCount val="5"/>
                <c:pt idx="0">
                  <c:v>Longevity</c:v>
                </c:pt>
                <c:pt idx="1">
                  <c:v>Real knowledge of the language and platforms </c:v>
                </c:pt>
                <c:pt idx="2">
                  <c:v>People participating</c:v>
                </c:pt>
                <c:pt idx="3">
                  <c:v>Organisations participating</c:v>
                </c:pt>
                <c:pt idx="4">
                  <c:v>Geographically distributed user community </c:v>
                </c:pt>
              </c:strCache>
            </c:strRef>
          </c:cat>
          <c:val>
            <c:numRef>
              <c:f>'Measurements_&amp;_Graphs'!$CB$28:$CB$32</c:f>
              <c:numCache>
                <c:formatCode>0%</c:formatCode>
                <c:ptCount val="5"/>
                <c:pt idx="0">
                  <c:v>0.8</c:v>
                </c:pt>
                <c:pt idx="1">
                  <c:v>1</c:v>
                </c:pt>
                <c:pt idx="2">
                  <c:v>0.33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AC-4468-A7FD-60AA6FF45B4A}"/>
            </c:ext>
          </c:extLst>
        </c:ser>
        <c:ser>
          <c:idx val="1"/>
          <c:order val="1"/>
          <c:tx>
            <c:strRef>
              <c:f>'Measurements_&amp;_Graphs'!$CC$3</c:f>
              <c:strCache>
                <c:ptCount val="1"/>
                <c:pt idx="0">
                  <c:v>commons-logging</c:v>
                </c:pt>
              </c:strCache>
            </c:strRef>
          </c:tx>
          <c:val>
            <c:numRef>
              <c:f>'Measurements_&amp;_Graphs'!$CC$28:$CC$32</c:f>
              <c:numCache>
                <c:formatCode>0%</c:formatCode>
                <c:ptCount val="5"/>
                <c:pt idx="0">
                  <c:v>0.8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AC-4468-A7FD-60AA6FF45B4A}"/>
            </c:ext>
          </c:extLst>
        </c:ser>
        <c:ser>
          <c:idx val="2"/>
          <c:order val="2"/>
          <c:tx>
            <c:strRef>
              <c:f>'Measurements_&amp;_Graphs'!$CD$3</c:f>
              <c:strCache>
                <c:ptCount val="1"/>
                <c:pt idx="0">
                  <c:v>commons-lang</c:v>
                </c:pt>
              </c:strCache>
            </c:strRef>
          </c:tx>
          <c:val>
            <c:numRef>
              <c:f>'Measurements_&amp;_Graphs'!$CD$28:$CD$32</c:f>
              <c:numCache>
                <c:formatCode>0%</c:formatCode>
                <c:ptCount val="5"/>
                <c:pt idx="0">
                  <c:v>0.8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FAC-4468-A7FD-60AA6FF45B4A}"/>
            </c:ext>
          </c:extLst>
        </c:ser>
        <c:ser>
          <c:idx val="3"/>
          <c:order val="3"/>
          <c:tx>
            <c:strRef>
              <c:f>'Measurements_&amp;_Graphs'!$CF$3</c:f>
              <c:strCache>
                <c:ptCount val="1"/>
                <c:pt idx="0">
                  <c:v>log4j</c:v>
                </c:pt>
              </c:strCache>
            </c:strRef>
          </c:tx>
          <c:val>
            <c:numRef>
              <c:f>'Measurements_&amp;_Graphs'!$CF$28:$CF$32</c:f>
              <c:numCache>
                <c:formatCode>0%</c:formatCode>
                <c:ptCount val="5"/>
                <c:pt idx="0">
                  <c:v>0.6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FAC-4468-A7FD-60AA6FF45B4A}"/>
            </c:ext>
          </c:extLst>
        </c:ser>
        <c:ser>
          <c:idx val="4"/>
          <c:order val="4"/>
          <c:tx>
            <c:strRef>
              <c:f>'Measurements_&amp;_Graphs'!$CG$3</c:f>
              <c:strCache>
                <c:ptCount val="1"/>
                <c:pt idx="0">
                  <c:v>commons-io</c:v>
                </c:pt>
              </c:strCache>
            </c:strRef>
          </c:tx>
          <c:val>
            <c:numRef>
              <c:f>'Measurements_&amp;_Graphs'!$CG$28:$CG$32</c:f>
              <c:numCache>
                <c:formatCode>0%</c:formatCode>
                <c:ptCount val="5"/>
                <c:pt idx="0">
                  <c:v>0.4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FAC-4468-A7FD-60AA6FF45B4A}"/>
            </c:ext>
          </c:extLst>
        </c:ser>
        <c:ser>
          <c:idx val="5"/>
          <c:order val="5"/>
          <c:tx>
            <c:strRef>
              <c:f>'Measurements_&amp;_Graphs'!$CH$3</c:f>
              <c:strCache>
                <c:ptCount val="1"/>
                <c:pt idx="0">
                  <c:v>spring-core</c:v>
                </c:pt>
              </c:strCache>
            </c:strRef>
          </c:tx>
          <c:val>
            <c:numRef>
              <c:f>'Measurements_&amp;_Graphs'!$CH$28:$CH$32</c:f>
              <c:numCache>
                <c:formatCode>0%</c:formatCode>
                <c:ptCount val="5"/>
                <c:pt idx="0">
                  <c:v>0.6</c:v>
                </c:pt>
                <c:pt idx="1">
                  <c:v>1</c:v>
                </c:pt>
                <c:pt idx="2">
                  <c:v>1</c:v>
                </c:pt>
                <c:pt idx="3">
                  <c:v>0.25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FAC-4468-A7FD-60AA6FF45B4A}"/>
            </c:ext>
          </c:extLst>
        </c:ser>
        <c:ser>
          <c:idx val="6"/>
          <c:order val="6"/>
          <c:tx>
            <c:strRef>
              <c:f>'Measurements_&amp;_Graphs'!$CI$3</c:f>
              <c:strCache>
                <c:ptCount val="1"/>
                <c:pt idx="0">
                  <c:v>jcl-over-slf4j</c:v>
                </c:pt>
              </c:strCache>
            </c:strRef>
          </c:tx>
          <c:val>
            <c:numRef>
              <c:f>'Measurements_&amp;_Graphs'!$CI$28:$CI$32</c:f>
              <c:numCache>
                <c:formatCode>0%</c:formatCode>
                <c:ptCount val="5"/>
                <c:pt idx="0">
                  <c:v>0.8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FAC-4468-A7FD-60AA6FF45B4A}"/>
            </c:ext>
          </c:extLst>
        </c:ser>
        <c:ser>
          <c:idx val="7"/>
          <c:order val="7"/>
          <c:tx>
            <c:strRef>
              <c:f>'Measurements_&amp;_Graphs'!$CJ$3</c:f>
              <c:strCache>
                <c:ptCount val="1"/>
                <c:pt idx="0">
                  <c:v>commons-codec</c:v>
                </c:pt>
              </c:strCache>
            </c:strRef>
          </c:tx>
          <c:val>
            <c:numRef>
              <c:f>'Measurements_&amp;_Graphs'!$CJ$28:$CJ$32</c:f>
              <c:numCache>
                <c:formatCode>0%</c:formatCode>
                <c:ptCount val="5"/>
                <c:pt idx="0">
                  <c:v>0.8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FAC-4468-A7FD-60AA6FF45B4A}"/>
            </c:ext>
          </c:extLst>
        </c:ser>
        <c:ser>
          <c:idx val="8"/>
          <c:order val="8"/>
          <c:tx>
            <c:strRef>
              <c:f>'Measurements_&amp;_Graphs'!$CK$3</c:f>
              <c:strCache>
                <c:ptCount val="1"/>
                <c:pt idx="0">
                  <c:v>javassist</c:v>
                </c:pt>
              </c:strCache>
            </c:strRef>
          </c:tx>
          <c:val>
            <c:numRef>
              <c:f>'Measurements_&amp;_Graphs'!$CK$28:$CK$32</c:f>
              <c:numCache>
                <c:formatCode>0%</c:formatCode>
                <c:ptCount val="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0.5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FAC-4468-A7FD-60AA6FF45B4A}"/>
            </c:ext>
          </c:extLst>
        </c:ser>
        <c:ser>
          <c:idx val="9"/>
          <c:order val="9"/>
          <c:tx>
            <c:strRef>
              <c:f>'Measurements_&amp;_Graphs'!$CL$3</c:f>
              <c:strCache>
                <c:ptCount val="1"/>
                <c:pt idx="0">
                  <c:v>aopalliance</c:v>
                </c:pt>
              </c:strCache>
            </c:strRef>
          </c:tx>
          <c:val>
            <c:numRef>
              <c:f>'Measurements_&amp;_Graphs'!$CL$28:$CL$32</c:f>
              <c:numCache>
                <c:formatCode>0%</c:formatCode>
                <c:ptCount val="5"/>
                <c:pt idx="0">
                  <c:v>0.8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FAC-4468-A7FD-60AA6FF45B4A}"/>
            </c:ext>
          </c:extLst>
        </c:ser>
        <c:ser>
          <c:idx val="10"/>
          <c:order val="10"/>
          <c:tx>
            <c:strRef>
              <c:f>'Measurements_&amp;_Graphs'!$CM$3</c:f>
              <c:strCache>
                <c:ptCount val="1"/>
                <c:pt idx="0">
                  <c:v>validation-api</c:v>
                </c:pt>
              </c:strCache>
            </c:strRef>
          </c:tx>
          <c:val>
            <c:numRef>
              <c:f>'Measurements_&amp;_Graphs'!$CM$28:$CM$32</c:f>
              <c:numCache>
                <c:formatCode>0%</c:formatCode>
                <c:ptCount val="5"/>
                <c:pt idx="0">
                  <c:v>0.6</c:v>
                </c:pt>
                <c:pt idx="1">
                  <c:v>1</c:v>
                </c:pt>
                <c:pt idx="2">
                  <c:v>0.66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FAC-4468-A7FD-60AA6FF45B4A}"/>
            </c:ext>
          </c:extLst>
        </c:ser>
        <c:ser>
          <c:idx val="11"/>
          <c:order val="11"/>
          <c:tx>
            <c:strRef>
              <c:f>'Measurements_&amp;_Graphs'!$CN$3</c:f>
              <c:strCache>
                <c:ptCount val="1"/>
                <c:pt idx="0">
                  <c:v>commons-beanutils</c:v>
                </c:pt>
              </c:strCache>
            </c:strRef>
          </c:tx>
          <c:val>
            <c:numRef>
              <c:f>'Measurements_&amp;_Graphs'!$CN$28:$CN$32</c:f>
              <c:numCache>
                <c:formatCode>0%</c:formatCode>
                <c:ptCount val="5"/>
                <c:pt idx="0">
                  <c:v>0.8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FAC-4468-A7FD-60AA6FF45B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5649456"/>
        <c:axId val="795656120"/>
      </c:radarChart>
      <c:valAx>
        <c:axId val="795656120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ADB9CA">
                  <a:alpha val="23000"/>
                </a:srgbClr>
              </a:solidFill>
              <a:prstDash val="solid"/>
              <a:round/>
            </a:ln>
          </c:spPr>
        </c:majorGridlines>
        <c:numFmt formatCode="0%" sourceLinked="1"/>
        <c:majorTickMark val="none"/>
        <c:minorTickMark val="none"/>
        <c:tickLblPos val="nextTo"/>
        <c:spPr>
          <a:noFill/>
          <a:ln w="6345" cap="flat">
            <a:solidFill>
              <a:srgbClr val="ADB9CA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795649456"/>
        <c:crosses val="autoZero"/>
        <c:crossBetween val="between"/>
      </c:valAx>
      <c:catAx>
        <c:axId val="795649456"/>
        <c:scaling>
          <c:orientation val="minMax"/>
        </c:scaling>
        <c:delete val="0"/>
        <c:axPos val="b"/>
        <c:majorGridlines>
          <c:spPr>
            <a:ln w="6345" cap="flat">
              <a:solidFill>
                <a:srgbClr val="898989"/>
              </a:solidFill>
              <a:prstDash val="solid"/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14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795656120"/>
        <c:crosses val="autoZero"/>
        <c:auto val="1"/>
        <c:lblAlgn val="ctr"/>
        <c:lblOffset val="100"/>
        <c:noMultiLvlLbl val="0"/>
      </c:catAx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8147908446928005"/>
          <c:y val="0.10473014548678104"/>
          <c:w val="0.18113261648745518"/>
          <c:h val="0.54314022005527451"/>
        </c:manualLayout>
      </c:layout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en-US" sz="12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45" cap="flat">
      <a:solidFill>
        <a:srgbClr val="89898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2000" b="1" i="0" u="none" strike="noStrike" kern="1200" baseline="0">
                <a:solidFill>
                  <a:srgbClr val="000000"/>
                </a:solidFill>
                <a:latin typeface="Calibri"/>
              </a:defRPr>
            </a:pPr>
            <a:r>
              <a:rPr lang="en-US" sz="2000" b="1" i="0" u="none" strike="noStrike" kern="1200" cap="none" spc="0" baseline="0">
                <a:solidFill>
                  <a:srgbClr val="000000"/>
                </a:solidFill>
                <a:uFillTx/>
                <a:latin typeface="Calibri"/>
              </a:rPr>
              <a:t>Governance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radarChart>
        <c:radarStyle val="marker"/>
        <c:varyColors val="0"/>
        <c:ser>
          <c:idx val="22"/>
          <c:order val="0"/>
          <c:tx>
            <c:strRef>
              <c:f>'Measurements_&amp;_Graphs'!$CB$3</c:f>
              <c:strCache>
                <c:ptCount val="1"/>
                <c:pt idx="0">
                  <c:v>slf4j-api</c:v>
                </c:pt>
              </c:strCache>
            </c:strRef>
          </c:tx>
          <c:spPr>
            <a:ln w="19046" cap="rnd">
              <a:solidFill>
                <a:srgbClr val="FFDDAD"/>
              </a:solidFill>
              <a:prstDash val="solid"/>
              <a:round/>
            </a:ln>
          </c:spPr>
          <c:cat>
            <c:strRef>
              <c:f>'Measurements_&amp;_Graphs'!$C$34:$C$39</c:f>
              <c:strCache>
                <c:ptCount val="6"/>
                <c:pt idx="0">
                  <c:v>Project Management</c:v>
                </c:pt>
                <c:pt idx="1">
                  <c:v>Project Roadmap</c:v>
                </c:pt>
                <c:pt idx="2">
                  <c:v>Project structure</c:v>
                </c:pt>
                <c:pt idx="3">
                  <c:v>Documentation</c:v>
                </c:pt>
                <c:pt idx="4">
                  <c:v>Licensing</c:v>
                </c:pt>
                <c:pt idx="5">
                  <c:v>Training</c:v>
                </c:pt>
              </c:strCache>
            </c:strRef>
          </c:cat>
          <c:val>
            <c:numRef>
              <c:f>'Measurements_&amp;_Graphs'!$CB$34:$CB$39</c:f>
              <c:numCache>
                <c:formatCode>0%</c:formatCode>
                <c:ptCount val="6"/>
                <c:pt idx="0">
                  <c:v>0</c:v>
                </c:pt>
                <c:pt idx="1">
                  <c:v>0.5</c:v>
                </c:pt>
                <c:pt idx="2">
                  <c:v>0.66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E2-4161-B863-559A0C731830}"/>
            </c:ext>
          </c:extLst>
        </c:ser>
        <c:ser>
          <c:idx val="0"/>
          <c:order val="1"/>
          <c:tx>
            <c:strRef>
              <c:f>'Measurements_&amp;_Graphs'!$CC$3</c:f>
              <c:strCache>
                <c:ptCount val="1"/>
                <c:pt idx="0">
                  <c:v>commons-logging</c:v>
                </c:pt>
              </c:strCache>
            </c:strRef>
          </c:tx>
          <c:cat>
            <c:strRef>
              <c:f>'Measurements_&amp;_Graphs'!$C$34:$C$39</c:f>
              <c:strCache>
                <c:ptCount val="6"/>
                <c:pt idx="0">
                  <c:v>Project Management</c:v>
                </c:pt>
                <c:pt idx="1">
                  <c:v>Project Roadmap</c:v>
                </c:pt>
                <c:pt idx="2">
                  <c:v>Project structure</c:v>
                </c:pt>
                <c:pt idx="3">
                  <c:v>Documentation</c:v>
                </c:pt>
                <c:pt idx="4">
                  <c:v>Licensing</c:v>
                </c:pt>
                <c:pt idx="5">
                  <c:v>Training</c:v>
                </c:pt>
              </c:strCache>
            </c:strRef>
          </c:cat>
          <c:val>
            <c:numRef>
              <c:f>'Measurements_&amp;_Graphs'!$CC$34:$CC$39</c:f>
              <c:numCache>
                <c:formatCode>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E2-4161-B863-559A0C731830}"/>
            </c:ext>
          </c:extLst>
        </c:ser>
        <c:ser>
          <c:idx val="1"/>
          <c:order val="2"/>
          <c:tx>
            <c:strRef>
              <c:f>'Measurements_&amp;_Graphs'!$CD$3</c:f>
              <c:strCache>
                <c:ptCount val="1"/>
                <c:pt idx="0">
                  <c:v>commons-lang</c:v>
                </c:pt>
              </c:strCache>
            </c:strRef>
          </c:tx>
          <c:cat>
            <c:strRef>
              <c:f>'Measurements_&amp;_Graphs'!$C$34:$C$39</c:f>
              <c:strCache>
                <c:ptCount val="6"/>
                <c:pt idx="0">
                  <c:v>Project Management</c:v>
                </c:pt>
                <c:pt idx="1">
                  <c:v>Project Roadmap</c:v>
                </c:pt>
                <c:pt idx="2">
                  <c:v>Project structure</c:v>
                </c:pt>
                <c:pt idx="3">
                  <c:v>Documentation</c:v>
                </c:pt>
                <c:pt idx="4">
                  <c:v>Licensing</c:v>
                </c:pt>
                <c:pt idx="5">
                  <c:v>Training</c:v>
                </c:pt>
              </c:strCache>
            </c:strRef>
          </c:cat>
          <c:val>
            <c:numRef>
              <c:f>'Measurements_&amp;_Graphs'!$CD$34:$CD$39</c:f>
              <c:numCache>
                <c:formatCode>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BE2-4161-B863-559A0C731830}"/>
            </c:ext>
          </c:extLst>
        </c:ser>
        <c:ser>
          <c:idx val="2"/>
          <c:order val="3"/>
          <c:tx>
            <c:strRef>
              <c:f>'Measurements_&amp;_Graphs'!$CE$3</c:f>
              <c:strCache>
                <c:ptCount val="1"/>
                <c:pt idx="0">
                  <c:v>commons-collections</c:v>
                </c:pt>
              </c:strCache>
            </c:strRef>
          </c:tx>
          <c:cat>
            <c:strRef>
              <c:f>'Measurements_&amp;_Graphs'!$C$34:$C$39</c:f>
              <c:strCache>
                <c:ptCount val="6"/>
                <c:pt idx="0">
                  <c:v>Project Management</c:v>
                </c:pt>
                <c:pt idx="1">
                  <c:v>Project Roadmap</c:v>
                </c:pt>
                <c:pt idx="2">
                  <c:v>Project structure</c:v>
                </c:pt>
                <c:pt idx="3">
                  <c:v>Documentation</c:v>
                </c:pt>
                <c:pt idx="4">
                  <c:v>Licensing</c:v>
                </c:pt>
                <c:pt idx="5">
                  <c:v>Training</c:v>
                </c:pt>
              </c:strCache>
            </c:strRef>
          </c:cat>
          <c:val>
            <c:numRef>
              <c:f>'Measurements_&amp;_Graphs'!$CE$34:$CE$39</c:f>
              <c:numCache>
                <c:formatCode>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BE2-4161-B863-559A0C731830}"/>
            </c:ext>
          </c:extLst>
        </c:ser>
        <c:ser>
          <c:idx val="3"/>
          <c:order val="4"/>
          <c:tx>
            <c:strRef>
              <c:f>'Measurements_&amp;_Graphs'!$CF$3</c:f>
              <c:strCache>
                <c:ptCount val="1"/>
                <c:pt idx="0">
                  <c:v>log4j</c:v>
                </c:pt>
              </c:strCache>
            </c:strRef>
          </c:tx>
          <c:cat>
            <c:strRef>
              <c:f>'Measurements_&amp;_Graphs'!$C$34:$C$39</c:f>
              <c:strCache>
                <c:ptCount val="6"/>
                <c:pt idx="0">
                  <c:v>Project Management</c:v>
                </c:pt>
                <c:pt idx="1">
                  <c:v>Project Roadmap</c:v>
                </c:pt>
                <c:pt idx="2">
                  <c:v>Project structure</c:v>
                </c:pt>
                <c:pt idx="3">
                  <c:v>Documentation</c:v>
                </c:pt>
                <c:pt idx="4">
                  <c:v>Licensing</c:v>
                </c:pt>
                <c:pt idx="5">
                  <c:v>Training</c:v>
                </c:pt>
              </c:strCache>
            </c:strRef>
          </c:cat>
          <c:val>
            <c:numRef>
              <c:f>'Measurements_&amp;_Graphs'!$CF$34:$CF$39</c:f>
              <c:numCache>
                <c:formatCode>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BE2-4161-B863-559A0C731830}"/>
            </c:ext>
          </c:extLst>
        </c:ser>
        <c:ser>
          <c:idx val="4"/>
          <c:order val="5"/>
          <c:tx>
            <c:strRef>
              <c:f>'Measurements_&amp;_Graphs'!$CG$3</c:f>
              <c:strCache>
                <c:ptCount val="1"/>
                <c:pt idx="0">
                  <c:v>commons-io</c:v>
                </c:pt>
              </c:strCache>
            </c:strRef>
          </c:tx>
          <c:cat>
            <c:strRef>
              <c:f>'Measurements_&amp;_Graphs'!$C$34:$C$39</c:f>
              <c:strCache>
                <c:ptCount val="6"/>
                <c:pt idx="0">
                  <c:v>Project Management</c:v>
                </c:pt>
                <c:pt idx="1">
                  <c:v>Project Roadmap</c:v>
                </c:pt>
                <c:pt idx="2">
                  <c:v>Project structure</c:v>
                </c:pt>
                <c:pt idx="3">
                  <c:v>Documentation</c:v>
                </c:pt>
                <c:pt idx="4">
                  <c:v>Licensing</c:v>
                </c:pt>
                <c:pt idx="5">
                  <c:v>Training</c:v>
                </c:pt>
              </c:strCache>
            </c:strRef>
          </c:cat>
          <c:val>
            <c:numRef>
              <c:f>'Measurements_&amp;_Graphs'!$CG$34:$CG$39</c:f>
              <c:numCache>
                <c:formatCode>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BE2-4161-B863-559A0C731830}"/>
            </c:ext>
          </c:extLst>
        </c:ser>
        <c:ser>
          <c:idx val="5"/>
          <c:order val="6"/>
          <c:tx>
            <c:strRef>
              <c:f>'Measurements_&amp;_Graphs'!$CH$3</c:f>
              <c:strCache>
                <c:ptCount val="1"/>
                <c:pt idx="0">
                  <c:v>spring-core</c:v>
                </c:pt>
              </c:strCache>
            </c:strRef>
          </c:tx>
          <c:cat>
            <c:strRef>
              <c:f>'Measurements_&amp;_Graphs'!$C$34:$C$39</c:f>
              <c:strCache>
                <c:ptCount val="6"/>
                <c:pt idx="0">
                  <c:v>Project Management</c:v>
                </c:pt>
                <c:pt idx="1">
                  <c:v>Project Roadmap</c:v>
                </c:pt>
                <c:pt idx="2">
                  <c:v>Project structure</c:v>
                </c:pt>
                <c:pt idx="3">
                  <c:v>Documentation</c:v>
                </c:pt>
                <c:pt idx="4">
                  <c:v>Licensing</c:v>
                </c:pt>
                <c:pt idx="5">
                  <c:v>Training</c:v>
                </c:pt>
              </c:strCache>
            </c:strRef>
          </c:cat>
          <c:val>
            <c:numRef>
              <c:f>'Measurements_&amp;_Graphs'!$CH$34:$CH$39</c:f>
              <c:numCache>
                <c:formatCode>0%</c:formatCode>
                <c:ptCount val="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BE2-4161-B863-559A0C731830}"/>
            </c:ext>
          </c:extLst>
        </c:ser>
        <c:ser>
          <c:idx val="6"/>
          <c:order val="7"/>
          <c:tx>
            <c:strRef>
              <c:f>'Measurements_&amp;_Graphs'!$CI$3</c:f>
              <c:strCache>
                <c:ptCount val="1"/>
                <c:pt idx="0">
                  <c:v>jcl-over-slf4j</c:v>
                </c:pt>
              </c:strCache>
            </c:strRef>
          </c:tx>
          <c:cat>
            <c:strRef>
              <c:f>'Measurements_&amp;_Graphs'!$C$34:$C$39</c:f>
              <c:strCache>
                <c:ptCount val="6"/>
                <c:pt idx="0">
                  <c:v>Project Management</c:v>
                </c:pt>
                <c:pt idx="1">
                  <c:v>Project Roadmap</c:v>
                </c:pt>
                <c:pt idx="2">
                  <c:v>Project structure</c:v>
                </c:pt>
                <c:pt idx="3">
                  <c:v>Documentation</c:v>
                </c:pt>
                <c:pt idx="4">
                  <c:v>Licensing</c:v>
                </c:pt>
                <c:pt idx="5">
                  <c:v>Training</c:v>
                </c:pt>
              </c:strCache>
            </c:strRef>
          </c:cat>
          <c:val>
            <c:numRef>
              <c:f>'Measurements_&amp;_Graphs'!$CI$34:$CI$39</c:f>
              <c:numCache>
                <c:formatCode>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0.33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BE2-4161-B863-559A0C731830}"/>
            </c:ext>
          </c:extLst>
        </c:ser>
        <c:ser>
          <c:idx val="7"/>
          <c:order val="8"/>
          <c:tx>
            <c:strRef>
              <c:f>'Measurements_&amp;_Graphs'!$CJ$3</c:f>
              <c:strCache>
                <c:ptCount val="1"/>
                <c:pt idx="0">
                  <c:v>commons-codec</c:v>
                </c:pt>
              </c:strCache>
            </c:strRef>
          </c:tx>
          <c:cat>
            <c:strRef>
              <c:f>'Measurements_&amp;_Graphs'!$C$34:$C$39</c:f>
              <c:strCache>
                <c:ptCount val="6"/>
                <c:pt idx="0">
                  <c:v>Project Management</c:v>
                </c:pt>
                <c:pt idx="1">
                  <c:v>Project Roadmap</c:v>
                </c:pt>
                <c:pt idx="2">
                  <c:v>Project structure</c:v>
                </c:pt>
                <c:pt idx="3">
                  <c:v>Documentation</c:v>
                </c:pt>
                <c:pt idx="4">
                  <c:v>Licensing</c:v>
                </c:pt>
                <c:pt idx="5">
                  <c:v>Training</c:v>
                </c:pt>
              </c:strCache>
            </c:strRef>
          </c:cat>
          <c:val>
            <c:numRef>
              <c:f>'Measurements_&amp;_Graphs'!$CJ$34:$CJ$39</c:f>
              <c:numCache>
                <c:formatCode>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BE2-4161-B863-559A0C731830}"/>
            </c:ext>
          </c:extLst>
        </c:ser>
        <c:ser>
          <c:idx val="8"/>
          <c:order val="9"/>
          <c:tx>
            <c:strRef>
              <c:f>'Measurements_&amp;_Graphs'!$CK$3</c:f>
              <c:strCache>
                <c:ptCount val="1"/>
                <c:pt idx="0">
                  <c:v>javassist</c:v>
                </c:pt>
              </c:strCache>
            </c:strRef>
          </c:tx>
          <c:cat>
            <c:strRef>
              <c:f>'Measurements_&amp;_Graphs'!$C$34:$C$39</c:f>
              <c:strCache>
                <c:ptCount val="6"/>
                <c:pt idx="0">
                  <c:v>Project Management</c:v>
                </c:pt>
                <c:pt idx="1">
                  <c:v>Project Roadmap</c:v>
                </c:pt>
                <c:pt idx="2">
                  <c:v>Project structure</c:v>
                </c:pt>
                <c:pt idx="3">
                  <c:v>Documentation</c:v>
                </c:pt>
                <c:pt idx="4">
                  <c:v>Licensing</c:v>
                </c:pt>
                <c:pt idx="5">
                  <c:v>Training</c:v>
                </c:pt>
              </c:strCache>
            </c:strRef>
          </c:cat>
          <c:val>
            <c:numRef>
              <c:f>'Measurements_&amp;_Graphs'!$CK$34:$CK$39</c:f>
              <c:numCache>
                <c:formatCode>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0.33</c:v>
                </c:pt>
                <c:pt idx="4">
                  <c:v>1</c:v>
                </c:pt>
                <c:pt idx="5">
                  <c:v>0.66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BE2-4161-B863-559A0C731830}"/>
            </c:ext>
          </c:extLst>
        </c:ser>
        <c:ser>
          <c:idx val="9"/>
          <c:order val="10"/>
          <c:tx>
            <c:strRef>
              <c:f>'Measurements_&amp;_Graphs'!$CL$3</c:f>
              <c:strCache>
                <c:ptCount val="1"/>
                <c:pt idx="0">
                  <c:v>aopalliance</c:v>
                </c:pt>
              </c:strCache>
            </c:strRef>
          </c:tx>
          <c:cat>
            <c:strRef>
              <c:f>'Measurements_&amp;_Graphs'!$C$34:$C$39</c:f>
              <c:strCache>
                <c:ptCount val="6"/>
                <c:pt idx="0">
                  <c:v>Project Management</c:v>
                </c:pt>
                <c:pt idx="1">
                  <c:v>Project Roadmap</c:v>
                </c:pt>
                <c:pt idx="2">
                  <c:v>Project structure</c:v>
                </c:pt>
                <c:pt idx="3">
                  <c:v>Documentation</c:v>
                </c:pt>
                <c:pt idx="4">
                  <c:v>Licensing</c:v>
                </c:pt>
                <c:pt idx="5">
                  <c:v>Training</c:v>
                </c:pt>
              </c:strCache>
            </c:strRef>
          </c:cat>
          <c:val>
            <c:numRef>
              <c:f>'Measurements_&amp;_Graphs'!$CL$34:$CL$39</c:f>
              <c:numCache>
                <c:formatCode>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0.33</c:v>
                </c:pt>
                <c:pt idx="4">
                  <c:v>0</c:v>
                </c:pt>
                <c:pt idx="5">
                  <c:v>0.33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BE2-4161-B863-559A0C731830}"/>
            </c:ext>
          </c:extLst>
        </c:ser>
        <c:ser>
          <c:idx val="10"/>
          <c:order val="11"/>
          <c:tx>
            <c:strRef>
              <c:f>'Measurements_&amp;_Graphs'!$CM$3</c:f>
              <c:strCache>
                <c:ptCount val="1"/>
                <c:pt idx="0">
                  <c:v>validation-api</c:v>
                </c:pt>
              </c:strCache>
            </c:strRef>
          </c:tx>
          <c:cat>
            <c:strRef>
              <c:f>'Measurements_&amp;_Graphs'!$C$34:$C$39</c:f>
              <c:strCache>
                <c:ptCount val="6"/>
                <c:pt idx="0">
                  <c:v>Project Management</c:v>
                </c:pt>
                <c:pt idx="1">
                  <c:v>Project Roadmap</c:v>
                </c:pt>
                <c:pt idx="2">
                  <c:v>Project structure</c:v>
                </c:pt>
                <c:pt idx="3">
                  <c:v>Documentation</c:v>
                </c:pt>
                <c:pt idx="4">
                  <c:v>Licensing</c:v>
                </c:pt>
                <c:pt idx="5">
                  <c:v>Training</c:v>
                </c:pt>
              </c:strCache>
            </c:strRef>
          </c:cat>
          <c:val>
            <c:numRef>
              <c:f>'Measurements_&amp;_Graphs'!$CM$34:$CM$39</c:f>
              <c:numCache>
                <c:formatCode>0%</c:formatCode>
                <c:ptCount val="6"/>
                <c:pt idx="0">
                  <c:v>0</c:v>
                </c:pt>
                <c:pt idx="1">
                  <c:v>0.5</c:v>
                </c:pt>
                <c:pt idx="2">
                  <c:v>0.66</c:v>
                </c:pt>
                <c:pt idx="3">
                  <c:v>1</c:v>
                </c:pt>
                <c:pt idx="4">
                  <c:v>0</c:v>
                </c:pt>
                <c:pt idx="5">
                  <c:v>0.66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BE2-4161-B863-559A0C731830}"/>
            </c:ext>
          </c:extLst>
        </c:ser>
        <c:ser>
          <c:idx val="11"/>
          <c:order val="12"/>
          <c:tx>
            <c:strRef>
              <c:f>'Measurements_&amp;_Graphs'!$CN$3</c:f>
              <c:strCache>
                <c:ptCount val="1"/>
                <c:pt idx="0">
                  <c:v>commons-beanutils</c:v>
                </c:pt>
              </c:strCache>
            </c:strRef>
          </c:tx>
          <c:val>
            <c:numRef>
              <c:f>'Measurements_&amp;_Graphs'!$CN$34:$CN$39</c:f>
              <c:numCache>
                <c:formatCode>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BE2-4161-B863-559A0C7318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5645536"/>
        <c:axId val="795645144"/>
      </c:radarChart>
      <c:valAx>
        <c:axId val="795645144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ADB9CA">
                  <a:alpha val="23000"/>
                </a:srgbClr>
              </a:solidFill>
              <a:prstDash val="solid"/>
              <a:round/>
            </a:ln>
          </c:spPr>
        </c:majorGridlines>
        <c:numFmt formatCode="0%" sourceLinked="1"/>
        <c:majorTickMark val="none"/>
        <c:minorTickMark val="none"/>
        <c:tickLblPos val="nextTo"/>
        <c:spPr>
          <a:noFill/>
          <a:ln w="6345" cap="flat">
            <a:solidFill>
              <a:srgbClr val="ADB9CA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795645536"/>
        <c:crosses val="autoZero"/>
        <c:crossBetween val="between"/>
      </c:valAx>
      <c:catAx>
        <c:axId val="795645536"/>
        <c:scaling>
          <c:orientation val="minMax"/>
        </c:scaling>
        <c:delete val="0"/>
        <c:axPos val="b"/>
        <c:majorGridlines>
          <c:spPr>
            <a:ln w="6345" cap="flat">
              <a:solidFill>
                <a:srgbClr val="898989"/>
              </a:solidFill>
              <a:prstDash val="solid"/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14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795645144"/>
        <c:crosses val="autoZero"/>
        <c:auto val="1"/>
        <c:lblAlgn val="ctr"/>
        <c:lblOffset val="100"/>
        <c:noMultiLvlLbl val="0"/>
      </c:catAx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76067299279897704"/>
          <c:y val="3.1933193602598234E-2"/>
          <c:w val="0.20343796711509715"/>
          <c:h val="0.86492380898430876"/>
        </c:manualLayout>
      </c:layout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en-US" sz="12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45" cap="flat">
      <a:solidFill>
        <a:srgbClr val="89898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1800" b="1" i="0" u="none" strike="noStrike" kern="1200" baseline="0">
                <a:solidFill>
                  <a:srgbClr val="000000"/>
                </a:solidFill>
                <a:latin typeface="Calibri"/>
              </a:defRPr>
            </a:pPr>
            <a:r>
              <a:rPr lang="en-US" sz="1800" b="1" i="0" u="none" strike="noStrike" kern="1200" cap="none" spc="0" baseline="0">
                <a:solidFill>
                  <a:srgbClr val="000000"/>
                </a:solidFill>
                <a:uFillTx/>
                <a:latin typeface="Calibri"/>
              </a:rPr>
              <a:t>FOSS Support</a:t>
            </a:r>
          </a:p>
        </c:rich>
      </c:tx>
      <c:overlay val="0"/>
      <c:spPr>
        <a:noFill/>
        <a:ln w="9528">
          <a:solidFill>
            <a:srgbClr val="898989"/>
          </a:solidFill>
          <a:prstDash val="solid"/>
        </a:ln>
      </c:spPr>
    </c:title>
    <c:autoTitleDeleted val="0"/>
    <c:plotArea>
      <c:layout/>
      <c:radarChart>
        <c:radarStyle val="marker"/>
        <c:varyColors val="0"/>
        <c:ser>
          <c:idx val="22"/>
          <c:order val="0"/>
          <c:tx>
            <c:strRef>
              <c:f>'Measurements_&amp;_Graphs'!$CB$3</c:f>
              <c:strCache>
                <c:ptCount val="1"/>
                <c:pt idx="0">
                  <c:v>slf4j-api</c:v>
                </c:pt>
              </c:strCache>
            </c:strRef>
          </c:tx>
          <c:spPr>
            <a:ln w="19046" cap="rnd">
              <a:solidFill>
                <a:srgbClr val="FFDDAD"/>
              </a:solidFill>
              <a:prstDash val="solid"/>
              <a:round/>
            </a:ln>
          </c:spPr>
          <c:cat>
            <c:strRef>
              <c:f>'Measurements_&amp;_Graphs'!$C$41:$C$43</c:f>
              <c:strCache>
                <c:ptCount val="3"/>
                <c:pt idx="0">
                  <c:v>Funding - Monetary</c:v>
                </c:pt>
                <c:pt idx="1">
                  <c:v>Work force</c:v>
                </c:pt>
                <c:pt idx="2">
                  <c:v>Infrastructure assets</c:v>
                </c:pt>
              </c:strCache>
            </c:strRef>
          </c:cat>
          <c:val>
            <c:numRef>
              <c:f>'Measurements_&amp;_Graphs'!$CB$41:$CB$43</c:f>
              <c:numCache>
                <c:formatCode>0%</c:formatCode>
                <c:ptCount val="3"/>
                <c:pt idx="0">
                  <c:v>0.33</c:v>
                </c:pt>
                <c:pt idx="1">
                  <c:v>0.33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58-42C2-9715-698AD2C4CCFA}"/>
            </c:ext>
          </c:extLst>
        </c:ser>
        <c:ser>
          <c:idx val="0"/>
          <c:order val="1"/>
          <c:tx>
            <c:strRef>
              <c:f>'Measurements_&amp;_Graphs'!$CC$3</c:f>
              <c:strCache>
                <c:ptCount val="1"/>
                <c:pt idx="0">
                  <c:v>commons-logging</c:v>
                </c:pt>
              </c:strCache>
            </c:strRef>
          </c:tx>
          <c:val>
            <c:numRef>
              <c:f>'Measurements_&amp;_Graphs'!$CC$41:$CC$43</c:f>
              <c:numCache>
                <c:formatCode>0%</c:formatCode>
                <c:ptCount val="3"/>
                <c:pt idx="0">
                  <c:v>0.66</c:v>
                </c:pt>
                <c:pt idx="1">
                  <c:v>0.33</c:v>
                </c:pt>
                <c:pt idx="2">
                  <c:v>0.66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58-42C2-9715-698AD2C4CCFA}"/>
            </c:ext>
          </c:extLst>
        </c:ser>
        <c:ser>
          <c:idx val="1"/>
          <c:order val="2"/>
          <c:tx>
            <c:strRef>
              <c:f>'Measurements_&amp;_Graphs'!$CD$3</c:f>
              <c:strCache>
                <c:ptCount val="1"/>
                <c:pt idx="0">
                  <c:v>commons-lang</c:v>
                </c:pt>
              </c:strCache>
            </c:strRef>
          </c:tx>
          <c:val>
            <c:numRef>
              <c:f>'Measurements_&amp;_Graphs'!$CD$41:$CD$43</c:f>
              <c:numCache>
                <c:formatCode>0%</c:formatCode>
                <c:ptCount val="3"/>
                <c:pt idx="0">
                  <c:v>0.66</c:v>
                </c:pt>
                <c:pt idx="1">
                  <c:v>0.33</c:v>
                </c:pt>
                <c:pt idx="2">
                  <c:v>0.66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058-42C2-9715-698AD2C4CCFA}"/>
            </c:ext>
          </c:extLst>
        </c:ser>
        <c:ser>
          <c:idx val="2"/>
          <c:order val="3"/>
          <c:tx>
            <c:strRef>
              <c:f>'Measurements_&amp;_Graphs'!$CE$3</c:f>
              <c:strCache>
                <c:ptCount val="1"/>
                <c:pt idx="0">
                  <c:v>commons-collections</c:v>
                </c:pt>
              </c:strCache>
            </c:strRef>
          </c:tx>
          <c:val>
            <c:numRef>
              <c:f>'Measurements_&amp;_Graphs'!$CE$41:$CE$43</c:f>
              <c:numCache>
                <c:formatCode>0%</c:formatCode>
                <c:ptCount val="3"/>
                <c:pt idx="0">
                  <c:v>0.66</c:v>
                </c:pt>
                <c:pt idx="1">
                  <c:v>0.33</c:v>
                </c:pt>
                <c:pt idx="2">
                  <c:v>0.66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058-42C2-9715-698AD2C4CCFA}"/>
            </c:ext>
          </c:extLst>
        </c:ser>
        <c:ser>
          <c:idx val="3"/>
          <c:order val="4"/>
          <c:tx>
            <c:strRef>
              <c:f>'Measurements_&amp;_Graphs'!$CF$3</c:f>
              <c:strCache>
                <c:ptCount val="1"/>
                <c:pt idx="0">
                  <c:v>log4j</c:v>
                </c:pt>
              </c:strCache>
            </c:strRef>
          </c:tx>
          <c:val>
            <c:numRef>
              <c:f>'Measurements_&amp;_Graphs'!$CF$41:$CF$43</c:f>
              <c:numCache>
                <c:formatCode>0%</c:formatCode>
                <c:ptCount val="3"/>
                <c:pt idx="0">
                  <c:v>0.66</c:v>
                </c:pt>
                <c:pt idx="1">
                  <c:v>0.33</c:v>
                </c:pt>
                <c:pt idx="2">
                  <c:v>0.66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058-42C2-9715-698AD2C4CCFA}"/>
            </c:ext>
          </c:extLst>
        </c:ser>
        <c:ser>
          <c:idx val="4"/>
          <c:order val="5"/>
          <c:tx>
            <c:strRef>
              <c:f>'Measurements_&amp;_Graphs'!$CG$3</c:f>
              <c:strCache>
                <c:ptCount val="1"/>
                <c:pt idx="0">
                  <c:v>commons-io</c:v>
                </c:pt>
              </c:strCache>
            </c:strRef>
          </c:tx>
          <c:val>
            <c:numRef>
              <c:f>'Measurements_&amp;_Graphs'!$CG$41:$CG$43</c:f>
              <c:numCache>
                <c:formatCode>0%</c:formatCode>
                <c:ptCount val="3"/>
                <c:pt idx="0">
                  <c:v>0.66</c:v>
                </c:pt>
                <c:pt idx="1">
                  <c:v>0.33</c:v>
                </c:pt>
                <c:pt idx="2">
                  <c:v>0.66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058-42C2-9715-698AD2C4CCFA}"/>
            </c:ext>
          </c:extLst>
        </c:ser>
        <c:ser>
          <c:idx val="5"/>
          <c:order val="6"/>
          <c:tx>
            <c:strRef>
              <c:f>'Measurements_&amp;_Graphs'!$CH$3</c:f>
              <c:strCache>
                <c:ptCount val="1"/>
                <c:pt idx="0">
                  <c:v>spring-core</c:v>
                </c:pt>
              </c:strCache>
            </c:strRef>
          </c:tx>
          <c:val>
            <c:numRef>
              <c:f>'Measurements_&amp;_Graphs'!$CH$41:$CH$43</c:f>
              <c:numCache>
                <c:formatCode>0%</c:formatCode>
                <c:ptCount val="3"/>
                <c:pt idx="0">
                  <c:v>1</c:v>
                </c:pt>
                <c:pt idx="1">
                  <c:v>1</c:v>
                </c:pt>
                <c:pt idx="2">
                  <c:v>0.33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58-42C2-9715-698AD2C4CCFA}"/>
            </c:ext>
          </c:extLst>
        </c:ser>
        <c:ser>
          <c:idx val="6"/>
          <c:order val="7"/>
          <c:tx>
            <c:strRef>
              <c:f>'Measurements_&amp;_Graphs'!$CI$3</c:f>
              <c:strCache>
                <c:ptCount val="1"/>
                <c:pt idx="0">
                  <c:v>jcl-over-slf4j</c:v>
                </c:pt>
              </c:strCache>
            </c:strRef>
          </c:tx>
          <c:val>
            <c:numRef>
              <c:f>'Measurements_&amp;_Graphs'!$CI$41:$CI$43</c:f>
              <c:numCache>
                <c:formatCode>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058-42C2-9715-698AD2C4CCFA}"/>
            </c:ext>
          </c:extLst>
        </c:ser>
        <c:ser>
          <c:idx val="7"/>
          <c:order val="8"/>
          <c:tx>
            <c:strRef>
              <c:f>'Measurements_&amp;_Graphs'!$CJ$3</c:f>
              <c:strCache>
                <c:ptCount val="1"/>
                <c:pt idx="0">
                  <c:v>commons-codec</c:v>
                </c:pt>
              </c:strCache>
            </c:strRef>
          </c:tx>
          <c:val>
            <c:numRef>
              <c:f>'Measurements_&amp;_Graphs'!$CJ$41:$CJ$43</c:f>
              <c:numCache>
                <c:formatCode>0%</c:formatCode>
                <c:ptCount val="3"/>
                <c:pt idx="0">
                  <c:v>0.66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058-42C2-9715-698AD2C4CCFA}"/>
            </c:ext>
          </c:extLst>
        </c:ser>
        <c:ser>
          <c:idx val="8"/>
          <c:order val="9"/>
          <c:tx>
            <c:strRef>
              <c:f>'Measurements_&amp;_Graphs'!$CK$3</c:f>
              <c:strCache>
                <c:ptCount val="1"/>
                <c:pt idx="0">
                  <c:v>javassist</c:v>
                </c:pt>
              </c:strCache>
            </c:strRef>
          </c:tx>
          <c:val>
            <c:numRef>
              <c:f>'Measurements_&amp;_Graphs'!$CK$41:$CK$43</c:f>
              <c:numCache>
                <c:formatCode>0%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058-42C2-9715-698AD2C4CCFA}"/>
            </c:ext>
          </c:extLst>
        </c:ser>
        <c:ser>
          <c:idx val="9"/>
          <c:order val="10"/>
          <c:tx>
            <c:strRef>
              <c:f>'Measurements_&amp;_Graphs'!$CL$3</c:f>
              <c:strCache>
                <c:ptCount val="1"/>
                <c:pt idx="0">
                  <c:v>aopalliance</c:v>
                </c:pt>
              </c:strCache>
            </c:strRef>
          </c:tx>
          <c:val>
            <c:numRef>
              <c:f>'Measurements_&amp;_Graphs'!$CL$41:$CL$43</c:f>
              <c:numCache>
                <c:formatCode>0%</c:formatCode>
                <c:ptCount val="3"/>
                <c:pt idx="0">
                  <c:v>0.33</c:v>
                </c:pt>
                <c:pt idx="1">
                  <c:v>0.33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058-42C2-9715-698AD2C4CCFA}"/>
            </c:ext>
          </c:extLst>
        </c:ser>
        <c:ser>
          <c:idx val="10"/>
          <c:order val="11"/>
          <c:tx>
            <c:strRef>
              <c:f>'Measurements_&amp;_Graphs'!$CM$3</c:f>
              <c:strCache>
                <c:ptCount val="1"/>
                <c:pt idx="0">
                  <c:v>validation-api</c:v>
                </c:pt>
              </c:strCache>
            </c:strRef>
          </c:tx>
          <c:val>
            <c:numRef>
              <c:f>'Measurements_&amp;_Graphs'!$CM$41:$CM$43</c:f>
              <c:numCache>
                <c:formatCode>0%</c:formatCode>
                <c:ptCount val="3"/>
                <c:pt idx="0">
                  <c:v>0.33</c:v>
                </c:pt>
                <c:pt idx="1">
                  <c:v>0.66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058-42C2-9715-698AD2C4CCFA}"/>
            </c:ext>
          </c:extLst>
        </c:ser>
        <c:ser>
          <c:idx val="11"/>
          <c:order val="12"/>
          <c:tx>
            <c:strRef>
              <c:f>'Measurements_&amp;_Graphs'!$CN$3</c:f>
              <c:strCache>
                <c:ptCount val="1"/>
                <c:pt idx="0">
                  <c:v>commons-beanutils</c:v>
                </c:pt>
              </c:strCache>
            </c:strRef>
          </c:tx>
          <c:val>
            <c:numRef>
              <c:f>'Measurements_&amp;_Graphs'!$CN$41:$CN$43</c:f>
              <c:numCache>
                <c:formatCode>0%</c:formatCode>
                <c:ptCount val="3"/>
                <c:pt idx="0">
                  <c:v>0.66</c:v>
                </c:pt>
                <c:pt idx="1">
                  <c:v>0.33</c:v>
                </c:pt>
                <c:pt idx="2">
                  <c:v>0.66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058-42C2-9715-698AD2C4CC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5647104"/>
        <c:axId val="795649848"/>
      </c:radarChart>
      <c:valAx>
        <c:axId val="795649848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ADB9CA">
                  <a:alpha val="23000"/>
                </a:srgbClr>
              </a:solidFill>
              <a:prstDash val="solid"/>
              <a:round/>
            </a:ln>
          </c:spPr>
        </c:majorGridlines>
        <c:numFmt formatCode="0%" sourceLinked="1"/>
        <c:majorTickMark val="none"/>
        <c:minorTickMark val="none"/>
        <c:tickLblPos val="nextTo"/>
        <c:spPr>
          <a:noFill/>
          <a:ln w="6345" cap="flat">
            <a:solidFill>
              <a:srgbClr val="ADB9CA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795647104"/>
        <c:crosses val="autoZero"/>
        <c:crossBetween val="between"/>
      </c:valAx>
      <c:catAx>
        <c:axId val="795647104"/>
        <c:scaling>
          <c:orientation val="minMax"/>
        </c:scaling>
        <c:delete val="0"/>
        <c:axPos val="b"/>
        <c:majorGridlines>
          <c:spPr>
            <a:ln w="6345" cap="flat">
              <a:solidFill>
                <a:srgbClr val="898989"/>
              </a:solidFill>
              <a:prstDash val="solid"/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795649848"/>
        <c:crosses val="autoZero"/>
        <c:auto val="1"/>
        <c:lblAlgn val="ctr"/>
        <c:lblOffset val="100"/>
        <c:noMultiLvlLbl val="0"/>
      </c:catAx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78543095906115179"/>
          <c:y val="9.6348155030473198E-2"/>
          <c:w val="0.19747682075219966"/>
          <c:h val="0.67344735019293755"/>
        </c:manualLayout>
      </c:layout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en-US" sz="12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45" cap="flat">
      <a:solidFill>
        <a:srgbClr val="89898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2000" b="1" i="0" u="none" strike="noStrike" kern="1200" baseline="0">
                <a:solidFill>
                  <a:srgbClr val="000000"/>
                </a:solidFill>
                <a:latin typeface="Calibri"/>
              </a:defRPr>
            </a:pPr>
            <a:r>
              <a:rPr lang="en-US" sz="2000" b="1" i="0" u="none" strike="noStrike" kern="1200" cap="none" spc="0" baseline="0">
                <a:solidFill>
                  <a:srgbClr val="000000"/>
                </a:solidFill>
                <a:uFillTx/>
                <a:latin typeface="Calibri"/>
              </a:rPr>
              <a:t>Comparison of Projects and Categories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761984997690993"/>
          <c:y val="0.20191334719902918"/>
          <c:w val="0.36930899826512398"/>
          <c:h val="0.52740572979271638"/>
        </c:manualLayout>
      </c:layout>
      <c:radarChart>
        <c:radarStyle val="marker"/>
        <c:varyColors val="0"/>
        <c:ser>
          <c:idx val="23"/>
          <c:order val="0"/>
          <c:tx>
            <c:strRef>
              <c:f>'Measurements_&amp;_Graphs'!$CB$3</c:f>
              <c:strCache>
                <c:ptCount val="1"/>
                <c:pt idx="0">
                  <c:v>slf4j-api</c:v>
                </c:pt>
              </c:strCache>
            </c:strRef>
          </c:tx>
          <c:cat>
            <c:strRef>
              <c:f>'Measurements_&amp;_Graphs'!$C$48:$C$53</c:f>
              <c:strCache>
                <c:ptCount val="6"/>
                <c:pt idx="0">
                  <c:v>Community Activity</c:v>
                </c:pt>
                <c:pt idx="1">
                  <c:v>Performance</c:v>
                </c:pt>
                <c:pt idx="2">
                  <c:v>Quality and Security</c:v>
                </c:pt>
                <c:pt idx="3">
                  <c:v>Demographics and Diversity</c:v>
                </c:pt>
                <c:pt idx="4">
                  <c:v>Governance</c:v>
                </c:pt>
                <c:pt idx="5">
                  <c:v>FOSS Support</c:v>
                </c:pt>
              </c:strCache>
            </c:strRef>
          </c:cat>
          <c:val>
            <c:numRef>
              <c:f>('Measurements_&amp;_Graphs'!$CB$15,'Measurements_&amp;_Graphs'!$CB$19,'Measurements_&amp;_Graphs'!$CB$27,'Measurements_&amp;_Graphs'!$CB$33,'Measurements_&amp;_Graphs'!$CB$40,'Measurements_&amp;_Graphs'!$CB$44)</c:f>
              <c:numCache>
                <c:formatCode>0%</c:formatCode>
                <c:ptCount val="6"/>
                <c:pt idx="0">
                  <c:v>0.66600000000000004</c:v>
                </c:pt>
                <c:pt idx="1">
                  <c:v>0</c:v>
                </c:pt>
                <c:pt idx="2">
                  <c:v>0.14285714285714285</c:v>
                </c:pt>
                <c:pt idx="3">
                  <c:v>0.42599999999999999</c:v>
                </c:pt>
                <c:pt idx="4">
                  <c:v>0.52666666666666673</c:v>
                </c:pt>
                <c:pt idx="5">
                  <c:v>0.55333333333333334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00-4FCB-9251-399D0D6D497B}"/>
            </c:ext>
          </c:extLst>
        </c:ser>
        <c:ser>
          <c:idx val="0"/>
          <c:order val="1"/>
          <c:tx>
            <c:strRef>
              <c:f>'Measurements_&amp;_Graphs'!$CC$3</c:f>
              <c:strCache>
                <c:ptCount val="1"/>
                <c:pt idx="0">
                  <c:v>commons-logging</c:v>
                </c:pt>
              </c:strCache>
            </c:strRef>
          </c:tx>
          <c:val>
            <c:numRef>
              <c:f>('Measurements_&amp;_Graphs'!$CC$15,'Measurements_&amp;_Graphs'!$CC$19,'Measurements_&amp;_Graphs'!$CC$27,'Measurements_&amp;_Graphs'!$CC$33,'Measurements_&amp;_Graphs'!$CC$40,'Measurements_&amp;_Graphs'!$CC$44)</c:f>
              <c:numCache>
                <c:formatCode>0%</c:formatCode>
                <c:ptCount val="6"/>
                <c:pt idx="0">
                  <c:v>0.51600000000000001</c:v>
                </c:pt>
                <c:pt idx="1">
                  <c:v>0</c:v>
                </c:pt>
                <c:pt idx="2">
                  <c:v>0.38</c:v>
                </c:pt>
                <c:pt idx="3">
                  <c:v>0.76</c:v>
                </c:pt>
                <c:pt idx="4">
                  <c:v>0.61</c:v>
                </c:pt>
                <c:pt idx="5">
                  <c:v>0.54999999999999993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00-4FCB-9251-399D0D6D497B}"/>
            </c:ext>
          </c:extLst>
        </c:ser>
        <c:ser>
          <c:idx val="1"/>
          <c:order val="2"/>
          <c:tx>
            <c:strRef>
              <c:f>'Measurements_&amp;_Graphs'!$CD$3</c:f>
              <c:strCache>
                <c:ptCount val="1"/>
                <c:pt idx="0">
                  <c:v>commons-lang</c:v>
                </c:pt>
              </c:strCache>
            </c:strRef>
          </c:tx>
          <c:val>
            <c:numRef>
              <c:f>('Measurements_&amp;_Graphs'!$CD$15,'Measurements_&amp;_Graphs'!$CD$19,'Measurements_&amp;_Graphs'!$CD$27,'Measurements_&amp;_Graphs'!$CD$33,'Measurements_&amp;_Graphs'!$CD$40,'Measurements_&amp;_Graphs'!$CD$44)</c:f>
              <c:numCache>
                <c:formatCode>0%</c:formatCode>
                <c:ptCount val="6"/>
                <c:pt idx="0">
                  <c:v>0.66600000000000004</c:v>
                </c:pt>
                <c:pt idx="1">
                  <c:v>0.11</c:v>
                </c:pt>
                <c:pt idx="2">
                  <c:v>0.38</c:v>
                </c:pt>
                <c:pt idx="3">
                  <c:v>0.76</c:v>
                </c:pt>
                <c:pt idx="4">
                  <c:v>0.61</c:v>
                </c:pt>
                <c:pt idx="5">
                  <c:v>0.54999999999999993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00-4FCB-9251-399D0D6D497B}"/>
            </c:ext>
          </c:extLst>
        </c:ser>
        <c:ser>
          <c:idx val="2"/>
          <c:order val="3"/>
          <c:tx>
            <c:strRef>
              <c:f>'Measurements_&amp;_Graphs'!$CE$3</c:f>
              <c:strCache>
                <c:ptCount val="1"/>
                <c:pt idx="0">
                  <c:v>commons-collections</c:v>
                </c:pt>
              </c:strCache>
            </c:strRef>
          </c:tx>
          <c:val>
            <c:numRef>
              <c:f>('Measurements_&amp;_Graphs'!$CE$15,'Measurements_&amp;_Graphs'!$CE$19,'Measurements_&amp;_Graphs'!$CE$27,'Measurements_&amp;_Graphs'!$CE$33,'Measurements_&amp;_Graphs'!$CE$40,'Measurements_&amp;_Graphs'!$CE$44)</c:f>
              <c:numCache>
                <c:formatCode>0%</c:formatCode>
                <c:ptCount val="6"/>
                <c:pt idx="0">
                  <c:v>0.61599999999999999</c:v>
                </c:pt>
                <c:pt idx="1">
                  <c:v>0.33333333333333331</c:v>
                </c:pt>
                <c:pt idx="2">
                  <c:v>0.38</c:v>
                </c:pt>
                <c:pt idx="3">
                  <c:v>0.64</c:v>
                </c:pt>
                <c:pt idx="4">
                  <c:v>0.61</c:v>
                </c:pt>
                <c:pt idx="5">
                  <c:v>0.54999999999999993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F00-4FCB-9251-399D0D6D497B}"/>
            </c:ext>
          </c:extLst>
        </c:ser>
        <c:ser>
          <c:idx val="3"/>
          <c:order val="4"/>
          <c:tx>
            <c:strRef>
              <c:f>'Measurements_&amp;_Graphs'!$CF$3</c:f>
              <c:strCache>
                <c:ptCount val="1"/>
                <c:pt idx="0">
                  <c:v>log4j</c:v>
                </c:pt>
              </c:strCache>
            </c:strRef>
          </c:tx>
          <c:val>
            <c:numRef>
              <c:f>('Measurements_&amp;_Graphs'!$CF$15,'Measurements_&amp;_Graphs'!$CF$19,'Measurements_&amp;_Graphs'!$CF$27,'Measurements_&amp;_Graphs'!$CF$33,'Measurements_&amp;_Graphs'!$CF$40,'Measurements_&amp;_Graphs'!$CF$44)</c:f>
              <c:numCache>
                <c:formatCode>0%</c:formatCode>
                <c:ptCount val="6"/>
                <c:pt idx="0">
                  <c:v>0.71599999999999997</c:v>
                </c:pt>
                <c:pt idx="1">
                  <c:v>0.11</c:v>
                </c:pt>
                <c:pt idx="2">
                  <c:v>0.38</c:v>
                </c:pt>
                <c:pt idx="3">
                  <c:v>0.72</c:v>
                </c:pt>
                <c:pt idx="4">
                  <c:v>0.61</c:v>
                </c:pt>
                <c:pt idx="5">
                  <c:v>0.54999999999999993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F00-4FCB-9251-399D0D6D497B}"/>
            </c:ext>
          </c:extLst>
        </c:ser>
        <c:ser>
          <c:idx val="4"/>
          <c:order val="5"/>
          <c:tx>
            <c:strRef>
              <c:f>'Measurements_&amp;_Graphs'!$CG$3</c:f>
              <c:strCache>
                <c:ptCount val="1"/>
                <c:pt idx="0">
                  <c:v>commons-io</c:v>
                </c:pt>
              </c:strCache>
            </c:strRef>
          </c:tx>
          <c:val>
            <c:numRef>
              <c:f>('Measurements_&amp;_Graphs'!$CG$15,'Measurements_&amp;_Graphs'!$CG$19,'Measurements_&amp;_Graphs'!$CG$27,'Measurements_&amp;_Graphs'!$CG$33,'Measurements_&amp;_Graphs'!$CG$40,'Measurements_&amp;_Graphs'!$CG$44)</c:f>
              <c:numCache>
                <c:formatCode>0%</c:formatCode>
                <c:ptCount val="6"/>
                <c:pt idx="0">
                  <c:v>0.61599999999999999</c:v>
                </c:pt>
                <c:pt idx="1">
                  <c:v>0</c:v>
                </c:pt>
                <c:pt idx="2">
                  <c:v>0.38</c:v>
                </c:pt>
                <c:pt idx="3">
                  <c:v>0.67999999999999994</c:v>
                </c:pt>
                <c:pt idx="4">
                  <c:v>0.61</c:v>
                </c:pt>
                <c:pt idx="5">
                  <c:v>0.54999999999999993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F00-4FCB-9251-399D0D6D497B}"/>
            </c:ext>
          </c:extLst>
        </c:ser>
        <c:ser>
          <c:idx val="5"/>
          <c:order val="6"/>
          <c:tx>
            <c:strRef>
              <c:f>'Measurements_&amp;_Graphs'!$CH$3</c:f>
              <c:strCache>
                <c:ptCount val="1"/>
                <c:pt idx="0">
                  <c:v>spring-core</c:v>
                </c:pt>
              </c:strCache>
            </c:strRef>
          </c:tx>
          <c:val>
            <c:numRef>
              <c:f>('Measurements_&amp;_Graphs'!$CH$15,'Measurements_&amp;_Graphs'!$CH$19,'Measurements_&amp;_Graphs'!$CH$27,'Measurements_&amp;_Graphs'!$CH$33,'Measurements_&amp;_Graphs'!$CH$40,'Measurements_&amp;_Graphs'!$CH$44)</c:f>
              <c:numCache>
                <c:formatCode>0%</c:formatCode>
                <c:ptCount val="6"/>
                <c:pt idx="0">
                  <c:v>0.8</c:v>
                </c:pt>
                <c:pt idx="1">
                  <c:v>0.22</c:v>
                </c:pt>
                <c:pt idx="2">
                  <c:v>0.42857142857142855</c:v>
                </c:pt>
                <c:pt idx="3">
                  <c:v>0.57000000000000006</c:v>
                </c:pt>
                <c:pt idx="4">
                  <c:v>0.75</c:v>
                </c:pt>
                <c:pt idx="5">
                  <c:v>0.77666666666666673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F00-4FCB-9251-399D0D6D497B}"/>
            </c:ext>
          </c:extLst>
        </c:ser>
        <c:ser>
          <c:idx val="6"/>
          <c:order val="7"/>
          <c:tx>
            <c:strRef>
              <c:f>'Measurements_&amp;_Graphs'!$CI$3</c:f>
              <c:strCache>
                <c:ptCount val="1"/>
                <c:pt idx="0">
                  <c:v>jcl-over-slf4j</c:v>
                </c:pt>
              </c:strCache>
            </c:strRef>
          </c:tx>
          <c:val>
            <c:numRef>
              <c:f>('Measurements_&amp;_Graphs'!$CI$15,'Measurements_&amp;_Graphs'!$CI$19,'Measurements_&amp;_Graphs'!$CI$27,'Measurements_&amp;_Graphs'!$CI$33,'Measurements_&amp;_Graphs'!$CI$40,'Measurements_&amp;_Graphs'!$CI$44)</c:f>
              <c:numCache>
                <c:formatCode>0%</c:formatCode>
                <c:ptCount val="6"/>
                <c:pt idx="0">
                  <c:v>0.38300000000000001</c:v>
                </c:pt>
                <c:pt idx="1">
                  <c:v>0</c:v>
                </c:pt>
                <c:pt idx="2">
                  <c:v>0.2857142857142857</c:v>
                </c:pt>
                <c:pt idx="3">
                  <c:v>0.36</c:v>
                </c:pt>
                <c:pt idx="4">
                  <c:v>5.5E-2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F00-4FCB-9251-399D0D6D497B}"/>
            </c:ext>
          </c:extLst>
        </c:ser>
        <c:ser>
          <c:idx val="7"/>
          <c:order val="8"/>
          <c:tx>
            <c:strRef>
              <c:f>'Measurements_&amp;_Graphs'!$CJ$3</c:f>
              <c:strCache>
                <c:ptCount val="1"/>
                <c:pt idx="0">
                  <c:v>commons-codec</c:v>
                </c:pt>
              </c:strCache>
            </c:strRef>
          </c:tx>
          <c:val>
            <c:numRef>
              <c:f>('Measurements_&amp;_Graphs'!$CJ$15,'Measurements_&amp;_Graphs'!$CJ$19,'Measurements_&amp;_Graphs'!$CJ$27,'Measurements_&amp;_Graphs'!$CJ$33,'Measurements_&amp;_Graphs'!$CJ$40,'Measurements_&amp;_Graphs'!$CJ$44)</c:f>
              <c:numCache>
                <c:formatCode>0%</c:formatCode>
                <c:ptCount val="6"/>
                <c:pt idx="0">
                  <c:v>0.54100000000000004</c:v>
                </c:pt>
                <c:pt idx="1">
                  <c:v>0</c:v>
                </c:pt>
                <c:pt idx="2">
                  <c:v>0.38</c:v>
                </c:pt>
                <c:pt idx="3">
                  <c:v>0.76</c:v>
                </c:pt>
                <c:pt idx="4">
                  <c:v>0.61</c:v>
                </c:pt>
                <c:pt idx="5">
                  <c:v>0.88666666666666671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F00-4FCB-9251-399D0D6D497B}"/>
            </c:ext>
          </c:extLst>
        </c:ser>
        <c:ser>
          <c:idx val="8"/>
          <c:order val="9"/>
          <c:tx>
            <c:strRef>
              <c:f>'Measurements_&amp;_Graphs'!$CK$3</c:f>
              <c:strCache>
                <c:ptCount val="1"/>
                <c:pt idx="0">
                  <c:v>javassist</c:v>
                </c:pt>
              </c:strCache>
            </c:strRef>
          </c:tx>
          <c:val>
            <c:numRef>
              <c:f>('Measurements_&amp;_Graphs'!$CK$15,'Measurements_&amp;_Graphs'!$CK$19,'Measurements_&amp;_Graphs'!$CK$27,'Measurements_&amp;_Graphs'!$CK$33,'Measurements_&amp;_Graphs'!$CK$40,'Measurements_&amp;_Graphs'!$CK$44)</c:f>
              <c:numCache>
                <c:formatCode>0%</c:formatCode>
                <c:ptCount val="6"/>
                <c:pt idx="0">
                  <c:v>0.68300000000000005</c:v>
                </c:pt>
                <c:pt idx="1">
                  <c:v>0.11</c:v>
                </c:pt>
                <c:pt idx="2">
                  <c:v>0.23714285714285716</c:v>
                </c:pt>
                <c:pt idx="3">
                  <c:v>0.5</c:v>
                </c:pt>
                <c:pt idx="4">
                  <c:v>0.33166666666666672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F00-4FCB-9251-399D0D6D497B}"/>
            </c:ext>
          </c:extLst>
        </c:ser>
        <c:ser>
          <c:idx val="9"/>
          <c:order val="10"/>
          <c:tx>
            <c:strRef>
              <c:f>'Measurements_&amp;_Graphs'!$CL$3</c:f>
              <c:strCache>
                <c:ptCount val="1"/>
                <c:pt idx="0">
                  <c:v>aopalliance</c:v>
                </c:pt>
              </c:strCache>
            </c:strRef>
          </c:tx>
          <c:val>
            <c:numRef>
              <c:f>('Measurements_&amp;_Graphs'!$CL$15,'Measurements_&amp;_Graphs'!$CL$19,'Measurements_&amp;_Graphs'!$CL$27,'Measurements_&amp;_Graphs'!$CL$33,'Measurements_&amp;_Graphs'!$CL$40,'Measurements_&amp;_Graphs'!$CL$44)</c:f>
              <c:numCache>
                <c:formatCode>0%</c:formatCode>
                <c:ptCount val="6"/>
                <c:pt idx="0">
                  <c:v>0.36599999999999999</c:v>
                </c:pt>
                <c:pt idx="1">
                  <c:v>0</c:v>
                </c:pt>
                <c:pt idx="2">
                  <c:v>7.1428571428571425E-2</c:v>
                </c:pt>
                <c:pt idx="3">
                  <c:v>0.36</c:v>
                </c:pt>
                <c:pt idx="4">
                  <c:v>0.11</c:v>
                </c:pt>
                <c:pt idx="5">
                  <c:v>0.22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F00-4FCB-9251-399D0D6D497B}"/>
            </c:ext>
          </c:extLst>
        </c:ser>
        <c:ser>
          <c:idx val="10"/>
          <c:order val="11"/>
          <c:tx>
            <c:strRef>
              <c:f>'Measurements_&amp;_Graphs'!$CM$3</c:f>
              <c:strCache>
                <c:ptCount val="1"/>
                <c:pt idx="0">
                  <c:v>validation-api</c:v>
                </c:pt>
              </c:strCache>
            </c:strRef>
          </c:tx>
          <c:val>
            <c:numRef>
              <c:f>('Measurements_&amp;_Graphs'!$CM$15,'Measurements_&amp;_Graphs'!$CM$19,'Measurements_&amp;_Graphs'!$CM$27,'Measurements_&amp;_Graphs'!$CM$33,'Measurements_&amp;_Graphs'!$CM$40,'Measurements_&amp;_Graphs'!$CM$44)</c:f>
              <c:numCache>
                <c:formatCode>0%</c:formatCode>
                <c:ptCount val="6"/>
                <c:pt idx="0">
                  <c:v>0.43200000000000005</c:v>
                </c:pt>
                <c:pt idx="1">
                  <c:v>0</c:v>
                </c:pt>
                <c:pt idx="2">
                  <c:v>0.61571428571428577</c:v>
                </c:pt>
                <c:pt idx="3">
                  <c:v>0.45200000000000007</c:v>
                </c:pt>
                <c:pt idx="4">
                  <c:v>0.47000000000000003</c:v>
                </c:pt>
                <c:pt idx="5">
                  <c:v>0.66333333333333333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F00-4FCB-9251-399D0D6D497B}"/>
            </c:ext>
          </c:extLst>
        </c:ser>
        <c:ser>
          <c:idx val="11"/>
          <c:order val="12"/>
          <c:tx>
            <c:strRef>
              <c:f>'Measurements_&amp;_Graphs'!$CN$3</c:f>
              <c:strCache>
                <c:ptCount val="1"/>
                <c:pt idx="0">
                  <c:v>commons-beanutils</c:v>
                </c:pt>
              </c:strCache>
            </c:strRef>
          </c:tx>
          <c:val>
            <c:numRef>
              <c:f>('Measurements_&amp;_Graphs'!$CN$15,'Measurements_&amp;_Graphs'!$CN$19,'Measurements_&amp;_Graphs'!$CN$27,'Measurements_&amp;_Graphs'!$CN$33,'Measurements_&amp;_Graphs'!$CN$40,'Measurements_&amp;_Graphs'!$CN$44)</c:f>
              <c:numCache>
                <c:formatCode>0%</c:formatCode>
                <c:ptCount val="6"/>
                <c:pt idx="0">
                  <c:v>0.51600000000000001</c:v>
                </c:pt>
                <c:pt idx="1">
                  <c:v>0.11</c:v>
                </c:pt>
                <c:pt idx="2">
                  <c:v>0</c:v>
                </c:pt>
                <c:pt idx="3">
                  <c:v>0.76</c:v>
                </c:pt>
                <c:pt idx="4">
                  <c:v>0.61</c:v>
                </c:pt>
                <c:pt idx="5">
                  <c:v>0.54999999999999993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F00-4FCB-9251-399D0D6D49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5340832"/>
        <c:axId val="705344752"/>
      </c:radarChart>
      <c:valAx>
        <c:axId val="70534475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D6DCE5"/>
              </a:solidFill>
              <a:prstDash val="solid"/>
              <a:round/>
            </a:ln>
          </c:spPr>
        </c:majorGridlines>
        <c:numFmt formatCode="0%" sourceLinked="0"/>
        <c:majorTickMark val="cross"/>
        <c:minorTickMark val="none"/>
        <c:tickLblPos val="nextTo"/>
        <c:spPr>
          <a:noFill/>
          <a:ln w="6345" cap="flat">
            <a:solidFill>
              <a:srgbClr val="89898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705340832"/>
        <c:crosses val="autoZero"/>
        <c:crossBetween val="between"/>
      </c:valAx>
      <c:catAx>
        <c:axId val="705340832"/>
        <c:scaling>
          <c:orientation val="minMax"/>
        </c:scaling>
        <c:delete val="0"/>
        <c:axPos val="b"/>
        <c:majorGridlines>
          <c:spPr>
            <a:ln w="6345" cap="flat">
              <a:solidFill>
                <a:srgbClr val="898989"/>
              </a:solidFill>
              <a:prstDash val="solid"/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noFill/>
          <a:ln w="6345" cap="flat">
            <a:solidFill>
              <a:srgbClr val="89898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12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705344752"/>
        <c:crosses val="autoZero"/>
        <c:auto val="1"/>
        <c:lblAlgn val="ctr"/>
        <c:lblOffset val="100"/>
        <c:noMultiLvlLbl val="0"/>
      </c:catAx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76321308812088373"/>
          <c:y val="0.11675684567673621"/>
          <c:w val="0.23678691187911613"/>
          <c:h val="0.79229974856822027"/>
        </c:manualLayout>
      </c:layout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en-US" sz="12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45" cap="flat">
      <a:solidFill>
        <a:srgbClr val="89898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2000" b="1" i="0" u="none" strike="noStrike" kern="1200" baseline="0">
                <a:solidFill>
                  <a:srgbClr val="000000"/>
                </a:solidFill>
                <a:latin typeface="Calibri"/>
              </a:defRPr>
            </a:pPr>
            <a:r>
              <a:rPr lang="en-US" sz="2000" b="1" i="0" u="none" strike="noStrike" kern="1200" cap="none" spc="0" baseline="0">
                <a:solidFill>
                  <a:srgbClr val="000000"/>
                </a:solidFill>
                <a:uFillTx/>
                <a:latin typeface="Calibri"/>
              </a:rPr>
              <a:t>Quality and Security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82867153563564"/>
          <c:y val="0.16410860117895096"/>
          <c:w val="0.41924423027758045"/>
          <c:h val="0.74482113506303516"/>
        </c:manualLayout>
      </c:layout>
      <c:radarChart>
        <c:radarStyle val="marker"/>
        <c:varyColors val="0"/>
        <c:ser>
          <c:idx val="0"/>
          <c:order val="0"/>
          <c:tx>
            <c:strRef>
              <c:f>'Measurements_&amp;_Graphs'!$EC$3</c:f>
              <c:strCache>
                <c:ptCount val="1"/>
                <c:pt idx="0">
                  <c:v>firefox</c:v>
                </c:pt>
              </c:strCache>
            </c:strRef>
          </c:tx>
          <c:cat>
            <c:strRef>
              <c:f>'Measurements_&amp;_Graphs'!$C$20:$C$26</c:f>
              <c:strCache>
                <c:ptCount val="7"/>
                <c:pt idx="0">
                  <c:v>Security requirements</c:v>
                </c:pt>
                <c:pt idx="1">
                  <c:v>Threat modelling</c:v>
                </c:pt>
                <c:pt idx="2">
                  <c:v>Security Code reviews</c:v>
                </c:pt>
                <c:pt idx="3">
                  <c:v>Security testing</c:v>
                </c:pt>
                <c:pt idx="4">
                  <c:v>Vulnerability management</c:v>
                </c:pt>
                <c:pt idx="5">
                  <c:v>Quality assurance - Methodologies used</c:v>
                </c:pt>
                <c:pt idx="6">
                  <c:v> SLA</c:v>
                </c:pt>
              </c:strCache>
            </c:strRef>
          </c:cat>
          <c:val>
            <c:numRef>
              <c:f>'Measurements_&amp;_Graphs'!$EC$20:$EC$26</c:f>
              <c:numCache>
                <c:formatCode>0%</c:formatCode>
                <c:ptCount val="7"/>
                <c:pt idx="0">
                  <c:v>1</c:v>
                </c:pt>
                <c:pt idx="1">
                  <c:v>1</c:v>
                </c:pt>
                <c:pt idx="2">
                  <c:v>0.5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44-4EF6-AFE0-9C379D70693E}"/>
            </c:ext>
          </c:extLst>
        </c:ser>
        <c:ser>
          <c:idx val="1"/>
          <c:order val="1"/>
          <c:tx>
            <c:strRef>
              <c:f>'Measurements_&amp;_Graphs'!$ED$3</c:f>
              <c:strCache>
                <c:ptCount val="1"/>
                <c:pt idx="0">
                  <c:v>VLC</c:v>
                </c:pt>
              </c:strCache>
            </c:strRef>
          </c:tx>
          <c:cat>
            <c:strRef>
              <c:f>'Measurements_&amp;_Graphs'!$C$20:$C$26</c:f>
              <c:strCache>
                <c:ptCount val="7"/>
                <c:pt idx="0">
                  <c:v>Security requirements</c:v>
                </c:pt>
                <c:pt idx="1">
                  <c:v>Threat modelling</c:v>
                </c:pt>
                <c:pt idx="2">
                  <c:v>Security Code reviews</c:v>
                </c:pt>
                <c:pt idx="3">
                  <c:v>Security testing</c:v>
                </c:pt>
                <c:pt idx="4">
                  <c:v>Vulnerability management</c:v>
                </c:pt>
                <c:pt idx="5">
                  <c:v>Quality assurance - Methodologies used</c:v>
                </c:pt>
                <c:pt idx="6">
                  <c:v> SLA</c:v>
                </c:pt>
              </c:strCache>
            </c:strRef>
          </c:cat>
          <c:val>
            <c:numRef>
              <c:f>'Measurements_&amp;_Graphs'!$ED$20:$ED$26</c:f>
              <c:numCache>
                <c:formatCode>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0.5</c:v>
                </c:pt>
                <c:pt idx="3">
                  <c:v>0</c:v>
                </c:pt>
                <c:pt idx="4">
                  <c:v>0.66</c:v>
                </c:pt>
                <c:pt idx="5">
                  <c:v>1</c:v>
                </c:pt>
                <c:pt idx="6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44-4EF6-AFE0-9C379D70693E}"/>
            </c:ext>
          </c:extLst>
        </c:ser>
        <c:ser>
          <c:idx val="2"/>
          <c:order val="2"/>
          <c:tx>
            <c:strRef>
              <c:f>'Measurements_&amp;_Graphs'!$EE$3</c:f>
              <c:strCache>
                <c:ptCount val="1"/>
                <c:pt idx="0">
                  <c:v>7-Zip</c:v>
                </c:pt>
              </c:strCache>
            </c:strRef>
          </c:tx>
          <c:cat>
            <c:strRef>
              <c:f>'Measurements_&amp;_Graphs'!$C$20:$C$26</c:f>
              <c:strCache>
                <c:ptCount val="7"/>
                <c:pt idx="0">
                  <c:v>Security requirements</c:v>
                </c:pt>
                <c:pt idx="1">
                  <c:v>Threat modelling</c:v>
                </c:pt>
                <c:pt idx="2">
                  <c:v>Security Code reviews</c:v>
                </c:pt>
                <c:pt idx="3">
                  <c:v>Security testing</c:v>
                </c:pt>
                <c:pt idx="4">
                  <c:v>Vulnerability management</c:v>
                </c:pt>
                <c:pt idx="5">
                  <c:v>Quality assurance - Methodologies used</c:v>
                </c:pt>
                <c:pt idx="6">
                  <c:v> SLA</c:v>
                </c:pt>
              </c:strCache>
            </c:strRef>
          </c:cat>
          <c:val>
            <c:numRef>
              <c:f>'Measurements_&amp;_Graphs'!$EE$20:$EE$26</c:f>
              <c:numCache>
                <c:formatCode>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0.5</c:v>
                </c:pt>
                <c:pt idx="3">
                  <c:v>0</c:v>
                </c:pt>
                <c:pt idx="4">
                  <c:v>0.33</c:v>
                </c:pt>
                <c:pt idx="5">
                  <c:v>0.33</c:v>
                </c:pt>
                <c:pt idx="6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844-4EF6-AFE0-9C379D70693E}"/>
            </c:ext>
          </c:extLst>
        </c:ser>
        <c:ser>
          <c:idx val="3"/>
          <c:order val="3"/>
          <c:tx>
            <c:strRef>
              <c:f>'Measurements_&amp;_Graphs'!$EF$3</c:f>
              <c:strCache>
                <c:ptCount val="1"/>
                <c:pt idx="0">
                  <c:v>Java (formally not FOSS)</c:v>
                </c:pt>
              </c:strCache>
            </c:strRef>
          </c:tx>
          <c:cat>
            <c:strRef>
              <c:f>'Measurements_&amp;_Graphs'!$C$20:$C$26</c:f>
              <c:strCache>
                <c:ptCount val="7"/>
                <c:pt idx="0">
                  <c:v>Security requirements</c:v>
                </c:pt>
                <c:pt idx="1">
                  <c:v>Threat modelling</c:v>
                </c:pt>
                <c:pt idx="2">
                  <c:v>Security Code reviews</c:v>
                </c:pt>
                <c:pt idx="3">
                  <c:v>Security testing</c:v>
                </c:pt>
                <c:pt idx="4">
                  <c:v>Vulnerability management</c:v>
                </c:pt>
                <c:pt idx="5">
                  <c:v>Quality assurance - Methodologies used</c:v>
                </c:pt>
                <c:pt idx="6">
                  <c:v> SLA</c:v>
                </c:pt>
              </c:strCache>
            </c:strRef>
          </c:cat>
          <c:val>
            <c:numRef>
              <c:f>'Measurements_&amp;_Graphs'!$EF$20:$EF$26</c:f>
              <c:numCache>
                <c:formatCode>0%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844-4EF6-AFE0-9C379D70693E}"/>
            </c:ext>
          </c:extLst>
        </c:ser>
        <c:ser>
          <c:idx val="4"/>
          <c:order val="4"/>
          <c:tx>
            <c:strRef>
              <c:f>'Measurements_&amp;_Graphs'!$EG$3</c:f>
              <c:strCache>
                <c:ptCount val="1"/>
                <c:pt idx="0">
                  <c:v>Calibre </c:v>
                </c:pt>
              </c:strCache>
            </c:strRef>
          </c:tx>
          <c:cat>
            <c:strRef>
              <c:f>'Measurements_&amp;_Graphs'!$C$20:$C$26</c:f>
              <c:strCache>
                <c:ptCount val="7"/>
                <c:pt idx="0">
                  <c:v>Security requirements</c:v>
                </c:pt>
                <c:pt idx="1">
                  <c:v>Threat modelling</c:v>
                </c:pt>
                <c:pt idx="2">
                  <c:v>Security Code reviews</c:v>
                </c:pt>
                <c:pt idx="3">
                  <c:v>Security testing</c:v>
                </c:pt>
                <c:pt idx="4">
                  <c:v>Vulnerability management</c:v>
                </c:pt>
                <c:pt idx="5">
                  <c:v>Quality assurance - Methodologies used</c:v>
                </c:pt>
                <c:pt idx="6">
                  <c:v> SLA</c:v>
                </c:pt>
              </c:strCache>
            </c:strRef>
          </c:cat>
          <c:val>
            <c:numRef>
              <c:f>'Measurements_&amp;_Graphs'!$EG$20:$EG$26</c:f>
              <c:numCache>
                <c:formatCode>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844-4EF6-AFE0-9C379D70693E}"/>
            </c:ext>
          </c:extLst>
        </c:ser>
        <c:ser>
          <c:idx val="5"/>
          <c:order val="5"/>
          <c:tx>
            <c:strRef>
              <c:f>'Measurements_&amp;_Graphs'!$EH$3</c:f>
              <c:strCache>
                <c:ptCount val="1"/>
                <c:pt idx="0">
                  <c:v>XULRunner </c:v>
                </c:pt>
              </c:strCache>
            </c:strRef>
          </c:tx>
          <c:cat>
            <c:strRef>
              <c:f>'Measurements_&amp;_Graphs'!$C$20:$C$26</c:f>
              <c:strCache>
                <c:ptCount val="7"/>
                <c:pt idx="0">
                  <c:v>Security requirements</c:v>
                </c:pt>
                <c:pt idx="1">
                  <c:v>Threat modelling</c:v>
                </c:pt>
                <c:pt idx="2">
                  <c:v>Security Code reviews</c:v>
                </c:pt>
                <c:pt idx="3">
                  <c:v>Security testing</c:v>
                </c:pt>
                <c:pt idx="4">
                  <c:v>Vulnerability management</c:v>
                </c:pt>
                <c:pt idx="5">
                  <c:v>Quality assurance - Methodologies used</c:v>
                </c:pt>
                <c:pt idx="6">
                  <c:v> SLA</c:v>
                </c:pt>
              </c:strCache>
            </c:strRef>
          </c:cat>
          <c:val>
            <c:numRef>
              <c:f>'Measurements_&amp;_Graphs'!$EH$20:$EH$26</c:f>
              <c:numCache>
                <c:formatCode>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844-4EF6-AFE0-9C379D70693E}"/>
            </c:ext>
          </c:extLst>
        </c:ser>
        <c:ser>
          <c:idx val="6"/>
          <c:order val="6"/>
          <c:tx>
            <c:strRef>
              <c:f>'Measurements_&amp;_Graphs'!$EI$3</c:f>
              <c:strCache>
                <c:ptCount val="1"/>
                <c:pt idx="0">
                  <c:v>kernel</c:v>
                </c:pt>
              </c:strCache>
            </c:strRef>
          </c:tx>
          <c:cat>
            <c:strRef>
              <c:f>'Measurements_&amp;_Graphs'!$C$20:$C$26</c:f>
              <c:strCache>
                <c:ptCount val="7"/>
                <c:pt idx="0">
                  <c:v>Security requirements</c:v>
                </c:pt>
                <c:pt idx="1">
                  <c:v>Threat modelling</c:v>
                </c:pt>
                <c:pt idx="2">
                  <c:v>Security Code reviews</c:v>
                </c:pt>
                <c:pt idx="3">
                  <c:v>Security testing</c:v>
                </c:pt>
                <c:pt idx="4">
                  <c:v>Vulnerability management</c:v>
                </c:pt>
                <c:pt idx="5">
                  <c:v>Quality assurance - Methodologies used</c:v>
                </c:pt>
                <c:pt idx="6">
                  <c:v> SLA</c:v>
                </c:pt>
              </c:strCache>
            </c:strRef>
          </c:cat>
          <c:val>
            <c:numRef>
              <c:f>'Measurements_&amp;_Graphs'!$EI$20:$EI$26</c:f>
              <c:numCache>
                <c:formatCode>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0.5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844-4EF6-AFE0-9C379D70693E}"/>
            </c:ext>
          </c:extLst>
        </c:ser>
        <c:ser>
          <c:idx val="7"/>
          <c:order val="7"/>
          <c:tx>
            <c:strRef>
              <c:f>'Measurements_&amp;_Graphs'!$EJ$3</c:f>
              <c:strCache>
                <c:ptCount val="1"/>
                <c:pt idx="0">
                  <c:v>python</c:v>
                </c:pt>
              </c:strCache>
            </c:strRef>
          </c:tx>
          <c:cat>
            <c:strRef>
              <c:f>'Measurements_&amp;_Graphs'!$C$20:$C$26</c:f>
              <c:strCache>
                <c:ptCount val="7"/>
                <c:pt idx="0">
                  <c:v>Security requirements</c:v>
                </c:pt>
                <c:pt idx="1">
                  <c:v>Threat modelling</c:v>
                </c:pt>
                <c:pt idx="2">
                  <c:v>Security Code reviews</c:v>
                </c:pt>
                <c:pt idx="3">
                  <c:v>Security testing</c:v>
                </c:pt>
                <c:pt idx="4">
                  <c:v>Vulnerability management</c:v>
                </c:pt>
                <c:pt idx="5">
                  <c:v>Quality assurance - Methodologies used</c:v>
                </c:pt>
                <c:pt idx="6">
                  <c:v> SLA</c:v>
                </c:pt>
              </c:strCache>
            </c:strRef>
          </c:cat>
          <c:val>
            <c:numRef>
              <c:f>'Measurements_&amp;_Graphs'!$EJ$20:$EJ$26</c:f>
              <c:numCache>
                <c:formatCode>0%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844-4EF6-AFE0-9C379D70693E}"/>
            </c:ext>
          </c:extLst>
        </c:ser>
        <c:ser>
          <c:idx val="8"/>
          <c:order val="8"/>
          <c:tx>
            <c:strRef>
              <c:f>'Measurements_&amp;_Graphs'!$EK$3</c:f>
              <c:strCache>
                <c:ptCount val="1"/>
                <c:pt idx="0">
                  <c:v>GCC</c:v>
                </c:pt>
              </c:strCache>
            </c:strRef>
          </c:tx>
          <c:cat>
            <c:strRef>
              <c:f>'Measurements_&amp;_Graphs'!$C$20:$C$26</c:f>
              <c:strCache>
                <c:ptCount val="7"/>
                <c:pt idx="0">
                  <c:v>Security requirements</c:v>
                </c:pt>
                <c:pt idx="1">
                  <c:v>Threat modelling</c:v>
                </c:pt>
                <c:pt idx="2">
                  <c:v>Security Code reviews</c:v>
                </c:pt>
                <c:pt idx="3">
                  <c:v>Security testing</c:v>
                </c:pt>
                <c:pt idx="4">
                  <c:v>Vulnerability management</c:v>
                </c:pt>
                <c:pt idx="5">
                  <c:v>Quality assurance - Methodologies used</c:v>
                </c:pt>
                <c:pt idx="6">
                  <c:v> SLA</c:v>
                </c:pt>
              </c:strCache>
            </c:strRef>
          </c:cat>
          <c:val>
            <c:numRef>
              <c:f>'Measurements_&amp;_Graphs'!$EK$20:$EK$26</c:f>
              <c:numCache>
                <c:formatCode>0%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844-4EF6-AFE0-9C379D70693E}"/>
            </c:ext>
          </c:extLst>
        </c:ser>
        <c:ser>
          <c:idx val="9"/>
          <c:order val="9"/>
          <c:tx>
            <c:strRef>
              <c:f>'Measurements_&amp;_Graphs'!$EL$3</c:f>
              <c:strCache>
                <c:ptCount val="1"/>
                <c:pt idx="0">
                  <c:v>perl</c:v>
                </c:pt>
              </c:strCache>
            </c:strRef>
          </c:tx>
          <c:cat>
            <c:strRef>
              <c:f>'Measurements_&amp;_Graphs'!$C$20:$C$26</c:f>
              <c:strCache>
                <c:ptCount val="7"/>
                <c:pt idx="0">
                  <c:v>Security requirements</c:v>
                </c:pt>
                <c:pt idx="1">
                  <c:v>Threat modelling</c:v>
                </c:pt>
                <c:pt idx="2">
                  <c:v>Security Code reviews</c:v>
                </c:pt>
                <c:pt idx="3">
                  <c:v>Security testing</c:v>
                </c:pt>
                <c:pt idx="4">
                  <c:v>Vulnerability management</c:v>
                </c:pt>
                <c:pt idx="5">
                  <c:v>Quality assurance - Methodologies used</c:v>
                </c:pt>
                <c:pt idx="6">
                  <c:v> SLA</c:v>
                </c:pt>
              </c:strCache>
            </c:strRef>
          </c:cat>
          <c:val>
            <c:numRef>
              <c:f>'Measurements_&amp;_Graphs'!$EL$20:$EL$26</c:f>
              <c:numCache>
                <c:formatCode>0%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844-4EF6-AFE0-9C379D70693E}"/>
            </c:ext>
          </c:extLst>
        </c:ser>
        <c:ser>
          <c:idx val="10"/>
          <c:order val="10"/>
          <c:tx>
            <c:strRef>
              <c:f>'Measurements_&amp;_Graphs'!$EM$3</c:f>
              <c:strCache>
                <c:ptCount val="1"/>
                <c:pt idx="0">
                  <c:v>glibc</c:v>
                </c:pt>
              </c:strCache>
            </c:strRef>
          </c:tx>
          <c:cat>
            <c:strRef>
              <c:f>'Measurements_&amp;_Graphs'!$C$20:$C$26</c:f>
              <c:strCache>
                <c:ptCount val="7"/>
                <c:pt idx="0">
                  <c:v>Security requirements</c:v>
                </c:pt>
                <c:pt idx="1">
                  <c:v>Threat modelling</c:v>
                </c:pt>
                <c:pt idx="2">
                  <c:v>Security Code reviews</c:v>
                </c:pt>
                <c:pt idx="3">
                  <c:v>Security testing</c:v>
                </c:pt>
                <c:pt idx="4">
                  <c:v>Vulnerability management</c:v>
                </c:pt>
                <c:pt idx="5">
                  <c:v>Quality assurance - Methodologies used</c:v>
                </c:pt>
                <c:pt idx="6">
                  <c:v> SLA</c:v>
                </c:pt>
              </c:strCache>
            </c:strRef>
          </c:cat>
          <c:val>
            <c:numRef>
              <c:f>'Measurements_&amp;_Graphs'!$EM$20:$EM$26</c:f>
              <c:numCache>
                <c:formatCode>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0.5</c:v>
                </c:pt>
                <c:pt idx="3">
                  <c:v>0</c:v>
                </c:pt>
                <c:pt idx="4">
                  <c:v>0</c:v>
                </c:pt>
                <c:pt idx="5">
                  <c:v>0.33</c:v>
                </c:pt>
                <c:pt idx="6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844-4EF6-AFE0-9C379D70693E}"/>
            </c:ext>
          </c:extLst>
        </c:ser>
        <c:ser>
          <c:idx val="11"/>
          <c:order val="11"/>
          <c:tx>
            <c:strRef>
              <c:f>'Measurements_&amp;_Graphs'!$EN$3</c:f>
              <c:strCache>
                <c:ptCount val="1"/>
                <c:pt idx="0">
                  <c:v>bzip2</c:v>
                </c:pt>
              </c:strCache>
            </c:strRef>
          </c:tx>
          <c:cat>
            <c:strRef>
              <c:f>'Measurements_&amp;_Graphs'!$C$20:$C$26</c:f>
              <c:strCache>
                <c:ptCount val="7"/>
                <c:pt idx="0">
                  <c:v>Security requirements</c:v>
                </c:pt>
                <c:pt idx="1">
                  <c:v>Threat modelling</c:v>
                </c:pt>
                <c:pt idx="2">
                  <c:v>Security Code reviews</c:v>
                </c:pt>
                <c:pt idx="3">
                  <c:v>Security testing</c:v>
                </c:pt>
                <c:pt idx="4">
                  <c:v>Vulnerability management</c:v>
                </c:pt>
                <c:pt idx="5">
                  <c:v>Quality assurance - Methodologies used</c:v>
                </c:pt>
                <c:pt idx="6">
                  <c:v> SLA</c:v>
                </c:pt>
              </c:strCache>
            </c:strRef>
          </c:cat>
          <c:val>
            <c:numRef>
              <c:f>'Measurements_&amp;_Graphs'!$EN$20:$EN$26</c:f>
              <c:numCache>
                <c:formatCode>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844-4EF6-AFE0-9C379D70693E}"/>
            </c:ext>
          </c:extLst>
        </c:ser>
        <c:ser>
          <c:idx val="12"/>
          <c:order val="12"/>
          <c:tx>
            <c:strRef>
              <c:f>'Measurements_&amp;_Graphs'!$EO$3</c:f>
              <c:strCache>
                <c:ptCount val="1"/>
                <c:pt idx="0">
                  <c:v>openssl</c:v>
                </c:pt>
              </c:strCache>
            </c:strRef>
          </c:tx>
          <c:cat>
            <c:strRef>
              <c:f>'Measurements_&amp;_Graphs'!$C$20:$C$26</c:f>
              <c:strCache>
                <c:ptCount val="7"/>
                <c:pt idx="0">
                  <c:v>Security requirements</c:v>
                </c:pt>
                <c:pt idx="1">
                  <c:v>Threat modelling</c:v>
                </c:pt>
                <c:pt idx="2">
                  <c:v>Security Code reviews</c:v>
                </c:pt>
                <c:pt idx="3">
                  <c:v>Security testing</c:v>
                </c:pt>
                <c:pt idx="4">
                  <c:v>Vulnerability management</c:v>
                </c:pt>
                <c:pt idx="5">
                  <c:v>Quality assurance - Methodologies used</c:v>
                </c:pt>
                <c:pt idx="6">
                  <c:v> SLA</c:v>
                </c:pt>
              </c:strCache>
            </c:strRef>
          </c:cat>
          <c:val>
            <c:numRef>
              <c:f>'Measurements_&amp;_Graphs'!$EO$20:$EO$26</c:f>
              <c:numCache>
                <c:formatCode>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0.5</c:v>
                </c:pt>
                <c:pt idx="3">
                  <c:v>0</c:v>
                </c:pt>
                <c:pt idx="4">
                  <c:v>1</c:v>
                </c:pt>
                <c:pt idx="5">
                  <c:v>0.33</c:v>
                </c:pt>
                <c:pt idx="6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844-4EF6-AFE0-9C379D7069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5653768"/>
        <c:axId val="795652592"/>
      </c:radarChart>
      <c:valAx>
        <c:axId val="79565259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ADB9CA">
                  <a:alpha val="23000"/>
                </a:srgbClr>
              </a:solidFill>
              <a:prstDash val="solid"/>
              <a:round/>
            </a:ln>
          </c:spPr>
        </c:majorGridlines>
        <c:numFmt formatCode="0%" sourceLinked="1"/>
        <c:majorTickMark val="none"/>
        <c:minorTickMark val="none"/>
        <c:tickLblPos val="nextTo"/>
        <c:spPr>
          <a:noFill/>
          <a:ln w="6345" cap="flat">
            <a:solidFill>
              <a:srgbClr val="ADB9CA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795653768"/>
        <c:crosses val="autoZero"/>
        <c:crossBetween val="between"/>
      </c:valAx>
      <c:catAx>
        <c:axId val="795653768"/>
        <c:scaling>
          <c:orientation val="minMax"/>
        </c:scaling>
        <c:delete val="0"/>
        <c:axPos val="b"/>
        <c:majorGridlines>
          <c:spPr>
            <a:ln w="6345" cap="flat">
              <a:solidFill>
                <a:srgbClr val="898989"/>
              </a:solidFill>
              <a:prstDash val="solid"/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14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795652592"/>
        <c:crosses val="autoZero"/>
        <c:auto val="1"/>
        <c:lblAlgn val="ctr"/>
        <c:lblOffset val="100"/>
        <c:noMultiLvlLbl val="0"/>
      </c:catAx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7569246889548793"/>
          <c:y val="0.14126156361602341"/>
          <c:w val="0.24061463750064543"/>
          <c:h val="0.68840807194182707"/>
        </c:manualLayout>
      </c:layout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en-US" sz="14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45" cap="flat">
      <a:solidFill>
        <a:srgbClr val="89898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2100" b="1" i="0" u="none" strike="noStrike" kern="1200" baseline="0">
                <a:solidFill>
                  <a:srgbClr val="000000"/>
                </a:solidFill>
                <a:latin typeface="Calibri"/>
              </a:defRPr>
            </a:pPr>
            <a:r>
              <a:rPr lang="en-US" sz="2000" b="1" i="0" u="none" strike="noStrike" kern="1200" cap="none" spc="0" baseline="0">
                <a:solidFill>
                  <a:srgbClr val="000000"/>
                </a:solidFill>
                <a:uFillTx/>
                <a:latin typeface="Calibri"/>
              </a:rPr>
              <a:t>Community Activity </a:t>
            </a:r>
          </a:p>
        </c:rich>
      </c:tx>
      <c:layout>
        <c:manualLayout>
          <c:xMode val="edge"/>
          <c:yMode val="edge"/>
          <c:x val="0.39432049759533089"/>
          <c:y val="3.751958919190454E-2"/>
        </c:manualLayout>
      </c:layout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36778253878525957"/>
          <c:y val="0.27224686419172101"/>
          <c:w val="0.49235771672916134"/>
          <c:h val="0.49736379605158348"/>
        </c:manualLayout>
      </c:layout>
      <c:radarChart>
        <c:radarStyle val="marker"/>
        <c:varyColors val="0"/>
        <c:ser>
          <c:idx val="0"/>
          <c:order val="0"/>
          <c:tx>
            <c:strRef>
              <c:f>'Measurements_&amp;_Graphs'!$EC$3</c:f>
              <c:strCache>
                <c:ptCount val="1"/>
                <c:pt idx="0">
                  <c:v>firefox</c:v>
                </c:pt>
              </c:strCache>
            </c:strRef>
          </c:tx>
          <c:cat>
            <c:strRef>
              <c:f>'Measurements_&amp;_Graphs'!$C$5:$C$14</c:f>
              <c:strCache>
                <c:ptCount val="10"/>
                <c:pt idx="0">
                  <c:v>Code Activity</c:v>
                </c:pt>
                <c:pt idx="1">
                  <c:v>Release history</c:v>
                </c:pt>
                <c:pt idx="2">
                  <c:v>Number of commits</c:v>
                </c:pt>
                <c:pt idx="3">
                  <c:v>Number of tickets</c:v>
                </c:pt>
                <c:pt idx="4">
                  <c:v>Communications</c:v>
                </c:pt>
                <c:pt idx="5">
                  <c:v>Adoptions/implementations by external organizations / communities</c:v>
                </c:pt>
                <c:pt idx="6">
                  <c:v>SW evolution</c:v>
                </c:pt>
                <c:pt idx="7">
                  <c:v>Programming language used </c:v>
                </c:pt>
                <c:pt idx="8">
                  <c:v>Project domain</c:v>
                </c:pt>
                <c:pt idx="9">
                  <c:v>Source code</c:v>
                </c:pt>
              </c:strCache>
            </c:strRef>
          </c:cat>
          <c:val>
            <c:numRef>
              <c:f>'Measurements_&amp;_Graphs'!$EC$5:$EC$14</c:f>
              <c:numCache>
                <c:formatCode>0%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FD-46DE-8D91-37999343AB07}"/>
            </c:ext>
          </c:extLst>
        </c:ser>
        <c:ser>
          <c:idx val="1"/>
          <c:order val="1"/>
          <c:tx>
            <c:strRef>
              <c:f>'Measurements_&amp;_Graphs'!$ED$3</c:f>
              <c:strCache>
                <c:ptCount val="1"/>
                <c:pt idx="0">
                  <c:v>VLC</c:v>
                </c:pt>
              </c:strCache>
            </c:strRef>
          </c:tx>
          <c:cat>
            <c:strRef>
              <c:f>'Measurements_&amp;_Graphs'!$C$5:$C$14</c:f>
              <c:strCache>
                <c:ptCount val="10"/>
                <c:pt idx="0">
                  <c:v>Code Activity</c:v>
                </c:pt>
                <c:pt idx="1">
                  <c:v>Release history</c:v>
                </c:pt>
                <c:pt idx="2">
                  <c:v>Number of commits</c:v>
                </c:pt>
                <c:pt idx="3">
                  <c:v>Number of tickets</c:v>
                </c:pt>
                <c:pt idx="4">
                  <c:v>Communications</c:v>
                </c:pt>
                <c:pt idx="5">
                  <c:v>Adoptions/implementations by external organizations / communities</c:v>
                </c:pt>
                <c:pt idx="6">
                  <c:v>SW evolution</c:v>
                </c:pt>
                <c:pt idx="7">
                  <c:v>Programming language used </c:v>
                </c:pt>
                <c:pt idx="8">
                  <c:v>Project domain</c:v>
                </c:pt>
                <c:pt idx="9">
                  <c:v>Source code</c:v>
                </c:pt>
              </c:strCache>
            </c:strRef>
          </c:cat>
          <c:val>
            <c:numRef>
              <c:f>'Measurements_&amp;_Graphs'!$ED$5:$ED$14</c:f>
              <c:numCache>
                <c:formatCode>0%</c:formatCode>
                <c:ptCount val="10"/>
                <c:pt idx="0">
                  <c:v>0.75</c:v>
                </c:pt>
                <c:pt idx="1">
                  <c:v>0.5</c:v>
                </c:pt>
                <c:pt idx="2">
                  <c:v>0.5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FD-46DE-8D91-37999343AB07}"/>
            </c:ext>
          </c:extLst>
        </c:ser>
        <c:ser>
          <c:idx val="2"/>
          <c:order val="2"/>
          <c:tx>
            <c:strRef>
              <c:f>'Measurements_&amp;_Graphs'!$EE$3</c:f>
              <c:strCache>
                <c:ptCount val="1"/>
                <c:pt idx="0">
                  <c:v>7-Zip</c:v>
                </c:pt>
              </c:strCache>
            </c:strRef>
          </c:tx>
          <c:cat>
            <c:strRef>
              <c:f>'Measurements_&amp;_Graphs'!$C$5:$C$14</c:f>
              <c:strCache>
                <c:ptCount val="10"/>
                <c:pt idx="0">
                  <c:v>Code Activity</c:v>
                </c:pt>
                <c:pt idx="1">
                  <c:v>Release history</c:v>
                </c:pt>
                <c:pt idx="2">
                  <c:v>Number of commits</c:v>
                </c:pt>
                <c:pt idx="3">
                  <c:v>Number of tickets</c:v>
                </c:pt>
                <c:pt idx="4">
                  <c:v>Communications</c:v>
                </c:pt>
                <c:pt idx="5">
                  <c:v>Adoptions/implementations by external organizations / communities</c:v>
                </c:pt>
                <c:pt idx="6">
                  <c:v>SW evolution</c:v>
                </c:pt>
                <c:pt idx="7">
                  <c:v>Programming language used </c:v>
                </c:pt>
                <c:pt idx="8">
                  <c:v>Project domain</c:v>
                </c:pt>
                <c:pt idx="9">
                  <c:v>Source code</c:v>
                </c:pt>
              </c:strCache>
            </c:strRef>
          </c:cat>
          <c:val>
            <c:numRef>
              <c:f>'Measurements_&amp;_Graphs'!$EE$5:$EE$14</c:f>
              <c:numCache>
                <c:formatCode>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0.25</c:v>
                </c:pt>
                <c:pt idx="4">
                  <c:v>0.33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FD-46DE-8D91-37999343AB07}"/>
            </c:ext>
          </c:extLst>
        </c:ser>
        <c:ser>
          <c:idx val="3"/>
          <c:order val="3"/>
          <c:tx>
            <c:strRef>
              <c:f>'Measurements_&amp;_Graphs'!$EF$3</c:f>
              <c:strCache>
                <c:ptCount val="1"/>
                <c:pt idx="0">
                  <c:v>Java (formally not FOSS)</c:v>
                </c:pt>
              </c:strCache>
            </c:strRef>
          </c:tx>
          <c:cat>
            <c:strRef>
              <c:f>'Measurements_&amp;_Graphs'!$C$5:$C$14</c:f>
              <c:strCache>
                <c:ptCount val="10"/>
                <c:pt idx="0">
                  <c:v>Code Activity</c:v>
                </c:pt>
                <c:pt idx="1">
                  <c:v>Release history</c:v>
                </c:pt>
                <c:pt idx="2">
                  <c:v>Number of commits</c:v>
                </c:pt>
                <c:pt idx="3">
                  <c:v>Number of tickets</c:v>
                </c:pt>
                <c:pt idx="4">
                  <c:v>Communications</c:v>
                </c:pt>
                <c:pt idx="5">
                  <c:v>Adoptions/implementations by external organizations / communities</c:v>
                </c:pt>
                <c:pt idx="6">
                  <c:v>SW evolution</c:v>
                </c:pt>
                <c:pt idx="7">
                  <c:v>Programming language used </c:v>
                </c:pt>
                <c:pt idx="8">
                  <c:v>Project domain</c:v>
                </c:pt>
                <c:pt idx="9">
                  <c:v>Source code</c:v>
                </c:pt>
              </c:strCache>
            </c:strRef>
          </c:cat>
          <c:val>
            <c:numRef>
              <c:f>'Measurements_&amp;_Graphs'!$EF$5:$EF$14</c:f>
              <c:numCache>
                <c:formatCode>0%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0.33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CFD-46DE-8D91-37999343AB07}"/>
            </c:ext>
          </c:extLst>
        </c:ser>
        <c:ser>
          <c:idx val="4"/>
          <c:order val="4"/>
          <c:tx>
            <c:strRef>
              <c:f>'Measurements_&amp;_Graphs'!$EG$3</c:f>
              <c:strCache>
                <c:ptCount val="1"/>
                <c:pt idx="0">
                  <c:v>Calibre </c:v>
                </c:pt>
              </c:strCache>
            </c:strRef>
          </c:tx>
          <c:cat>
            <c:strRef>
              <c:f>'Measurements_&amp;_Graphs'!$C$5:$C$14</c:f>
              <c:strCache>
                <c:ptCount val="10"/>
                <c:pt idx="0">
                  <c:v>Code Activity</c:v>
                </c:pt>
                <c:pt idx="1">
                  <c:v>Release history</c:v>
                </c:pt>
                <c:pt idx="2">
                  <c:v>Number of commits</c:v>
                </c:pt>
                <c:pt idx="3">
                  <c:v>Number of tickets</c:v>
                </c:pt>
                <c:pt idx="4">
                  <c:v>Communications</c:v>
                </c:pt>
                <c:pt idx="5">
                  <c:v>Adoptions/implementations by external organizations / communities</c:v>
                </c:pt>
                <c:pt idx="6">
                  <c:v>SW evolution</c:v>
                </c:pt>
                <c:pt idx="7">
                  <c:v>Programming language used </c:v>
                </c:pt>
                <c:pt idx="8">
                  <c:v>Project domain</c:v>
                </c:pt>
                <c:pt idx="9">
                  <c:v>Source code</c:v>
                </c:pt>
              </c:strCache>
            </c:strRef>
          </c:cat>
          <c:val>
            <c:numRef>
              <c:f>'Measurements_&amp;_Graphs'!$EG$5:$EG$14</c:f>
              <c:numCache>
                <c:formatCode>0%</c:formatCode>
                <c:ptCount val="10"/>
                <c:pt idx="0">
                  <c:v>0.5</c:v>
                </c:pt>
                <c:pt idx="1">
                  <c:v>1</c:v>
                </c:pt>
                <c:pt idx="2">
                  <c:v>0.25</c:v>
                </c:pt>
                <c:pt idx="3">
                  <c:v>1</c:v>
                </c:pt>
                <c:pt idx="4">
                  <c:v>1</c:v>
                </c:pt>
                <c:pt idx="5">
                  <c:v>0.75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CFD-46DE-8D91-37999343AB07}"/>
            </c:ext>
          </c:extLst>
        </c:ser>
        <c:ser>
          <c:idx val="5"/>
          <c:order val="5"/>
          <c:tx>
            <c:strRef>
              <c:f>'Measurements_&amp;_Graphs'!$EH$3</c:f>
              <c:strCache>
                <c:ptCount val="1"/>
                <c:pt idx="0">
                  <c:v>XULRunner </c:v>
                </c:pt>
              </c:strCache>
            </c:strRef>
          </c:tx>
          <c:cat>
            <c:strRef>
              <c:f>'Measurements_&amp;_Graphs'!$C$5:$C$14</c:f>
              <c:strCache>
                <c:ptCount val="10"/>
                <c:pt idx="0">
                  <c:v>Code Activity</c:v>
                </c:pt>
                <c:pt idx="1">
                  <c:v>Release history</c:v>
                </c:pt>
                <c:pt idx="2">
                  <c:v>Number of commits</c:v>
                </c:pt>
                <c:pt idx="3">
                  <c:v>Number of tickets</c:v>
                </c:pt>
                <c:pt idx="4">
                  <c:v>Communications</c:v>
                </c:pt>
                <c:pt idx="5">
                  <c:v>Adoptions/implementations by external organizations / communities</c:v>
                </c:pt>
                <c:pt idx="6">
                  <c:v>SW evolution</c:v>
                </c:pt>
                <c:pt idx="7">
                  <c:v>Programming language used </c:v>
                </c:pt>
                <c:pt idx="8">
                  <c:v>Project domain</c:v>
                </c:pt>
                <c:pt idx="9">
                  <c:v>Source code</c:v>
                </c:pt>
              </c:strCache>
            </c:strRef>
          </c:cat>
          <c:val>
            <c:numRef>
              <c:f>'Measurements_&amp;_Graphs'!$EH$5:$EH$14</c:f>
              <c:numCache>
                <c:formatCode>0%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0.25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CFD-46DE-8D91-37999343AB07}"/>
            </c:ext>
          </c:extLst>
        </c:ser>
        <c:ser>
          <c:idx val="6"/>
          <c:order val="6"/>
          <c:tx>
            <c:strRef>
              <c:f>'Measurements_&amp;_Graphs'!$EI$3</c:f>
              <c:strCache>
                <c:ptCount val="1"/>
                <c:pt idx="0">
                  <c:v>kernel</c:v>
                </c:pt>
              </c:strCache>
            </c:strRef>
          </c:tx>
          <c:cat>
            <c:strRef>
              <c:f>'Measurements_&amp;_Graphs'!$C$5:$C$14</c:f>
              <c:strCache>
                <c:ptCount val="10"/>
                <c:pt idx="0">
                  <c:v>Code Activity</c:v>
                </c:pt>
                <c:pt idx="1">
                  <c:v>Release history</c:v>
                </c:pt>
                <c:pt idx="2">
                  <c:v>Number of commits</c:v>
                </c:pt>
                <c:pt idx="3">
                  <c:v>Number of tickets</c:v>
                </c:pt>
                <c:pt idx="4">
                  <c:v>Communications</c:v>
                </c:pt>
                <c:pt idx="5">
                  <c:v>Adoptions/implementations by external organizations / communities</c:v>
                </c:pt>
                <c:pt idx="6">
                  <c:v>SW evolution</c:v>
                </c:pt>
                <c:pt idx="7">
                  <c:v>Programming language used </c:v>
                </c:pt>
                <c:pt idx="8">
                  <c:v>Project domain</c:v>
                </c:pt>
                <c:pt idx="9">
                  <c:v>Source code</c:v>
                </c:pt>
              </c:strCache>
            </c:strRef>
          </c:cat>
          <c:val>
            <c:numRef>
              <c:f>'Measurements_&amp;_Graphs'!$EI$5:$EI$14</c:f>
              <c:numCache>
                <c:formatCode>0%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0.75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CFD-46DE-8D91-37999343AB07}"/>
            </c:ext>
          </c:extLst>
        </c:ser>
        <c:ser>
          <c:idx val="7"/>
          <c:order val="7"/>
          <c:tx>
            <c:strRef>
              <c:f>'Measurements_&amp;_Graphs'!$EJ$3</c:f>
              <c:strCache>
                <c:ptCount val="1"/>
                <c:pt idx="0">
                  <c:v>python</c:v>
                </c:pt>
              </c:strCache>
            </c:strRef>
          </c:tx>
          <c:cat>
            <c:strRef>
              <c:f>'Measurements_&amp;_Graphs'!$C$5:$C$14</c:f>
              <c:strCache>
                <c:ptCount val="10"/>
                <c:pt idx="0">
                  <c:v>Code Activity</c:v>
                </c:pt>
                <c:pt idx="1">
                  <c:v>Release history</c:v>
                </c:pt>
                <c:pt idx="2">
                  <c:v>Number of commits</c:v>
                </c:pt>
                <c:pt idx="3">
                  <c:v>Number of tickets</c:v>
                </c:pt>
                <c:pt idx="4">
                  <c:v>Communications</c:v>
                </c:pt>
                <c:pt idx="5">
                  <c:v>Adoptions/implementations by external organizations / communities</c:v>
                </c:pt>
                <c:pt idx="6">
                  <c:v>SW evolution</c:v>
                </c:pt>
                <c:pt idx="7">
                  <c:v>Programming language used </c:v>
                </c:pt>
                <c:pt idx="8">
                  <c:v>Project domain</c:v>
                </c:pt>
                <c:pt idx="9">
                  <c:v>Source code</c:v>
                </c:pt>
              </c:strCache>
            </c:strRef>
          </c:cat>
          <c:val>
            <c:numRef>
              <c:f>'Measurements_&amp;_Graphs'!$EJ$5:$EJ$14</c:f>
              <c:numCache>
                <c:formatCode>0%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0.25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CFD-46DE-8D91-37999343AB07}"/>
            </c:ext>
          </c:extLst>
        </c:ser>
        <c:ser>
          <c:idx val="8"/>
          <c:order val="8"/>
          <c:tx>
            <c:strRef>
              <c:f>'Measurements_&amp;_Graphs'!$EK$3</c:f>
              <c:strCache>
                <c:ptCount val="1"/>
                <c:pt idx="0">
                  <c:v>GCC</c:v>
                </c:pt>
              </c:strCache>
            </c:strRef>
          </c:tx>
          <c:cat>
            <c:strRef>
              <c:f>'Measurements_&amp;_Graphs'!$C$5:$C$14</c:f>
              <c:strCache>
                <c:ptCount val="10"/>
                <c:pt idx="0">
                  <c:v>Code Activity</c:v>
                </c:pt>
                <c:pt idx="1">
                  <c:v>Release history</c:v>
                </c:pt>
                <c:pt idx="2">
                  <c:v>Number of commits</c:v>
                </c:pt>
                <c:pt idx="3">
                  <c:v>Number of tickets</c:v>
                </c:pt>
                <c:pt idx="4">
                  <c:v>Communications</c:v>
                </c:pt>
                <c:pt idx="5">
                  <c:v>Adoptions/implementations by external organizations / communities</c:v>
                </c:pt>
                <c:pt idx="6">
                  <c:v>SW evolution</c:v>
                </c:pt>
                <c:pt idx="7">
                  <c:v>Programming language used </c:v>
                </c:pt>
                <c:pt idx="8">
                  <c:v>Project domain</c:v>
                </c:pt>
                <c:pt idx="9">
                  <c:v>Source code</c:v>
                </c:pt>
              </c:strCache>
            </c:strRef>
          </c:cat>
          <c:val>
            <c:numRef>
              <c:f>'Measurements_&amp;_Graphs'!$EK$5:$EK$14</c:f>
              <c:numCache>
                <c:formatCode>0%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0.5</c:v>
                </c:pt>
                <c:pt idx="3">
                  <c:v>1</c:v>
                </c:pt>
                <c:pt idx="4">
                  <c:v>1</c:v>
                </c:pt>
                <c:pt idx="5">
                  <c:v>0.75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CFD-46DE-8D91-37999343AB07}"/>
            </c:ext>
          </c:extLst>
        </c:ser>
        <c:ser>
          <c:idx val="9"/>
          <c:order val="9"/>
          <c:tx>
            <c:strRef>
              <c:f>'Measurements_&amp;_Graphs'!$EL$3</c:f>
              <c:strCache>
                <c:ptCount val="1"/>
                <c:pt idx="0">
                  <c:v>perl</c:v>
                </c:pt>
              </c:strCache>
            </c:strRef>
          </c:tx>
          <c:cat>
            <c:strRef>
              <c:f>'Measurements_&amp;_Graphs'!$C$5:$C$14</c:f>
              <c:strCache>
                <c:ptCount val="10"/>
                <c:pt idx="0">
                  <c:v>Code Activity</c:v>
                </c:pt>
                <c:pt idx="1">
                  <c:v>Release history</c:v>
                </c:pt>
                <c:pt idx="2">
                  <c:v>Number of commits</c:v>
                </c:pt>
                <c:pt idx="3">
                  <c:v>Number of tickets</c:v>
                </c:pt>
                <c:pt idx="4">
                  <c:v>Communications</c:v>
                </c:pt>
                <c:pt idx="5">
                  <c:v>Adoptions/implementations by external organizations / communities</c:v>
                </c:pt>
                <c:pt idx="6">
                  <c:v>SW evolution</c:v>
                </c:pt>
                <c:pt idx="7">
                  <c:v>Programming language used </c:v>
                </c:pt>
                <c:pt idx="8">
                  <c:v>Project domain</c:v>
                </c:pt>
                <c:pt idx="9">
                  <c:v>Source code</c:v>
                </c:pt>
              </c:strCache>
            </c:strRef>
          </c:cat>
          <c:val>
            <c:numRef>
              <c:f>'Measurements_&amp;_Graphs'!$EL$5:$EL$14</c:f>
              <c:numCache>
                <c:formatCode>0%</c:formatCode>
                <c:ptCount val="10"/>
                <c:pt idx="0">
                  <c:v>0.75</c:v>
                </c:pt>
                <c:pt idx="1">
                  <c:v>1</c:v>
                </c:pt>
                <c:pt idx="2">
                  <c:v>0.25</c:v>
                </c:pt>
                <c:pt idx="3">
                  <c:v>0</c:v>
                </c:pt>
                <c:pt idx="4">
                  <c:v>1</c:v>
                </c:pt>
                <c:pt idx="5">
                  <c:v>0.25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CFD-46DE-8D91-37999343AB07}"/>
            </c:ext>
          </c:extLst>
        </c:ser>
        <c:ser>
          <c:idx val="10"/>
          <c:order val="10"/>
          <c:tx>
            <c:strRef>
              <c:f>'Measurements_&amp;_Graphs'!$EM$3</c:f>
              <c:strCache>
                <c:ptCount val="1"/>
                <c:pt idx="0">
                  <c:v>glibc</c:v>
                </c:pt>
              </c:strCache>
            </c:strRef>
          </c:tx>
          <c:cat>
            <c:strRef>
              <c:f>'Measurements_&amp;_Graphs'!$C$5:$C$14</c:f>
              <c:strCache>
                <c:ptCount val="10"/>
                <c:pt idx="0">
                  <c:v>Code Activity</c:v>
                </c:pt>
                <c:pt idx="1">
                  <c:v>Release history</c:v>
                </c:pt>
                <c:pt idx="2">
                  <c:v>Number of commits</c:v>
                </c:pt>
                <c:pt idx="3">
                  <c:v>Number of tickets</c:v>
                </c:pt>
                <c:pt idx="4">
                  <c:v>Communications</c:v>
                </c:pt>
                <c:pt idx="5">
                  <c:v>Adoptions/implementations by external organizations / communities</c:v>
                </c:pt>
                <c:pt idx="6">
                  <c:v>SW evolution</c:v>
                </c:pt>
                <c:pt idx="7">
                  <c:v>Programming language used </c:v>
                </c:pt>
                <c:pt idx="8">
                  <c:v>Project domain</c:v>
                </c:pt>
                <c:pt idx="9">
                  <c:v>Source code</c:v>
                </c:pt>
              </c:strCache>
            </c:strRef>
          </c:cat>
          <c:val>
            <c:numRef>
              <c:f>'Measurements_&amp;_Graphs'!$EM$5:$EM$14</c:f>
              <c:numCache>
                <c:formatCode>0%</c:formatCode>
                <c:ptCount val="10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  <c:pt idx="3">
                  <c:v>0.75</c:v>
                </c:pt>
                <c:pt idx="4">
                  <c:v>1</c:v>
                </c:pt>
                <c:pt idx="5">
                  <c:v>0.75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CFD-46DE-8D91-37999343AB07}"/>
            </c:ext>
          </c:extLst>
        </c:ser>
        <c:ser>
          <c:idx val="11"/>
          <c:order val="11"/>
          <c:tx>
            <c:strRef>
              <c:f>'Measurements_&amp;_Graphs'!$EN$3</c:f>
              <c:strCache>
                <c:ptCount val="1"/>
                <c:pt idx="0">
                  <c:v>bzip2</c:v>
                </c:pt>
              </c:strCache>
            </c:strRef>
          </c:tx>
          <c:cat>
            <c:strRef>
              <c:f>'Measurements_&amp;_Graphs'!$C$5:$C$14</c:f>
              <c:strCache>
                <c:ptCount val="10"/>
                <c:pt idx="0">
                  <c:v>Code Activity</c:v>
                </c:pt>
                <c:pt idx="1">
                  <c:v>Release history</c:v>
                </c:pt>
                <c:pt idx="2">
                  <c:v>Number of commits</c:v>
                </c:pt>
                <c:pt idx="3">
                  <c:v>Number of tickets</c:v>
                </c:pt>
                <c:pt idx="4">
                  <c:v>Communications</c:v>
                </c:pt>
                <c:pt idx="5">
                  <c:v>Adoptions/implementations by external organizations / communities</c:v>
                </c:pt>
                <c:pt idx="6">
                  <c:v>SW evolution</c:v>
                </c:pt>
                <c:pt idx="7">
                  <c:v>Programming language used </c:v>
                </c:pt>
                <c:pt idx="8">
                  <c:v>Project domain</c:v>
                </c:pt>
                <c:pt idx="9">
                  <c:v>Source code</c:v>
                </c:pt>
              </c:strCache>
            </c:strRef>
          </c:cat>
          <c:val>
            <c:numRef>
              <c:f>'Measurements_&amp;_Graphs'!$EN$5:$EN$14</c:f>
              <c:numCache>
                <c:formatCode>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0.33</c:v>
                </c:pt>
                <c:pt idx="5">
                  <c:v>0.5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CFD-46DE-8D91-37999343AB07}"/>
            </c:ext>
          </c:extLst>
        </c:ser>
        <c:ser>
          <c:idx val="12"/>
          <c:order val="12"/>
          <c:tx>
            <c:strRef>
              <c:f>'Measurements_&amp;_Graphs'!$EO$3</c:f>
              <c:strCache>
                <c:ptCount val="1"/>
                <c:pt idx="0">
                  <c:v>openssl</c:v>
                </c:pt>
              </c:strCache>
            </c:strRef>
          </c:tx>
          <c:cat>
            <c:strRef>
              <c:f>'Measurements_&amp;_Graphs'!$C$5:$C$14</c:f>
              <c:strCache>
                <c:ptCount val="10"/>
                <c:pt idx="0">
                  <c:v>Code Activity</c:v>
                </c:pt>
                <c:pt idx="1">
                  <c:v>Release history</c:v>
                </c:pt>
                <c:pt idx="2">
                  <c:v>Number of commits</c:v>
                </c:pt>
                <c:pt idx="3">
                  <c:v>Number of tickets</c:v>
                </c:pt>
                <c:pt idx="4">
                  <c:v>Communications</c:v>
                </c:pt>
                <c:pt idx="5">
                  <c:v>Adoptions/implementations by external organizations / communities</c:v>
                </c:pt>
                <c:pt idx="6">
                  <c:v>SW evolution</c:v>
                </c:pt>
                <c:pt idx="7">
                  <c:v>Programming language used </c:v>
                </c:pt>
                <c:pt idx="8">
                  <c:v>Project domain</c:v>
                </c:pt>
                <c:pt idx="9">
                  <c:v>Source code</c:v>
                </c:pt>
              </c:strCache>
            </c:strRef>
          </c:cat>
          <c:val>
            <c:numRef>
              <c:f>'Measurements_&amp;_Graphs'!$EO$5:$EO$14</c:f>
              <c:numCache>
                <c:formatCode>0%</c:formatCode>
                <c:ptCount val="10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  <c:pt idx="3">
                  <c:v>1</c:v>
                </c:pt>
                <c:pt idx="4">
                  <c:v>1</c:v>
                </c:pt>
                <c:pt idx="5">
                  <c:v>0.75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CFD-46DE-8D91-37999343AB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5645928"/>
        <c:axId val="795655728"/>
        <c:extLst/>
      </c:radarChart>
      <c:valAx>
        <c:axId val="795655728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ADB9CA">
                  <a:alpha val="23000"/>
                </a:srgbClr>
              </a:solidFill>
              <a:prstDash val="solid"/>
              <a:round/>
            </a:ln>
          </c:spPr>
        </c:majorGridlines>
        <c:numFmt formatCode="0%" sourceLinked="1"/>
        <c:majorTickMark val="none"/>
        <c:minorTickMark val="none"/>
        <c:tickLblPos val="nextTo"/>
        <c:spPr>
          <a:noFill/>
          <a:ln w="6345" cap="flat">
            <a:solidFill>
              <a:srgbClr val="ADB9CA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795645928"/>
        <c:crosses val="autoZero"/>
        <c:crossBetween val="between"/>
      </c:valAx>
      <c:catAx>
        <c:axId val="795645928"/>
        <c:scaling>
          <c:orientation val="minMax"/>
        </c:scaling>
        <c:delete val="0"/>
        <c:axPos val="b"/>
        <c:majorGridlines>
          <c:spPr>
            <a:ln w="6345" cap="flat">
              <a:solidFill>
                <a:srgbClr val="898989"/>
              </a:solidFill>
              <a:prstDash val="solid"/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16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795655728"/>
        <c:crosses val="autoZero"/>
        <c:auto val="1"/>
        <c:lblAlgn val="ctr"/>
        <c:lblOffset val="100"/>
        <c:noMultiLvlLbl val="0"/>
      </c:catAx>
      <c:spPr>
        <a:solidFill>
          <a:srgbClr val="FFFFFF"/>
        </a:solidFill>
        <a:ln>
          <a:noFill/>
        </a:ln>
      </c:spPr>
    </c:plotArea>
    <c:legend>
      <c:legendPos val="r"/>
      <c:legendEntry>
        <c:idx val="0"/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14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</c:legendEntry>
      <c:legendEntry>
        <c:idx val="1"/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14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</c:legendEntry>
      <c:legendEntry>
        <c:idx val="2"/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14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</c:legendEntry>
      <c:legendEntry>
        <c:idx val="3"/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14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</c:legendEntry>
      <c:legendEntry>
        <c:idx val="4"/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14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</c:legendEntry>
      <c:legendEntry>
        <c:idx val="5"/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14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</c:legendEntry>
      <c:legendEntry>
        <c:idx val="6"/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14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</c:legendEntry>
      <c:legendEntry>
        <c:idx val="7"/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14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</c:legendEntry>
      <c:legendEntry>
        <c:idx val="8"/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14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</c:legendEntry>
      <c:legendEntry>
        <c:idx val="9"/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14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</c:legendEntry>
      <c:legendEntry>
        <c:idx val="10"/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14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</c:legendEntry>
      <c:legendEntry>
        <c:idx val="11"/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14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</c:legendEntry>
      <c:layout>
        <c:manualLayout>
          <c:xMode val="edge"/>
          <c:yMode val="edge"/>
          <c:x val="0.76999085959358926"/>
          <c:y val="7.1338629118705796E-2"/>
          <c:w val="0.22826284986863088"/>
          <c:h val="0.90725978214568248"/>
        </c:manualLayout>
      </c:layout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en-US" sz="14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45" cap="flat">
      <a:solidFill>
        <a:srgbClr val="89898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0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0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13" Type="http://schemas.openxmlformats.org/officeDocument/2006/relationships/chart" Target="../charts/chart12.xml"/><Relationship Id="rId3" Type="http://schemas.openxmlformats.org/officeDocument/2006/relationships/chart" Target="../charts/chart2.xml"/><Relationship Id="rId7" Type="http://schemas.openxmlformats.org/officeDocument/2006/relationships/chart" Target="../charts/chart6.xml"/><Relationship Id="rId12" Type="http://schemas.openxmlformats.org/officeDocument/2006/relationships/chart" Target="../charts/chart11.xml"/><Relationship Id="rId17" Type="http://schemas.openxmlformats.org/officeDocument/2006/relationships/chart" Target="../charts/chart16.xml"/><Relationship Id="rId2" Type="http://schemas.openxmlformats.org/officeDocument/2006/relationships/chart" Target="../charts/chart1.xml"/><Relationship Id="rId16" Type="http://schemas.openxmlformats.org/officeDocument/2006/relationships/chart" Target="../charts/chart15.xml"/><Relationship Id="rId1" Type="http://schemas.openxmlformats.org/officeDocument/2006/relationships/image" Target="../media/image1.png"/><Relationship Id="rId6" Type="http://schemas.openxmlformats.org/officeDocument/2006/relationships/chart" Target="../charts/chart5.xml"/><Relationship Id="rId11" Type="http://schemas.openxmlformats.org/officeDocument/2006/relationships/chart" Target="../charts/chart10.xml"/><Relationship Id="rId5" Type="http://schemas.openxmlformats.org/officeDocument/2006/relationships/chart" Target="../charts/chart4.xml"/><Relationship Id="rId15" Type="http://schemas.openxmlformats.org/officeDocument/2006/relationships/chart" Target="../charts/chart14.xml"/><Relationship Id="rId10" Type="http://schemas.openxmlformats.org/officeDocument/2006/relationships/chart" Target="../charts/chart9.xml"/><Relationship Id="rId4" Type="http://schemas.openxmlformats.org/officeDocument/2006/relationships/chart" Target="../charts/chart3.xml"/><Relationship Id="rId9" Type="http://schemas.openxmlformats.org/officeDocument/2006/relationships/chart" Target="../charts/chart8.xml"/><Relationship Id="rId14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504946" cy="809628"/>
    <xdr:pic>
      <xdr:nvPicPr>
        <xdr:cNvPr id="2" name="Picture 3" descr="LOGO-CE for Word EN Positive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3252" b="13483"/>
        <a:stretch>
          <a:fillRect/>
        </a:stretch>
      </xdr:blipFill>
      <xdr:spPr>
        <a:xfrm>
          <a:off x="0" y="0"/>
          <a:ext cx="1504946" cy="809628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4</xdr:col>
      <xdr:colOff>171450</xdr:colOff>
      <xdr:row>0</xdr:row>
      <xdr:rowOff>9528</xdr:rowOff>
    </xdr:from>
    <xdr:ext cx="1531620" cy="742950"/>
    <xdr:pic>
      <xdr:nvPicPr>
        <xdr:cNvPr id="3" name="Picture 2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5181600" y="9528"/>
          <a:ext cx="1531620" cy="742950"/>
        </a:xfrm>
        <a:prstGeom prst="rect">
          <a:avLst/>
        </a:prstGeom>
        <a:noFill/>
        <a:ln cap="flat">
          <a:noFill/>
        </a:ln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76196</xdr:colOff>
      <xdr:row>0</xdr:row>
      <xdr:rowOff>0</xdr:rowOff>
    </xdr:from>
    <xdr:ext cx="1504946" cy="809628"/>
    <xdr:pic>
      <xdr:nvPicPr>
        <xdr:cNvPr id="2" name="Picture 3" descr="LOGO-CE for Word EN Positive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3252" b="13483"/>
        <a:stretch>
          <a:fillRect/>
        </a:stretch>
      </xdr:blipFill>
      <xdr:spPr>
        <a:xfrm>
          <a:off x="76196" y="0"/>
          <a:ext cx="1504946" cy="809628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158</xdr:col>
      <xdr:colOff>0</xdr:colOff>
      <xdr:row>0</xdr:row>
      <xdr:rowOff>878861</xdr:rowOff>
    </xdr:from>
    <xdr:ext cx="10319016" cy="5340725"/>
    <xdr:graphicFrame macro="">
      <xdr:nvGraphicFramePr>
        <xdr:cNvPr id="3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175</xdr:col>
      <xdr:colOff>598716</xdr:colOff>
      <xdr:row>1</xdr:row>
      <xdr:rowOff>27696</xdr:rowOff>
    </xdr:from>
    <xdr:ext cx="9138556" cy="5279090"/>
    <xdr:graphicFrame macro="">
      <xdr:nvGraphicFramePr>
        <xdr:cNvPr id="4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oneCellAnchor>
    <xdr:from>
      <xdr:col>158</xdr:col>
      <xdr:colOff>32657</xdr:colOff>
      <xdr:row>21</xdr:row>
      <xdr:rowOff>304800</xdr:rowOff>
    </xdr:from>
    <xdr:ext cx="10322377" cy="5810250"/>
    <xdr:graphicFrame macro="">
      <xdr:nvGraphicFramePr>
        <xdr:cNvPr id="5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oneCellAnchor>
  <xdr:oneCellAnchor>
    <xdr:from>
      <xdr:col>176</xdr:col>
      <xdr:colOff>32657</xdr:colOff>
      <xdr:row>22</xdr:row>
      <xdr:rowOff>0</xdr:rowOff>
    </xdr:from>
    <xdr:ext cx="9097736" cy="5753100"/>
    <xdr:graphicFrame macro="">
      <xdr:nvGraphicFramePr>
        <xdr:cNvPr id="6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oneCellAnchor>
  <xdr:oneCellAnchor>
    <xdr:from>
      <xdr:col>192</xdr:col>
      <xdr:colOff>35378</xdr:colOff>
      <xdr:row>1</xdr:row>
      <xdr:rowOff>40822</xdr:rowOff>
    </xdr:from>
    <xdr:ext cx="8496300" cy="5295900"/>
    <xdr:graphicFrame macro="">
      <xdr:nvGraphicFramePr>
        <xdr:cNvPr id="8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oneCellAnchor>
  <xdr:oneCellAnchor>
    <xdr:from>
      <xdr:col>191</xdr:col>
      <xdr:colOff>534756</xdr:colOff>
      <xdr:row>21</xdr:row>
      <xdr:rowOff>325214</xdr:rowOff>
    </xdr:from>
    <xdr:ext cx="8582030" cy="5705472"/>
    <xdr:graphicFrame macro="">
      <xdr:nvGraphicFramePr>
        <xdr:cNvPr id="7" name="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oneCellAnchor>
  <xdr:oneCellAnchor>
    <xdr:from>
      <xdr:col>207</xdr:col>
      <xdr:colOff>58053</xdr:colOff>
      <xdr:row>0</xdr:row>
      <xdr:rowOff>825467</xdr:rowOff>
    </xdr:from>
    <xdr:ext cx="8454576" cy="5385954"/>
    <xdr:graphicFrame macro="">
      <xdr:nvGraphicFramePr>
        <xdr:cNvPr id="9" name="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oneCellAnchor>
  <xdr:oneCellAnchor>
    <xdr:from>
      <xdr:col>222</xdr:col>
      <xdr:colOff>598715</xdr:colOff>
      <xdr:row>22</xdr:row>
      <xdr:rowOff>0</xdr:rowOff>
    </xdr:from>
    <xdr:ext cx="10322377" cy="5810250"/>
    <xdr:graphicFrame macro="">
      <xdr:nvGraphicFramePr>
        <xdr:cNvPr id="14" name="3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oneCellAnchor>
  <xdr:oneCellAnchor>
    <xdr:from>
      <xdr:col>222</xdr:col>
      <xdr:colOff>571500</xdr:colOff>
      <xdr:row>0</xdr:row>
      <xdr:rowOff>857250</xdr:rowOff>
    </xdr:from>
    <xdr:ext cx="10319016" cy="5340725"/>
    <xdr:graphicFrame macro="">
      <xdr:nvGraphicFramePr>
        <xdr:cNvPr id="15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oneCellAnchor>
  <xdr:oneCellAnchor>
    <xdr:from>
      <xdr:col>241</xdr:col>
      <xdr:colOff>0</xdr:colOff>
      <xdr:row>1</xdr:row>
      <xdr:rowOff>0</xdr:rowOff>
    </xdr:from>
    <xdr:ext cx="9138556" cy="5279090"/>
    <xdr:graphicFrame macro="">
      <xdr:nvGraphicFramePr>
        <xdr:cNvPr id="13" name="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oneCellAnchor>
  <xdr:oneCellAnchor>
    <xdr:from>
      <xdr:col>241</xdr:col>
      <xdr:colOff>46262</xdr:colOff>
      <xdr:row>21</xdr:row>
      <xdr:rowOff>298875</xdr:rowOff>
    </xdr:from>
    <xdr:ext cx="9097736" cy="5753100"/>
    <xdr:graphicFrame macro="">
      <xdr:nvGraphicFramePr>
        <xdr:cNvPr id="16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oneCellAnchor>
  <xdr:oneCellAnchor>
    <xdr:from>
      <xdr:col>257</xdr:col>
      <xdr:colOff>48983</xdr:colOff>
      <xdr:row>1</xdr:row>
      <xdr:rowOff>13126</xdr:rowOff>
    </xdr:from>
    <xdr:ext cx="8496300" cy="5295900"/>
    <xdr:graphicFrame macro="">
      <xdr:nvGraphicFramePr>
        <xdr:cNvPr id="17" name="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oneCellAnchor>
  <xdr:oneCellAnchor>
    <xdr:from>
      <xdr:col>256</xdr:col>
      <xdr:colOff>548361</xdr:colOff>
      <xdr:row>21</xdr:row>
      <xdr:rowOff>297518</xdr:rowOff>
    </xdr:from>
    <xdr:ext cx="8582030" cy="5705472"/>
    <xdr:graphicFrame macro="">
      <xdr:nvGraphicFramePr>
        <xdr:cNvPr id="18" name="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oneCellAnchor>
  <xdr:oneCellAnchor>
    <xdr:from>
      <xdr:col>272</xdr:col>
      <xdr:colOff>9067</xdr:colOff>
      <xdr:row>1</xdr:row>
      <xdr:rowOff>0</xdr:rowOff>
    </xdr:from>
    <xdr:ext cx="8454576" cy="5385954"/>
    <xdr:graphicFrame macro="">
      <xdr:nvGraphicFramePr>
        <xdr:cNvPr id="19" name="8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oneCellAnchor>
  <xdr:oneCellAnchor>
    <xdr:from>
      <xdr:col>207</xdr:col>
      <xdr:colOff>68036</xdr:colOff>
      <xdr:row>22</xdr:row>
      <xdr:rowOff>0</xdr:rowOff>
    </xdr:from>
    <xdr:ext cx="8463643" cy="5638800"/>
    <xdr:graphicFrame macro="">
      <xdr:nvGraphicFramePr>
        <xdr:cNvPr id="22" name="9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oneCellAnchor>
  <xdr:oneCellAnchor>
    <xdr:from>
      <xdr:col>272</xdr:col>
      <xdr:colOff>0</xdr:colOff>
      <xdr:row>22</xdr:row>
      <xdr:rowOff>0</xdr:rowOff>
    </xdr:from>
    <xdr:ext cx="8463643" cy="5638800"/>
    <xdr:graphicFrame macro="">
      <xdr:nvGraphicFramePr>
        <xdr:cNvPr id="23" name="9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arik\Desktop\ADFD%20BCMS%20Risk%20Register%20-%20v1_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P70012\Documents\TRASYS%20PROJECTS\FOSSA-2\WP2\Oikonomou%20folders\FOSSA%20Study%20deliverables\current%20mission\final\final\INPUT%20-%20WP1%20criteria_fina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estevez\Desktop\PROYECTOS\National%20Archives%20BC\02-Execution\07-Risk%20Assessment\National%20Archives%20Risk%20Register%20V0.6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arik\Desktop\ADFD%20Risk%20Register%20V1.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_control"/>
      <sheetName val="Risk_Register"/>
      <sheetName val="Data"/>
      <sheetName val="Document_control1"/>
      <sheetName val="Risk_Register1"/>
      <sheetName val="Document_control2"/>
      <sheetName val="Risk_Register2"/>
      <sheetName val="Document_control3"/>
      <sheetName val="Risk_Register3"/>
      <sheetName val="Document_control4"/>
      <sheetName val="Risk_Register4"/>
      <sheetName val="Document_control5"/>
      <sheetName val="Risk_Register5"/>
      <sheetName val="Document_control6"/>
      <sheetName val="Risk_Register6"/>
    </sheetNames>
    <sheetDataSet>
      <sheetData sheetId="0"/>
      <sheetData sheetId="1"/>
      <sheetData sheetId="2">
        <row r="37">
          <cell r="C37" t="str">
            <v>Complete</v>
          </cell>
        </row>
        <row r="38">
          <cell r="C38" t="str">
            <v>In process</v>
          </cell>
        </row>
        <row r="39">
          <cell r="C39" t="str">
            <v>Not Started</v>
          </cell>
        </row>
        <row r="40">
          <cell r="C40" t="str">
            <v>N/A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INPUT_-_WP1_criteria"/>
      <sheetName val="CSV"/>
      <sheetName val="Feuille3"/>
    </sheetNames>
    <sheetDataSet>
      <sheetData sheetId="0"/>
      <sheetData sheetId="1"/>
      <sheetData sheetId="2"/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isk_Register"/>
      <sheetName val="GRAPHS"/>
      <sheetName val="Data"/>
      <sheetName val="Risk_Register1"/>
      <sheetName val="Risk_Register2"/>
      <sheetName val="Risk_Register3"/>
      <sheetName val="Risk_Register4"/>
      <sheetName val="Risk_Register5"/>
      <sheetName val="Risk_Register6"/>
    </sheetNames>
    <sheetDataSet>
      <sheetData sheetId="0"/>
      <sheetData sheetId="1"/>
      <sheetData sheetId="2">
        <row r="2">
          <cell r="F2" t="str">
            <v>Almost Certain</v>
          </cell>
          <cell r="G2">
            <v>5</v>
          </cell>
        </row>
        <row r="3">
          <cell r="F3" t="str">
            <v>Likely</v>
          </cell>
          <cell r="G3">
            <v>4</v>
          </cell>
        </row>
        <row r="4">
          <cell r="F4" t="str">
            <v>Possible</v>
          </cell>
          <cell r="G4">
            <v>3</v>
          </cell>
        </row>
        <row r="5">
          <cell r="F5" t="str">
            <v>Unlikely</v>
          </cell>
          <cell r="G5">
            <v>2</v>
          </cell>
        </row>
        <row r="6">
          <cell r="F6" t="str">
            <v>Very Unlikely</v>
          </cell>
          <cell r="G6">
            <v>1</v>
          </cell>
        </row>
        <row r="10">
          <cell r="F10" t="str">
            <v>Catastrophic</v>
          </cell>
          <cell r="G10">
            <v>5</v>
          </cell>
        </row>
        <row r="11">
          <cell r="F11" t="str">
            <v>Critical</v>
          </cell>
          <cell r="G11">
            <v>4</v>
          </cell>
        </row>
        <row r="12">
          <cell r="F12" t="str">
            <v>Medium</v>
          </cell>
          <cell r="G12">
            <v>3</v>
          </cell>
        </row>
        <row r="13">
          <cell r="F13" t="str">
            <v>Low</v>
          </cell>
          <cell r="G13">
            <v>2</v>
          </cell>
        </row>
        <row r="14">
          <cell r="F14" t="str">
            <v>No Impact</v>
          </cell>
          <cell r="G14">
            <v>1</v>
          </cell>
        </row>
      </sheetData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_control_"/>
      <sheetName val="Risk_Register"/>
      <sheetName val="Sheet1"/>
      <sheetName val="GRAPHS"/>
      <sheetName val="Sheet2"/>
      <sheetName val="Data"/>
      <sheetName val="Document_control_1"/>
      <sheetName val="Risk_Register1"/>
      <sheetName val="Document_control_2"/>
      <sheetName val="Risk_Register2"/>
      <sheetName val="Document_control_3"/>
      <sheetName val="Risk_Register3"/>
      <sheetName val="Document_control_4"/>
      <sheetName val="Risk_Register4"/>
      <sheetName val="Document_control_5"/>
      <sheetName val="Risk_Register5"/>
      <sheetName val="Document_control_6"/>
      <sheetName val="Risk_Register6"/>
    </sheetNames>
    <sheetDataSet>
      <sheetData sheetId="0"/>
      <sheetData sheetId="1">
        <row r="67">
          <cell r="D67" t="str">
            <v>RISK LEVEL</v>
          </cell>
        </row>
      </sheetData>
      <sheetData sheetId="2"/>
      <sheetData sheetId="3"/>
      <sheetData sheetId="4"/>
      <sheetData sheetId="5">
        <row r="10">
          <cell r="F10" t="str">
            <v>Catastrophic</v>
          </cell>
        </row>
        <row r="11">
          <cell r="F11" t="str">
            <v>Critical</v>
          </cell>
        </row>
        <row r="12">
          <cell r="F12" t="str">
            <v>Medium</v>
          </cell>
        </row>
        <row r="13">
          <cell r="F13" t="str">
            <v>Low</v>
          </cell>
        </row>
        <row r="14">
          <cell r="F14" t="str">
            <v>No Impact</v>
          </cell>
        </row>
        <row r="17">
          <cell r="B17" t="str">
            <v>Mitigation</v>
          </cell>
        </row>
        <row r="18">
          <cell r="B18" t="str">
            <v>Elimination</v>
          </cell>
        </row>
        <row r="19">
          <cell r="B19" t="str">
            <v>Planning</v>
          </cell>
        </row>
        <row r="20">
          <cell r="B20" t="str">
            <v>Acceptance</v>
          </cell>
        </row>
      </sheetData>
      <sheetData sheetId="6"/>
      <sheetData sheetId="7">
        <row r="67">
          <cell r="D67" t="str">
            <v>RISK LEVEL</v>
          </cell>
        </row>
      </sheetData>
      <sheetData sheetId="8"/>
      <sheetData sheetId="9">
        <row r="67">
          <cell r="D67" t="str">
            <v>RISK LEVEL</v>
          </cell>
        </row>
      </sheetData>
      <sheetData sheetId="10"/>
      <sheetData sheetId="11">
        <row r="67">
          <cell r="D67" t="str">
            <v>RISK LEVEL</v>
          </cell>
        </row>
      </sheetData>
      <sheetData sheetId="12"/>
      <sheetData sheetId="13">
        <row r="67">
          <cell r="D67" t="str">
            <v>RISK LEVEL</v>
          </cell>
        </row>
      </sheetData>
      <sheetData sheetId="14"/>
      <sheetData sheetId="15">
        <row r="67">
          <cell r="D67" t="str">
            <v>RISK LEVEL</v>
          </cell>
        </row>
      </sheetData>
      <sheetData sheetId="16"/>
      <sheetData sheetId="17">
        <row r="67">
          <cell r="D67" t="str">
            <v>RISK LEVEL</v>
          </cell>
        </row>
      </sheetData>
    </sheetDataSet>
  </externalBook>
</externalLink>
</file>

<file path=xl/tables/table1.xml><?xml version="1.0" encoding="utf-8"?>
<table xmlns="http://schemas.openxmlformats.org/spreadsheetml/2006/main" id="1" name="__Anonymous_Sheet_DB__2" displayName="__Anonymous_Sheet_DB__2" ref="A1:CE1048576" headerRowCount="0" totalsRowShown="0">
  <sortState ref="A1:CE1048576">
    <sortCondition ref="G1:G1048576"/>
  </sortState>
  <tableColumns count="83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/>
    <tableColumn id="11" name="Column11"/>
    <tableColumn id="12" name="Column12"/>
    <tableColumn id="13" name="Column13"/>
    <tableColumn id="14" name="Column14"/>
    <tableColumn id="15" name="Column15"/>
    <tableColumn id="16" name="Column16"/>
    <tableColumn id="17" name="Column17"/>
    <tableColumn id="18" name="Column18"/>
    <tableColumn id="19" name="Column19"/>
    <tableColumn id="20" name="Column20"/>
    <tableColumn id="21" name="Column21"/>
    <tableColumn id="22" name="Column22"/>
    <tableColumn id="23" name="Column23"/>
    <tableColumn id="24" name="Column24"/>
    <tableColumn id="25" name="Column25"/>
    <tableColumn id="26" name="Column26"/>
    <tableColumn id="27" name="Column27"/>
    <tableColumn id="28" name="Column28"/>
    <tableColumn id="29" name="Column29"/>
    <tableColumn id="30" name="Column30"/>
    <tableColumn id="31" name="Column31"/>
    <tableColumn id="32" name="Column32"/>
    <tableColumn id="33" name="Column33"/>
    <tableColumn id="34" name="Column34"/>
    <tableColumn id="35" name="Column35"/>
    <tableColumn id="36" name="Column36"/>
    <tableColumn id="37" name="Column37"/>
    <tableColumn id="38" name="Column38"/>
    <tableColumn id="39" name="Column39"/>
    <tableColumn id="40" name="Column40"/>
    <tableColumn id="41" name="Column41"/>
    <tableColumn id="42" name="Column42"/>
    <tableColumn id="43" name="Column43"/>
    <tableColumn id="44" name="Column44"/>
    <tableColumn id="45" name="Column45"/>
    <tableColumn id="46" name="Column46"/>
    <tableColumn id="47" name="Column47"/>
    <tableColumn id="48" name="Column48"/>
    <tableColumn id="49" name="Column49"/>
    <tableColumn id="50" name="Column50"/>
    <tableColumn id="51" name="Column51"/>
    <tableColumn id="52" name="Column52"/>
    <tableColumn id="53" name="Column53"/>
    <tableColumn id="54" name="Column54"/>
    <tableColumn id="55" name="Column55"/>
    <tableColumn id="56" name="Column56"/>
    <tableColumn id="57" name="Column57"/>
    <tableColumn id="58" name="Column58"/>
    <tableColumn id="59" name="Column59"/>
    <tableColumn id="60" name="Column60"/>
    <tableColumn id="61" name="Column61"/>
    <tableColumn id="62" name="Column62"/>
    <tableColumn id="63" name="Column63"/>
    <tableColumn id="64" name="Column64"/>
    <tableColumn id="65" name="Column65"/>
    <tableColumn id="66" name="Column66"/>
    <tableColumn id="67" name="Column67"/>
    <tableColumn id="68" name="Column68"/>
    <tableColumn id="69" name="Column69"/>
    <tableColumn id="70" name="Column70"/>
    <tableColumn id="71" name="Column71"/>
    <tableColumn id="72" name="Column72"/>
    <tableColumn id="73" name="Column73"/>
    <tableColumn id="74" name="Column74"/>
    <tableColumn id="75" name="Column75"/>
    <tableColumn id="76" name="Column76"/>
    <tableColumn id="77" name="Column77"/>
    <tableColumn id="78" name="Column78"/>
    <tableColumn id="79" name="Column79"/>
    <tableColumn id="80" name="Column80"/>
    <tableColumn id="81" name="Column81"/>
    <tableColumn id="82" name="Column82"/>
    <tableColumn id="83" name="Column83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mvnrepository.com/artifact/com.fasterxml.jackson.core/jackson-annotations" TargetMode="External"/><Relationship Id="rId21" Type="http://schemas.openxmlformats.org/officeDocument/2006/relationships/hyperlink" Target="https://github.com/Perl/perl5/releases" TargetMode="External"/><Relationship Id="rId42" Type="http://schemas.openxmlformats.org/officeDocument/2006/relationships/hyperlink" Target="https://www.openhub.net/p/woodstox" TargetMode="External"/><Relationship Id="rId47" Type="http://schemas.openxmlformats.org/officeDocument/2006/relationships/hyperlink" Target="https://sourceforge.net/p/wsdl4j/news/" TargetMode="External"/><Relationship Id="rId63" Type="http://schemas.openxmlformats.org/officeDocument/2006/relationships/hyperlink" Target="https://www.openhub.net/p/joda-time" TargetMode="External"/><Relationship Id="rId68" Type="http://schemas.openxmlformats.org/officeDocument/2006/relationships/hyperlink" Target="https://www.openhub.net/p/antlr/commits/summary" TargetMode="External"/><Relationship Id="rId84" Type="http://schemas.openxmlformats.org/officeDocument/2006/relationships/hyperlink" Target="https://www.openhub.net/p/jaxb-impl" TargetMode="External"/><Relationship Id="rId89" Type="http://schemas.openxmlformats.org/officeDocument/2006/relationships/hyperlink" Target="https://commons.apache.org/proper/commons-logging/changes-report.html" TargetMode="External"/><Relationship Id="rId112" Type="http://schemas.openxmlformats.org/officeDocument/2006/relationships/hyperlink" Target="https://github.com/hibernate/hibernate-commons-annotations/releases" TargetMode="External"/><Relationship Id="rId133" Type="http://schemas.openxmlformats.org/officeDocument/2006/relationships/hyperlink" Target="https://issues.apache.org/jira/projects/LOG4J2/issues/LOG4J2-2546?filter=allissues" TargetMode="External"/><Relationship Id="rId138" Type="http://schemas.openxmlformats.org/officeDocument/2006/relationships/hyperlink" Target="https://hibernate.atlassian.net/projects/BVAL/issues/BVAL-248?filter=allopenissues" TargetMode="External"/><Relationship Id="rId154" Type="http://schemas.openxmlformats.org/officeDocument/2006/relationships/hyperlink" Target="https://gitlab.ow2.org/asm/asm/issues" TargetMode="External"/><Relationship Id="rId159" Type="http://schemas.openxmlformats.org/officeDocument/2006/relationships/hyperlink" Target="https://github.com/apache/httpcomponents-core/pulls?utf8=&#10003;&amp;q=" TargetMode="External"/><Relationship Id="rId175" Type="http://schemas.openxmlformats.org/officeDocument/2006/relationships/hyperlink" Target="https://github.com/qt/qt5/releases" TargetMode="External"/><Relationship Id="rId170" Type="http://schemas.openxmlformats.org/officeDocument/2006/relationships/hyperlink" Target="https://github.com/jhy/jsoup/releases" TargetMode="External"/><Relationship Id="rId191" Type="http://schemas.openxmlformats.org/officeDocument/2006/relationships/hyperlink" Target="https://www.sqlite.org/changes.html" TargetMode="External"/><Relationship Id="rId16" Type="http://schemas.openxmlformats.org/officeDocument/2006/relationships/hyperlink" Target="https://bugs.python.org/" TargetMode="External"/><Relationship Id="rId107" Type="http://schemas.openxmlformats.org/officeDocument/2006/relationships/hyperlink" Target="https://mvnrepository.com/artifact/javax.xml.stream/stax-api" TargetMode="External"/><Relationship Id="rId11" Type="http://schemas.openxmlformats.org/officeDocument/2006/relationships/hyperlink" Target="https://bugs.launchpad.net/calibre" TargetMode="External"/><Relationship Id="rId32" Type="http://schemas.openxmlformats.org/officeDocument/2006/relationships/hyperlink" Target="https://github.com/apache/commons-fileupload/releases" TargetMode="External"/><Relationship Id="rId37" Type="http://schemas.openxmlformats.org/officeDocument/2006/relationships/hyperlink" Target="https://www.openhub.net/p/hibernate-jpa-api" TargetMode="External"/><Relationship Id="rId53" Type="http://schemas.openxmlformats.org/officeDocument/2006/relationships/hyperlink" Target="https://www.openhub.net/p/commons_io" TargetMode="External"/><Relationship Id="rId58" Type="http://schemas.openxmlformats.org/officeDocument/2006/relationships/hyperlink" Target="https://www.openhub.net/p/aopalliance" TargetMode="External"/><Relationship Id="rId74" Type="http://schemas.openxmlformats.org/officeDocument/2006/relationships/hyperlink" Target="https://www.openhub.net/p/hibernate" TargetMode="External"/><Relationship Id="rId79" Type="http://schemas.openxmlformats.org/officeDocument/2006/relationships/hyperlink" Target="https://www.openhub.net/p/jboss-logging" TargetMode="External"/><Relationship Id="rId102" Type="http://schemas.openxmlformats.org/officeDocument/2006/relationships/hyperlink" Target="https://github.com/dom4j/dom4j/releases" TargetMode="External"/><Relationship Id="rId123" Type="http://schemas.openxmlformats.org/officeDocument/2006/relationships/hyperlink" Target="https://mvnrepository.com/artifact/com.google.code.findbugs/jsr305" TargetMode="External"/><Relationship Id="rId128" Type="http://schemas.openxmlformats.org/officeDocument/2006/relationships/hyperlink" Target="https://github.com/apache/xmlbeans/releases" TargetMode="External"/><Relationship Id="rId144" Type="http://schemas.openxmlformats.org/officeDocument/2006/relationships/hyperlink" Target="https://github.com/FasterXML/jackson-databind/issues" TargetMode="External"/><Relationship Id="rId149" Type="http://schemas.openxmlformats.org/officeDocument/2006/relationships/hyperlink" Target="https://hibernate.atlassian.net/projects/HV/issues/HV-1698?filter=allissues" TargetMode="External"/><Relationship Id="rId5" Type="http://schemas.openxmlformats.org/officeDocument/2006/relationships/hyperlink" Target="https://trac.videolan.org/vlc/report/1" TargetMode="External"/><Relationship Id="rId90" Type="http://schemas.openxmlformats.org/officeDocument/2006/relationships/hyperlink" Target="https://commons.apache.org/proper/commons-lang/release-history.html" TargetMode="External"/><Relationship Id="rId95" Type="http://schemas.openxmlformats.org/officeDocument/2006/relationships/hyperlink" Target="https://mvnrepository.com/artifact/org.slf4j/jcl-over-slf4j" TargetMode="External"/><Relationship Id="rId160" Type="http://schemas.openxmlformats.org/officeDocument/2006/relationships/hyperlink" Target="https://issues.apache.org/jira/projects/HTTPCLIENT/issues/HTTPCLIENT-1969?filter=allopenissues" TargetMode="External"/><Relationship Id="rId165" Type="http://schemas.openxmlformats.org/officeDocument/2006/relationships/hyperlink" Target="https://github.com/javaee/metro-mimepull/issues" TargetMode="External"/><Relationship Id="rId181" Type="http://schemas.openxmlformats.org/officeDocument/2006/relationships/hyperlink" Target="https://wiki.mozilla.org/NSS:Release_Versions" TargetMode="External"/><Relationship Id="rId186" Type="http://schemas.openxmlformats.org/officeDocument/2006/relationships/hyperlink" Target="https://github.com/freedesktop/xorg-libXau" TargetMode="External"/><Relationship Id="rId22" Type="http://schemas.openxmlformats.org/officeDocument/2006/relationships/hyperlink" Target="https://rt.perl.org/Public/Search/Results.html?Query=Queue%20=%20%27perl6%27%20AND%20(Status%20=%20%27new%27%20OR%20Status%20=%20%27open%27%20OR%20Status%20=%20%27stalled%27)" TargetMode="External"/><Relationship Id="rId27" Type="http://schemas.openxmlformats.org/officeDocument/2006/relationships/hyperlink" Target="https://www.openhub.net/p/bzip2" TargetMode="External"/><Relationship Id="rId43" Type="http://schemas.openxmlformats.org/officeDocument/2006/relationships/hyperlink" Target="https://github.com/FasterXML/woodstox/issues?utf8=%E2%9C%93&amp;q=" TargetMode="External"/><Relationship Id="rId48" Type="http://schemas.openxmlformats.org/officeDocument/2006/relationships/hyperlink" Target="https://www.openhub.net/p/slf4j" TargetMode="External"/><Relationship Id="rId64" Type="http://schemas.openxmlformats.org/officeDocument/2006/relationships/hyperlink" Target="https://www.openhub.net/p/jackson_core" TargetMode="External"/><Relationship Id="rId69" Type="http://schemas.openxmlformats.org/officeDocument/2006/relationships/hyperlink" Target="https://www.openhub.net/p/logback" TargetMode="External"/><Relationship Id="rId113" Type="http://schemas.openxmlformats.org/officeDocument/2006/relationships/hyperlink" Target="https://mvnrepository.com/artifact/org.aspectj/aspectjweaver" TargetMode="External"/><Relationship Id="rId118" Type="http://schemas.openxmlformats.org/officeDocument/2006/relationships/hyperlink" Target="https://www.slf4j.org/news.html" TargetMode="External"/><Relationship Id="rId134" Type="http://schemas.openxmlformats.org/officeDocument/2006/relationships/hyperlink" Target="https://issues.apache.org/jira/browse/IO-591?jql=project%20%3D%20IO%20AND%20status%20in%20(Open%2C%20%22In%20Progress%22%2C%20Reopened%2C%20Resolved%2C%20Closed)%20ORDER%20BY%20key%20DESC" TargetMode="External"/><Relationship Id="rId139" Type="http://schemas.openxmlformats.org/officeDocument/2006/relationships/hyperlink" Target="https://issues.apache.org/jira/projects/BEANUTILS/issues/BEANUTILS-483?filter=allopenissues" TargetMode="External"/><Relationship Id="rId80" Type="http://schemas.openxmlformats.org/officeDocument/2006/relationships/hyperlink" Target="https://www.openhub.net/p/httpcore" TargetMode="External"/><Relationship Id="rId85" Type="http://schemas.openxmlformats.org/officeDocument/2006/relationships/hyperlink" Target="https://www.openhub.net/p/ehcache" TargetMode="External"/><Relationship Id="rId150" Type="http://schemas.openxmlformats.org/officeDocument/2006/relationships/hyperlink" Target="https://hibernate.atlassian.net/projects/ANN/issues/ANN-813?filter=allissues" TargetMode="External"/><Relationship Id="rId155" Type="http://schemas.openxmlformats.org/officeDocument/2006/relationships/hyperlink" Target="https://github.com/FasterXML/jackson-annotations/pulls?utf8=&#10003;&amp;q=" TargetMode="External"/><Relationship Id="rId171" Type="http://schemas.openxmlformats.org/officeDocument/2006/relationships/hyperlink" Target="https://kernelnewbies.org/LinuxVersions" TargetMode="External"/><Relationship Id="rId176" Type="http://schemas.openxmlformats.org/officeDocument/2006/relationships/hyperlink" Target="https://bugreports.qt.io/browse/QTWEBSITE-865?jql=" TargetMode="External"/><Relationship Id="rId192" Type="http://schemas.openxmlformats.org/officeDocument/2006/relationships/hyperlink" Target="https://sourceforge.net/p/d-gecko/bugs/" TargetMode="External"/><Relationship Id="rId12" Type="http://schemas.openxmlformats.org/officeDocument/2006/relationships/hyperlink" Target="https://ftp.mozilla.org/pub/xulrunner/releases/" TargetMode="External"/><Relationship Id="rId17" Type="http://schemas.openxmlformats.org/officeDocument/2006/relationships/hyperlink" Target="https://gcc.gnu.org/releases.html" TargetMode="External"/><Relationship Id="rId33" Type="http://schemas.openxmlformats.org/officeDocument/2006/relationships/hyperlink" Target="https://www.openhub.net/p/apache-commons-fileupload" TargetMode="External"/><Relationship Id="rId38" Type="http://schemas.openxmlformats.org/officeDocument/2006/relationships/hyperlink" Target="https://mvnrepository.com/artifact/org.hibernate.javax.persistence/hibernate-jpa-2.0-api" TargetMode="External"/><Relationship Id="rId59" Type="http://schemas.openxmlformats.org/officeDocument/2006/relationships/hyperlink" Target="https://github.com/beanvalidation/beanvalidation-api" TargetMode="External"/><Relationship Id="rId103" Type="http://schemas.openxmlformats.org/officeDocument/2006/relationships/hyperlink" Target="https://www.joda.org/joda-time/changes-report.html" TargetMode="External"/><Relationship Id="rId108" Type="http://schemas.openxmlformats.org/officeDocument/2006/relationships/hyperlink" Target="https://github.com/antlr/antlr4/releases" TargetMode="External"/><Relationship Id="rId124" Type="http://schemas.openxmlformats.org/officeDocument/2006/relationships/hyperlink" Target="https://mvnrepository.com/artifact/org.slf4j/log4j-over-slf4j" TargetMode="External"/><Relationship Id="rId129" Type="http://schemas.openxmlformats.org/officeDocument/2006/relationships/hyperlink" Target="https://jira.qos.ch/browse/LOGBACK-1449?filter=-4" TargetMode="External"/><Relationship Id="rId54" Type="http://schemas.openxmlformats.org/officeDocument/2006/relationships/hyperlink" Target="https://www.openhub.net/p/spring" TargetMode="External"/><Relationship Id="rId70" Type="http://schemas.openxmlformats.org/officeDocument/2006/relationships/hyperlink" Target="https://www.openhub.net/p/xmlapi" TargetMode="External"/><Relationship Id="rId75" Type="http://schemas.openxmlformats.org/officeDocument/2006/relationships/hyperlink" Target="https://www.openhub.net/p/hibernate-entitymanager" TargetMode="External"/><Relationship Id="rId91" Type="http://schemas.openxmlformats.org/officeDocument/2006/relationships/hyperlink" Target="https://github.com/apache/commons-collections/releases" TargetMode="External"/><Relationship Id="rId96" Type="http://schemas.openxmlformats.org/officeDocument/2006/relationships/hyperlink" Target="https://commons.apache.org/proper/commons-codec/changes-report.html" TargetMode="External"/><Relationship Id="rId140" Type="http://schemas.openxmlformats.org/officeDocument/2006/relationships/hyperlink" Target="https://github.com/google/guava/issues" TargetMode="External"/><Relationship Id="rId145" Type="http://schemas.openxmlformats.org/officeDocument/2006/relationships/hyperlink" Target="https://jira.qos.ch/browse/LOGBACK-1449?filter=-4" TargetMode="External"/><Relationship Id="rId161" Type="http://schemas.openxmlformats.org/officeDocument/2006/relationships/hyperlink" Target="https://groups.google.com/forum/" TargetMode="External"/><Relationship Id="rId166" Type="http://schemas.openxmlformats.org/officeDocument/2006/relationships/hyperlink" Target="https://github.com/apache/xmlbeans/pulls?utf8=&#10003;&amp;q=" TargetMode="External"/><Relationship Id="rId182" Type="http://schemas.openxmlformats.org/officeDocument/2006/relationships/hyperlink" Target="https://github.com/gcc-mirror/gcc/tree/master/libstdc%2B%2B-v3" TargetMode="External"/><Relationship Id="rId187" Type="http://schemas.openxmlformats.org/officeDocument/2006/relationships/hyperlink" Target="https://github.com/freedesktop/xorg-libXau/releases" TargetMode="External"/><Relationship Id="rId1" Type="http://schemas.openxmlformats.org/officeDocument/2006/relationships/hyperlink" Target="https://www.openhub.net/p/firefox" TargetMode="External"/><Relationship Id="rId6" Type="http://schemas.openxmlformats.org/officeDocument/2006/relationships/hyperlink" Target="https://sourceforge.net/p/sevenzip/_list/tickets" TargetMode="External"/><Relationship Id="rId23" Type="http://schemas.openxmlformats.org/officeDocument/2006/relationships/hyperlink" Target="https://www.openhub.net/p/glibc" TargetMode="External"/><Relationship Id="rId28" Type="http://schemas.openxmlformats.org/officeDocument/2006/relationships/hyperlink" Target="https://www.openhub.net/p/openssl" TargetMode="External"/><Relationship Id="rId49" Type="http://schemas.openxmlformats.org/officeDocument/2006/relationships/hyperlink" Target="https://www.openhub.net/p/Apache-Commons-Logging" TargetMode="External"/><Relationship Id="rId114" Type="http://schemas.openxmlformats.org/officeDocument/2006/relationships/hyperlink" Target="https://mvnrepository.com/artifact/javax/javaee-api" TargetMode="External"/><Relationship Id="rId119" Type="http://schemas.openxmlformats.org/officeDocument/2006/relationships/hyperlink" Target="https://mvnrepository.com/artifact/org.aspectj/aspectjrt" TargetMode="External"/><Relationship Id="rId44" Type="http://schemas.openxmlformats.org/officeDocument/2006/relationships/hyperlink" Target="https://mvnrepository.com/artifact/org.codehaus.woodstox/woodstox-core-asl" TargetMode="External"/><Relationship Id="rId60" Type="http://schemas.openxmlformats.org/officeDocument/2006/relationships/hyperlink" Target="https://www.openhub.net/p/apache-commons-beanutils" TargetMode="External"/><Relationship Id="rId65" Type="http://schemas.openxmlformats.org/officeDocument/2006/relationships/hyperlink" Target="https://www.openhub.net/p/jackson-databind" TargetMode="External"/><Relationship Id="rId81" Type="http://schemas.openxmlformats.org/officeDocument/2006/relationships/hyperlink" Target="http://hc.apache.org/httpcomponents-client-ga/httpclient/project-reports.html" TargetMode="External"/><Relationship Id="rId86" Type="http://schemas.openxmlformats.org/officeDocument/2006/relationships/hyperlink" Target="https://github.com/javaee/jaxb-v2/commits/master" TargetMode="External"/><Relationship Id="rId130" Type="http://schemas.openxmlformats.org/officeDocument/2006/relationships/hyperlink" Target="https://issues.apache.org/jira/browse/LOGGING-165?filter=-4&amp;jql=project%20%3D%20LOGGING%20AND%20status%20in%20(Open%2C%20%22In%20Progress%22%2C%20Reopened%2C%20Resolved%2C%20Closed)%20ORDER%20BY%20created%20DESC" TargetMode="External"/><Relationship Id="rId135" Type="http://schemas.openxmlformats.org/officeDocument/2006/relationships/hyperlink" Target="https://jira.spring.io/browse/SPR-17656?jql=project%20%3D%20SPR%20ORDER%20BY%20created%20DESC%2C%20priority%20DESC%2C%20updated%20DESC" TargetMode="External"/><Relationship Id="rId151" Type="http://schemas.openxmlformats.org/officeDocument/2006/relationships/hyperlink" Target="https://bugs.eclipse.org/bugs/buglist.cgi?bug_file_loc_type=allwordssubstr&amp;bug_severity=blocker&amp;bug_severity=critical&amp;bug_severity=major&amp;bug_severity=normal&amp;bug_severity=minor&amp;bug_severity=trivial&amp;bug_status=NEW&amp;bug_status=ASSIGNED&amp;bug_status=REOPENED&amp;bug" TargetMode="External"/><Relationship Id="rId156" Type="http://schemas.openxmlformats.org/officeDocument/2006/relationships/hyperlink" Target="https://jira.qos.ch/browse/LOGBACK-1449?filter=-4" TargetMode="External"/><Relationship Id="rId177" Type="http://schemas.openxmlformats.org/officeDocument/2006/relationships/hyperlink" Target="http://infozip.sourceforge.net/" TargetMode="External"/><Relationship Id="rId172" Type="http://schemas.openxmlformats.org/officeDocument/2006/relationships/hyperlink" Target="https://www.openhub.net/p/p_39474" TargetMode="External"/><Relationship Id="rId193" Type="http://schemas.openxmlformats.org/officeDocument/2006/relationships/hyperlink" Target="https://www.sqlite.org/src/rptview?rn=1" TargetMode="External"/><Relationship Id="rId13" Type="http://schemas.openxmlformats.org/officeDocument/2006/relationships/hyperlink" Target="https://www.openhub.net/p/linux" TargetMode="External"/><Relationship Id="rId18" Type="http://schemas.openxmlformats.org/officeDocument/2006/relationships/hyperlink" Target="https://gcc.gnu.org/bugzilla/buglist.cgi?bug_status=__all__&amp;no_redirect=1&amp;order=bug_id%20DESC&amp;product=gcc&amp;query_format=specific" TargetMode="External"/><Relationship Id="rId39" Type="http://schemas.openxmlformats.org/officeDocument/2006/relationships/hyperlink" Target="https://www.openhub.net/p/xstream" TargetMode="External"/><Relationship Id="rId109" Type="http://schemas.openxmlformats.org/officeDocument/2006/relationships/hyperlink" Target="https://mvnrepository.com/artifact/ch.qos.logback/logback-core" TargetMode="External"/><Relationship Id="rId34" Type="http://schemas.openxmlformats.org/officeDocument/2006/relationships/hyperlink" Target="https://issues.apache.org/jira/browse/FILEUPLOAD-296?jql=project%20%3D%20FILEUPLOAD%20AND%20status%20in%20(Open%2C%20%22In%20Progress%22%2C%20Reopened%2C%20Resolved%2C%20Closed)%20ORDER%20BY%20key%20DESC" TargetMode="External"/><Relationship Id="rId50" Type="http://schemas.openxmlformats.org/officeDocument/2006/relationships/hyperlink" Target="https://www.openhub.net/p/Apache-Commons-Lang" TargetMode="External"/><Relationship Id="rId55" Type="http://schemas.openxmlformats.org/officeDocument/2006/relationships/hyperlink" Target="https://github.com/bgandon/juli-jcl-over-slf4j" TargetMode="External"/><Relationship Id="rId76" Type="http://schemas.openxmlformats.org/officeDocument/2006/relationships/hyperlink" Target="https://www.openhub.net/p/asm" TargetMode="External"/><Relationship Id="rId97" Type="http://schemas.openxmlformats.org/officeDocument/2006/relationships/hyperlink" Target="https://github.com/jboss-javassist/javassist/releases" TargetMode="External"/><Relationship Id="rId104" Type="http://schemas.openxmlformats.org/officeDocument/2006/relationships/hyperlink" Target="https://github.com/FasterXML/jackson/wiki/Jackson-Releases" TargetMode="External"/><Relationship Id="rId120" Type="http://schemas.openxmlformats.org/officeDocument/2006/relationships/hyperlink" Target="https://github.com/jboss-logging/jboss-logging/releases" TargetMode="External"/><Relationship Id="rId125" Type="http://schemas.openxmlformats.org/officeDocument/2006/relationships/hyperlink" Target="https://mvnrepository.com/artifact/com.sun.xml.bind/jaxb-impl" TargetMode="External"/><Relationship Id="rId141" Type="http://schemas.openxmlformats.org/officeDocument/2006/relationships/hyperlink" Target="https://github.com/dom4j/dom4j/issues" TargetMode="External"/><Relationship Id="rId146" Type="http://schemas.openxmlformats.org/officeDocument/2006/relationships/hyperlink" Target="https://github.com/kohsuke/stax-ex/issues" TargetMode="External"/><Relationship Id="rId167" Type="http://schemas.openxmlformats.org/officeDocument/2006/relationships/hyperlink" Target="https://github.com/javaee/javax.transaction" TargetMode="External"/><Relationship Id="rId188" Type="http://schemas.openxmlformats.org/officeDocument/2006/relationships/hyperlink" Target="https://www.openhub.net/p/rpm" TargetMode="External"/><Relationship Id="rId7" Type="http://schemas.openxmlformats.org/officeDocument/2006/relationships/hyperlink" Target="https://www.openhub.net/p/sevenzip" TargetMode="External"/><Relationship Id="rId71" Type="http://schemas.openxmlformats.org/officeDocument/2006/relationships/hyperlink" Target="https://www.openhub.net/p/hibernate-validator" TargetMode="External"/><Relationship Id="rId92" Type="http://schemas.openxmlformats.org/officeDocument/2006/relationships/hyperlink" Target="https://logging.apache.org/log4j/log4j-2.2/changes-report.html" TargetMode="External"/><Relationship Id="rId162" Type="http://schemas.openxmlformats.org/officeDocument/2006/relationships/hyperlink" Target="https://jira.qos.ch/browse/LOGBACK-1449?filter=-4" TargetMode="External"/><Relationship Id="rId183" Type="http://schemas.openxmlformats.org/officeDocument/2006/relationships/hyperlink" Target="https://www.openhub.net/p/notepad-plus" TargetMode="External"/><Relationship Id="rId2" Type="http://schemas.openxmlformats.org/officeDocument/2006/relationships/hyperlink" Target="https://bugzilla.mozilla.org/query.cgi" TargetMode="External"/><Relationship Id="rId29" Type="http://schemas.openxmlformats.org/officeDocument/2006/relationships/hyperlink" Target="https://github.com/openssl/openssl/releases" TargetMode="External"/><Relationship Id="rId24" Type="http://schemas.openxmlformats.org/officeDocument/2006/relationships/hyperlink" Target="https://sourceware.org/bugzilla/buglist.cgi?bug_status=__all__&amp;limit=0&amp;list_id=46779&amp;order=bug_id%20DESC&amp;product=glibc&amp;query_format=specific" TargetMode="External"/><Relationship Id="rId40" Type="http://schemas.openxmlformats.org/officeDocument/2006/relationships/hyperlink" Target="https://github.com/staltz/xstream/releases" TargetMode="External"/><Relationship Id="rId45" Type="http://schemas.openxmlformats.org/officeDocument/2006/relationships/hyperlink" Target="https://sourceforge.net/projects/wsdl4j/" TargetMode="External"/><Relationship Id="rId66" Type="http://schemas.openxmlformats.org/officeDocument/2006/relationships/hyperlink" Target="https://github.com/qos-ch/slf4j/tree/master/slf4j-log4j12" TargetMode="External"/><Relationship Id="rId87" Type="http://schemas.openxmlformats.org/officeDocument/2006/relationships/hyperlink" Target="https://www.openhub.net/p/p_5596" TargetMode="External"/><Relationship Id="rId110" Type="http://schemas.openxmlformats.org/officeDocument/2006/relationships/hyperlink" Target="https://github.com/hobbyquaker/XML-API/releases" TargetMode="External"/><Relationship Id="rId115" Type="http://schemas.openxmlformats.org/officeDocument/2006/relationships/hyperlink" Target="https://mvnrepository.com/artifact/org.hibernate/hibernate-entitymanager" TargetMode="External"/><Relationship Id="rId131" Type="http://schemas.openxmlformats.org/officeDocument/2006/relationships/hyperlink" Target="https://issues.apache.org/jira/browse/LANG-1432?jql=project%20%3D%20LANG%20AND%20status%20in%20(Open%2C%20%22In%20Progress%22%2C%20Reopened%2C%20Resolved%2C%20Closed)%20ORDER%20BY%20key%20DESC" TargetMode="External"/><Relationship Id="rId136" Type="http://schemas.openxmlformats.org/officeDocument/2006/relationships/hyperlink" Target="https://github.com/jboss-javassist/javassist/issues?page=2&amp;q=is%3Aopen&amp;utf8=&#10003;" TargetMode="External"/><Relationship Id="rId157" Type="http://schemas.openxmlformats.org/officeDocument/2006/relationships/hyperlink" Target="https://github.com/eclipse/org.aspectj/pulls?utf8=&#10003;&amp;q=" TargetMode="External"/><Relationship Id="rId178" Type="http://schemas.openxmlformats.org/officeDocument/2006/relationships/hyperlink" Target="https://github.com/bford/nss/commits/master" TargetMode="External"/><Relationship Id="rId61" Type="http://schemas.openxmlformats.org/officeDocument/2006/relationships/hyperlink" Target="https://www.openhub.net/p/guava-libraries" TargetMode="External"/><Relationship Id="rId82" Type="http://schemas.openxmlformats.org/officeDocument/2006/relationships/hyperlink" Target="https://www.openhub.net/p/JSR305CheckstylePlugin" TargetMode="External"/><Relationship Id="rId152" Type="http://schemas.openxmlformats.org/officeDocument/2006/relationships/hyperlink" Target="https://hibernate.atlassian.net/projects/HHH/issues/HHH-13280?filter=allissues" TargetMode="External"/><Relationship Id="rId173" Type="http://schemas.openxmlformats.org/officeDocument/2006/relationships/hyperlink" Target="https://sourceforge.net/p/infozip/bugs/?limit=100" TargetMode="External"/><Relationship Id="rId194" Type="http://schemas.openxmlformats.org/officeDocument/2006/relationships/hyperlink" Target="https://bugs.launchpad.net/rpm" TargetMode="External"/><Relationship Id="rId19" Type="http://schemas.openxmlformats.org/officeDocument/2006/relationships/hyperlink" Target="https://www.openhub.net/p/gcc" TargetMode="External"/><Relationship Id="rId14" Type="http://schemas.openxmlformats.org/officeDocument/2006/relationships/hyperlink" Target="https://www.openhub.net/p/python" TargetMode="External"/><Relationship Id="rId30" Type="http://schemas.openxmlformats.org/officeDocument/2006/relationships/hyperlink" Target="https://github.com/openssl/openssl/issues" TargetMode="External"/><Relationship Id="rId35" Type="http://schemas.openxmlformats.org/officeDocument/2006/relationships/hyperlink" Target="https://mvnrepository.com/artifact/cglib/cglib-nodep" TargetMode="External"/><Relationship Id="rId56" Type="http://schemas.openxmlformats.org/officeDocument/2006/relationships/hyperlink" Target="https://www.openhub.net/p/apache-commons-codec" TargetMode="External"/><Relationship Id="rId77" Type="http://schemas.openxmlformats.org/officeDocument/2006/relationships/hyperlink" Target="https://www.openhub.net/p/jackson-annotations" TargetMode="External"/><Relationship Id="rId100" Type="http://schemas.openxmlformats.org/officeDocument/2006/relationships/hyperlink" Target="https://github.com/apache/commons-beanutils/releases" TargetMode="External"/><Relationship Id="rId105" Type="http://schemas.openxmlformats.org/officeDocument/2006/relationships/hyperlink" Target="https://github.com/FasterXML/jackson-databind/releases" TargetMode="External"/><Relationship Id="rId126" Type="http://schemas.openxmlformats.org/officeDocument/2006/relationships/hyperlink" Target="https://mvnrepository.com/artifact/net.sf.ehcache/ehcache" TargetMode="External"/><Relationship Id="rId147" Type="http://schemas.openxmlformats.org/officeDocument/2006/relationships/hyperlink" Target="https://github.com/antlr/antlr4/issues" TargetMode="External"/><Relationship Id="rId168" Type="http://schemas.openxmlformats.org/officeDocument/2006/relationships/hyperlink" Target="https://mvnrepository.com/artifact/javax.transaction/jta" TargetMode="External"/><Relationship Id="rId8" Type="http://schemas.openxmlformats.org/officeDocument/2006/relationships/hyperlink" Target="https://github.com/kornelski/7z/graphs/commit-activity" TargetMode="External"/><Relationship Id="rId51" Type="http://schemas.openxmlformats.org/officeDocument/2006/relationships/hyperlink" Target="https://www.openhub.net/p/Apache-Commons-Collections" TargetMode="External"/><Relationship Id="rId72" Type="http://schemas.openxmlformats.org/officeDocument/2006/relationships/hyperlink" Target="https://www.openhub.net/p/hibernate-annotations" TargetMode="External"/><Relationship Id="rId93" Type="http://schemas.openxmlformats.org/officeDocument/2006/relationships/hyperlink" Target="https://commons.apache.org/proper/commons-io/" TargetMode="External"/><Relationship Id="rId98" Type="http://schemas.openxmlformats.org/officeDocument/2006/relationships/hyperlink" Target="https://mvnrepository.com/artifact/aopalliance/aopalliance/1.0" TargetMode="External"/><Relationship Id="rId121" Type="http://schemas.openxmlformats.org/officeDocument/2006/relationships/hyperlink" Target="https://github.com/apache/httpcomponents-core/releases" TargetMode="External"/><Relationship Id="rId142" Type="http://schemas.openxmlformats.org/officeDocument/2006/relationships/hyperlink" Target="https://github.com/JodaOrg/joda-time/issues" TargetMode="External"/><Relationship Id="rId163" Type="http://schemas.openxmlformats.org/officeDocument/2006/relationships/hyperlink" Target="https://github.com/javagems/jaxb-impl" TargetMode="External"/><Relationship Id="rId184" Type="http://schemas.openxmlformats.org/officeDocument/2006/relationships/hyperlink" Target="https://github.com/notepad-plus-plus/notepad-plus-plus/issues" TargetMode="External"/><Relationship Id="rId189" Type="http://schemas.openxmlformats.org/officeDocument/2006/relationships/hyperlink" Target="https://www.openhub.net/p/sqlite" TargetMode="External"/><Relationship Id="rId3" Type="http://schemas.openxmlformats.org/officeDocument/2006/relationships/hyperlink" Target="https://www.mozilla.org/en-US/firefox/releases/" TargetMode="External"/><Relationship Id="rId25" Type="http://schemas.openxmlformats.org/officeDocument/2006/relationships/hyperlink" Target="https://github.com/philr/bzip2-windows/releases/" TargetMode="External"/><Relationship Id="rId46" Type="http://schemas.openxmlformats.org/officeDocument/2006/relationships/hyperlink" Target="https://sourceforge.net/p/wsdl4j/bugs/" TargetMode="External"/><Relationship Id="rId67" Type="http://schemas.openxmlformats.org/officeDocument/2006/relationships/hyperlink" Target="https://www.openhub.net/p/stax-ex" TargetMode="External"/><Relationship Id="rId116" Type="http://schemas.openxmlformats.org/officeDocument/2006/relationships/hyperlink" Target="https://asm.ow2.io/versions.html" TargetMode="External"/><Relationship Id="rId137" Type="http://schemas.openxmlformats.org/officeDocument/2006/relationships/hyperlink" Target="https://sourceforge.net/p/aopalliance/bugs/" TargetMode="External"/><Relationship Id="rId158" Type="http://schemas.openxmlformats.org/officeDocument/2006/relationships/hyperlink" Target="https://github.com/jboss-logging/jboss-logging/pulls?utf8=&#10003;&amp;q=" TargetMode="External"/><Relationship Id="rId20" Type="http://schemas.openxmlformats.org/officeDocument/2006/relationships/hyperlink" Target="https://www.openhub.net/p/perl" TargetMode="External"/><Relationship Id="rId41" Type="http://schemas.openxmlformats.org/officeDocument/2006/relationships/hyperlink" Target="http://x-stream.github.io/jira/" TargetMode="External"/><Relationship Id="rId62" Type="http://schemas.openxmlformats.org/officeDocument/2006/relationships/hyperlink" Target="https://www.openhub.net/p/dom4j" TargetMode="External"/><Relationship Id="rId83" Type="http://schemas.openxmlformats.org/officeDocument/2006/relationships/hyperlink" Target="https://github.com/qos-ch/slf4j/tree/master/log4j-over-slf4j" TargetMode="External"/><Relationship Id="rId88" Type="http://schemas.openxmlformats.org/officeDocument/2006/relationships/hyperlink" Target="https://www.slf4j.org/news.html" TargetMode="External"/><Relationship Id="rId111" Type="http://schemas.openxmlformats.org/officeDocument/2006/relationships/hyperlink" Target="https://github.com/hibernate/hibernate-validator/releases" TargetMode="External"/><Relationship Id="rId132" Type="http://schemas.openxmlformats.org/officeDocument/2006/relationships/hyperlink" Target="https://issues.apache.org/jira/browse/COLLECTIONS-711?jql=project%20%3D%20COLLECTIONS%20AND%20status%20in%20(Open%2C%20%22In%20Progress%22%2C%20Reopened%2C%20Resolved%2C%20Closed)%20ORDER%20BY%20key%20DESC" TargetMode="External"/><Relationship Id="rId153" Type="http://schemas.openxmlformats.org/officeDocument/2006/relationships/hyperlink" Target="https://hibernate.atlassian.net/projects/EJB/issues/?filter=allopenissues" TargetMode="External"/><Relationship Id="rId174" Type="http://schemas.openxmlformats.org/officeDocument/2006/relationships/hyperlink" Target="https://www.openhub.net/p/qt5" TargetMode="External"/><Relationship Id="rId179" Type="http://schemas.openxmlformats.org/officeDocument/2006/relationships/hyperlink" Target="https://github.com/SiliconLabs/Gecko_SDK" TargetMode="External"/><Relationship Id="rId190" Type="http://schemas.openxmlformats.org/officeDocument/2006/relationships/hyperlink" Target="https://rpm.org/timeline.html" TargetMode="External"/><Relationship Id="rId15" Type="http://schemas.openxmlformats.org/officeDocument/2006/relationships/hyperlink" Target="https://www.python.org/downloads/" TargetMode="External"/><Relationship Id="rId36" Type="http://schemas.openxmlformats.org/officeDocument/2006/relationships/hyperlink" Target="https://www.openhub.net/p/cglib/commits/summary" TargetMode="External"/><Relationship Id="rId57" Type="http://schemas.openxmlformats.org/officeDocument/2006/relationships/hyperlink" Target="https://www.openhub.net/p/Javassist" TargetMode="External"/><Relationship Id="rId106" Type="http://schemas.openxmlformats.org/officeDocument/2006/relationships/hyperlink" Target="https://mvnrepository.com/artifact/org.slf4j/slf4j-log4j12" TargetMode="External"/><Relationship Id="rId127" Type="http://schemas.openxmlformats.org/officeDocument/2006/relationships/hyperlink" Target="https://mvnrepository.com/artifact/javax.xml.bind/jaxb-api" TargetMode="External"/><Relationship Id="rId10" Type="http://schemas.openxmlformats.org/officeDocument/2006/relationships/hyperlink" Target="https://github.com/kovidgoyal/calibre/releases" TargetMode="External"/><Relationship Id="rId31" Type="http://schemas.openxmlformats.org/officeDocument/2006/relationships/hyperlink" Target="https://www.openhub.net/p/passwd" TargetMode="External"/><Relationship Id="rId52" Type="http://schemas.openxmlformats.org/officeDocument/2006/relationships/hyperlink" Target="https://www.openhub.net/p/log4j" TargetMode="External"/><Relationship Id="rId73" Type="http://schemas.openxmlformats.org/officeDocument/2006/relationships/hyperlink" Target="https://www.openhub.net/p/freshmeat_aspectj/commits/summary" TargetMode="External"/><Relationship Id="rId78" Type="http://schemas.openxmlformats.org/officeDocument/2006/relationships/hyperlink" Target="https://www.openhub.net/p/freshmeat_aspectj" TargetMode="External"/><Relationship Id="rId94" Type="http://schemas.openxmlformats.org/officeDocument/2006/relationships/hyperlink" Target="https://mvnrepository.com/artifact/org.springframework/spring-core" TargetMode="External"/><Relationship Id="rId99" Type="http://schemas.openxmlformats.org/officeDocument/2006/relationships/hyperlink" Target="https://mvnrepository.com/artifact/javax.validation/validation-api" TargetMode="External"/><Relationship Id="rId101" Type="http://schemas.openxmlformats.org/officeDocument/2006/relationships/hyperlink" Target="https://github.com/google/guava/releases?after=v6.0" TargetMode="External"/><Relationship Id="rId122" Type="http://schemas.openxmlformats.org/officeDocument/2006/relationships/hyperlink" Target="https://mvnrepository.com/artifact/org.apache.httpcomponents/httpclient" TargetMode="External"/><Relationship Id="rId143" Type="http://schemas.openxmlformats.org/officeDocument/2006/relationships/hyperlink" Target="https://github.com/FasterXML/jackson-core/issues" TargetMode="External"/><Relationship Id="rId148" Type="http://schemas.openxmlformats.org/officeDocument/2006/relationships/hyperlink" Target="https://jira.qos.ch/browse/LOGBACK-1457?filter=-4&amp;jql=project%20%3D%20LOGBACK%20order%20by%20created%20DESC" TargetMode="External"/><Relationship Id="rId164" Type="http://schemas.openxmlformats.org/officeDocument/2006/relationships/hyperlink" Target="https://github.com/ehcache/ehcache3/issues" TargetMode="External"/><Relationship Id="rId169" Type="http://schemas.openxmlformats.org/officeDocument/2006/relationships/hyperlink" Target="https://github.com/jhy/jsoup/issues?utf8=%E2%9C%93&amp;q=" TargetMode="External"/><Relationship Id="rId185" Type="http://schemas.openxmlformats.org/officeDocument/2006/relationships/hyperlink" Target="http://docs.notepad-plus-plus.org/index.php/Releases" TargetMode="External"/><Relationship Id="rId4" Type="http://schemas.openxmlformats.org/officeDocument/2006/relationships/hyperlink" Target="https://www.openhub.net/p/vlc" TargetMode="External"/><Relationship Id="rId9" Type="http://schemas.openxmlformats.org/officeDocument/2006/relationships/hyperlink" Target="https://www.openhub.net/p/calibre" TargetMode="External"/><Relationship Id="rId180" Type="http://schemas.openxmlformats.org/officeDocument/2006/relationships/hyperlink" Target="https://github.com/SiliconLabs/Gecko_SDK_Doc" TargetMode="External"/><Relationship Id="rId26" Type="http://schemas.openxmlformats.org/officeDocument/2006/relationships/hyperlink" Target="https://bugs.launchpad.net/ubuntu/+source/bzip2/+bugs?orderby=title&amp;start=0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28"/>
  <sheetViews>
    <sheetView workbookViewId="0">
      <selection activeCell="B20" sqref="B20"/>
    </sheetView>
  </sheetViews>
  <sheetFormatPr defaultRowHeight="14.25"/>
  <cols>
    <col min="1" max="1" width="23.5" style="1" customWidth="1"/>
    <col min="2" max="2" width="14.25" style="1" customWidth="1"/>
    <col min="3" max="3" width="10.625" style="1" customWidth="1"/>
    <col min="4" max="4" width="17.375" style="1" customWidth="1"/>
    <col min="5" max="1023" width="10.625" style="1" customWidth="1"/>
    <col min="1024" max="1024" width="9" style="1" customWidth="1"/>
    <col min="1025" max="1025" width="9" customWidth="1"/>
  </cols>
  <sheetData>
    <row r="1" spans="1:15">
      <c r="B1" s="2"/>
    </row>
    <row r="2" spans="1:15">
      <c r="A2" s="2"/>
      <c r="G2" s="3"/>
      <c r="H2" s="4"/>
    </row>
    <row r="3" spans="1:15">
      <c r="A3" s="2"/>
      <c r="G3" s="3"/>
      <c r="H3" s="4"/>
    </row>
    <row r="4" spans="1:15">
      <c r="A4" s="2"/>
      <c r="G4" s="3"/>
      <c r="H4" s="4"/>
    </row>
    <row r="5" spans="1:15">
      <c r="A5" s="2"/>
      <c r="G5" s="3"/>
      <c r="H5" s="4"/>
    </row>
    <row r="6" spans="1:15">
      <c r="A6" s="2"/>
      <c r="G6" s="3"/>
      <c r="H6" s="4"/>
    </row>
    <row r="7" spans="1:15" ht="38.25" customHeight="1">
      <c r="A7" s="2"/>
      <c r="B7" s="189" t="s">
        <v>0</v>
      </c>
      <c r="C7" s="189"/>
      <c r="D7" s="189"/>
      <c r="G7" s="3"/>
      <c r="H7" s="4"/>
    </row>
    <row r="8" spans="1:15">
      <c r="A8" s="2"/>
      <c r="G8" s="3"/>
      <c r="H8" s="4"/>
    </row>
    <row r="9" spans="1:15">
      <c r="G9" s="3"/>
      <c r="H9" s="4"/>
    </row>
    <row r="10" spans="1:15">
      <c r="A10" s="2"/>
      <c r="G10" s="3"/>
      <c r="H10" s="4"/>
    </row>
    <row r="11" spans="1:15" ht="153" customHeight="1">
      <c r="B11" s="190" t="s">
        <v>1</v>
      </c>
      <c r="C11" s="190"/>
      <c r="D11" s="190"/>
      <c r="G11" s="3"/>
      <c r="H11" s="4"/>
    </row>
    <row r="12" spans="1:15">
      <c r="A12" s="2"/>
      <c r="G12" s="3"/>
      <c r="H12" s="4"/>
    </row>
    <row r="13" spans="1:15">
      <c r="A13" s="2"/>
      <c r="G13" s="3"/>
      <c r="H13" s="4"/>
    </row>
    <row r="14" spans="1:15">
      <c r="A14" s="5"/>
      <c r="G14" s="3"/>
      <c r="H14" s="4"/>
    </row>
    <row r="15" spans="1:15">
      <c r="A15" s="6"/>
      <c r="G15" s="3"/>
      <c r="H15" s="4"/>
      <c r="O15" s="7"/>
    </row>
    <row r="16" spans="1:15">
      <c r="A16" s="2"/>
      <c r="C16" s="7"/>
      <c r="G16" s="3"/>
      <c r="H16" s="4"/>
    </row>
    <row r="17" spans="1:8">
      <c r="A17" s="2"/>
      <c r="C17" s="7"/>
      <c r="G17" s="3"/>
      <c r="H17" s="4"/>
    </row>
    <row r="18" spans="1:8">
      <c r="A18" s="2"/>
      <c r="C18" s="7"/>
      <c r="G18" s="3"/>
      <c r="H18" s="4"/>
    </row>
    <row r="19" spans="1:8">
      <c r="A19" s="2"/>
      <c r="C19" s="7"/>
      <c r="G19" s="3"/>
      <c r="H19" s="4"/>
    </row>
    <row r="20" spans="1:8">
      <c r="A20" s="2"/>
      <c r="C20" s="7"/>
      <c r="G20" s="3"/>
      <c r="H20" s="4"/>
    </row>
    <row r="21" spans="1:8">
      <c r="A21" s="6"/>
      <c r="C21" s="7"/>
      <c r="G21" s="3"/>
      <c r="H21" s="4"/>
    </row>
    <row r="22" spans="1:8">
      <c r="A22" s="2"/>
      <c r="C22" s="7"/>
      <c r="G22" s="3"/>
      <c r="H22" s="4"/>
    </row>
    <row r="23" spans="1:8">
      <c r="A23" s="2"/>
      <c r="G23" s="3"/>
      <c r="H23" s="4"/>
    </row>
    <row r="24" spans="1:8">
      <c r="A24" s="2"/>
      <c r="G24" s="3"/>
      <c r="H24" s="4"/>
    </row>
    <row r="25" spans="1:8">
      <c r="A25" s="2"/>
      <c r="G25" s="3"/>
      <c r="H25" s="4"/>
    </row>
    <row r="26" spans="1:8">
      <c r="A26" s="2"/>
      <c r="G26" s="3"/>
      <c r="H26" s="4"/>
    </row>
    <row r="27" spans="1:8">
      <c r="A27" s="2"/>
      <c r="G27" s="3"/>
      <c r="H27" s="4"/>
    </row>
    <row r="28" spans="1:8">
      <c r="A28" s="2"/>
      <c r="G28" s="3"/>
      <c r="H28" s="4"/>
    </row>
  </sheetData>
  <mergeCells count="2">
    <mergeCell ref="B7:D7"/>
    <mergeCell ref="B11:D11"/>
  </mergeCells>
  <pageMargins left="0" right="0" top="0.39370078740157505" bottom="0.39370078740157505" header="0" footer="0"/>
  <pageSetup orientation="portrait" r:id="rId1"/>
  <headerFooter>
    <oddHeader>&amp;C&amp;A</oddHeader>
    <oddFooter>&amp;CPage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93"/>
  <sheetViews>
    <sheetView zoomScale="80" zoomScaleNormal="80" workbookViewId="0">
      <selection activeCell="C5" sqref="C5"/>
    </sheetView>
  </sheetViews>
  <sheetFormatPr defaultRowHeight="14.25"/>
  <cols>
    <col min="1" max="1" width="23.625" style="8" customWidth="1"/>
    <col min="2" max="2" width="14.75" customWidth="1"/>
    <col min="3" max="3" width="27.25" bestFit="1" customWidth="1"/>
    <col min="4" max="4" width="24" bestFit="1" customWidth="1"/>
    <col min="5" max="5" width="35.75" bestFit="1" customWidth="1"/>
    <col min="6" max="6" width="37.25" bestFit="1" customWidth="1"/>
    <col min="7" max="7" width="20.5" bestFit="1" customWidth="1"/>
    <col min="8" max="8" width="33.625" bestFit="1" customWidth="1"/>
    <col min="9" max="12" width="27.25" bestFit="1" customWidth="1"/>
    <col min="13" max="13" width="24.75" bestFit="1" customWidth="1"/>
    <col min="14" max="14" width="18.5" bestFit="1" customWidth="1"/>
    <col min="15" max="15" width="27.25" bestFit="1" customWidth="1"/>
    <col min="16" max="21" width="27.5" bestFit="1" customWidth="1"/>
    <col min="22" max="22" width="26.25" bestFit="1" customWidth="1"/>
    <col min="23" max="23" width="20" bestFit="1" customWidth="1"/>
    <col min="24" max="24" width="26.25" bestFit="1" customWidth="1"/>
    <col min="25" max="25" width="15.375" bestFit="1" customWidth="1"/>
    <col min="26" max="26" width="16.75" bestFit="1" customWidth="1"/>
    <col min="27" max="27" width="21.375" bestFit="1" customWidth="1"/>
    <col min="28" max="28" width="55.875" customWidth="1"/>
    <col min="29" max="29" width="27.25" bestFit="1" customWidth="1"/>
    <col min="30" max="30" width="25.375" bestFit="1" customWidth="1"/>
    <col min="31" max="31" width="25.75" bestFit="1" customWidth="1"/>
    <col min="32" max="32" width="17.875" bestFit="1" customWidth="1"/>
    <col min="33" max="33" width="26.25" bestFit="1" customWidth="1"/>
    <col min="34" max="34" width="27.125" bestFit="1" customWidth="1"/>
    <col min="35" max="35" width="27.25" bestFit="1" customWidth="1"/>
    <col min="36" max="36" width="26.25" bestFit="1" customWidth="1"/>
    <col min="37" max="37" width="16.875" bestFit="1" customWidth="1"/>
    <col min="38" max="38" width="26.25" bestFit="1" customWidth="1"/>
    <col min="39" max="39" width="14.125" bestFit="1" customWidth="1"/>
    <col min="40" max="40" width="20.25" bestFit="1" customWidth="1"/>
    <col min="41" max="44" width="20.25" customWidth="1"/>
    <col min="45" max="45" width="27" customWidth="1"/>
    <col min="46" max="46" width="14.125" bestFit="1" customWidth="1"/>
    <col min="47" max="47" width="35.25" bestFit="1" customWidth="1"/>
    <col min="48" max="48" width="26.25" bestFit="1" customWidth="1"/>
    <col min="49" max="49" width="24.75" bestFit="1" customWidth="1"/>
    <col min="50" max="50" width="14.125" customWidth="1"/>
    <col min="51" max="52" width="27.25" bestFit="1" customWidth="1"/>
    <col min="53" max="53" width="14.125" customWidth="1"/>
    <col min="54" max="56" width="27.25" bestFit="1" customWidth="1"/>
    <col min="57" max="57" width="28.5" bestFit="1" customWidth="1"/>
    <col min="58" max="58" width="28.5" customWidth="1"/>
    <col min="59" max="59" width="27.25" style="8" bestFit="1" customWidth="1"/>
    <col min="60" max="60" width="16.25" bestFit="1" customWidth="1"/>
    <col min="61" max="63" width="27.25" bestFit="1" customWidth="1"/>
    <col min="64" max="64" width="26.5" bestFit="1" customWidth="1"/>
    <col min="65" max="66" width="26.25" bestFit="1" customWidth="1"/>
    <col min="67" max="68" width="27.25" bestFit="1" customWidth="1"/>
    <col min="69" max="70" width="20.25" bestFit="1" customWidth="1"/>
    <col min="72" max="72" width="20" bestFit="1" customWidth="1"/>
    <col min="74" max="74" width="13.75" bestFit="1" customWidth="1"/>
    <col min="76" max="76" width="15.25" bestFit="1" customWidth="1"/>
    <col min="77" max="77" width="26.25" bestFit="1" customWidth="1"/>
  </cols>
  <sheetData>
    <row r="1" spans="1:77" ht="30.75" thickBot="1">
      <c r="A1" s="66" t="s">
        <v>2</v>
      </c>
      <c r="B1" s="67"/>
      <c r="C1" s="68" t="s">
        <v>214</v>
      </c>
      <c r="D1" s="69" t="s">
        <v>215</v>
      </c>
      <c r="E1" s="69" t="s">
        <v>216</v>
      </c>
      <c r="F1" s="69" t="s">
        <v>217</v>
      </c>
      <c r="G1" s="69" t="s">
        <v>218</v>
      </c>
      <c r="H1" s="69" t="s">
        <v>219</v>
      </c>
      <c r="I1" s="69" t="s">
        <v>220</v>
      </c>
      <c r="J1" s="69" t="s">
        <v>221</v>
      </c>
      <c r="K1" s="69" t="s">
        <v>222</v>
      </c>
      <c r="L1" s="69" t="s">
        <v>223</v>
      </c>
      <c r="M1" s="69" t="s">
        <v>224</v>
      </c>
      <c r="N1" s="69" t="s">
        <v>225</v>
      </c>
      <c r="O1" s="69" t="s">
        <v>226</v>
      </c>
      <c r="P1" s="69" t="s">
        <v>227</v>
      </c>
      <c r="Q1" s="69" t="s">
        <v>228</v>
      </c>
      <c r="R1" s="69" t="s">
        <v>229</v>
      </c>
      <c r="S1" s="69" t="s">
        <v>230</v>
      </c>
      <c r="T1" s="69" t="s">
        <v>231</v>
      </c>
      <c r="U1" s="69" t="s">
        <v>232</v>
      </c>
      <c r="V1" s="69" t="s">
        <v>233</v>
      </c>
      <c r="W1" s="69" t="s">
        <v>234</v>
      </c>
      <c r="X1" s="69" t="s">
        <v>235</v>
      </c>
      <c r="Y1" s="69" t="s">
        <v>236</v>
      </c>
      <c r="Z1" s="69" t="s">
        <v>237</v>
      </c>
      <c r="AA1" s="69" t="s">
        <v>238</v>
      </c>
      <c r="AB1" s="69" t="s">
        <v>239</v>
      </c>
      <c r="AC1" s="69" t="s">
        <v>240</v>
      </c>
      <c r="AD1" s="69" t="s">
        <v>241</v>
      </c>
      <c r="AE1" s="69" t="s">
        <v>242</v>
      </c>
      <c r="AF1" s="69" t="s">
        <v>243</v>
      </c>
      <c r="AG1" s="69" t="s">
        <v>244</v>
      </c>
      <c r="AH1" s="69" t="s">
        <v>245</v>
      </c>
      <c r="AI1" s="69" t="s">
        <v>246</v>
      </c>
      <c r="AJ1" s="69" t="s">
        <v>247</v>
      </c>
      <c r="AK1" s="69" t="s">
        <v>248</v>
      </c>
      <c r="AL1" s="69" t="s">
        <v>249</v>
      </c>
      <c r="AM1" s="69" t="s">
        <v>250</v>
      </c>
      <c r="AN1" s="69" t="s">
        <v>251</v>
      </c>
      <c r="AO1" s="69" t="s">
        <v>252</v>
      </c>
      <c r="AP1" s="69" t="s">
        <v>253</v>
      </c>
      <c r="AQ1" s="69" t="s">
        <v>254</v>
      </c>
      <c r="AR1" s="69" t="s">
        <v>255</v>
      </c>
      <c r="AS1" s="69" t="s">
        <v>256</v>
      </c>
      <c r="AT1" s="69" t="s">
        <v>257</v>
      </c>
      <c r="AU1" s="70" t="s">
        <v>258</v>
      </c>
      <c r="AV1" s="70" t="s">
        <v>259</v>
      </c>
      <c r="AW1" s="70" t="s">
        <v>260</v>
      </c>
      <c r="AX1" s="70" t="s">
        <v>261</v>
      </c>
      <c r="AY1" s="70" t="s">
        <v>262</v>
      </c>
      <c r="AZ1" s="70" t="s">
        <v>263</v>
      </c>
      <c r="BA1" s="71" t="s">
        <v>264</v>
      </c>
      <c r="BB1" s="150" t="s">
        <v>265</v>
      </c>
      <c r="BC1" s="144" t="s">
        <v>4</v>
      </c>
      <c r="BD1" s="72" t="s">
        <v>6</v>
      </c>
      <c r="BE1" s="73" t="s">
        <v>5</v>
      </c>
      <c r="BF1" s="71" t="s">
        <v>266</v>
      </c>
      <c r="BG1" s="71" t="s">
        <v>493</v>
      </c>
      <c r="BH1" s="71" t="s">
        <v>494</v>
      </c>
      <c r="BI1" s="71" t="s">
        <v>267</v>
      </c>
      <c r="BJ1" s="71" t="s">
        <v>268</v>
      </c>
      <c r="BK1" s="71" t="s">
        <v>269</v>
      </c>
      <c r="BL1" s="71" t="s">
        <v>270</v>
      </c>
      <c r="BM1" s="71" t="s">
        <v>3</v>
      </c>
      <c r="BN1" s="71" t="s">
        <v>271</v>
      </c>
      <c r="BO1" s="71" t="s">
        <v>272</v>
      </c>
      <c r="BP1" s="71" t="s">
        <v>273</v>
      </c>
      <c r="BQ1" s="71" t="s">
        <v>496</v>
      </c>
      <c r="BR1" s="71" t="s">
        <v>497</v>
      </c>
      <c r="BS1" s="71" t="s">
        <v>498</v>
      </c>
      <c r="BT1" s="71" t="s">
        <v>499</v>
      </c>
      <c r="BU1" s="71" t="s">
        <v>500</v>
      </c>
      <c r="BV1" s="71" t="s">
        <v>501</v>
      </c>
      <c r="BW1" s="71" t="s">
        <v>502</v>
      </c>
      <c r="BX1" s="71" t="s">
        <v>503</v>
      </c>
      <c r="BY1" s="71" t="s">
        <v>504</v>
      </c>
    </row>
    <row r="2" spans="1:77" ht="35.450000000000003" customHeight="1" thickBot="1">
      <c r="A2" s="191" t="s">
        <v>7</v>
      </c>
      <c r="B2" s="9" t="s">
        <v>8</v>
      </c>
      <c r="C2" s="74" t="s">
        <v>277</v>
      </c>
      <c r="D2" s="75" t="s">
        <v>278</v>
      </c>
      <c r="E2" s="75" t="s">
        <v>279</v>
      </c>
      <c r="F2" s="75" t="s">
        <v>280</v>
      </c>
      <c r="G2" s="75" t="s">
        <v>281</v>
      </c>
      <c r="H2" s="75" t="s">
        <v>282</v>
      </c>
      <c r="I2" s="75" t="s">
        <v>283</v>
      </c>
      <c r="J2" s="75" t="s">
        <v>284</v>
      </c>
      <c r="K2" s="75" t="s">
        <v>285</v>
      </c>
      <c r="L2" s="75" t="s">
        <v>286</v>
      </c>
      <c r="M2" s="75" t="s">
        <v>287</v>
      </c>
      <c r="N2" t="s">
        <v>288</v>
      </c>
      <c r="O2" s="75" t="s">
        <v>289</v>
      </c>
      <c r="P2" s="75" t="s">
        <v>290</v>
      </c>
      <c r="Q2" s="75" t="s">
        <v>291</v>
      </c>
      <c r="R2" s="75" t="s">
        <v>292</v>
      </c>
      <c r="S2" s="75" t="s">
        <v>293</v>
      </c>
      <c r="T2" s="75" t="s">
        <v>294</v>
      </c>
      <c r="U2" t="s">
        <v>295</v>
      </c>
      <c r="V2" s="75" t="s">
        <v>296</v>
      </c>
      <c r="W2" s="75" t="s">
        <v>297</v>
      </c>
      <c r="X2" s="75" t="s">
        <v>298</v>
      </c>
      <c r="Y2" s="75" t="s">
        <v>299</v>
      </c>
      <c r="Z2" s="75" t="s">
        <v>300</v>
      </c>
      <c r="AA2" s="75" t="s">
        <v>301</v>
      </c>
      <c r="AB2" t="s">
        <v>302</v>
      </c>
      <c r="AC2" t="s">
        <v>48</v>
      </c>
      <c r="AD2" s="75" t="s">
        <v>303</v>
      </c>
      <c r="AE2" s="75" t="s">
        <v>304</v>
      </c>
      <c r="AF2" s="75" t="s">
        <v>305</v>
      </c>
      <c r="AG2" s="75" t="s">
        <v>306</v>
      </c>
      <c r="AH2" s="75" t="s">
        <v>307</v>
      </c>
      <c r="AI2" s="75" t="s">
        <v>308</v>
      </c>
      <c r="AJ2" s="75" t="s">
        <v>309</v>
      </c>
      <c r="AK2" s="75" t="s">
        <v>310</v>
      </c>
      <c r="AL2" s="75" t="s">
        <v>311</v>
      </c>
      <c r="AM2" s="75" t="s">
        <v>312</v>
      </c>
      <c r="AN2" t="s">
        <v>313</v>
      </c>
      <c r="AO2" s="75" t="s">
        <v>314</v>
      </c>
      <c r="AP2" s="75" t="s">
        <v>315</v>
      </c>
      <c r="AQ2" s="75" t="s">
        <v>316</v>
      </c>
      <c r="AR2" t="s">
        <v>317</v>
      </c>
      <c r="AS2" s="75" t="s">
        <v>318</v>
      </c>
      <c r="AT2" s="75" t="s">
        <v>319</v>
      </c>
      <c r="AU2" s="76" t="s">
        <v>320</v>
      </c>
      <c r="AV2" s="76" t="s">
        <v>321</v>
      </c>
      <c r="AW2" s="76" t="s">
        <v>322</v>
      </c>
      <c r="AX2" s="76" t="s">
        <v>323</v>
      </c>
      <c r="AY2" s="76" t="s">
        <v>324</v>
      </c>
      <c r="AZ2" s="76" t="s">
        <v>325</v>
      </c>
      <c r="BA2" s="77" t="s">
        <v>326</v>
      </c>
      <c r="BB2" s="151" t="s">
        <v>327</v>
      </c>
      <c r="BC2" s="100" t="s">
        <v>12</v>
      </c>
      <c r="BD2" s="78" t="s">
        <v>13</v>
      </c>
      <c r="BE2" s="79" t="s">
        <v>328</v>
      </c>
      <c r="BF2" s="78" t="s">
        <v>329</v>
      </c>
      <c r="BG2" s="76" t="s">
        <v>330</v>
      </c>
      <c r="BH2" s="76" t="s">
        <v>331</v>
      </c>
      <c r="BI2" s="76" t="s">
        <v>9</v>
      </c>
      <c r="BJ2" s="76" t="s">
        <v>332</v>
      </c>
      <c r="BK2" s="76" t="s">
        <v>333</v>
      </c>
      <c r="BL2" s="76" t="s">
        <v>334</v>
      </c>
      <c r="BM2" s="76" t="s">
        <v>11</v>
      </c>
      <c r="BN2" s="76" t="s">
        <v>335</v>
      </c>
      <c r="BO2" s="76" t="s">
        <v>10</v>
      </c>
      <c r="BP2" s="76" t="s">
        <v>336</v>
      </c>
      <c r="BQ2" s="76" t="s">
        <v>505</v>
      </c>
      <c r="BR2" s="76" t="s">
        <v>507</v>
      </c>
      <c r="BS2" s="76" t="s">
        <v>511</v>
      </c>
      <c r="BT2" s="76" t="s">
        <v>512</v>
      </c>
      <c r="BU2" s="76" t="s">
        <v>515</v>
      </c>
      <c r="BV2" s="76" t="s">
        <v>516</v>
      </c>
      <c r="BW2" s="76" t="s">
        <v>519</v>
      </c>
      <c r="BX2" s="76" t="s">
        <v>521</v>
      </c>
      <c r="BY2" s="76" t="s">
        <v>522</v>
      </c>
    </row>
    <row r="3" spans="1:77" ht="24.6" customHeight="1" thickBot="1">
      <c r="A3" s="191"/>
      <c r="B3" s="8" t="s">
        <v>14</v>
      </c>
      <c r="C3" s="81">
        <v>1</v>
      </c>
      <c r="D3" s="81">
        <v>1</v>
      </c>
      <c r="E3" s="81">
        <v>6</v>
      </c>
      <c r="F3" s="81">
        <v>1</v>
      </c>
      <c r="G3" s="81">
        <v>4</v>
      </c>
      <c r="H3" s="81">
        <v>1</v>
      </c>
      <c r="I3" s="81">
        <v>8</v>
      </c>
      <c r="J3" s="81">
        <v>0</v>
      </c>
      <c r="K3" s="81">
        <v>2</v>
      </c>
      <c r="L3" s="81">
        <v>3</v>
      </c>
      <c r="M3" s="81">
        <v>0</v>
      </c>
      <c r="N3" s="82">
        <v>1</v>
      </c>
      <c r="O3" s="81">
        <v>1</v>
      </c>
      <c r="P3" s="81">
        <v>19</v>
      </c>
      <c r="Q3" s="81">
        <v>1</v>
      </c>
      <c r="R3" s="81">
        <v>2</v>
      </c>
      <c r="S3" s="81">
        <v>1</v>
      </c>
      <c r="T3" s="81">
        <v>1</v>
      </c>
      <c r="U3" s="81">
        <v>1</v>
      </c>
      <c r="V3" s="81">
        <v>0</v>
      </c>
      <c r="W3" s="81">
        <v>10</v>
      </c>
      <c r="X3" s="81">
        <v>0</v>
      </c>
      <c r="Y3" s="81">
        <v>0</v>
      </c>
      <c r="Z3" s="81">
        <v>2</v>
      </c>
      <c r="AA3" s="81">
        <v>3</v>
      </c>
      <c r="AB3" s="81">
        <v>1</v>
      </c>
      <c r="AC3" s="81" t="s">
        <v>48</v>
      </c>
      <c r="AD3" s="81">
        <v>8</v>
      </c>
      <c r="AE3" s="81">
        <v>8</v>
      </c>
      <c r="AF3" s="81">
        <v>1</v>
      </c>
      <c r="AG3" s="81">
        <v>1</v>
      </c>
      <c r="AH3" s="81">
        <v>1</v>
      </c>
      <c r="AI3" s="81">
        <v>1</v>
      </c>
      <c r="AJ3" s="81" t="s">
        <v>48</v>
      </c>
      <c r="AK3" s="81" t="s">
        <v>48</v>
      </c>
      <c r="AL3" s="81">
        <v>4</v>
      </c>
      <c r="AM3" s="81">
        <v>1</v>
      </c>
      <c r="AN3" s="81">
        <v>1</v>
      </c>
      <c r="AO3" s="81" t="s">
        <v>48</v>
      </c>
      <c r="AP3" s="81">
        <v>33</v>
      </c>
      <c r="AQ3" s="81">
        <v>0</v>
      </c>
      <c r="AR3" s="81">
        <v>2</v>
      </c>
      <c r="AS3" s="81" t="s">
        <v>48</v>
      </c>
      <c r="AT3" s="81">
        <v>1</v>
      </c>
      <c r="AU3" s="83">
        <v>1</v>
      </c>
      <c r="AV3" s="83">
        <v>2</v>
      </c>
      <c r="AW3" s="83">
        <v>0</v>
      </c>
      <c r="AX3" s="83">
        <v>1</v>
      </c>
      <c r="AY3" s="83">
        <v>1</v>
      </c>
      <c r="AZ3" s="83">
        <v>0</v>
      </c>
      <c r="BA3" s="84">
        <v>1</v>
      </c>
      <c r="BB3" s="152">
        <v>2</v>
      </c>
      <c r="BC3" s="145">
        <v>0</v>
      </c>
      <c r="BD3" s="83">
        <v>6</v>
      </c>
      <c r="BE3" s="83">
        <v>0</v>
      </c>
      <c r="BF3" s="83"/>
      <c r="BG3" s="83">
        <v>1</v>
      </c>
      <c r="BH3" s="83" t="s">
        <v>48</v>
      </c>
      <c r="BI3" s="83" t="s">
        <v>48</v>
      </c>
      <c r="BJ3" s="83" t="s">
        <v>48</v>
      </c>
      <c r="BK3" s="83" t="s">
        <v>48</v>
      </c>
      <c r="BL3" s="83">
        <v>7</v>
      </c>
      <c r="BM3" s="83">
        <v>13</v>
      </c>
      <c r="BN3" s="83">
        <v>1</v>
      </c>
      <c r="BO3" s="83">
        <v>10</v>
      </c>
      <c r="BP3" s="83">
        <v>0</v>
      </c>
      <c r="BQ3" s="83" t="s">
        <v>48</v>
      </c>
      <c r="BR3" s="83" t="s">
        <v>48</v>
      </c>
      <c r="BS3" s="83">
        <v>0</v>
      </c>
      <c r="BT3" s="83">
        <v>0</v>
      </c>
      <c r="BU3" s="83">
        <v>3</v>
      </c>
      <c r="BV3" s="83">
        <v>11</v>
      </c>
      <c r="BW3" s="83">
        <v>0</v>
      </c>
      <c r="BX3" s="83" t="s">
        <v>48</v>
      </c>
      <c r="BY3" s="83">
        <v>2</v>
      </c>
    </row>
    <row r="4" spans="1:77" ht="17.45" customHeight="1" thickBot="1">
      <c r="A4" s="191"/>
      <c r="B4" s="8" t="s">
        <v>15</v>
      </c>
      <c r="C4" s="81">
        <v>4</v>
      </c>
      <c r="D4" s="81">
        <v>1</v>
      </c>
      <c r="E4" s="81">
        <v>21</v>
      </c>
      <c r="F4" s="81">
        <v>7</v>
      </c>
      <c r="G4" s="81">
        <v>31</v>
      </c>
      <c r="H4" s="81">
        <v>10</v>
      </c>
      <c r="I4" s="81">
        <v>62</v>
      </c>
      <c r="J4" s="81">
        <v>0</v>
      </c>
      <c r="K4" s="81">
        <v>3</v>
      </c>
      <c r="L4" s="81">
        <v>12</v>
      </c>
      <c r="M4" s="81">
        <v>0</v>
      </c>
      <c r="N4" s="81">
        <v>1</v>
      </c>
      <c r="O4" s="81">
        <v>1</v>
      </c>
      <c r="P4" s="81">
        <v>81</v>
      </c>
      <c r="Q4" s="81">
        <v>1</v>
      </c>
      <c r="R4" s="81">
        <v>7</v>
      </c>
      <c r="S4" s="81">
        <v>5</v>
      </c>
      <c r="T4" s="81">
        <v>21</v>
      </c>
      <c r="U4" s="81">
        <v>4</v>
      </c>
      <c r="V4" s="81">
        <v>0</v>
      </c>
      <c r="W4" s="81">
        <v>37</v>
      </c>
      <c r="X4" s="81">
        <v>0</v>
      </c>
      <c r="Y4" s="81">
        <v>0</v>
      </c>
      <c r="Z4" s="81">
        <v>19</v>
      </c>
      <c r="AA4" s="81">
        <v>2</v>
      </c>
      <c r="AB4" s="81">
        <v>23</v>
      </c>
      <c r="AC4" s="81" t="s">
        <v>48</v>
      </c>
      <c r="AD4" s="81">
        <v>67</v>
      </c>
      <c r="AE4" s="81">
        <v>61</v>
      </c>
      <c r="AF4" s="81">
        <v>11</v>
      </c>
      <c r="AG4" s="81">
        <v>4</v>
      </c>
      <c r="AH4" s="81">
        <v>4</v>
      </c>
      <c r="AI4" s="81">
        <v>2</v>
      </c>
      <c r="AJ4" s="81" t="s">
        <v>48</v>
      </c>
      <c r="AK4" s="81" t="s">
        <v>48</v>
      </c>
      <c r="AL4" s="81">
        <v>15</v>
      </c>
      <c r="AM4" s="81">
        <v>1</v>
      </c>
      <c r="AN4" s="81">
        <v>4</v>
      </c>
      <c r="AO4" s="81" t="s">
        <v>48</v>
      </c>
      <c r="AP4" s="81">
        <v>8</v>
      </c>
      <c r="AQ4" s="81">
        <v>0</v>
      </c>
      <c r="AR4" s="81">
        <v>68</v>
      </c>
      <c r="AS4" s="81" t="s">
        <v>48</v>
      </c>
      <c r="AT4" s="81">
        <v>1</v>
      </c>
      <c r="AU4" s="83">
        <v>2</v>
      </c>
      <c r="AV4" s="83">
        <v>5</v>
      </c>
      <c r="AW4" s="83">
        <v>0</v>
      </c>
      <c r="AX4" s="83">
        <v>4</v>
      </c>
      <c r="AY4" s="83">
        <v>4</v>
      </c>
      <c r="AZ4" s="83">
        <v>0</v>
      </c>
      <c r="BA4" s="84">
        <v>2</v>
      </c>
      <c r="BB4" s="152">
        <v>11</v>
      </c>
      <c r="BC4" s="98">
        <v>0</v>
      </c>
      <c r="BD4" s="85">
        <v>89</v>
      </c>
      <c r="BE4" s="85">
        <v>0</v>
      </c>
      <c r="BF4" s="85"/>
      <c r="BG4" s="83">
        <v>32</v>
      </c>
      <c r="BH4" s="83" t="s">
        <v>48</v>
      </c>
      <c r="BI4" s="83">
        <v>4054</v>
      </c>
      <c r="BJ4" s="83">
        <v>401</v>
      </c>
      <c r="BK4" s="83">
        <v>175</v>
      </c>
      <c r="BL4" s="83">
        <v>61</v>
      </c>
      <c r="BM4" s="83">
        <v>84</v>
      </c>
      <c r="BN4" s="83">
        <v>1</v>
      </c>
      <c r="BO4" s="83">
        <v>129</v>
      </c>
      <c r="BP4" s="83">
        <v>0</v>
      </c>
      <c r="BQ4" s="83" t="s">
        <v>48</v>
      </c>
      <c r="BR4" s="83">
        <v>337</v>
      </c>
      <c r="BS4" s="83">
        <v>0</v>
      </c>
      <c r="BT4" s="83">
        <v>0</v>
      </c>
      <c r="BU4" s="83">
        <v>4</v>
      </c>
      <c r="BV4" s="83">
        <v>64</v>
      </c>
      <c r="BW4" s="83">
        <v>0</v>
      </c>
      <c r="BX4" s="83">
        <v>28</v>
      </c>
      <c r="BY4" s="83">
        <v>3</v>
      </c>
    </row>
    <row r="5" spans="1:77" ht="15" customHeight="1" thickBot="1">
      <c r="A5" s="191"/>
      <c r="B5" s="8" t="s">
        <v>16</v>
      </c>
      <c r="C5" s="86">
        <f t="shared" ref="C5:BG5" si="0">C3/(C3+1%*C4)*C4/(C4+10)</f>
        <v>0.27472527472527469</v>
      </c>
      <c r="D5" s="86">
        <f t="shared" si="0"/>
        <v>9.0009000900090008E-2</v>
      </c>
      <c r="E5" s="86">
        <f t="shared" si="0"/>
        <v>0.65451145395044408</v>
      </c>
      <c r="F5" s="86">
        <f t="shared" si="0"/>
        <v>0.38482682792743267</v>
      </c>
      <c r="G5" s="86">
        <f t="shared" si="0"/>
        <v>0.70171467375926666</v>
      </c>
      <c r="H5" s="86">
        <f t="shared" si="0"/>
        <v>0.45454545454545447</v>
      </c>
      <c r="I5" s="86">
        <f t="shared" si="0"/>
        <v>0.79917504511472037</v>
      </c>
      <c r="J5" s="86" t="s">
        <v>48</v>
      </c>
      <c r="K5" s="86">
        <f t="shared" si="0"/>
        <v>0.22735884804850326</v>
      </c>
      <c r="L5" s="86">
        <f t="shared" si="0"/>
        <v>0.52447552447552437</v>
      </c>
      <c r="M5" s="86" t="s">
        <v>48</v>
      </c>
      <c r="N5" s="86">
        <f t="shared" si="0"/>
        <v>9.0009000900090008E-2</v>
      </c>
      <c r="O5" s="86">
        <f t="shared" si="0"/>
        <v>9.0009000900090008E-2</v>
      </c>
      <c r="P5" s="86">
        <f t="shared" si="0"/>
        <v>0.85371468511296889</v>
      </c>
      <c r="Q5" s="86">
        <f t="shared" si="0"/>
        <v>9.0009000900090008E-2</v>
      </c>
      <c r="R5" s="86">
        <f t="shared" si="0"/>
        <v>0.39784029553850531</v>
      </c>
      <c r="S5" s="86">
        <f t="shared" si="0"/>
        <v>0.31746031746031744</v>
      </c>
      <c r="T5" s="86">
        <f t="shared" si="0"/>
        <v>0.55985070647827251</v>
      </c>
      <c r="U5" s="86">
        <f t="shared" si="0"/>
        <v>0.27472527472527469</v>
      </c>
      <c r="V5" s="86">
        <v>0</v>
      </c>
      <c r="W5" s="86">
        <f t="shared" si="0"/>
        <v>0.75914565337819828</v>
      </c>
      <c r="X5" s="86" t="s">
        <v>48</v>
      </c>
      <c r="Y5" s="86" t="s">
        <v>48</v>
      </c>
      <c r="Z5" s="86">
        <f t="shared" si="0"/>
        <v>0.59833097150055103</v>
      </c>
      <c r="AA5" s="86">
        <f t="shared" si="0"/>
        <v>0.16556291390728475</v>
      </c>
      <c r="AB5" s="86">
        <f t="shared" si="0"/>
        <v>0.56664203005666425</v>
      </c>
      <c r="AC5" s="86" t="s">
        <v>48</v>
      </c>
      <c r="AD5" s="86">
        <f t="shared" si="0"/>
        <v>0.80288800011983408</v>
      </c>
      <c r="AE5" s="86">
        <f t="shared" si="0"/>
        <v>0.79828564885246445</v>
      </c>
      <c r="AF5" s="86">
        <f t="shared" si="0"/>
        <v>0.4719004719004718</v>
      </c>
      <c r="AG5" s="86">
        <f t="shared" si="0"/>
        <v>0.27472527472527469</v>
      </c>
      <c r="AH5" s="86">
        <f t="shared" si="0"/>
        <v>0.27472527472527469</v>
      </c>
      <c r="AI5" s="86">
        <f t="shared" si="0"/>
        <v>0.16339869281045752</v>
      </c>
      <c r="AJ5" s="88" t="s">
        <v>48</v>
      </c>
      <c r="AK5" s="88" t="s">
        <v>48</v>
      </c>
      <c r="AL5" s="86">
        <f t="shared" si="0"/>
        <v>0.57831325301204817</v>
      </c>
      <c r="AM5" s="86">
        <f t="shared" si="0"/>
        <v>9.0009000900090008E-2</v>
      </c>
      <c r="AN5" s="86">
        <f t="shared" si="0"/>
        <v>0.27472527472527469</v>
      </c>
      <c r="AO5" s="88" t="s">
        <v>48</v>
      </c>
      <c r="AP5" s="86">
        <f t="shared" si="0"/>
        <v>0.44336960902861755</v>
      </c>
      <c r="AQ5" s="86">
        <v>0</v>
      </c>
      <c r="AR5" s="86">
        <f t="shared" si="0"/>
        <v>0.65059318790662068</v>
      </c>
      <c r="AS5" s="88" t="s">
        <v>48</v>
      </c>
      <c r="AT5" s="86">
        <f t="shared" si="0"/>
        <v>9.0009000900090008E-2</v>
      </c>
      <c r="AU5" s="86">
        <f t="shared" si="0"/>
        <v>0.16339869281045752</v>
      </c>
      <c r="AV5" s="86">
        <f t="shared" si="0"/>
        <v>0.32520325203252037</v>
      </c>
      <c r="AW5" s="86">
        <v>0</v>
      </c>
      <c r="AX5" s="86">
        <f t="shared" si="0"/>
        <v>0.27472527472527469</v>
      </c>
      <c r="AY5" s="86">
        <f t="shared" si="0"/>
        <v>0.27472527472527469</v>
      </c>
      <c r="AZ5" s="88" t="s">
        <v>48</v>
      </c>
      <c r="BA5" s="86">
        <f t="shared" si="0"/>
        <v>0.16339869281045752</v>
      </c>
      <c r="BB5" s="153">
        <f t="shared" si="0"/>
        <v>0.49650191830286616</v>
      </c>
      <c r="BC5" s="88" t="s">
        <v>48</v>
      </c>
      <c r="BD5" s="86">
        <f t="shared" si="0"/>
        <v>0.78286493380833011</v>
      </c>
      <c r="BE5" s="88" t="s">
        <v>48</v>
      </c>
      <c r="BF5" s="88" t="s">
        <v>48</v>
      </c>
      <c r="BG5" s="86">
        <f t="shared" si="0"/>
        <v>0.57720057720057716</v>
      </c>
      <c r="BH5" s="88" t="s">
        <v>48</v>
      </c>
      <c r="BI5" s="88" t="s">
        <v>48</v>
      </c>
      <c r="BJ5" s="88" t="s">
        <v>48</v>
      </c>
      <c r="BK5" s="88" t="s">
        <v>48</v>
      </c>
      <c r="BL5" s="86">
        <f t="shared" ref="BL5:BY5" si="1">BL3/(BL3+1%*BL4)*BL4/(BL4+10)</f>
        <v>0.79028705742999383</v>
      </c>
      <c r="BM5" s="86">
        <f t="shared" si="1"/>
        <v>0.83938015004304511</v>
      </c>
      <c r="BN5" s="86">
        <f t="shared" si="1"/>
        <v>9.0009000900090008E-2</v>
      </c>
      <c r="BO5" s="86">
        <f t="shared" si="1"/>
        <v>0.82201731971375969</v>
      </c>
      <c r="BP5" s="86" t="s">
        <v>48</v>
      </c>
      <c r="BQ5" s="86" t="s">
        <v>48</v>
      </c>
      <c r="BR5" s="86" t="s">
        <v>48</v>
      </c>
      <c r="BS5" s="86" t="s">
        <v>48</v>
      </c>
      <c r="BT5" s="86" t="s">
        <v>48</v>
      </c>
      <c r="BU5" s="86">
        <f t="shared" si="1"/>
        <v>0.28195488721804512</v>
      </c>
      <c r="BV5" s="86">
        <f t="shared" si="1"/>
        <v>0.81731215751834307</v>
      </c>
      <c r="BW5" s="86" t="s">
        <v>48</v>
      </c>
      <c r="BX5" s="86" t="s">
        <v>48</v>
      </c>
      <c r="BY5" s="86">
        <f t="shared" si="1"/>
        <v>0.22735884804850326</v>
      </c>
    </row>
    <row r="6" spans="1:77" ht="15" customHeight="1" thickBot="1">
      <c r="A6" s="191"/>
      <c r="B6" s="8" t="s">
        <v>17</v>
      </c>
      <c r="C6" s="87" t="str">
        <f>VLOOKUP(C5,Feuille3!$A$2:$C$6,3,TRUE)</f>
        <v>Dependant</v>
      </c>
      <c r="D6" s="87" t="str">
        <f>VLOOKUP(D5,Feuille3!$A$2:$C$6,3,TRUE)</f>
        <v>Very dependant</v>
      </c>
      <c r="E6" s="87" t="str">
        <f>VLOOKUP(E5,Feuille3!$A$2:$C$6,3,TRUE)</f>
        <v>Split</v>
      </c>
      <c r="F6" s="87" t="str">
        <f>VLOOKUP(F5,Feuille3!$A$2:$C$6,3,TRUE)</f>
        <v>Dependant</v>
      </c>
      <c r="G6" s="87" t="str">
        <f>VLOOKUP(G5,Feuille3!$A$2:$C$6,3,TRUE)</f>
        <v>Split</v>
      </c>
      <c r="H6" s="87" t="str">
        <f>VLOOKUP(H5,Feuille3!$A$2:$C$6,3,TRUE)</f>
        <v>Average</v>
      </c>
      <c r="I6" s="87" t="str">
        <f>VLOOKUP(I5,Feuille3!$A$2:$C$6,3,TRUE)</f>
        <v>Split</v>
      </c>
      <c r="J6" s="87" t="e">
        <f>VLOOKUP(J5,Feuille3!$A$2:$C$6,3,TRUE)</f>
        <v>#N/A</v>
      </c>
      <c r="K6" s="87" t="str">
        <f>VLOOKUP(K5,Feuille3!$A$2:$C$6,3,TRUE)</f>
        <v>Dependant</v>
      </c>
      <c r="L6" s="87" t="str">
        <f>VLOOKUP(L5,Feuille3!$A$2:$C$6,3,TRUE)</f>
        <v>Average</v>
      </c>
      <c r="M6" s="87" t="e">
        <f>VLOOKUP(M5,Feuille3!$A$2:$C$6,3,TRUE)</f>
        <v>#N/A</v>
      </c>
      <c r="N6" s="87" t="str">
        <f>VLOOKUP(N5,Feuille3!$A$2:$C$6,3,TRUE)</f>
        <v>Very dependant</v>
      </c>
      <c r="O6" s="87" t="str">
        <f>VLOOKUP(O5,Feuille3!$A$2:$C$6,3,TRUE)</f>
        <v>Very dependant</v>
      </c>
      <c r="P6" s="87" t="str">
        <f>VLOOKUP(P5,Feuille3!$A$2:$C$6,3,TRUE)</f>
        <v>Very split</v>
      </c>
      <c r="Q6" s="87" t="str">
        <f>VLOOKUP(Q5,Feuille3!$A$2:$C$6,3,TRUE)</f>
        <v>Very dependant</v>
      </c>
      <c r="R6" s="87" t="str">
        <f>VLOOKUP(R5,Feuille3!$A$2:$C$6,3,TRUE)</f>
        <v>Dependant</v>
      </c>
      <c r="S6" s="87" t="str">
        <f>VLOOKUP(S5,Feuille3!$A$2:$C$6,3,TRUE)</f>
        <v>Dependant</v>
      </c>
      <c r="T6" s="87" t="str">
        <f>VLOOKUP(T5,Feuille3!$A$2:$C$6,3,TRUE)</f>
        <v>Average</v>
      </c>
      <c r="U6" s="87" t="str">
        <f>VLOOKUP(U5,Feuille3!$A$2:$C$6,3,TRUE)</f>
        <v>Dependant</v>
      </c>
      <c r="V6" s="87" t="str">
        <f>VLOOKUP(V5,Feuille3!$A$2:$C$6,3,TRUE)</f>
        <v>Very dependant</v>
      </c>
      <c r="W6" s="87" t="str">
        <f>VLOOKUP(W5,Feuille3!$A$2:$C$6,3,TRUE)</f>
        <v>Split</v>
      </c>
      <c r="X6" s="87" t="e">
        <f>VLOOKUP(X5,Feuille3!$A$2:$C$6,3,TRUE)</f>
        <v>#N/A</v>
      </c>
      <c r="Y6" s="87" t="e">
        <f>VLOOKUP(Y5,Feuille3!$A$2:$C$6,3,TRUE)</f>
        <v>#N/A</v>
      </c>
      <c r="Z6" s="87" t="str">
        <f>VLOOKUP(Z5,Feuille3!$A$2:$C$6,3,TRUE)</f>
        <v>Average</v>
      </c>
      <c r="AA6" s="87" t="str">
        <f>VLOOKUP(AA5,Feuille3!$A$2:$C$6,3,TRUE)</f>
        <v>Very dependant</v>
      </c>
      <c r="AB6" s="87" t="str">
        <f>VLOOKUP(AB5,Feuille3!$A$2:$C$6,3,TRUE)</f>
        <v>Average</v>
      </c>
      <c r="AC6" s="87" t="e">
        <f>VLOOKUP(AC5,Feuille3!$A$2:$C$6,3,TRUE)</f>
        <v>#N/A</v>
      </c>
      <c r="AD6" s="87" t="str">
        <f>VLOOKUP(AD5,Feuille3!$A$2:$C$6,3,TRUE)</f>
        <v>Very split</v>
      </c>
      <c r="AE6" s="87" t="str">
        <f>VLOOKUP(AE5,Feuille3!$A$2:$C$6,3,TRUE)</f>
        <v>Split</v>
      </c>
      <c r="AF6" s="87" t="str">
        <f>VLOOKUP(AF5,Feuille3!$A$2:$C$6,3,TRUE)</f>
        <v>Average</v>
      </c>
      <c r="AG6" s="87" t="str">
        <f>VLOOKUP(AG5,Feuille3!$A$2:$C$6,3,TRUE)</f>
        <v>Dependant</v>
      </c>
      <c r="AH6" s="87" t="str">
        <f>VLOOKUP(AH5,Feuille3!$A$2:$C$6,3,TRUE)</f>
        <v>Dependant</v>
      </c>
      <c r="AI6" s="87" t="str">
        <f>VLOOKUP(AI5,Feuille3!$A$2:$C$6,3,TRUE)</f>
        <v>Very dependant</v>
      </c>
      <c r="AJ6" s="87" t="e">
        <f>VLOOKUP(AJ5,Feuille3!$A$2:$C$6,3,TRUE)</f>
        <v>#N/A</v>
      </c>
      <c r="AK6" s="87" t="e">
        <f>VLOOKUP(AK5,Feuille3!$A$2:$C$6,3,TRUE)</f>
        <v>#N/A</v>
      </c>
      <c r="AL6" s="87" t="str">
        <f>VLOOKUP(AL5,Feuille3!$A$2:$C$6,3,TRUE)</f>
        <v>Average</v>
      </c>
      <c r="AM6" s="87" t="str">
        <f>VLOOKUP(AM5,Feuille3!$A$2:$C$6,3,TRUE)</f>
        <v>Very dependant</v>
      </c>
      <c r="AN6" s="87" t="str">
        <f>VLOOKUP(AN5,Feuille3!$A$2:$C$6,3,TRUE)</f>
        <v>Dependant</v>
      </c>
      <c r="AO6" s="87" t="e">
        <f>VLOOKUP(AO5,Feuille3!$A$2:$C$6,3,TRUE)</f>
        <v>#N/A</v>
      </c>
      <c r="AP6" s="87" t="str">
        <f>VLOOKUP(AP5,Feuille3!$A$2:$C$6,3,TRUE)</f>
        <v>Average</v>
      </c>
      <c r="AQ6" s="87" t="str">
        <f>VLOOKUP(AQ5,Feuille3!$A$2:$C$6,3,TRUE)</f>
        <v>Very dependant</v>
      </c>
      <c r="AR6" s="87" t="str">
        <f>VLOOKUP(AR5,Feuille3!$A$2:$C$6,3,TRUE)</f>
        <v>Split</v>
      </c>
      <c r="AS6" s="87" t="e">
        <f>VLOOKUP(AS5,Feuille3!$A$2:$C$6,3,TRUE)</f>
        <v>#N/A</v>
      </c>
      <c r="AT6" s="87" t="str">
        <f>VLOOKUP(AT5,Feuille3!$A$2:$C$6,3,TRUE)</f>
        <v>Very dependant</v>
      </c>
      <c r="AU6" s="87" t="str">
        <f>VLOOKUP(AU5,Feuille3!$A$2:$C$6,3,TRUE)</f>
        <v>Very dependant</v>
      </c>
      <c r="AV6" s="87" t="str">
        <f>VLOOKUP(AV5,Feuille3!$A$2:$C$6,3,TRUE)</f>
        <v>Dependant</v>
      </c>
      <c r="AW6" s="87" t="str">
        <f>VLOOKUP(AW5,Feuille3!$A$2:$C$6,3,TRUE)</f>
        <v>Very dependant</v>
      </c>
      <c r="AX6" s="87" t="str">
        <f>VLOOKUP(AX5,Feuille3!$A$2:$C$6,3,TRUE)</f>
        <v>Dependant</v>
      </c>
      <c r="AY6" s="87" t="str">
        <f>VLOOKUP(AY5,Feuille3!$A$2:$C$6,3,TRUE)</f>
        <v>Dependant</v>
      </c>
      <c r="AZ6" s="87" t="e">
        <f>VLOOKUP(AZ5,Feuille3!$A$2:$C$6,3,TRUE)</f>
        <v>#N/A</v>
      </c>
      <c r="BA6" s="87" t="str">
        <f>VLOOKUP(BA5,Feuille3!$A$2:$C$6,3,TRUE)</f>
        <v>Very dependant</v>
      </c>
      <c r="BB6" s="154" t="str">
        <f>VLOOKUP(BB5,Feuille3!$A$2:$C$6,3,TRUE)</f>
        <v>Average</v>
      </c>
      <c r="BC6" s="87" t="e">
        <f>VLOOKUP(BC5,Feuille3!$A$2:$C$6,3,TRUE)</f>
        <v>#N/A</v>
      </c>
      <c r="BD6" s="87" t="str">
        <f>VLOOKUP(BD5,Feuille3!$A$2:$C$6,3,TRUE)</f>
        <v>Split</v>
      </c>
      <c r="BE6" s="87" t="e">
        <f>VLOOKUP(BE5,Feuille3!$A$2:$C$6,3,TRUE)</f>
        <v>#N/A</v>
      </c>
      <c r="BF6" s="87" t="e">
        <f>VLOOKUP(BF5,Feuille3!$A$2:$C$6,3,TRUE)</f>
        <v>#N/A</v>
      </c>
      <c r="BG6" s="87" t="str">
        <f>VLOOKUP(BG5,Feuille3!$A$2:$C$6,3,TRUE)</f>
        <v>Average</v>
      </c>
      <c r="BH6" s="87" t="e">
        <f>VLOOKUP(BH5,Feuille3!$A$2:$C$6,3,TRUE)</f>
        <v>#N/A</v>
      </c>
      <c r="BI6" s="87" t="e">
        <f>VLOOKUP(BI5,Feuille3!$A$2:$C$6,3,TRUE)</f>
        <v>#N/A</v>
      </c>
      <c r="BJ6" s="87" t="e">
        <f>VLOOKUP(BJ5,Feuille3!$A$2:$C$6,3,TRUE)</f>
        <v>#N/A</v>
      </c>
      <c r="BK6" s="87" t="e">
        <f>VLOOKUP(BK5,Feuille3!$A$2:$C$6,3,TRUE)</f>
        <v>#N/A</v>
      </c>
      <c r="BL6" s="87" t="str">
        <f>VLOOKUP(BL5,Feuille3!$A$2:$C$6,3,TRUE)</f>
        <v>Split</v>
      </c>
      <c r="BM6" s="87" t="str">
        <f>VLOOKUP(BM5,Feuille3!$A$2:$C$6,3,TRUE)</f>
        <v>Very split</v>
      </c>
      <c r="BN6" s="87" t="str">
        <f>VLOOKUP(BN5,Feuille3!$A$2:$C$6,3,TRUE)</f>
        <v>Very dependant</v>
      </c>
      <c r="BO6" s="87" t="str">
        <f>VLOOKUP(BO5,Feuille3!$A$2:$C$6,3,TRUE)</f>
        <v>Very split</v>
      </c>
      <c r="BP6" s="86" t="s">
        <v>48</v>
      </c>
      <c r="BQ6" s="86" t="s">
        <v>48</v>
      </c>
      <c r="BR6" s="86" t="s">
        <v>48</v>
      </c>
      <c r="BS6" s="86" t="s">
        <v>48</v>
      </c>
      <c r="BT6" s="86" t="s">
        <v>48</v>
      </c>
      <c r="BU6" s="87" t="str">
        <f>VLOOKUP(BU5,Feuille3!$A$2:$C$6,3,TRUE)</f>
        <v>Dependant</v>
      </c>
      <c r="BV6" s="87" t="str">
        <f>VLOOKUP(BV5,Feuille3!$A$2:$C$6,3,TRUE)</f>
        <v>Very split</v>
      </c>
      <c r="BW6" s="86" t="s">
        <v>48</v>
      </c>
      <c r="BX6" s="86" t="s">
        <v>48</v>
      </c>
      <c r="BY6" s="87" t="str">
        <f>VLOOKUP(BY5,Feuille3!$A$2:$C$6,3,TRUE)</f>
        <v>Dependant</v>
      </c>
    </row>
    <row r="7" spans="1:77" ht="15" customHeight="1" thickBot="1">
      <c r="A7" s="191"/>
      <c r="B7" s="8" t="s">
        <v>23</v>
      </c>
      <c r="C7" s="90">
        <f>VLOOKUP(C6,Feuille3!$C$2:$D$6,2,FALSE)</f>
        <v>0.25</v>
      </c>
      <c r="D7" s="90">
        <f>VLOOKUP(D6,Feuille3!$C$2:$D$6,2,FALSE)</f>
        <v>0</v>
      </c>
      <c r="E7" s="90">
        <f>VLOOKUP(E6,Feuille3!$C$2:$D$6,2,FALSE)</f>
        <v>0.75</v>
      </c>
      <c r="F7" s="90">
        <f>VLOOKUP(F6,Feuille3!$C$2:$D$6,2,FALSE)</f>
        <v>0.25</v>
      </c>
      <c r="G7" s="90">
        <f>VLOOKUP(G6,Feuille3!$C$2:$D$6,2,FALSE)</f>
        <v>0.75</v>
      </c>
      <c r="H7" s="90">
        <f>VLOOKUP(H6,Feuille3!$C$2:$D$6,2,FALSE)</f>
        <v>0.5</v>
      </c>
      <c r="I7" s="90">
        <f>VLOOKUP(I6,Feuille3!$C$2:$D$6,2,FALSE)</f>
        <v>0.75</v>
      </c>
      <c r="J7" s="90" t="e">
        <f>VLOOKUP(J6,Feuille3!$C$2:$D$6,2,FALSE)</f>
        <v>#N/A</v>
      </c>
      <c r="K7" s="90">
        <f>VLOOKUP(K6,Feuille3!$C$2:$D$6,2,FALSE)</f>
        <v>0.25</v>
      </c>
      <c r="L7" s="90">
        <f>VLOOKUP(L6,Feuille3!$C$2:$D$6,2,FALSE)</f>
        <v>0.5</v>
      </c>
      <c r="M7" s="90" t="e">
        <f>VLOOKUP(M6,Feuille3!$C$2:$D$6,2,FALSE)</f>
        <v>#N/A</v>
      </c>
      <c r="N7" s="90">
        <f>VLOOKUP(N6,Feuille3!$C$2:$D$6,2,FALSE)</f>
        <v>0</v>
      </c>
      <c r="O7" s="90">
        <f>VLOOKUP(O6,Feuille3!$C$2:$D$6,2,FALSE)</f>
        <v>0</v>
      </c>
      <c r="P7" s="90">
        <f>VLOOKUP(P6,Feuille3!$C$2:$D$6,2,FALSE)</f>
        <v>1</v>
      </c>
      <c r="Q7" s="90">
        <f>VLOOKUP(Q6,Feuille3!$C$2:$D$6,2,FALSE)</f>
        <v>0</v>
      </c>
      <c r="R7" s="90">
        <f>VLOOKUP(R6,Feuille3!$C$2:$D$6,2,FALSE)</f>
        <v>0.25</v>
      </c>
      <c r="S7" s="90">
        <f>VLOOKUP(S6,Feuille3!$C$2:$D$6,2,FALSE)</f>
        <v>0.25</v>
      </c>
      <c r="T7" s="90">
        <f>VLOOKUP(T6,Feuille3!$C$2:$D$6,2,FALSE)</f>
        <v>0.5</v>
      </c>
      <c r="U7" s="90">
        <f>VLOOKUP(U6,Feuille3!$C$2:$D$6,2,FALSE)</f>
        <v>0.25</v>
      </c>
      <c r="V7" s="90">
        <f>VLOOKUP(V6,Feuille3!$C$2:$D$6,2,FALSE)</f>
        <v>0</v>
      </c>
      <c r="W7" s="90">
        <f>VLOOKUP(W6,Feuille3!$C$2:$D$6,2,FALSE)</f>
        <v>0.75</v>
      </c>
      <c r="X7" s="90" t="e">
        <f>VLOOKUP(X6,Feuille3!$C$2:$D$6,2,FALSE)</f>
        <v>#N/A</v>
      </c>
      <c r="Y7" s="90" t="e">
        <f>VLOOKUP(Y6,Feuille3!$C$2:$D$6,2,FALSE)</f>
        <v>#N/A</v>
      </c>
      <c r="Z7" s="90">
        <f>VLOOKUP(Z6,Feuille3!$C$2:$D$6,2,FALSE)</f>
        <v>0.5</v>
      </c>
      <c r="AA7" s="90">
        <f>VLOOKUP(AA6,Feuille3!$C$2:$D$6,2,FALSE)</f>
        <v>0</v>
      </c>
      <c r="AB7" s="90">
        <f>VLOOKUP(AB6,Feuille3!$C$2:$D$6,2,FALSE)</f>
        <v>0.5</v>
      </c>
      <c r="AC7" s="90" t="e">
        <f>VLOOKUP(AC6,Feuille3!$C$2:$D$6,2,FALSE)</f>
        <v>#N/A</v>
      </c>
      <c r="AD7" s="90">
        <f>VLOOKUP(AD6,Feuille3!$C$2:$D$6,2,FALSE)</f>
        <v>1</v>
      </c>
      <c r="AE7" s="90">
        <f>VLOOKUP(AE6,Feuille3!$C$2:$D$6,2,FALSE)</f>
        <v>0.75</v>
      </c>
      <c r="AF7" s="90">
        <f>VLOOKUP(AF6,Feuille3!$C$2:$D$6,2,FALSE)</f>
        <v>0.5</v>
      </c>
      <c r="AG7" s="90">
        <f>VLOOKUP(AG6,Feuille3!$C$2:$D$6,2,FALSE)</f>
        <v>0.25</v>
      </c>
      <c r="AH7" s="90">
        <f>VLOOKUP(AH6,Feuille3!$C$2:$D$6,2,FALSE)</f>
        <v>0.25</v>
      </c>
      <c r="AI7" s="90">
        <f>VLOOKUP(AI6,Feuille3!$C$2:$D$6,2,FALSE)</f>
        <v>0</v>
      </c>
      <c r="AJ7" s="90" t="e">
        <f>VLOOKUP(AJ6,Feuille3!$C$2:$D$6,2,FALSE)</f>
        <v>#N/A</v>
      </c>
      <c r="AK7" s="90" t="e">
        <f>VLOOKUP(AK6,Feuille3!$C$2:$D$6,2,FALSE)</f>
        <v>#N/A</v>
      </c>
      <c r="AL7" s="90">
        <f>VLOOKUP(AL6,Feuille3!$C$2:$D$6,2,FALSE)</f>
        <v>0.5</v>
      </c>
      <c r="AM7" s="90">
        <f>VLOOKUP(AM6,Feuille3!$C$2:$D$6,2,FALSE)</f>
        <v>0</v>
      </c>
      <c r="AN7" s="90">
        <f>VLOOKUP(AN6,Feuille3!$C$2:$D$6,2,FALSE)</f>
        <v>0.25</v>
      </c>
      <c r="AO7" s="90" t="e">
        <f>VLOOKUP(AO6,Feuille3!$C$2:$D$6,2,FALSE)</f>
        <v>#N/A</v>
      </c>
      <c r="AP7" s="90">
        <f>VLOOKUP(AP6,Feuille3!$C$2:$D$6,2,FALSE)</f>
        <v>0.5</v>
      </c>
      <c r="AQ7" s="90">
        <f>VLOOKUP(AQ6,Feuille3!$C$2:$D$6,2,FALSE)</f>
        <v>0</v>
      </c>
      <c r="AR7" s="90">
        <f>VLOOKUP(AR6,Feuille3!$C$2:$D$6,2,FALSE)</f>
        <v>0.75</v>
      </c>
      <c r="AS7" s="90" t="e">
        <f>VLOOKUP(AS6,Feuille3!$C$2:$D$6,2,FALSE)</f>
        <v>#N/A</v>
      </c>
      <c r="AT7" s="90">
        <f>VLOOKUP(AT6,Feuille3!$C$2:$D$6,2,FALSE)</f>
        <v>0</v>
      </c>
      <c r="AU7" s="90">
        <f>VLOOKUP(AU6,Feuille3!$C$2:$D$6,2,FALSE)</f>
        <v>0</v>
      </c>
      <c r="AV7" s="90">
        <f>VLOOKUP(AV6,Feuille3!$C$2:$D$6,2,FALSE)</f>
        <v>0.25</v>
      </c>
      <c r="AW7" s="90">
        <f>VLOOKUP(AW6,Feuille3!$C$2:$D$6,2,FALSE)</f>
        <v>0</v>
      </c>
      <c r="AX7" s="90">
        <f>VLOOKUP(AX6,Feuille3!$C$2:$D$6,2,FALSE)</f>
        <v>0.25</v>
      </c>
      <c r="AY7" s="90">
        <f>VLOOKUP(AY6,Feuille3!$C$2:$D$6,2,FALSE)</f>
        <v>0.25</v>
      </c>
      <c r="AZ7" s="90" t="e">
        <f>VLOOKUP(AZ6,Feuille3!$C$2:$D$6,2,FALSE)</f>
        <v>#N/A</v>
      </c>
      <c r="BA7" s="90">
        <f>VLOOKUP(BA6,Feuille3!$C$2:$D$6,2,FALSE)</f>
        <v>0</v>
      </c>
      <c r="BB7" s="155">
        <f>VLOOKUP(BB6,Feuille3!$C$2:$D$6,2,FALSE)</f>
        <v>0.5</v>
      </c>
      <c r="BC7" s="90" t="e">
        <f>VLOOKUP(BC6,Feuille3!$C$2:$D$6,2,FALSE)</f>
        <v>#N/A</v>
      </c>
      <c r="BD7" s="90">
        <f>VLOOKUP(BD6,Feuille3!$C$2:$D$6,2,FALSE)</f>
        <v>0.75</v>
      </c>
      <c r="BE7" s="90" t="e">
        <f>VLOOKUP(BE6,Feuille3!$C$2:$D$6,2,FALSE)</f>
        <v>#N/A</v>
      </c>
      <c r="BF7" s="90" t="e">
        <f>VLOOKUP(BF6,Feuille3!$C$2:$D$6,2,FALSE)</f>
        <v>#N/A</v>
      </c>
      <c r="BG7" s="90">
        <f>VLOOKUP(BG6,Feuille3!$C$2:$D$6,2,FALSE)</f>
        <v>0.5</v>
      </c>
      <c r="BH7" s="90" t="e">
        <f>VLOOKUP(BH6,Feuille3!$C$2:$D$6,2,FALSE)</f>
        <v>#N/A</v>
      </c>
      <c r="BI7" s="90" t="e">
        <f>VLOOKUP(BI6,Feuille3!$C$2:$D$6,2,FALSE)</f>
        <v>#N/A</v>
      </c>
      <c r="BJ7" s="90" t="e">
        <f>VLOOKUP(BJ6,Feuille3!$C$2:$D$6,2,FALSE)</f>
        <v>#N/A</v>
      </c>
      <c r="BK7" s="90" t="e">
        <f>VLOOKUP(BK6,Feuille3!$C$2:$D$6,2,FALSE)</f>
        <v>#N/A</v>
      </c>
      <c r="BL7" s="90">
        <f>VLOOKUP(BL6,Feuille3!$C$2:$D$6,2,FALSE)</f>
        <v>0.75</v>
      </c>
      <c r="BM7" s="90">
        <f>VLOOKUP(BM6,Feuille3!$C$2:$D$6,2,FALSE)</f>
        <v>1</v>
      </c>
      <c r="BN7" s="90">
        <f>VLOOKUP(BN6,Feuille3!$C$2:$D$6,2,FALSE)</f>
        <v>0</v>
      </c>
      <c r="BO7" s="90">
        <f>VLOOKUP(BO6,Feuille3!$C$2:$D$6,2,FALSE)</f>
        <v>1</v>
      </c>
      <c r="BP7" s="86" t="s">
        <v>48</v>
      </c>
      <c r="BQ7" s="86" t="s">
        <v>48</v>
      </c>
      <c r="BR7" s="86" t="s">
        <v>48</v>
      </c>
      <c r="BS7" s="86" t="s">
        <v>48</v>
      </c>
      <c r="BT7" s="86" t="s">
        <v>48</v>
      </c>
      <c r="BU7" s="90">
        <f>VLOOKUP(BU6,Feuille3!$C$2:$D$6,2,FALSE)</f>
        <v>0.25</v>
      </c>
      <c r="BV7" s="90">
        <f>VLOOKUP(BV6,Feuille3!$C$2:$D$6,2,FALSE)</f>
        <v>1</v>
      </c>
      <c r="BW7" s="86" t="s">
        <v>48</v>
      </c>
      <c r="BX7" s="86" t="s">
        <v>48</v>
      </c>
      <c r="BY7" s="90">
        <f>VLOOKUP(BY6,Feuille3!$C$2:$D$6,2,FALSE)</f>
        <v>0.25</v>
      </c>
    </row>
    <row r="8" spans="1:77" ht="25.15" customHeight="1" thickBot="1">
      <c r="A8" s="191" t="s">
        <v>24</v>
      </c>
      <c r="B8" s="9" t="s">
        <v>25</v>
      </c>
      <c r="C8" s="75" t="s">
        <v>338</v>
      </c>
      <c r="D8" s="75" t="s">
        <v>339</v>
      </c>
      <c r="E8" s="75" t="s">
        <v>340</v>
      </c>
      <c r="F8" s="75" t="s">
        <v>341</v>
      </c>
      <c r="G8" s="75" t="s">
        <v>342</v>
      </c>
      <c r="H8" s="75" t="s">
        <v>343</v>
      </c>
      <c r="I8" s="75" t="s">
        <v>344</v>
      </c>
      <c r="J8" s="75" t="s">
        <v>345</v>
      </c>
      <c r="K8" s="75" t="s">
        <v>346</v>
      </c>
      <c r="L8" s="75" t="s">
        <v>347</v>
      </c>
      <c r="M8" s="75" t="s">
        <v>348</v>
      </c>
      <c r="N8" s="75" t="s">
        <v>349</v>
      </c>
      <c r="O8" s="75" t="s">
        <v>350</v>
      </c>
      <c r="P8" s="75" t="s">
        <v>351</v>
      </c>
      <c r="Q8" s="75" t="s">
        <v>352</v>
      </c>
      <c r="R8" s="75" t="s">
        <v>353</v>
      </c>
      <c r="S8" s="75" t="s">
        <v>354</v>
      </c>
      <c r="T8" s="75" t="s">
        <v>355</v>
      </c>
      <c r="U8" s="75" t="s">
        <v>356</v>
      </c>
      <c r="V8" s="75" t="s">
        <v>357</v>
      </c>
      <c r="W8" s="75" t="s">
        <v>358</v>
      </c>
      <c r="X8" s="75" t="s">
        <v>359</v>
      </c>
      <c r="Y8" s="75" t="s">
        <v>360</v>
      </c>
      <c r="Z8" s="75" t="s">
        <v>361</v>
      </c>
      <c r="AA8" s="75" t="s">
        <v>362</v>
      </c>
      <c r="AB8" s="75" t="s">
        <v>363</v>
      </c>
      <c r="AC8" s="75" t="s">
        <v>364</v>
      </c>
      <c r="AE8" s="75" t="s">
        <v>365</v>
      </c>
      <c r="AF8" s="75" t="s">
        <v>366</v>
      </c>
      <c r="AG8" s="75" t="s">
        <v>367</v>
      </c>
      <c r="AH8" s="75" t="s">
        <v>338</v>
      </c>
      <c r="AI8" s="75" t="s">
        <v>368</v>
      </c>
      <c r="AJ8" s="75" t="s">
        <v>369</v>
      </c>
      <c r="AK8" s="91" t="s">
        <v>370</v>
      </c>
      <c r="AL8" s="75" t="s">
        <v>371</v>
      </c>
      <c r="AM8" s="75" t="s">
        <v>372</v>
      </c>
      <c r="AN8" s="75" t="s">
        <v>373</v>
      </c>
      <c r="AO8" s="75" t="s">
        <v>374</v>
      </c>
      <c r="AP8" s="75" t="s">
        <v>375</v>
      </c>
      <c r="AQ8" s="75" t="s">
        <v>48</v>
      </c>
      <c r="AR8" s="75" t="s">
        <v>376</v>
      </c>
      <c r="AS8" s="75" t="s">
        <v>377</v>
      </c>
      <c r="AT8" s="75" t="s">
        <v>378</v>
      </c>
      <c r="AU8" s="76" t="s">
        <v>379</v>
      </c>
      <c r="AV8" s="76" t="s">
        <v>380</v>
      </c>
      <c r="AW8" s="76" t="s">
        <v>381</v>
      </c>
      <c r="AX8" s="76" t="s">
        <v>382</v>
      </c>
      <c r="AY8" s="76" t="s">
        <v>383</v>
      </c>
      <c r="AZ8" s="76" t="s">
        <v>384</v>
      </c>
      <c r="BA8" s="77" t="s">
        <v>385</v>
      </c>
      <c r="BB8" s="156" t="s">
        <v>386</v>
      </c>
      <c r="BC8" s="78" t="s">
        <v>387</v>
      </c>
      <c r="BD8" s="78" t="s">
        <v>388</v>
      </c>
      <c r="BE8" s="78" t="s">
        <v>389</v>
      </c>
      <c r="BF8" s="78" t="s">
        <v>390</v>
      </c>
      <c r="BG8" s="76" t="s">
        <v>391</v>
      </c>
      <c r="BH8" s="76" t="s">
        <v>392</v>
      </c>
      <c r="BI8" s="76" t="s">
        <v>393</v>
      </c>
      <c r="BJ8" s="76" t="s">
        <v>394</v>
      </c>
      <c r="BK8" s="76" t="s">
        <v>395</v>
      </c>
      <c r="BL8" s="76" t="s">
        <v>396</v>
      </c>
      <c r="BM8" s="8" t="s">
        <v>397</v>
      </c>
      <c r="BN8" s="76" t="s">
        <v>398</v>
      </c>
      <c r="BO8" s="76" t="s">
        <v>399</v>
      </c>
      <c r="BP8" t="s">
        <v>48</v>
      </c>
      <c r="BQ8" s="80" t="s">
        <v>510</v>
      </c>
      <c r="BR8" s="76" t="s">
        <v>508</v>
      </c>
      <c r="BS8" s="80" t="s">
        <v>514</v>
      </c>
      <c r="BT8" s="76" t="s">
        <v>513</v>
      </c>
      <c r="BU8" t="s">
        <v>48</v>
      </c>
      <c r="BV8" s="76" t="s">
        <v>518</v>
      </c>
      <c r="BW8" s="127" t="s">
        <v>520</v>
      </c>
      <c r="BX8" s="76" t="s">
        <v>523</v>
      </c>
      <c r="BY8" s="76" t="s">
        <v>524</v>
      </c>
    </row>
    <row r="9" spans="1:77" ht="15" thickBot="1">
      <c r="A9" s="191"/>
      <c r="B9" s="8" t="s">
        <v>17</v>
      </c>
      <c r="C9" s="92" t="s">
        <v>29</v>
      </c>
      <c r="D9" s="92" t="s">
        <v>62</v>
      </c>
      <c r="E9" s="92" t="s">
        <v>29</v>
      </c>
      <c r="F9" s="92" t="s">
        <v>29</v>
      </c>
      <c r="G9" s="92" t="s">
        <v>29</v>
      </c>
      <c r="H9" s="92" t="s">
        <v>29</v>
      </c>
      <c r="I9" s="92" t="s">
        <v>27</v>
      </c>
      <c r="J9" s="92" t="s">
        <v>29</v>
      </c>
      <c r="K9" s="92" t="s">
        <v>62</v>
      </c>
      <c r="L9" s="92" t="s">
        <v>60</v>
      </c>
      <c r="M9" s="92" t="s">
        <v>62</v>
      </c>
      <c r="N9" s="92" t="s">
        <v>62</v>
      </c>
      <c r="O9" s="92" t="s">
        <v>62</v>
      </c>
      <c r="P9" s="92" t="s">
        <v>29</v>
      </c>
      <c r="Q9" s="92" t="s">
        <v>29</v>
      </c>
      <c r="R9" s="92" t="s">
        <v>29</v>
      </c>
      <c r="S9" s="92" t="s">
        <v>60</v>
      </c>
      <c r="T9" s="92" t="s">
        <v>60</v>
      </c>
      <c r="U9" s="92" t="s">
        <v>29</v>
      </c>
      <c r="V9" s="92" t="s">
        <v>62</v>
      </c>
      <c r="W9" s="92" t="s">
        <v>60</v>
      </c>
      <c r="X9" s="92" t="s">
        <v>29</v>
      </c>
      <c r="Y9" s="92" t="s">
        <v>29</v>
      </c>
      <c r="Z9" s="92" t="s">
        <v>60</v>
      </c>
      <c r="AA9" s="92" t="s">
        <v>62</v>
      </c>
      <c r="AB9" s="92" t="s">
        <v>29</v>
      </c>
      <c r="AC9" s="92" t="s">
        <v>60</v>
      </c>
      <c r="AD9" s="92" t="s">
        <v>60</v>
      </c>
      <c r="AE9" s="92" t="s">
        <v>60</v>
      </c>
      <c r="AF9" s="92" t="s">
        <v>29</v>
      </c>
      <c r="AG9" s="92" t="s">
        <v>29</v>
      </c>
      <c r="AH9" s="92" t="s">
        <v>29</v>
      </c>
      <c r="AI9" s="92" t="s">
        <v>62</v>
      </c>
      <c r="AJ9" s="92" t="s">
        <v>62</v>
      </c>
      <c r="AK9" s="92" t="s">
        <v>29</v>
      </c>
      <c r="AL9" s="92" t="s">
        <v>29</v>
      </c>
      <c r="AM9" s="92" t="s">
        <v>62</v>
      </c>
      <c r="AN9" s="92" t="s">
        <v>29</v>
      </c>
      <c r="AO9" s="92" t="s">
        <v>29</v>
      </c>
      <c r="AP9" s="92" t="s">
        <v>29</v>
      </c>
      <c r="AQ9" s="92" t="e">
        <v>#N/A</v>
      </c>
      <c r="AR9" s="92" t="s">
        <v>62</v>
      </c>
      <c r="AS9" s="92" t="s">
        <v>62</v>
      </c>
      <c r="AT9" s="92" t="s">
        <v>62</v>
      </c>
      <c r="AU9" s="93" t="s">
        <v>60</v>
      </c>
      <c r="AV9" s="93" t="s">
        <v>29</v>
      </c>
      <c r="AW9" s="93" t="s">
        <v>62</v>
      </c>
      <c r="AX9" s="93" t="s">
        <v>60</v>
      </c>
      <c r="AY9" s="93" t="s">
        <v>29</v>
      </c>
      <c r="AZ9" s="93" t="s">
        <v>62</v>
      </c>
      <c r="BA9" s="94" t="s">
        <v>62</v>
      </c>
      <c r="BB9" s="157" t="s">
        <v>60</v>
      </c>
      <c r="BC9" s="93" t="s">
        <v>27</v>
      </c>
      <c r="BD9" s="93" t="s">
        <v>26</v>
      </c>
      <c r="BE9" s="93" t="s">
        <v>28</v>
      </c>
      <c r="BF9" s="93" t="s">
        <v>60</v>
      </c>
      <c r="BG9" s="95" t="s">
        <v>60</v>
      </c>
      <c r="BH9" s="93" t="s">
        <v>60</v>
      </c>
      <c r="BI9" s="93" t="s">
        <v>60</v>
      </c>
      <c r="BJ9" s="93" t="s">
        <v>60</v>
      </c>
      <c r="BK9" s="93" t="s">
        <v>60</v>
      </c>
      <c r="BL9" s="93" t="s">
        <v>60</v>
      </c>
      <c r="BM9" s="130" t="s">
        <v>26</v>
      </c>
      <c r="BN9" s="93" t="s">
        <v>62</v>
      </c>
      <c r="BO9" s="11" t="s">
        <v>26</v>
      </c>
      <c r="BP9" s="93" t="s">
        <v>48</v>
      </c>
      <c r="BQ9" s="93" t="s">
        <v>62</v>
      </c>
      <c r="BR9" s="93" t="s">
        <v>60</v>
      </c>
      <c r="BS9" s="10" t="s">
        <v>26</v>
      </c>
      <c r="BT9" s="93" t="s">
        <v>62</v>
      </c>
      <c r="BU9" s="93" t="s">
        <v>48</v>
      </c>
      <c r="BV9" s="93" t="s">
        <v>26</v>
      </c>
      <c r="BW9" s="93" t="s">
        <v>62</v>
      </c>
      <c r="BX9" s="93" t="s">
        <v>26</v>
      </c>
      <c r="BY9" s="93" t="s">
        <v>60</v>
      </c>
    </row>
    <row r="10" spans="1:77" ht="15" thickBot="1">
      <c r="A10" s="191"/>
      <c r="B10" s="13" t="s">
        <v>23</v>
      </c>
      <c r="C10" s="96">
        <f>VLOOKUP(C9,Feuille3!$E$2:$F$4,2,FALSE)</f>
        <v>0.5</v>
      </c>
      <c r="D10" s="96">
        <f>VLOOKUP(D9,Feuille3!$E$2:$F$4,2,FALSE)</f>
        <v>0</v>
      </c>
      <c r="E10" s="96">
        <f>VLOOKUP(E9,Feuille3!$E$2:$F$4,2,FALSE)</f>
        <v>0.5</v>
      </c>
      <c r="F10" s="96">
        <f>VLOOKUP(F9,Feuille3!$E$2:$F$4,2,FALSE)</f>
        <v>0.5</v>
      </c>
      <c r="G10" s="96">
        <f>VLOOKUP(G9,Feuille3!$E$2:$F$4,2,FALSE)</f>
        <v>0.5</v>
      </c>
      <c r="H10" s="96">
        <f>VLOOKUP(H9,Feuille3!$E$2:$F$4,2,FALSE)</f>
        <v>0.5</v>
      </c>
      <c r="I10" s="96">
        <f>VLOOKUP(I9,Feuille3!$E$2:$F$4,2,FALSE)</f>
        <v>1</v>
      </c>
      <c r="J10" s="96">
        <f>VLOOKUP(J9,Feuille3!$E$2:$F$4,2,FALSE)</f>
        <v>0.5</v>
      </c>
      <c r="K10" s="96">
        <f>VLOOKUP(K9,Feuille3!$E$2:$F$4,2,FALSE)</f>
        <v>0</v>
      </c>
      <c r="L10" s="96">
        <f>VLOOKUP(L9,Feuille3!$E$2:$F$4,2,FALSE)</f>
        <v>1</v>
      </c>
      <c r="M10" s="96">
        <f>VLOOKUP(M9,Feuille3!$E$2:$F$4,2,FALSE)</f>
        <v>0</v>
      </c>
      <c r="N10" s="96">
        <f>VLOOKUP(N9,Feuille3!$E$2:$F$4,2,FALSE)</f>
        <v>0</v>
      </c>
      <c r="O10" s="96">
        <f>VLOOKUP(O9,Feuille3!$E$2:$F$4,2,FALSE)</f>
        <v>0</v>
      </c>
      <c r="P10" s="96">
        <f>VLOOKUP(P9,Feuille3!$E$2:$F$4,2,FALSE)</f>
        <v>0.5</v>
      </c>
      <c r="Q10" s="96">
        <f>VLOOKUP(Q9,Feuille3!$E$2:$F$4,2,FALSE)</f>
        <v>0.5</v>
      </c>
      <c r="R10" s="96">
        <f>VLOOKUP(R9,Feuille3!$E$2:$F$4,2,FALSE)</f>
        <v>0.5</v>
      </c>
      <c r="S10" s="96">
        <f>VLOOKUP(S9,Feuille3!$E$2:$F$4,2,FALSE)</f>
        <v>1</v>
      </c>
      <c r="T10" s="96">
        <f>VLOOKUP(T9,Feuille3!$E$2:$F$4,2,FALSE)</f>
        <v>1</v>
      </c>
      <c r="U10" s="96">
        <f>VLOOKUP(U9,Feuille3!$E$2:$F$4,2,FALSE)</f>
        <v>0.5</v>
      </c>
      <c r="V10" s="96">
        <f>VLOOKUP(V9,Feuille3!$E$2:$F$4,2,FALSE)</f>
        <v>0</v>
      </c>
      <c r="W10" s="96">
        <f>VLOOKUP(W9,Feuille3!$E$2:$F$4,2,FALSE)</f>
        <v>1</v>
      </c>
      <c r="X10" s="96">
        <f>VLOOKUP(X9,Feuille3!$E$2:$F$4,2,FALSE)</f>
        <v>0.5</v>
      </c>
      <c r="Y10" s="96">
        <f>VLOOKUP(Y9,Feuille3!$E$2:$F$4,2,FALSE)</f>
        <v>0.5</v>
      </c>
      <c r="Z10" s="96">
        <f>VLOOKUP(Z9,Feuille3!$E$2:$F$4,2,FALSE)</f>
        <v>1</v>
      </c>
      <c r="AA10" s="96">
        <f>VLOOKUP(AA9,Feuille3!$E$2:$F$4,2,FALSE)</f>
        <v>0</v>
      </c>
      <c r="AB10" s="96">
        <f>VLOOKUP(AB9,Feuille3!$E$2:$F$4,2,FALSE)</f>
        <v>0.5</v>
      </c>
      <c r="AC10" s="96">
        <f>VLOOKUP(AC9,Feuille3!$E$2:$F$4,2,FALSE)</f>
        <v>1</v>
      </c>
      <c r="AD10" s="96">
        <f>VLOOKUP(AD9,Feuille3!$E$2:$F$4,2,FALSE)</f>
        <v>1</v>
      </c>
      <c r="AE10" s="96">
        <f>VLOOKUP(AE9,Feuille3!$E$2:$F$4,2,FALSE)</f>
        <v>1</v>
      </c>
      <c r="AF10" s="96">
        <f>VLOOKUP(AF9,Feuille3!$E$2:$F$4,2,FALSE)</f>
        <v>0.5</v>
      </c>
      <c r="AG10" s="96">
        <f>VLOOKUP(AG9,Feuille3!$E$2:$F$4,2,FALSE)</f>
        <v>0.5</v>
      </c>
      <c r="AH10" s="96">
        <f>VLOOKUP(AH9,Feuille3!$E$2:$F$4,2,FALSE)</f>
        <v>0.5</v>
      </c>
      <c r="AI10" s="96">
        <f>VLOOKUP(AI9,Feuille3!$E$2:$F$4,2,FALSE)</f>
        <v>0</v>
      </c>
      <c r="AJ10" s="96">
        <f>VLOOKUP(AJ9,Feuille3!$E$2:$F$4,2,FALSE)</f>
        <v>0</v>
      </c>
      <c r="AK10" s="96">
        <f>VLOOKUP(AK9,Feuille3!$E$2:$F$4,2,FALSE)</f>
        <v>0.5</v>
      </c>
      <c r="AL10" s="96">
        <f>VLOOKUP(AL9,Feuille3!$E$2:$F$4,2,FALSE)</f>
        <v>0.5</v>
      </c>
      <c r="AM10" s="96">
        <f>VLOOKUP(AM9,Feuille3!$E$2:$F$4,2,FALSE)</f>
        <v>0</v>
      </c>
      <c r="AN10" s="96">
        <f>VLOOKUP(AN9,Feuille3!$E$2:$F$4,2,FALSE)</f>
        <v>0.5</v>
      </c>
      <c r="AO10" s="96">
        <f>VLOOKUP(AO9,Feuille3!$E$2:$F$4,2,FALSE)</f>
        <v>0.5</v>
      </c>
      <c r="AP10" s="96">
        <f>VLOOKUP(AP9,Feuille3!$E$2:$F$4,2,FALSE)</f>
        <v>0.5</v>
      </c>
      <c r="AQ10" s="96" t="e">
        <f>VLOOKUP(AQ9,Feuille3!$E$2:$F$4,2,FALSE)</f>
        <v>#N/A</v>
      </c>
      <c r="AR10" s="96">
        <f>VLOOKUP(AR9,Feuille3!$E$2:$F$4,2,FALSE)</f>
        <v>0</v>
      </c>
      <c r="AS10" s="96">
        <f>VLOOKUP(AS9,Feuille3!$E$2:$F$4,2,FALSE)</f>
        <v>0</v>
      </c>
      <c r="AT10" s="96">
        <f>VLOOKUP(AT9,Feuille3!$E$2:$F$4,2,FALSE)</f>
        <v>0</v>
      </c>
      <c r="AU10" s="96">
        <f>VLOOKUP(AU9,Feuille3!$E$2:$F$4,2,FALSE)</f>
        <v>1</v>
      </c>
      <c r="AV10" s="96">
        <f>VLOOKUP(AV9,Feuille3!$E$2:$F$4,2,FALSE)</f>
        <v>0.5</v>
      </c>
      <c r="AW10" s="96">
        <f>VLOOKUP(AW9,Feuille3!$E$2:$F$4,2,FALSE)</f>
        <v>0</v>
      </c>
      <c r="AX10" s="96">
        <f>VLOOKUP(AX9,Feuille3!$E$2:$F$4,2,FALSE)</f>
        <v>1</v>
      </c>
      <c r="AY10" s="96">
        <f>VLOOKUP(AY9,Feuille3!$E$2:$F$4,2,FALSE)</f>
        <v>0.5</v>
      </c>
      <c r="AZ10" s="96">
        <f>VLOOKUP(AZ9,Feuille3!$E$2:$F$4,2,FALSE)</f>
        <v>0</v>
      </c>
      <c r="BA10" s="96">
        <f>VLOOKUP(BA9,Feuille3!$E$2:$F$4,2,FALSE)</f>
        <v>0</v>
      </c>
      <c r="BB10" s="158">
        <f>VLOOKUP(BB9,Feuille3!$E$2:$F$4,2,FALSE)</f>
        <v>1</v>
      </c>
      <c r="BC10" s="96">
        <f>VLOOKUP(BC9,Feuille3!$E$2:$F$4,2,FALSE)</f>
        <v>1</v>
      </c>
      <c r="BD10" s="96">
        <f>VLOOKUP(BD9,Feuille3!$E$2:$F$4,2,FALSE)</f>
        <v>0.5</v>
      </c>
      <c r="BE10" s="96">
        <f>VLOOKUP(BE9,Feuille3!$E$2:$F$4,2,FALSE)</f>
        <v>0</v>
      </c>
      <c r="BF10" s="96">
        <f>VLOOKUP(BF9,Feuille3!$E$2:$F$4,2,FALSE)</f>
        <v>1</v>
      </c>
      <c r="BG10" s="96">
        <f>VLOOKUP(BG9,Feuille3!$E$2:$F$4,2,FALSE)</f>
        <v>1</v>
      </c>
      <c r="BH10" s="96">
        <f>VLOOKUP(BH9,Feuille3!$E$2:$F$4,2,FALSE)</f>
        <v>1</v>
      </c>
      <c r="BI10" s="96">
        <f>VLOOKUP(BI9,Feuille3!$E$2:$F$4,2,FALSE)</f>
        <v>1</v>
      </c>
      <c r="BJ10" s="96">
        <f>VLOOKUP(BJ9,Feuille3!$E$2:$F$4,2,FALSE)</f>
        <v>1</v>
      </c>
      <c r="BK10" s="96">
        <f>VLOOKUP(BK9,Feuille3!$E$2:$F$4,2,FALSE)</f>
        <v>1</v>
      </c>
      <c r="BL10" s="96">
        <f>VLOOKUP(BL9,Feuille3!$E$2:$F$4,2,FALSE)</f>
        <v>1</v>
      </c>
      <c r="BM10" s="128">
        <v>0.5</v>
      </c>
      <c r="BN10" s="96">
        <f>VLOOKUP(BN9,Feuille3!$E$2:$F$4,2,FALSE)</f>
        <v>0</v>
      </c>
      <c r="BO10" s="128">
        <v>0.5</v>
      </c>
      <c r="BP10" s="96" t="e">
        <f>VLOOKUP(BP9,Feuille3!$E$2:$F$4,2,FALSE)</f>
        <v>#N/A</v>
      </c>
      <c r="BQ10" s="96">
        <f>VLOOKUP(BQ9,Feuille3!$E$2:$F$4,2,FALSE)</f>
        <v>0</v>
      </c>
      <c r="BR10" s="96">
        <f>VLOOKUP(BR9,Feuille3!$E$2:$F$4,2,FALSE)</f>
        <v>1</v>
      </c>
      <c r="BS10" s="96">
        <f>VLOOKUP(BS9,Feuille3!$E$2:$F$4,2,FALSE)</f>
        <v>0.5</v>
      </c>
      <c r="BT10" s="96">
        <f>VLOOKUP(BT9,Feuille3!$E$2:$F$4,2,FALSE)</f>
        <v>0</v>
      </c>
      <c r="BU10" s="96" t="e">
        <f>VLOOKUP(BU9,Feuille3!$E$2:$F$4,2,FALSE)</f>
        <v>#N/A</v>
      </c>
      <c r="BV10" s="96">
        <f>VLOOKUP(BV9,Feuille3!$E$2:$F$4,2,FALSE)</f>
        <v>0.5</v>
      </c>
      <c r="BW10" s="96">
        <f>VLOOKUP(BW9,Feuille3!$E$2:$F$4,2,FALSE)</f>
        <v>0</v>
      </c>
      <c r="BX10" s="96">
        <f>VLOOKUP(BX9,Feuille3!$E$2:$F$4,2,FALSE)</f>
        <v>0.5</v>
      </c>
      <c r="BY10" s="96">
        <f>VLOOKUP(BY9,Feuille3!$E$2:$F$4,2,FALSE)</f>
        <v>1</v>
      </c>
    </row>
    <row r="11" spans="1:77" ht="29.25" thickBot="1">
      <c r="A11" s="191" t="s">
        <v>30</v>
      </c>
      <c r="B11" s="9" t="s">
        <v>31</v>
      </c>
      <c r="C11" s="97">
        <v>31</v>
      </c>
      <c r="D11" s="97">
        <v>1</v>
      </c>
      <c r="E11" s="97">
        <v>267</v>
      </c>
      <c r="F11" s="97">
        <v>260</v>
      </c>
      <c r="G11" s="97">
        <v>491</v>
      </c>
      <c r="H11" s="97">
        <v>76</v>
      </c>
      <c r="I11" s="97">
        <v>2112</v>
      </c>
      <c r="J11" s="81">
        <v>0</v>
      </c>
      <c r="K11" s="81">
        <v>35</v>
      </c>
      <c r="L11" s="81">
        <v>54</v>
      </c>
      <c r="M11" s="81">
        <v>0</v>
      </c>
      <c r="N11" s="82">
        <v>5</v>
      </c>
      <c r="O11" s="81">
        <v>25</v>
      </c>
      <c r="P11" s="81">
        <v>221</v>
      </c>
      <c r="Q11" s="81">
        <v>16</v>
      </c>
      <c r="R11" s="81">
        <v>40</v>
      </c>
      <c r="S11" s="81">
        <v>90</v>
      </c>
      <c r="T11" s="81">
        <v>504</v>
      </c>
      <c r="U11" s="97">
        <v>31</v>
      </c>
      <c r="V11" s="81">
        <v>0</v>
      </c>
      <c r="W11" s="81">
        <v>456</v>
      </c>
      <c r="X11" s="81">
        <v>0</v>
      </c>
      <c r="Y11" s="81">
        <v>0</v>
      </c>
      <c r="Z11" s="81">
        <v>235</v>
      </c>
      <c r="AA11" s="81">
        <v>5</v>
      </c>
      <c r="AB11" s="81">
        <v>87</v>
      </c>
      <c r="AC11" s="81" t="s">
        <v>48</v>
      </c>
      <c r="AD11" s="81">
        <v>741</v>
      </c>
      <c r="AE11" s="81">
        <v>741</v>
      </c>
      <c r="AF11" s="81">
        <v>311</v>
      </c>
      <c r="AG11" s="81">
        <v>27</v>
      </c>
      <c r="AH11" s="97">
        <v>31</v>
      </c>
      <c r="AI11" s="81">
        <v>28</v>
      </c>
      <c r="AJ11" s="81">
        <v>0</v>
      </c>
      <c r="AK11" s="81">
        <v>327</v>
      </c>
      <c r="AL11" s="81">
        <v>116</v>
      </c>
      <c r="AM11" s="81">
        <v>60</v>
      </c>
      <c r="AN11" s="97">
        <v>31</v>
      </c>
      <c r="AO11" s="81" t="s">
        <v>48</v>
      </c>
      <c r="AP11" s="81">
        <v>474</v>
      </c>
      <c r="AQ11" s="81" t="s">
        <v>48</v>
      </c>
      <c r="AR11" s="81">
        <v>73</v>
      </c>
      <c r="AS11" s="81" t="s">
        <v>48</v>
      </c>
      <c r="AT11" s="81">
        <v>1</v>
      </c>
      <c r="AU11" s="83">
        <v>6</v>
      </c>
      <c r="AV11" s="83">
        <v>31</v>
      </c>
      <c r="AW11" s="83">
        <v>0</v>
      </c>
      <c r="AX11" s="83">
        <v>67</v>
      </c>
      <c r="AY11" s="83">
        <v>41</v>
      </c>
      <c r="AZ11" s="83" t="s">
        <v>48</v>
      </c>
      <c r="BA11" s="84">
        <v>2</v>
      </c>
      <c r="BB11" s="152">
        <v>66</v>
      </c>
      <c r="BC11" s="146">
        <v>0</v>
      </c>
      <c r="BD11" s="98">
        <v>5830</v>
      </c>
      <c r="BE11" s="98">
        <v>4</v>
      </c>
      <c r="BF11" s="98" t="s">
        <v>400</v>
      </c>
      <c r="BG11" s="83">
        <v>1069</v>
      </c>
      <c r="BH11" s="83" t="s">
        <v>48</v>
      </c>
      <c r="BI11" s="83">
        <v>70039</v>
      </c>
      <c r="BJ11" s="83">
        <v>2302</v>
      </c>
      <c r="BK11" s="83">
        <v>7256</v>
      </c>
      <c r="BL11" s="83">
        <v>1524</v>
      </c>
      <c r="BM11" s="83">
        <v>1134</v>
      </c>
      <c r="BN11" s="83">
        <v>5</v>
      </c>
      <c r="BO11" s="83">
        <v>1686</v>
      </c>
      <c r="BP11" s="83">
        <v>0</v>
      </c>
      <c r="BQ11" s="83" t="s">
        <v>48</v>
      </c>
      <c r="BR11" s="83">
        <v>9766</v>
      </c>
      <c r="BS11" s="83">
        <v>0</v>
      </c>
      <c r="BT11" s="83">
        <v>0</v>
      </c>
      <c r="BU11" s="83">
        <v>4</v>
      </c>
      <c r="BV11" s="83">
        <v>383</v>
      </c>
      <c r="BW11" s="83">
        <v>0</v>
      </c>
      <c r="BX11" s="83">
        <v>333</v>
      </c>
      <c r="BY11" s="83">
        <v>1432</v>
      </c>
    </row>
    <row r="12" spans="1:77" ht="15" customHeight="1" thickBot="1">
      <c r="A12" s="191"/>
      <c r="B12" s="8" t="s">
        <v>32</v>
      </c>
      <c r="C12" s="99">
        <v>70039</v>
      </c>
      <c r="D12" s="99">
        <v>70039</v>
      </c>
      <c r="E12" s="99">
        <v>70039</v>
      </c>
      <c r="F12" s="99">
        <v>70039</v>
      </c>
      <c r="G12" s="99">
        <v>70039</v>
      </c>
      <c r="H12" s="99">
        <v>70039</v>
      </c>
      <c r="I12" s="99">
        <v>70039</v>
      </c>
      <c r="J12" s="99">
        <v>70039</v>
      </c>
      <c r="K12" s="99">
        <v>70039</v>
      </c>
      <c r="L12" s="99">
        <v>70039</v>
      </c>
      <c r="M12" s="99">
        <v>70039</v>
      </c>
      <c r="N12" s="99">
        <v>70039</v>
      </c>
      <c r="O12" s="99">
        <v>70039</v>
      </c>
      <c r="P12" s="99">
        <v>70039</v>
      </c>
      <c r="Q12" s="99">
        <v>70039</v>
      </c>
      <c r="R12" s="99">
        <v>70039</v>
      </c>
      <c r="S12" s="99">
        <v>70039</v>
      </c>
      <c r="T12" s="99">
        <v>70039</v>
      </c>
      <c r="U12" s="99">
        <v>70039</v>
      </c>
      <c r="V12" s="99">
        <v>70039</v>
      </c>
      <c r="W12" s="99">
        <v>70039</v>
      </c>
      <c r="X12" s="99">
        <v>70039</v>
      </c>
      <c r="Y12" s="99">
        <v>70039</v>
      </c>
      <c r="Z12" s="99">
        <v>70039</v>
      </c>
      <c r="AA12" s="99">
        <v>70039</v>
      </c>
      <c r="AB12" s="99">
        <v>70039</v>
      </c>
      <c r="AC12" s="99">
        <v>70039</v>
      </c>
      <c r="AD12" s="99">
        <v>70039</v>
      </c>
      <c r="AE12" s="99">
        <v>70039</v>
      </c>
      <c r="AF12" s="99">
        <v>70039</v>
      </c>
      <c r="AG12" s="99">
        <v>70039</v>
      </c>
      <c r="AH12" s="99">
        <v>70039</v>
      </c>
      <c r="AI12" s="99">
        <v>70039</v>
      </c>
      <c r="AJ12" s="99">
        <v>70039</v>
      </c>
      <c r="AK12" s="99">
        <v>70039</v>
      </c>
      <c r="AL12" s="99">
        <v>70039</v>
      </c>
      <c r="AM12" s="99">
        <v>70039</v>
      </c>
      <c r="AN12" s="99">
        <v>70039</v>
      </c>
      <c r="AO12" s="99">
        <v>70039</v>
      </c>
      <c r="AP12" s="99">
        <v>70039</v>
      </c>
      <c r="AQ12" s="99">
        <v>70039</v>
      </c>
      <c r="AR12" s="99">
        <v>70039</v>
      </c>
      <c r="AS12" s="99">
        <v>70039</v>
      </c>
      <c r="AT12" s="99">
        <v>70039</v>
      </c>
      <c r="AU12" s="99">
        <v>70039</v>
      </c>
      <c r="AV12" s="99">
        <v>70039</v>
      </c>
      <c r="AW12" s="99">
        <v>70039</v>
      </c>
      <c r="AX12" s="99">
        <v>70039</v>
      </c>
      <c r="AY12" s="99">
        <v>70039</v>
      </c>
      <c r="AZ12" s="99">
        <v>70039</v>
      </c>
      <c r="BA12" s="99">
        <v>70039</v>
      </c>
      <c r="BB12" s="159">
        <v>70039</v>
      </c>
      <c r="BC12" s="99">
        <v>70039</v>
      </c>
      <c r="BD12" s="99">
        <v>70039</v>
      </c>
      <c r="BE12" s="99">
        <v>70039</v>
      </c>
      <c r="BF12" s="99">
        <v>70039</v>
      </c>
      <c r="BG12" s="99">
        <v>70039</v>
      </c>
      <c r="BH12" s="99">
        <v>70039</v>
      </c>
      <c r="BI12" s="99">
        <v>70039</v>
      </c>
      <c r="BJ12" s="99">
        <v>70039</v>
      </c>
      <c r="BK12" s="99">
        <v>70039</v>
      </c>
      <c r="BL12" s="99">
        <v>70039</v>
      </c>
      <c r="BM12" s="99">
        <v>70039</v>
      </c>
      <c r="BN12" s="99">
        <v>70039</v>
      </c>
      <c r="BO12" s="99">
        <v>70039</v>
      </c>
      <c r="BP12" s="99">
        <v>70039</v>
      </c>
      <c r="BQ12" s="99">
        <v>70039</v>
      </c>
      <c r="BR12" s="99">
        <v>70039</v>
      </c>
      <c r="BS12" s="99">
        <v>70039</v>
      </c>
      <c r="BT12" s="99">
        <v>70039</v>
      </c>
      <c r="BU12" s="99">
        <v>70039</v>
      </c>
      <c r="BV12" s="99">
        <v>70039</v>
      </c>
      <c r="BW12" s="99">
        <v>70039</v>
      </c>
      <c r="BX12" s="99">
        <v>70039</v>
      </c>
      <c r="BY12" s="99">
        <v>70039</v>
      </c>
    </row>
    <row r="13" spans="1:77" ht="45" customHeight="1" thickBot="1">
      <c r="A13" s="191"/>
      <c r="B13" s="8" t="s">
        <v>33</v>
      </c>
      <c r="C13" s="90">
        <f t="shared" ref="C13:BJ13" si="2">C11/C12</f>
        <v>4.4261054555319178E-4</v>
      </c>
      <c r="D13" s="90">
        <f t="shared" si="2"/>
        <v>1.4277759533973929E-5</v>
      </c>
      <c r="E13" s="90">
        <f t="shared" si="2"/>
        <v>3.8121617955710388E-3</v>
      </c>
      <c r="F13" s="90">
        <f t="shared" si="2"/>
        <v>3.7122174788332216E-3</v>
      </c>
      <c r="G13" s="90">
        <f t="shared" si="2"/>
        <v>7.0103799311811987E-3</v>
      </c>
      <c r="H13" s="90">
        <f t="shared" si="2"/>
        <v>1.0851097245820186E-3</v>
      </c>
      <c r="I13" s="90">
        <f t="shared" si="2"/>
        <v>3.0154628135752936E-2</v>
      </c>
      <c r="J13" s="90">
        <f t="shared" si="2"/>
        <v>0</v>
      </c>
      <c r="K13" s="90">
        <f t="shared" si="2"/>
        <v>4.9972158368908747E-4</v>
      </c>
      <c r="L13" s="90">
        <f t="shared" si="2"/>
        <v>7.7099901483459218E-4</v>
      </c>
      <c r="M13" s="90">
        <f t="shared" si="2"/>
        <v>0</v>
      </c>
      <c r="N13" s="90">
        <f t="shared" si="2"/>
        <v>7.1388797669869638E-5</v>
      </c>
      <c r="O13" s="90">
        <f t="shared" si="2"/>
        <v>3.5694398834934825E-4</v>
      </c>
      <c r="P13" s="90">
        <f t="shared" si="2"/>
        <v>3.1553848570082385E-3</v>
      </c>
      <c r="Q13" s="90">
        <f t="shared" si="2"/>
        <v>2.2844415254358286E-4</v>
      </c>
      <c r="R13" s="90">
        <f t="shared" si="2"/>
        <v>5.7111038135895711E-4</v>
      </c>
      <c r="S13" s="90">
        <f t="shared" si="2"/>
        <v>1.2849983580576535E-3</v>
      </c>
      <c r="T13" s="90">
        <f t="shared" si="2"/>
        <v>7.1959908051228601E-3</v>
      </c>
      <c r="U13" s="90">
        <f t="shared" si="2"/>
        <v>4.4261054555319178E-4</v>
      </c>
      <c r="V13" s="90">
        <f t="shared" si="2"/>
        <v>0</v>
      </c>
      <c r="W13" s="90">
        <f t="shared" si="2"/>
        <v>6.5106583474921114E-3</v>
      </c>
      <c r="X13" s="90">
        <f t="shared" si="2"/>
        <v>0</v>
      </c>
      <c r="Y13" s="90">
        <f t="shared" si="2"/>
        <v>0</v>
      </c>
      <c r="Z13" s="90">
        <f t="shared" si="2"/>
        <v>3.3552734904838733E-3</v>
      </c>
      <c r="AA13" s="90">
        <f t="shared" si="2"/>
        <v>7.1388797669869638E-5</v>
      </c>
      <c r="AB13" s="90">
        <f t="shared" si="2"/>
        <v>1.2421650794557319E-3</v>
      </c>
      <c r="AC13" s="90" t="s">
        <v>48</v>
      </c>
      <c r="AD13" s="90">
        <f t="shared" si="2"/>
        <v>1.0579819814674681E-2</v>
      </c>
      <c r="AE13" s="90">
        <f t="shared" si="2"/>
        <v>1.0579819814674681E-2</v>
      </c>
      <c r="AF13" s="90">
        <f t="shared" si="2"/>
        <v>4.4403832150658922E-3</v>
      </c>
      <c r="AG13" s="90">
        <f t="shared" si="2"/>
        <v>3.8549950741729609E-4</v>
      </c>
      <c r="AH13" s="90">
        <f t="shared" si="2"/>
        <v>4.4261054555319178E-4</v>
      </c>
      <c r="AI13" s="90">
        <f t="shared" si="2"/>
        <v>3.9977726695126999E-4</v>
      </c>
      <c r="AJ13" s="90">
        <f t="shared" si="2"/>
        <v>0</v>
      </c>
      <c r="AK13" s="90">
        <f t="shared" si="2"/>
        <v>4.6688273676094745E-3</v>
      </c>
      <c r="AL13" s="90">
        <f t="shared" si="2"/>
        <v>1.6562201059409757E-3</v>
      </c>
      <c r="AM13" s="90">
        <f t="shared" si="2"/>
        <v>8.5666557203843577E-4</v>
      </c>
      <c r="AN13" s="90">
        <f t="shared" si="2"/>
        <v>4.4261054555319178E-4</v>
      </c>
      <c r="AO13" s="90" t="s">
        <v>48</v>
      </c>
      <c r="AP13" s="90">
        <f t="shared" si="2"/>
        <v>6.7676580191036425E-3</v>
      </c>
      <c r="AQ13" s="90" t="s">
        <v>48</v>
      </c>
      <c r="AR13" s="90">
        <f t="shared" si="2"/>
        <v>1.0422764459800968E-3</v>
      </c>
      <c r="AS13" s="90" t="s">
        <v>48</v>
      </c>
      <c r="AT13" s="90">
        <f t="shared" si="2"/>
        <v>1.4277759533973929E-5</v>
      </c>
      <c r="AU13" s="90">
        <f t="shared" si="2"/>
        <v>8.5666557203843574E-5</v>
      </c>
      <c r="AV13" s="90">
        <f t="shared" si="2"/>
        <v>4.4261054555319178E-4</v>
      </c>
      <c r="AW13" s="90">
        <f t="shared" si="2"/>
        <v>0</v>
      </c>
      <c r="AX13" s="90">
        <f t="shared" si="2"/>
        <v>9.566098887762532E-4</v>
      </c>
      <c r="AY13" s="90">
        <f t="shared" si="2"/>
        <v>5.8538814089293106E-4</v>
      </c>
      <c r="AZ13" s="90" t="s">
        <v>48</v>
      </c>
      <c r="BA13" s="90">
        <f t="shared" si="2"/>
        <v>2.8555519067947858E-5</v>
      </c>
      <c r="BB13" s="155">
        <f t="shared" si="2"/>
        <v>9.4233212924227925E-4</v>
      </c>
      <c r="BC13" s="90">
        <f t="shared" si="2"/>
        <v>0</v>
      </c>
      <c r="BD13" s="90">
        <f t="shared" si="2"/>
        <v>8.3239338083068007E-2</v>
      </c>
      <c r="BE13" s="90">
        <f t="shared" si="2"/>
        <v>5.7111038135895716E-5</v>
      </c>
      <c r="BF13" s="90" t="s">
        <v>48</v>
      </c>
      <c r="BG13" s="90">
        <f t="shared" si="2"/>
        <v>1.5262924941818129E-2</v>
      </c>
      <c r="BH13" s="90" t="s">
        <v>48</v>
      </c>
      <c r="BI13" s="90">
        <f t="shared" si="2"/>
        <v>1</v>
      </c>
      <c r="BJ13" s="90">
        <f t="shared" si="2"/>
        <v>3.2867402447207983E-2</v>
      </c>
      <c r="BK13" s="90">
        <f t="shared" ref="BK13:BT13" si="3">BK11/BK12</f>
        <v>0.10359942317851482</v>
      </c>
      <c r="BL13" s="90">
        <f t="shared" si="3"/>
        <v>2.1759305529776268E-2</v>
      </c>
      <c r="BM13" s="90">
        <f t="shared" si="3"/>
        <v>1.6190979311526434E-2</v>
      </c>
      <c r="BN13" s="90">
        <f t="shared" si="3"/>
        <v>7.1388797669869638E-5</v>
      </c>
      <c r="BO13" s="90">
        <f t="shared" si="3"/>
        <v>2.4072302574280044E-2</v>
      </c>
      <c r="BP13" s="90">
        <f t="shared" si="3"/>
        <v>0</v>
      </c>
      <c r="BQ13" s="87" t="e">
        <v>#N/A</v>
      </c>
      <c r="BR13" s="90">
        <f t="shared" si="3"/>
        <v>0.1394365996087894</v>
      </c>
      <c r="BS13" s="90">
        <f t="shared" si="3"/>
        <v>0</v>
      </c>
      <c r="BT13" s="90">
        <f t="shared" si="3"/>
        <v>0</v>
      </c>
      <c r="BU13" s="90">
        <f t="shared" ref="BU13:BY13" si="4">BU11/BU12</f>
        <v>5.7111038135895716E-5</v>
      </c>
      <c r="BV13" s="90">
        <f t="shared" si="4"/>
        <v>5.4683819015120148E-3</v>
      </c>
      <c r="BW13" s="90">
        <f t="shared" si="4"/>
        <v>0</v>
      </c>
      <c r="BX13" s="90">
        <f t="shared" si="4"/>
        <v>4.7544939248133182E-3</v>
      </c>
      <c r="BY13" s="90">
        <f t="shared" si="4"/>
        <v>2.0445751652650668E-2</v>
      </c>
    </row>
    <row r="14" spans="1:77" ht="15" customHeight="1" thickBot="1">
      <c r="A14" s="191"/>
      <c r="B14" s="8" t="s">
        <v>17</v>
      </c>
      <c r="C14" s="87" t="str">
        <f>VLOOKUP(C13,Feuille3!$G$2:$I$6,3,TRUE)</f>
        <v>Very inactive</v>
      </c>
      <c r="D14" s="87" t="str">
        <f>VLOOKUP(D13,Feuille3!$G$2:$I$6,3,TRUE)</f>
        <v>Very inactive</v>
      </c>
      <c r="E14" s="87" t="str">
        <f>VLOOKUP(E13,Feuille3!$G$2:$I$6,3,TRUE)</f>
        <v>Very inactive</v>
      </c>
      <c r="F14" s="87" t="str">
        <f>VLOOKUP(F13,Feuille3!$G$2:$I$6,3,TRUE)</f>
        <v>Very inactive</v>
      </c>
      <c r="G14" s="87" t="str">
        <f>VLOOKUP(G13,Feuille3!$G$2:$I$6,3,TRUE)</f>
        <v>Very inactive</v>
      </c>
      <c r="H14" s="87" t="str">
        <f>VLOOKUP(H13,Feuille3!$G$2:$I$6,3,TRUE)</f>
        <v>Very inactive</v>
      </c>
      <c r="I14" s="87" t="str">
        <f>VLOOKUP(I13,Feuille3!$G$2:$I$6,3,TRUE)</f>
        <v>Inactive</v>
      </c>
      <c r="J14" s="87" t="str">
        <f>VLOOKUP(J13,Feuille3!$G$2:$I$6,3,TRUE)</f>
        <v>Very inactive</v>
      </c>
      <c r="K14" s="87" t="str">
        <f>VLOOKUP(K13,Feuille3!$G$2:$I$6,3,TRUE)</f>
        <v>Very inactive</v>
      </c>
      <c r="L14" s="87" t="str">
        <f>VLOOKUP(L13,Feuille3!$G$2:$I$6,3,TRUE)</f>
        <v>Very inactive</v>
      </c>
      <c r="M14" s="87" t="str">
        <f>VLOOKUP(M13,Feuille3!$G$2:$I$6,3,TRUE)</f>
        <v>Very inactive</v>
      </c>
      <c r="N14" s="87" t="str">
        <f>VLOOKUP(N13,Feuille3!$G$2:$I$6,3,TRUE)</f>
        <v>Very inactive</v>
      </c>
      <c r="O14" s="87" t="str">
        <f>VLOOKUP(O13,Feuille3!$G$2:$I$6,3,TRUE)</f>
        <v>Very inactive</v>
      </c>
      <c r="P14" s="87" t="str">
        <f>VLOOKUP(P13,Feuille3!$G$2:$I$6,3,TRUE)</f>
        <v>Very inactive</v>
      </c>
      <c r="Q14" s="87" t="str">
        <f>VLOOKUP(Q13,Feuille3!$G$2:$I$6,3,TRUE)</f>
        <v>Very inactive</v>
      </c>
      <c r="R14" s="87" t="str">
        <f>VLOOKUP(R13,Feuille3!$G$2:$I$6,3,TRUE)</f>
        <v>Very inactive</v>
      </c>
      <c r="S14" s="87" t="str">
        <f>VLOOKUP(S13,Feuille3!$G$2:$I$6,3,TRUE)</f>
        <v>Very inactive</v>
      </c>
      <c r="T14" s="87" t="str">
        <f>VLOOKUP(T13,Feuille3!$G$2:$I$6,3,TRUE)</f>
        <v>Very inactive</v>
      </c>
      <c r="U14" s="87" t="str">
        <f>VLOOKUP(U13,Feuille3!$G$2:$I$6,3,TRUE)</f>
        <v>Very inactive</v>
      </c>
      <c r="V14" s="87" t="str">
        <f>VLOOKUP(V13,Feuille3!$G$2:$I$6,3,TRUE)</f>
        <v>Very inactive</v>
      </c>
      <c r="W14" s="87" t="str">
        <f>VLOOKUP(W13,Feuille3!$G$2:$I$6,3,TRUE)</f>
        <v>Very inactive</v>
      </c>
      <c r="X14" s="87" t="str">
        <f>VLOOKUP(X13,Feuille3!$G$2:$I$6,3,TRUE)</f>
        <v>Very inactive</v>
      </c>
      <c r="Y14" s="87" t="str">
        <f>VLOOKUP(Y13,Feuille3!$G$2:$I$6,3,TRUE)</f>
        <v>Very inactive</v>
      </c>
      <c r="Z14" s="87" t="str">
        <f>VLOOKUP(Z13,Feuille3!$G$2:$I$6,3,TRUE)</f>
        <v>Very inactive</v>
      </c>
      <c r="AA14" s="87" t="str">
        <f>VLOOKUP(AA13,Feuille3!$G$2:$I$6,3,TRUE)</f>
        <v>Very inactive</v>
      </c>
      <c r="AB14" s="87" t="str">
        <f>VLOOKUP(AB13,Feuille3!$G$2:$I$6,3,TRUE)</f>
        <v>Very inactive</v>
      </c>
      <c r="AC14" s="87" t="e">
        <f>VLOOKUP(AC13,Feuille3!$G$2:$I$6,3,TRUE)</f>
        <v>#N/A</v>
      </c>
      <c r="AD14" s="87" t="str">
        <f>VLOOKUP(AD13,Feuille3!$G$2:$I$6,3,TRUE)</f>
        <v>Inactive</v>
      </c>
      <c r="AE14" s="87" t="str">
        <f>VLOOKUP(AE13,Feuille3!$G$2:$I$6,3,TRUE)</f>
        <v>Inactive</v>
      </c>
      <c r="AF14" s="87" t="str">
        <f>VLOOKUP(AF13,Feuille3!$G$2:$I$6,3,TRUE)</f>
        <v>Very inactive</v>
      </c>
      <c r="AG14" s="87" t="str">
        <f>VLOOKUP(AG13,Feuille3!$G$2:$I$6,3,TRUE)</f>
        <v>Very inactive</v>
      </c>
      <c r="AH14" s="87" t="str">
        <f>VLOOKUP(AH13,Feuille3!$G$2:$I$6,3,TRUE)</f>
        <v>Very inactive</v>
      </c>
      <c r="AI14" s="87" t="str">
        <f>VLOOKUP(AI13,Feuille3!$G$2:$I$6,3,TRUE)</f>
        <v>Very inactive</v>
      </c>
      <c r="AJ14" s="87" t="str">
        <f>VLOOKUP(AJ13,Feuille3!$G$2:$I$6,3,TRUE)</f>
        <v>Very inactive</v>
      </c>
      <c r="AK14" s="87" t="str">
        <f>VLOOKUP(AK13,Feuille3!$G$2:$I$6,3,TRUE)</f>
        <v>Very inactive</v>
      </c>
      <c r="AL14" s="87" t="str">
        <f>VLOOKUP(AL13,Feuille3!$G$2:$I$6,3,TRUE)</f>
        <v>Very inactive</v>
      </c>
      <c r="AM14" s="87" t="str">
        <f>VLOOKUP(AM13,Feuille3!$G$2:$I$6,3,TRUE)</f>
        <v>Very inactive</v>
      </c>
      <c r="AN14" s="87" t="str">
        <f>VLOOKUP(AN13,Feuille3!$G$2:$I$6,3,TRUE)</f>
        <v>Very inactive</v>
      </c>
      <c r="AO14" s="87" t="e">
        <f>VLOOKUP(AO13,Feuille3!$G$2:$I$6,3,TRUE)</f>
        <v>#N/A</v>
      </c>
      <c r="AP14" s="87" t="str">
        <f>VLOOKUP(AP13,Feuille3!$G$2:$I$6,3,TRUE)</f>
        <v>Very inactive</v>
      </c>
      <c r="AQ14" s="87" t="e">
        <f>VLOOKUP(AQ13,Feuille3!$G$2:$I$6,3,TRUE)</f>
        <v>#N/A</v>
      </c>
      <c r="AR14" s="87" t="str">
        <f>VLOOKUP(AR13,Feuille3!$G$2:$I$6,3,TRUE)</f>
        <v>Very inactive</v>
      </c>
      <c r="AS14" s="87" t="e">
        <f>VLOOKUP(AS13,Feuille3!$G$2:$I$6,3,TRUE)</f>
        <v>#N/A</v>
      </c>
      <c r="AT14" s="87" t="str">
        <f>VLOOKUP(AT13,Feuille3!$G$2:$I$6,3,TRUE)</f>
        <v>Very inactive</v>
      </c>
      <c r="AU14" s="87" t="str">
        <f>VLOOKUP(AU13,Feuille3!$G$2:$I$6,3,TRUE)</f>
        <v>Very inactive</v>
      </c>
      <c r="AV14" s="87" t="str">
        <f>VLOOKUP(AV13,Feuille3!$G$2:$I$6,3,TRUE)</f>
        <v>Very inactive</v>
      </c>
      <c r="AW14" s="87" t="str">
        <f>VLOOKUP(AW13,Feuille3!$G$2:$I$6,3,TRUE)</f>
        <v>Very inactive</v>
      </c>
      <c r="AX14" s="87" t="str">
        <f>VLOOKUP(AX13,Feuille3!$G$2:$I$6,3,TRUE)</f>
        <v>Very inactive</v>
      </c>
      <c r="AY14" s="87" t="str">
        <f>VLOOKUP(AY13,Feuille3!$G$2:$I$6,3,TRUE)</f>
        <v>Very inactive</v>
      </c>
      <c r="AZ14" s="87" t="e">
        <f>VLOOKUP(AZ13,Feuille3!$G$2:$I$6,3,TRUE)</f>
        <v>#N/A</v>
      </c>
      <c r="BA14" s="87" t="str">
        <f>VLOOKUP(BA13,Feuille3!$G$2:$I$6,3,TRUE)</f>
        <v>Very inactive</v>
      </c>
      <c r="BB14" s="154" t="str">
        <f>VLOOKUP(BB13,Feuille3!$G$2:$I$6,3,TRUE)</f>
        <v>Very inactive</v>
      </c>
      <c r="BC14" s="87" t="str">
        <f>VLOOKUP(BC13,Feuille3!$G$2:$I$6,3,TRUE)</f>
        <v>Very inactive</v>
      </c>
      <c r="BD14" s="87" t="str">
        <f>VLOOKUP(BD13,Feuille3!$G$2:$I$6,3,TRUE)</f>
        <v>Average</v>
      </c>
      <c r="BE14" s="87" t="str">
        <f>VLOOKUP(BE13,Feuille3!$G$2:$I$6,3,TRUE)</f>
        <v>Very inactive</v>
      </c>
      <c r="BF14" s="87" t="e">
        <f>VLOOKUP(BF13,Feuille3!$G$2:$I$6,3,TRUE)</f>
        <v>#N/A</v>
      </c>
      <c r="BG14" s="87" t="str">
        <f>VLOOKUP(BG13,Feuille3!$G$2:$I$6,3,TRUE)</f>
        <v>Inactive</v>
      </c>
      <c r="BH14" s="87" t="e">
        <f>VLOOKUP(BH13,Feuille3!$G$2:$I$6,3,TRUE)</f>
        <v>#N/A</v>
      </c>
      <c r="BI14" s="87" t="str">
        <f>VLOOKUP(BI13,Feuille3!$G$2:$I$6,3,TRUE)</f>
        <v>Very active</v>
      </c>
      <c r="BJ14" s="87" t="str">
        <f>VLOOKUP(BJ13,Feuille3!$G$2:$I$6,3,TRUE)</f>
        <v>Inactive</v>
      </c>
      <c r="BK14" s="87" t="str">
        <f>VLOOKUP(BK13,Feuille3!$G$2:$I$6,3,TRUE)</f>
        <v>Average</v>
      </c>
      <c r="BL14" s="87" t="str">
        <f>VLOOKUP(BL13,Feuille3!$G$2:$I$6,3,TRUE)</f>
        <v>Inactive</v>
      </c>
      <c r="BM14" s="87" t="str">
        <f>VLOOKUP(BM13,Feuille3!$G$2:$I$6,3,TRUE)</f>
        <v>Inactive</v>
      </c>
      <c r="BN14" s="87" t="str">
        <f>VLOOKUP(BN13,Feuille3!$G$2:$I$6,3,TRUE)</f>
        <v>Very inactive</v>
      </c>
      <c r="BO14" s="87" t="str">
        <f>VLOOKUP(BO13,Feuille3!$G$2:$I$6,3,TRUE)</f>
        <v>Inactive</v>
      </c>
      <c r="BP14" s="87" t="str">
        <f>VLOOKUP(BP13,Feuille3!$G$2:$I$6,3,TRUE)</f>
        <v>Very inactive</v>
      </c>
      <c r="BQ14" s="87" t="e">
        <f>VLOOKUP(BQ13,Feuille3!$G$2:$I$6,3,TRUE)</f>
        <v>#N/A</v>
      </c>
      <c r="BR14" s="87" t="str">
        <f>VLOOKUP(BR13,Feuille3!$G$2:$I$6,3,TRUE)</f>
        <v>Average</v>
      </c>
      <c r="BS14" s="87" t="str">
        <f>VLOOKUP(BS13,Feuille3!$G$2:$I$6,3,TRUE)</f>
        <v>Very inactive</v>
      </c>
      <c r="BT14" s="87" t="str">
        <f>VLOOKUP(BT13,Feuille3!$G$2:$I$6,3,TRUE)</f>
        <v>Very inactive</v>
      </c>
      <c r="BU14" s="87" t="str">
        <f>VLOOKUP(BU13,Feuille3!$G$2:$I$6,3,TRUE)</f>
        <v>Very inactive</v>
      </c>
      <c r="BV14" s="87" t="str">
        <f>VLOOKUP(BV13,Feuille3!$G$2:$I$6,3,TRUE)</f>
        <v>Very inactive</v>
      </c>
      <c r="BW14" s="87" t="str">
        <f>VLOOKUP(BW13,Feuille3!$G$2:$I$6,3,TRUE)</f>
        <v>Very inactive</v>
      </c>
      <c r="BX14" s="87" t="str">
        <f>VLOOKUP(BX13,Feuille3!$G$2:$I$6,3,TRUE)</f>
        <v>Very inactive</v>
      </c>
      <c r="BY14" s="87" t="str">
        <f>VLOOKUP(BY13,Feuille3!$G$2:$I$6,3,TRUE)</f>
        <v>Inactive</v>
      </c>
    </row>
    <row r="15" spans="1:77" ht="13.9" customHeight="1" thickBot="1">
      <c r="A15" s="191"/>
      <c r="B15" s="8" t="s">
        <v>23</v>
      </c>
      <c r="C15" s="96">
        <f>VLOOKUP(C14,Feuille3!$I$2:$J$6,2,FALSE)</f>
        <v>0</v>
      </c>
      <c r="D15" s="96">
        <f>VLOOKUP(D14,Feuille3!$I$2:$J$6,2,FALSE)</f>
        <v>0</v>
      </c>
      <c r="E15" s="96">
        <f>VLOOKUP(E14,Feuille3!$I$2:$J$6,2,FALSE)</f>
        <v>0</v>
      </c>
      <c r="F15" s="96">
        <f>VLOOKUP(F14,Feuille3!$I$2:$J$6,2,FALSE)</f>
        <v>0</v>
      </c>
      <c r="G15" s="96">
        <f>VLOOKUP(G14,Feuille3!$I$2:$J$6,2,FALSE)</f>
        <v>0</v>
      </c>
      <c r="H15" s="96">
        <f>VLOOKUP(H14,Feuille3!$I$2:$J$6,2,FALSE)</f>
        <v>0</v>
      </c>
      <c r="I15" s="96">
        <f>VLOOKUP(I14,Feuille3!$I$2:$J$6,2,FALSE)</f>
        <v>0.25</v>
      </c>
      <c r="J15" s="96">
        <f>VLOOKUP(J14,Feuille3!$I$2:$J$6,2,FALSE)</f>
        <v>0</v>
      </c>
      <c r="K15" s="96">
        <f>VLOOKUP(K14,Feuille3!$I$2:$J$6,2,FALSE)</f>
        <v>0</v>
      </c>
      <c r="L15" s="96">
        <f>VLOOKUP(L14,Feuille3!$I$2:$J$6,2,FALSE)</f>
        <v>0</v>
      </c>
      <c r="M15" s="96">
        <f>VLOOKUP(M14,Feuille3!$I$2:$J$6,2,FALSE)</f>
        <v>0</v>
      </c>
      <c r="N15" s="96">
        <f>VLOOKUP(N14,Feuille3!$I$2:$J$6,2,FALSE)</f>
        <v>0</v>
      </c>
      <c r="O15" s="96">
        <f>VLOOKUP(O14,Feuille3!$I$2:$J$6,2,FALSE)</f>
        <v>0</v>
      </c>
      <c r="P15" s="96">
        <f>VLOOKUP(P14,Feuille3!$I$2:$J$6,2,FALSE)</f>
        <v>0</v>
      </c>
      <c r="Q15" s="96">
        <f>VLOOKUP(Q14,Feuille3!$I$2:$J$6,2,FALSE)</f>
        <v>0</v>
      </c>
      <c r="R15" s="96">
        <f>VLOOKUP(R14,Feuille3!$I$2:$J$6,2,FALSE)</f>
        <v>0</v>
      </c>
      <c r="S15" s="96">
        <f>VLOOKUP(S14,Feuille3!$I$2:$J$6,2,FALSE)</f>
        <v>0</v>
      </c>
      <c r="T15" s="96">
        <f>VLOOKUP(T14,Feuille3!$I$2:$J$6,2,FALSE)</f>
        <v>0</v>
      </c>
      <c r="U15" s="96">
        <f>VLOOKUP(U14,Feuille3!$I$2:$J$6,2,FALSE)</f>
        <v>0</v>
      </c>
      <c r="V15" s="96">
        <f>VLOOKUP(V14,Feuille3!$I$2:$J$6,2,FALSE)</f>
        <v>0</v>
      </c>
      <c r="W15" s="96">
        <f>VLOOKUP(W14,Feuille3!$I$2:$J$6,2,FALSE)</f>
        <v>0</v>
      </c>
      <c r="X15" s="96">
        <f>VLOOKUP(X14,Feuille3!$I$2:$J$6,2,FALSE)</f>
        <v>0</v>
      </c>
      <c r="Y15" s="96">
        <f>VLOOKUP(Y14,Feuille3!$I$2:$J$6,2,FALSE)</f>
        <v>0</v>
      </c>
      <c r="Z15" s="96">
        <f>VLOOKUP(Z14,Feuille3!$I$2:$J$6,2,FALSE)</f>
        <v>0</v>
      </c>
      <c r="AA15" s="96">
        <f>VLOOKUP(AA14,Feuille3!$I$2:$J$6,2,FALSE)</f>
        <v>0</v>
      </c>
      <c r="AB15" s="96">
        <f>VLOOKUP(AB14,Feuille3!$I$2:$J$6,2,FALSE)</f>
        <v>0</v>
      </c>
      <c r="AC15" s="96" t="e">
        <f>VLOOKUP(AC14,Feuille3!$I$2:$J$6,2,FALSE)</f>
        <v>#N/A</v>
      </c>
      <c r="AD15" s="96">
        <f>VLOOKUP(AD14,Feuille3!$I$2:$J$6,2,FALSE)</f>
        <v>0.25</v>
      </c>
      <c r="AE15" s="96">
        <f>VLOOKUP(AE14,Feuille3!$I$2:$J$6,2,FALSE)</f>
        <v>0.25</v>
      </c>
      <c r="AF15" s="96">
        <f>VLOOKUP(AF14,Feuille3!$I$2:$J$6,2,FALSE)</f>
        <v>0</v>
      </c>
      <c r="AG15" s="96">
        <f>VLOOKUP(AG14,Feuille3!$I$2:$J$6,2,FALSE)</f>
        <v>0</v>
      </c>
      <c r="AH15" s="96">
        <f>VLOOKUP(AH14,Feuille3!$I$2:$J$6,2,FALSE)</f>
        <v>0</v>
      </c>
      <c r="AI15" s="96">
        <f>VLOOKUP(AI14,Feuille3!$I$2:$J$6,2,FALSE)</f>
        <v>0</v>
      </c>
      <c r="AJ15" s="96">
        <f>VLOOKUP(AJ14,Feuille3!$I$2:$J$6,2,FALSE)</f>
        <v>0</v>
      </c>
      <c r="AK15" s="96">
        <f>VLOOKUP(AK14,Feuille3!$I$2:$J$6,2,FALSE)</f>
        <v>0</v>
      </c>
      <c r="AL15" s="96">
        <f>VLOOKUP(AL14,Feuille3!$I$2:$J$6,2,FALSE)</f>
        <v>0</v>
      </c>
      <c r="AM15" s="96">
        <f>VLOOKUP(AM14,Feuille3!$I$2:$J$6,2,FALSE)</f>
        <v>0</v>
      </c>
      <c r="AN15" s="96">
        <f>VLOOKUP(AN14,Feuille3!$I$2:$J$6,2,FALSE)</f>
        <v>0</v>
      </c>
      <c r="AO15" s="96" t="e">
        <f>VLOOKUP(AO14,Feuille3!$I$2:$J$6,2,FALSE)</f>
        <v>#N/A</v>
      </c>
      <c r="AP15" s="96">
        <f>VLOOKUP(AP14,Feuille3!$I$2:$J$6,2,FALSE)</f>
        <v>0</v>
      </c>
      <c r="AQ15" s="96" t="e">
        <f>VLOOKUP(AQ14,Feuille3!$I$2:$J$6,2,FALSE)</f>
        <v>#N/A</v>
      </c>
      <c r="AR15" s="96">
        <f>VLOOKUP(AR14,Feuille3!$I$2:$J$6,2,FALSE)</f>
        <v>0</v>
      </c>
      <c r="AS15" s="96" t="e">
        <f>VLOOKUP(AS14,Feuille3!$I$2:$J$6,2,FALSE)</f>
        <v>#N/A</v>
      </c>
      <c r="AT15" s="96">
        <f>VLOOKUP(AT14,Feuille3!$I$2:$J$6,2,FALSE)</f>
        <v>0</v>
      </c>
      <c r="AU15" s="96">
        <f>VLOOKUP(AU14,Feuille3!$I$2:$J$6,2,FALSE)</f>
        <v>0</v>
      </c>
      <c r="AV15" s="96">
        <f>VLOOKUP(AV14,Feuille3!$I$2:$J$6,2,FALSE)</f>
        <v>0</v>
      </c>
      <c r="AW15" s="96">
        <f>VLOOKUP(AW14,Feuille3!$I$2:$J$6,2,FALSE)</f>
        <v>0</v>
      </c>
      <c r="AX15" s="96">
        <f>VLOOKUP(AX14,Feuille3!$I$2:$J$6,2,FALSE)</f>
        <v>0</v>
      </c>
      <c r="AY15" s="96">
        <f>VLOOKUP(AY14,Feuille3!$I$2:$J$6,2,FALSE)</f>
        <v>0</v>
      </c>
      <c r="AZ15" s="96" t="e">
        <f>VLOOKUP(AZ14,Feuille3!$I$2:$J$6,2,FALSE)</f>
        <v>#N/A</v>
      </c>
      <c r="BA15" s="96">
        <f>VLOOKUP(BA14,Feuille3!$I$2:$J$6,2,FALSE)</f>
        <v>0</v>
      </c>
      <c r="BB15" s="158">
        <f>VLOOKUP(BB14,Feuille3!$I$2:$J$6,2,FALSE)</f>
        <v>0</v>
      </c>
      <c r="BC15" s="96">
        <f>VLOOKUP(BC14,Feuille3!$I$2:$J$6,2,FALSE)</f>
        <v>0</v>
      </c>
      <c r="BD15" s="96">
        <f>VLOOKUP(BD14,Feuille3!$I$2:$J$6,2,FALSE)</f>
        <v>0.5</v>
      </c>
      <c r="BE15" s="96">
        <f>VLOOKUP(BE14,Feuille3!$I$2:$J$6,2,FALSE)</f>
        <v>0</v>
      </c>
      <c r="BF15" s="96" t="e">
        <f>VLOOKUP(BF14,Feuille3!$I$2:$J$6,2,FALSE)</f>
        <v>#N/A</v>
      </c>
      <c r="BG15" s="96">
        <f>VLOOKUP(BG14,Feuille3!$I$2:$J$6,2,FALSE)</f>
        <v>0.25</v>
      </c>
      <c r="BH15" s="96" t="e">
        <f>VLOOKUP(BH14,Feuille3!$I$2:$J$6,2,FALSE)</f>
        <v>#N/A</v>
      </c>
      <c r="BI15" s="96">
        <f>VLOOKUP(BI14,Feuille3!$I$2:$J$6,2,FALSE)</f>
        <v>1</v>
      </c>
      <c r="BJ15" s="96">
        <f>VLOOKUP(BJ14,Feuille3!$I$2:$J$6,2,FALSE)</f>
        <v>0.25</v>
      </c>
      <c r="BK15" s="96">
        <f>VLOOKUP(BK14,Feuille3!$I$2:$J$6,2,FALSE)</f>
        <v>0.5</v>
      </c>
      <c r="BL15" s="96">
        <f>VLOOKUP(BL14,Feuille3!$I$2:$J$6,2,FALSE)</f>
        <v>0.25</v>
      </c>
      <c r="BM15" s="96">
        <f>VLOOKUP(BM14,Feuille3!$I$2:$J$6,2,FALSE)</f>
        <v>0.25</v>
      </c>
      <c r="BN15" s="96">
        <f>VLOOKUP(BN14,Feuille3!$I$2:$J$6,2,FALSE)</f>
        <v>0</v>
      </c>
      <c r="BO15" s="96">
        <f>VLOOKUP(BO14,Feuille3!$I$2:$J$6,2,FALSE)</f>
        <v>0.25</v>
      </c>
      <c r="BP15" s="96">
        <f>VLOOKUP(BP14,Feuille3!$I$2:$J$6,2,FALSE)</f>
        <v>0</v>
      </c>
      <c r="BQ15" s="96" t="e">
        <f>VLOOKUP(BQ14,Feuille3!$I$2:$J$6,2,FALSE)</f>
        <v>#N/A</v>
      </c>
      <c r="BR15" s="96">
        <f>VLOOKUP(BR14,Feuille3!$I$2:$J$6,2,FALSE)</f>
        <v>0.5</v>
      </c>
      <c r="BS15" s="96">
        <f>VLOOKUP(BS14,Feuille3!$I$2:$J$6,2,FALSE)</f>
        <v>0</v>
      </c>
      <c r="BT15" s="96">
        <f>VLOOKUP(BT14,Feuille3!$I$2:$J$6,2,FALSE)</f>
        <v>0</v>
      </c>
      <c r="BU15" s="96">
        <f>VLOOKUP(BU14,Feuille3!$I$2:$J$6,2,FALSE)</f>
        <v>0</v>
      </c>
      <c r="BV15" s="96">
        <f>VLOOKUP(BV14,Feuille3!$I$2:$J$6,2,FALSE)</f>
        <v>0</v>
      </c>
      <c r="BW15" s="96">
        <f>VLOOKUP(BW14,Feuille3!$I$2:$J$6,2,FALSE)</f>
        <v>0</v>
      </c>
      <c r="BX15" s="96">
        <f>VLOOKUP(BX14,Feuille3!$I$2:$J$6,2,FALSE)</f>
        <v>0</v>
      </c>
      <c r="BY15" s="96">
        <f>VLOOKUP(BY14,Feuille3!$I$2:$J$6,2,FALSE)</f>
        <v>0.25</v>
      </c>
    </row>
    <row r="16" spans="1:77" ht="67.900000000000006" customHeight="1" thickBot="1">
      <c r="A16" s="191" t="s">
        <v>37</v>
      </c>
      <c r="B16" s="9"/>
      <c r="C16" s="75" t="s">
        <v>401</v>
      </c>
      <c r="D16" s="75" t="s">
        <v>402</v>
      </c>
      <c r="E16" s="75" t="s">
        <v>403</v>
      </c>
      <c r="F16" s="75" t="s">
        <v>404</v>
      </c>
      <c r="G16" s="75" t="s">
        <v>405</v>
      </c>
      <c r="H16" s="75" t="s">
        <v>406</v>
      </c>
      <c r="I16" s="75" t="s">
        <v>407</v>
      </c>
      <c r="J16" t="s">
        <v>48</v>
      </c>
      <c r="K16" s="75" t="s">
        <v>408</v>
      </c>
      <c r="L16" s="75" t="s">
        <v>409</v>
      </c>
      <c r="M16" s="75" t="s">
        <v>410</v>
      </c>
      <c r="N16" s="75" t="s">
        <v>411</v>
      </c>
      <c r="O16" s="75" t="s">
        <v>412</v>
      </c>
      <c r="P16" s="75" t="s">
        <v>413</v>
      </c>
      <c r="Q16" s="75" t="s">
        <v>414</v>
      </c>
      <c r="R16" s="75" t="s">
        <v>415</v>
      </c>
      <c r="S16" s="75" t="s">
        <v>416</v>
      </c>
      <c r="T16" s="75" t="s">
        <v>417</v>
      </c>
      <c r="U16" s="75" t="s">
        <v>401</v>
      </c>
      <c r="V16" s="75" t="s">
        <v>418</v>
      </c>
      <c r="W16" s="75" t="s">
        <v>419</v>
      </c>
      <c r="X16" s="75" t="s">
        <v>420</v>
      </c>
      <c r="Y16" t="s">
        <v>48</v>
      </c>
      <c r="Z16" s="75" t="s">
        <v>421</v>
      </c>
      <c r="AA16" s="75" t="s">
        <v>422</v>
      </c>
      <c r="AB16" s="8" t="s">
        <v>423</v>
      </c>
      <c r="AC16" t="s">
        <v>48</v>
      </c>
      <c r="AD16" s="75" t="s">
        <v>424</v>
      </c>
      <c r="AE16" s="75" t="s">
        <v>425</v>
      </c>
      <c r="AF16" t="s">
        <v>426</v>
      </c>
      <c r="AG16" s="75" t="s">
        <v>427</v>
      </c>
      <c r="AH16" s="75" t="s">
        <v>401</v>
      </c>
      <c r="AI16" s="75" t="s">
        <v>428</v>
      </c>
      <c r="AJ16" s="75" t="s">
        <v>429</v>
      </c>
      <c r="AK16" s="75" t="s">
        <v>430</v>
      </c>
      <c r="AL16" s="75" t="s">
        <v>431</v>
      </c>
      <c r="AM16" t="s">
        <v>432</v>
      </c>
      <c r="AN16" s="75" t="s">
        <v>401</v>
      </c>
      <c r="AO16" s="75" t="s">
        <v>433</v>
      </c>
      <c r="AP16" s="75" t="s">
        <v>434</v>
      </c>
      <c r="AQ16" s="75" t="s">
        <v>435</v>
      </c>
      <c r="AR16" s="75" t="s">
        <v>436</v>
      </c>
      <c r="AS16" t="s">
        <v>437</v>
      </c>
      <c r="AT16" s="75" t="s">
        <v>438</v>
      </c>
      <c r="AU16" s="76" t="s">
        <v>439</v>
      </c>
      <c r="AV16" s="76" t="s">
        <v>440</v>
      </c>
      <c r="AW16" s="76" t="s">
        <v>337</v>
      </c>
      <c r="AX16" s="76" t="s">
        <v>441</v>
      </c>
      <c r="AY16" s="76" t="s">
        <v>442</v>
      </c>
      <c r="AZ16" s="76" t="s">
        <v>443</v>
      </c>
      <c r="BA16" s="77" t="s">
        <v>48</v>
      </c>
      <c r="BB16" s="156" t="s">
        <v>444</v>
      </c>
      <c r="BC16" s="100" t="s">
        <v>39</v>
      </c>
      <c r="BD16" s="100" t="s">
        <v>41</v>
      </c>
      <c r="BE16" s="100" t="s">
        <v>40</v>
      </c>
      <c r="BF16" s="77" t="s">
        <v>48</v>
      </c>
      <c r="BG16" s="76" t="s">
        <v>445</v>
      </c>
      <c r="BH16" s="76" t="s">
        <v>446</v>
      </c>
      <c r="BI16" s="77" t="s">
        <v>48</v>
      </c>
      <c r="BJ16" s="76" t="s">
        <v>447</v>
      </c>
      <c r="BK16" s="76" t="s">
        <v>448</v>
      </c>
      <c r="BL16" s="76" t="s">
        <v>449</v>
      </c>
      <c r="BM16" s="76" t="s">
        <v>450</v>
      </c>
      <c r="BN16" s="101" t="s">
        <v>451</v>
      </c>
      <c r="BO16" s="76" t="s">
        <v>38</v>
      </c>
      <c r="BP16" s="89" t="s">
        <v>48</v>
      </c>
      <c r="BQ16" s="76" t="s">
        <v>506</v>
      </c>
      <c r="BR16" s="76" t="s">
        <v>509</v>
      </c>
      <c r="BS16" s="89" t="s">
        <v>48</v>
      </c>
      <c r="BT16" s="76" t="s">
        <v>525</v>
      </c>
      <c r="BU16" s="89" t="s">
        <v>48</v>
      </c>
      <c r="BV16" s="76" t="s">
        <v>517</v>
      </c>
      <c r="BW16" s="89" t="s">
        <v>48</v>
      </c>
      <c r="BX16" s="80" t="s">
        <v>527</v>
      </c>
      <c r="BY16" s="76" t="s">
        <v>526</v>
      </c>
    </row>
    <row r="17" spans="1:77" ht="36" customHeight="1" thickBot="1">
      <c r="A17" s="191"/>
      <c r="B17" s="8" t="s">
        <v>42</v>
      </c>
      <c r="C17" s="102" t="s">
        <v>43</v>
      </c>
      <c r="D17" s="102" t="s">
        <v>45</v>
      </c>
      <c r="E17" s="102" t="s">
        <v>46</v>
      </c>
      <c r="F17" s="102" t="s">
        <v>46</v>
      </c>
      <c r="G17" s="102" t="s">
        <v>43</v>
      </c>
      <c r="H17" s="102" t="s">
        <v>45</v>
      </c>
      <c r="I17" s="102" t="s">
        <v>46</v>
      </c>
      <c r="J17" s="102" t="s">
        <v>48</v>
      </c>
      <c r="K17" s="102" t="s">
        <v>45</v>
      </c>
      <c r="L17" s="102" t="s">
        <v>43</v>
      </c>
      <c r="M17" s="102" t="s">
        <v>45</v>
      </c>
      <c r="N17" s="102" t="s">
        <v>45</v>
      </c>
      <c r="O17" s="102" t="s">
        <v>45</v>
      </c>
      <c r="P17" s="102" t="s">
        <v>44</v>
      </c>
      <c r="Q17" s="102" t="s">
        <v>45</v>
      </c>
      <c r="R17" s="102" t="s">
        <v>45</v>
      </c>
      <c r="S17" s="102" t="s">
        <v>46</v>
      </c>
      <c r="T17" s="102" t="s">
        <v>47</v>
      </c>
      <c r="U17" s="102" t="s">
        <v>43</v>
      </c>
      <c r="V17" s="102" t="s">
        <v>45</v>
      </c>
      <c r="W17" s="102" t="s">
        <v>47</v>
      </c>
      <c r="X17" s="102" t="s">
        <v>46</v>
      </c>
      <c r="Y17" s="102" t="s">
        <v>48</v>
      </c>
      <c r="Z17" s="102" t="s">
        <v>46</v>
      </c>
      <c r="AA17" s="102" t="s">
        <v>45</v>
      </c>
      <c r="AB17" s="102" t="s">
        <v>45</v>
      </c>
      <c r="AC17" s="102" t="s">
        <v>45</v>
      </c>
      <c r="AD17" s="102" t="s">
        <v>47</v>
      </c>
      <c r="AE17" s="102" t="s">
        <v>45</v>
      </c>
      <c r="AF17" s="102" t="s">
        <v>45</v>
      </c>
      <c r="AG17" s="102" t="s">
        <v>46</v>
      </c>
      <c r="AH17" s="102" t="s">
        <v>43</v>
      </c>
      <c r="AI17" s="102" t="s">
        <v>45</v>
      </c>
      <c r="AJ17" s="102" t="s">
        <v>45</v>
      </c>
      <c r="AK17" s="102" t="s">
        <v>43</v>
      </c>
      <c r="AL17" s="102" t="s">
        <v>46</v>
      </c>
      <c r="AM17" s="102" t="s">
        <v>45</v>
      </c>
      <c r="AN17" s="102" t="s">
        <v>43</v>
      </c>
      <c r="AO17" s="102"/>
      <c r="AP17" s="102" t="s">
        <v>47</v>
      </c>
      <c r="AQ17" s="102" t="s">
        <v>46</v>
      </c>
      <c r="AR17" s="102" t="s">
        <v>45</v>
      </c>
      <c r="AS17" s="102" t="s">
        <v>45</v>
      </c>
      <c r="AT17" s="102" t="s">
        <v>46</v>
      </c>
      <c r="AU17" s="85" t="s">
        <v>45</v>
      </c>
      <c r="AV17" s="85" t="s">
        <v>45</v>
      </c>
      <c r="AW17" s="85" t="s">
        <v>337</v>
      </c>
      <c r="AX17" s="85" t="s">
        <v>45</v>
      </c>
      <c r="AY17" s="85" t="s">
        <v>45</v>
      </c>
      <c r="AZ17" s="85" t="s">
        <v>45</v>
      </c>
      <c r="BA17" s="103" t="s">
        <v>48</v>
      </c>
      <c r="BB17" s="160" t="s">
        <v>47</v>
      </c>
      <c r="BC17" s="98" t="s">
        <v>44</v>
      </c>
      <c r="BD17" s="85" t="s">
        <v>44</v>
      </c>
      <c r="BE17" s="85" t="s">
        <v>46</v>
      </c>
      <c r="BF17" s="103" t="s">
        <v>48</v>
      </c>
      <c r="BG17" s="83" t="s">
        <v>44</v>
      </c>
      <c r="BH17" s="85" t="s">
        <v>46</v>
      </c>
      <c r="BI17" s="103" t="s">
        <v>48</v>
      </c>
      <c r="BJ17" s="85" t="s">
        <v>44</v>
      </c>
      <c r="BK17" s="85" t="s">
        <v>44</v>
      </c>
      <c r="BL17" s="85" t="s">
        <v>48</v>
      </c>
      <c r="BM17" s="85" t="s">
        <v>47</v>
      </c>
      <c r="BN17" s="85" t="s">
        <v>45</v>
      </c>
      <c r="BO17" s="85" t="s">
        <v>44</v>
      </c>
      <c r="BP17" s="103" t="s">
        <v>48</v>
      </c>
      <c r="BQ17" s="102" t="s">
        <v>45</v>
      </c>
      <c r="BR17" s="102" t="s">
        <v>45</v>
      </c>
      <c r="BS17" s="103" t="s">
        <v>48</v>
      </c>
      <c r="BT17" s="102" t="s">
        <v>45</v>
      </c>
      <c r="BU17" s="103" t="s">
        <v>48</v>
      </c>
      <c r="BV17" s="85" t="s">
        <v>47</v>
      </c>
      <c r="BW17" s="103" t="s">
        <v>48</v>
      </c>
      <c r="BX17" s="102" t="s">
        <v>45</v>
      </c>
      <c r="BY17" s="85" t="s">
        <v>47</v>
      </c>
    </row>
    <row r="18" spans="1:77" ht="29.25" customHeight="1" thickBot="1">
      <c r="A18" s="191"/>
      <c r="B18" s="8" t="s">
        <v>49</v>
      </c>
      <c r="C18" s="87" t="str">
        <f>VLOOKUP(C17,Feuille3!$K$2:$L$7,2,FALSE)</f>
        <v>Average</v>
      </c>
      <c r="D18" s="87" t="str">
        <f>VLOOKUP(D17,Feuille3!$K$2:$L$7,2,FALSE)</f>
        <v>Very inactive</v>
      </c>
      <c r="E18" s="87" t="str">
        <f>VLOOKUP(E17,Feuille3!$K$2:$L$7,2,FALSE)</f>
        <v>Inactive</v>
      </c>
      <c r="F18" s="87" t="str">
        <f>VLOOKUP(F17,Feuille3!$K$2:$L$7,2,FALSE)</f>
        <v>Inactive</v>
      </c>
      <c r="G18" s="87" t="str">
        <f>VLOOKUP(G17,Feuille3!$K$2:$L$7,2,FALSE)</f>
        <v>Average</v>
      </c>
      <c r="H18" s="87" t="str">
        <f>VLOOKUP(H17,Feuille3!$K$2:$L$7,2,FALSE)</f>
        <v>Very inactive</v>
      </c>
      <c r="I18" s="87" t="str">
        <f>VLOOKUP(I17,Feuille3!$K$2:$L$7,2,FALSE)</f>
        <v>Inactive</v>
      </c>
      <c r="J18" s="87" t="str">
        <f>VLOOKUP(J17,Feuille3!$K$2:$L$7,2,FALSE)</f>
        <v>N/A</v>
      </c>
      <c r="K18" s="87" t="str">
        <f>VLOOKUP(K17,Feuille3!$K$2:$L$7,2,FALSE)</f>
        <v>Very inactive</v>
      </c>
      <c r="L18" s="87" t="str">
        <f>VLOOKUP(L17,Feuille3!$K$2:$L$7,2,FALSE)</f>
        <v>Average</v>
      </c>
      <c r="M18" s="87" t="str">
        <f>VLOOKUP(M17,Feuille3!$K$2:$L$7,2,FALSE)</f>
        <v>Very inactive</v>
      </c>
      <c r="N18" s="87" t="str">
        <f>VLOOKUP(N17,Feuille3!$K$2:$L$7,2,FALSE)</f>
        <v>Very inactive</v>
      </c>
      <c r="O18" s="87" t="str">
        <f>VLOOKUP(O17,Feuille3!$K$2:$L$7,2,FALSE)</f>
        <v>Very inactive</v>
      </c>
      <c r="P18" s="87" t="str">
        <f>VLOOKUP(P17,Feuille3!$K$2:$L$7,2,FALSE)</f>
        <v>Very active</v>
      </c>
      <c r="Q18" s="87" t="str">
        <f>VLOOKUP(Q17,Feuille3!$K$2:$L$7,2,FALSE)</f>
        <v>Very inactive</v>
      </c>
      <c r="R18" s="87" t="str">
        <f>VLOOKUP(R17,Feuille3!$K$2:$L$7,2,FALSE)</f>
        <v>Very inactive</v>
      </c>
      <c r="S18" s="87" t="str">
        <f>VLOOKUP(S17,Feuille3!$K$2:$L$7,2,FALSE)</f>
        <v>Inactive</v>
      </c>
      <c r="T18" s="87" t="str">
        <f>VLOOKUP(T17,Feuille3!$K$2:$L$7,2,FALSE)</f>
        <v>Active</v>
      </c>
      <c r="U18" s="87" t="str">
        <f>VLOOKUP(U17,Feuille3!$K$2:$L$7,2,FALSE)</f>
        <v>Average</v>
      </c>
      <c r="V18" s="87" t="str">
        <f>VLOOKUP(V17,Feuille3!$K$2:$L$7,2,FALSE)</f>
        <v>Very inactive</v>
      </c>
      <c r="W18" s="87" t="str">
        <f>VLOOKUP(W17,Feuille3!$K$2:$L$7,2,FALSE)</f>
        <v>Active</v>
      </c>
      <c r="X18" s="87" t="str">
        <f>VLOOKUP(X17,Feuille3!$K$2:$L$7,2,FALSE)</f>
        <v>Inactive</v>
      </c>
      <c r="Y18" s="87" t="str">
        <f>VLOOKUP(Y17,Feuille3!$K$2:$L$7,2,FALSE)</f>
        <v>N/A</v>
      </c>
      <c r="Z18" s="87" t="str">
        <f>VLOOKUP(Z17,Feuille3!$K$2:$L$7,2,FALSE)</f>
        <v>Inactive</v>
      </c>
      <c r="AA18" s="87" t="str">
        <f>VLOOKUP(AA17,Feuille3!$K$2:$L$7,2,FALSE)</f>
        <v>Very inactive</v>
      </c>
      <c r="AB18" s="87" t="str">
        <f>VLOOKUP(AB17,Feuille3!$K$2:$L$7,2,FALSE)</f>
        <v>Very inactive</v>
      </c>
      <c r="AC18" s="87" t="str">
        <f>VLOOKUP(AC17,Feuille3!$K$2:$L$7,2,FALSE)</f>
        <v>Very inactive</v>
      </c>
      <c r="AD18" s="87" t="str">
        <f>VLOOKUP(AD17,Feuille3!$K$2:$L$7,2,FALSE)</f>
        <v>Active</v>
      </c>
      <c r="AE18" s="87" t="str">
        <f>VLOOKUP(AE17,Feuille3!$K$2:$L$7,2,FALSE)</f>
        <v>Very inactive</v>
      </c>
      <c r="AF18" s="87" t="str">
        <f>VLOOKUP(AF17,Feuille3!$K$2:$L$7,2,FALSE)</f>
        <v>Very inactive</v>
      </c>
      <c r="AG18" s="87" t="str">
        <f>VLOOKUP(AG17,Feuille3!$K$2:$L$7,2,FALSE)</f>
        <v>Inactive</v>
      </c>
      <c r="AH18" s="87" t="str">
        <f>VLOOKUP(AH17,Feuille3!$K$2:$L$7,2,FALSE)</f>
        <v>Average</v>
      </c>
      <c r="AI18" s="87" t="str">
        <f>VLOOKUP(AI17,Feuille3!$K$2:$L$7,2,FALSE)</f>
        <v>Very inactive</v>
      </c>
      <c r="AJ18" s="87" t="str">
        <f>VLOOKUP(AJ17,Feuille3!$K$2:$L$7,2,FALSE)</f>
        <v>Very inactive</v>
      </c>
      <c r="AK18" s="87" t="str">
        <f>VLOOKUP(AK17,Feuille3!$K$2:$L$7,2,FALSE)</f>
        <v>Average</v>
      </c>
      <c r="AL18" s="87" t="str">
        <f>VLOOKUP(AL17,Feuille3!$K$2:$L$7,2,FALSE)</f>
        <v>Inactive</v>
      </c>
      <c r="AM18" s="87" t="str">
        <f>VLOOKUP(AM17,Feuille3!$K$2:$L$7,2,FALSE)</f>
        <v>Very inactive</v>
      </c>
      <c r="AN18" s="87" t="str">
        <f>VLOOKUP(AN17,Feuille3!$K$2:$L$7,2,FALSE)</f>
        <v>Average</v>
      </c>
      <c r="AO18" s="87" t="e">
        <f>VLOOKUP(AO17,Feuille3!$K$2:$L$7,2,FALSE)</f>
        <v>#N/A</v>
      </c>
      <c r="AP18" s="87" t="str">
        <f>VLOOKUP(AP17,Feuille3!$K$2:$L$7,2,FALSE)</f>
        <v>Active</v>
      </c>
      <c r="AQ18" s="87" t="str">
        <f>VLOOKUP(AQ17,Feuille3!$K$2:$L$7,2,FALSE)</f>
        <v>Inactive</v>
      </c>
      <c r="AR18" s="87" t="str">
        <f>VLOOKUP(AR17,Feuille3!$K$2:$L$7,2,FALSE)</f>
        <v>Very inactive</v>
      </c>
      <c r="AS18" s="87" t="str">
        <f>VLOOKUP(AS17,Feuille3!$K$2:$L$7,2,FALSE)</f>
        <v>Very inactive</v>
      </c>
      <c r="AT18" s="87" t="str">
        <f>VLOOKUP(AT17,Feuille3!$K$2:$L$7,2,FALSE)</f>
        <v>Inactive</v>
      </c>
      <c r="AU18" s="87" t="str">
        <f>VLOOKUP(AU17,Feuille3!$K$2:$L$7,2,FALSE)</f>
        <v>Very inactive</v>
      </c>
      <c r="AV18" s="87" t="str">
        <f>VLOOKUP(AV17,Feuille3!$K$2:$L$7,2,FALSE)</f>
        <v>Very inactive</v>
      </c>
      <c r="AW18" s="87" t="e">
        <f>VLOOKUP(AW17,Feuille3!$K$2:$L$7,2,FALSE)</f>
        <v>#N/A</v>
      </c>
      <c r="AX18" s="87" t="str">
        <f>VLOOKUP(AX17,Feuille3!$K$2:$L$7,2,FALSE)</f>
        <v>Very inactive</v>
      </c>
      <c r="AY18" s="87" t="str">
        <f>VLOOKUP(AY17,Feuille3!$K$2:$L$7,2,FALSE)</f>
        <v>Very inactive</v>
      </c>
      <c r="AZ18" s="87" t="str">
        <f>VLOOKUP(AZ17,Feuille3!$K$2:$L$7,2,FALSE)</f>
        <v>Very inactive</v>
      </c>
      <c r="BA18" s="87" t="str">
        <f>VLOOKUP(BA17,Feuille3!$K$2:$L$7,2,FALSE)</f>
        <v>N/A</v>
      </c>
      <c r="BB18" s="154" t="str">
        <f>VLOOKUP(BB17,Feuille3!$K$2:$L$7,2,FALSE)</f>
        <v>Active</v>
      </c>
      <c r="BC18" s="87" t="str">
        <f>VLOOKUP(BC17,Feuille3!$K$2:$L$7,2,FALSE)</f>
        <v>Very active</v>
      </c>
      <c r="BD18" s="87" t="str">
        <f>VLOOKUP(BD17,Feuille3!$K$2:$L$7,2,FALSE)</f>
        <v>Very active</v>
      </c>
      <c r="BE18" s="87" t="str">
        <f>VLOOKUP(BE17,Feuille3!$K$2:$L$7,2,FALSE)</f>
        <v>Inactive</v>
      </c>
      <c r="BF18" s="87" t="str">
        <f>VLOOKUP(BF17,Feuille3!$K$2:$L$7,2,FALSE)</f>
        <v>N/A</v>
      </c>
      <c r="BG18" s="87" t="str">
        <f>VLOOKUP(BG17,Feuille3!$K$2:$L$7,2,FALSE)</f>
        <v>Very active</v>
      </c>
      <c r="BH18" s="87" t="str">
        <f>VLOOKUP(BH17,Feuille3!$K$2:$L$7,2,FALSE)</f>
        <v>Inactive</v>
      </c>
      <c r="BI18" s="87" t="str">
        <f>VLOOKUP(BI17,Feuille3!$K$2:$L$7,2,FALSE)</f>
        <v>N/A</v>
      </c>
      <c r="BJ18" s="87" t="str">
        <f>VLOOKUP(BJ17,Feuille3!$K$2:$L$7,2,FALSE)</f>
        <v>Very active</v>
      </c>
      <c r="BK18" s="87" t="str">
        <f>VLOOKUP(BK17,Feuille3!$K$2:$L$7,2,FALSE)</f>
        <v>Very active</v>
      </c>
      <c r="BL18" s="87" t="str">
        <f>VLOOKUP(BL17,Feuille3!$K$2:$L$7,2,FALSE)</f>
        <v>N/A</v>
      </c>
      <c r="BM18" s="87" t="str">
        <f>VLOOKUP(BM17,Feuille3!$K$2:$L$7,2,FALSE)</f>
        <v>Active</v>
      </c>
      <c r="BN18" s="87" t="str">
        <f>VLOOKUP(BN17,Feuille3!$K$2:$L$7,2,FALSE)</f>
        <v>Very inactive</v>
      </c>
      <c r="BO18" s="87" t="str">
        <f>VLOOKUP(BO17,Feuille3!$K$2:$L$7,2,FALSE)</f>
        <v>Very active</v>
      </c>
      <c r="BP18" s="87" t="str">
        <f>VLOOKUP(BP17,Feuille3!$K$2:$L$7,2,FALSE)</f>
        <v>N/A</v>
      </c>
      <c r="BQ18" s="87" t="str">
        <f>VLOOKUP(BQ17,Feuille3!$K$2:$L$7,2,FALSE)</f>
        <v>Very inactive</v>
      </c>
      <c r="BR18" s="87" t="str">
        <f>VLOOKUP(BR17,Feuille3!$K$2:$L$7,2,FALSE)</f>
        <v>Very inactive</v>
      </c>
      <c r="BS18" s="87" t="str">
        <f>VLOOKUP(BS17,Feuille3!$K$2:$L$7,2,FALSE)</f>
        <v>N/A</v>
      </c>
      <c r="BT18" s="87" t="str">
        <f>VLOOKUP(BT17,Feuille3!$K$2:$L$7,2,FALSE)</f>
        <v>Very inactive</v>
      </c>
      <c r="BU18" s="87" t="str">
        <f>VLOOKUP(BU17,Feuille3!$K$2:$L$7,2,FALSE)</f>
        <v>N/A</v>
      </c>
      <c r="BV18" s="87" t="str">
        <f>VLOOKUP(BV17,Feuille3!$K$2:$L$7,2,FALSE)</f>
        <v>Active</v>
      </c>
      <c r="BW18" s="87" t="str">
        <f>VLOOKUP(BW17,Feuille3!$K$2:$L$7,2,FALSE)</f>
        <v>N/A</v>
      </c>
      <c r="BX18" s="87" t="str">
        <f>VLOOKUP(BX17,Feuille3!$K$2:$L$7,2,FALSE)</f>
        <v>Very inactive</v>
      </c>
      <c r="BY18" s="87" t="str">
        <f>VLOOKUP(BY17,Feuille3!$K$2:$L$7,2,FALSE)</f>
        <v>Active</v>
      </c>
    </row>
    <row r="19" spans="1:77" ht="14.25" customHeight="1" thickBot="1">
      <c r="A19" s="191"/>
      <c r="B19" s="8" t="s">
        <v>23</v>
      </c>
      <c r="C19" s="90">
        <f>VLOOKUP(C18,Feuille3!$L$2:$M$7,2,FALSE)</f>
        <v>0.5</v>
      </c>
      <c r="D19" s="90">
        <f>VLOOKUP(D18,Feuille3!$L$2:$M$7,2,FALSE)</f>
        <v>0</v>
      </c>
      <c r="E19" s="90">
        <f>VLOOKUP(E18,Feuille3!$L$2:$M$7,2,FALSE)</f>
        <v>0.25</v>
      </c>
      <c r="F19" s="90">
        <f>VLOOKUP(F18,Feuille3!$L$2:$M$7,2,FALSE)</f>
        <v>0.25</v>
      </c>
      <c r="G19" s="90">
        <f>VLOOKUP(G18,Feuille3!$L$2:$M$7,2,FALSE)</f>
        <v>0.5</v>
      </c>
      <c r="H19" s="90">
        <f>VLOOKUP(H18,Feuille3!$L$2:$M$7,2,FALSE)</f>
        <v>0</v>
      </c>
      <c r="I19" s="90">
        <f>VLOOKUP(I18,Feuille3!$L$2:$M$7,2,FALSE)</f>
        <v>0.25</v>
      </c>
      <c r="J19" s="90">
        <f>VLOOKUP(J18,Feuille3!$L$2:$M$7,2,FALSE)</f>
        <v>0</v>
      </c>
      <c r="K19" s="90">
        <f>VLOOKUP(K18,Feuille3!$L$2:$M$7,2,FALSE)</f>
        <v>0</v>
      </c>
      <c r="L19" s="90">
        <f>VLOOKUP(L18,Feuille3!$L$2:$M$7,2,FALSE)</f>
        <v>0.5</v>
      </c>
      <c r="M19" s="90">
        <f>VLOOKUP(M18,Feuille3!$L$2:$M$7,2,FALSE)</f>
        <v>0</v>
      </c>
      <c r="N19" s="90">
        <f>VLOOKUP(N18,Feuille3!$L$2:$M$7,2,FALSE)</f>
        <v>0</v>
      </c>
      <c r="O19" s="90">
        <f>VLOOKUP(O18,Feuille3!$L$2:$M$7,2,FALSE)</f>
        <v>0</v>
      </c>
      <c r="P19" s="90">
        <f>VLOOKUP(P18,Feuille3!$L$2:$M$7,2,FALSE)</f>
        <v>1</v>
      </c>
      <c r="Q19" s="90">
        <f>VLOOKUP(Q18,Feuille3!$L$2:$M$7,2,FALSE)</f>
        <v>0</v>
      </c>
      <c r="R19" s="90">
        <f>VLOOKUP(R18,Feuille3!$L$2:$M$7,2,FALSE)</f>
        <v>0</v>
      </c>
      <c r="S19" s="90">
        <f>VLOOKUP(S18,Feuille3!$L$2:$M$7,2,FALSE)</f>
        <v>0.25</v>
      </c>
      <c r="T19" s="90">
        <f>VLOOKUP(T18,Feuille3!$L$2:$M$7,2,FALSE)</f>
        <v>0.75</v>
      </c>
      <c r="U19" s="90">
        <f>VLOOKUP(U18,Feuille3!$L$2:$M$7,2,FALSE)</f>
        <v>0.5</v>
      </c>
      <c r="V19" s="90">
        <f>VLOOKUP(V18,Feuille3!$L$2:$M$7,2,FALSE)</f>
        <v>0</v>
      </c>
      <c r="W19" s="90">
        <f>VLOOKUP(W18,Feuille3!$L$2:$M$7,2,FALSE)</f>
        <v>0.75</v>
      </c>
      <c r="X19" s="90">
        <f>VLOOKUP(X18,Feuille3!$L$2:$M$7,2,FALSE)</f>
        <v>0.25</v>
      </c>
      <c r="Y19" s="90">
        <f>VLOOKUP(Y18,Feuille3!$L$2:$M$7,2,FALSE)</f>
        <v>0</v>
      </c>
      <c r="Z19" s="90">
        <f>VLOOKUP(Z18,Feuille3!$L$2:$M$7,2,FALSE)</f>
        <v>0.25</v>
      </c>
      <c r="AA19" s="90">
        <f>VLOOKUP(AA18,Feuille3!$L$2:$M$7,2,FALSE)</f>
        <v>0</v>
      </c>
      <c r="AB19" s="90">
        <f>VLOOKUP(AB18,Feuille3!$L$2:$M$7,2,FALSE)</f>
        <v>0</v>
      </c>
      <c r="AC19" s="90">
        <f>VLOOKUP(AC18,Feuille3!$L$2:$M$7,2,FALSE)</f>
        <v>0</v>
      </c>
      <c r="AD19" s="90">
        <f>VLOOKUP(AD18,Feuille3!$L$2:$M$7,2,FALSE)</f>
        <v>0.75</v>
      </c>
      <c r="AE19" s="90">
        <f>VLOOKUP(AE18,Feuille3!$L$2:$M$7,2,FALSE)</f>
        <v>0</v>
      </c>
      <c r="AF19" s="90">
        <f>VLOOKUP(AF18,Feuille3!$L$2:$M$7,2,FALSE)</f>
        <v>0</v>
      </c>
      <c r="AG19" s="90">
        <f>VLOOKUP(AG18,Feuille3!$L$2:$M$7,2,FALSE)</f>
        <v>0.25</v>
      </c>
      <c r="AH19" s="90">
        <f>VLOOKUP(AH18,Feuille3!$L$2:$M$7,2,FALSE)</f>
        <v>0.5</v>
      </c>
      <c r="AI19" s="90">
        <f>VLOOKUP(AI18,Feuille3!$L$2:$M$7,2,FALSE)</f>
        <v>0</v>
      </c>
      <c r="AJ19" s="90">
        <f>VLOOKUP(AJ18,Feuille3!$L$2:$M$7,2,FALSE)</f>
        <v>0</v>
      </c>
      <c r="AK19" s="90">
        <f>VLOOKUP(AK18,Feuille3!$L$2:$M$7,2,FALSE)</f>
        <v>0.5</v>
      </c>
      <c r="AL19" s="90">
        <f>VLOOKUP(AL18,Feuille3!$L$2:$M$7,2,FALSE)</f>
        <v>0.25</v>
      </c>
      <c r="AM19" s="90">
        <f>VLOOKUP(AM18,Feuille3!$L$2:$M$7,2,FALSE)</f>
        <v>0</v>
      </c>
      <c r="AN19" s="90">
        <f>VLOOKUP(AN18,Feuille3!$L$2:$M$7,2,FALSE)</f>
        <v>0.5</v>
      </c>
      <c r="AO19" s="90" t="e">
        <f>VLOOKUP(AO18,Feuille3!$L$2:$M$7,2,FALSE)</f>
        <v>#N/A</v>
      </c>
      <c r="AP19" s="90">
        <f>VLOOKUP(AP18,Feuille3!$L$2:$M$7,2,FALSE)</f>
        <v>0.75</v>
      </c>
      <c r="AQ19" s="90">
        <f>VLOOKUP(AQ18,Feuille3!$L$2:$M$7,2,FALSE)</f>
        <v>0.25</v>
      </c>
      <c r="AR19" s="90">
        <f>VLOOKUP(AR18,Feuille3!$L$2:$M$7,2,FALSE)</f>
        <v>0</v>
      </c>
      <c r="AS19" s="90">
        <f>VLOOKUP(AS18,Feuille3!$L$2:$M$7,2,FALSE)</f>
        <v>0</v>
      </c>
      <c r="AT19" s="90">
        <f>VLOOKUP(AT18,Feuille3!$L$2:$M$7,2,FALSE)</f>
        <v>0.25</v>
      </c>
      <c r="AU19" s="90">
        <f>VLOOKUP(AU18,Feuille3!$L$2:$M$7,2,FALSE)</f>
        <v>0</v>
      </c>
      <c r="AV19" s="90">
        <f>VLOOKUP(AV18,Feuille3!$L$2:$M$7,2,FALSE)</f>
        <v>0</v>
      </c>
      <c r="AW19" s="90" t="e">
        <f>VLOOKUP(AW18,Feuille3!$L$2:$M$7,2,FALSE)</f>
        <v>#N/A</v>
      </c>
      <c r="AX19" s="90">
        <f>VLOOKUP(AX18,Feuille3!$L$2:$M$7,2,FALSE)</f>
        <v>0</v>
      </c>
      <c r="AY19" s="90">
        <f>VLOOKUP(AY18,Feuille3!$L$2:$M$7,2,FALSE)</f>
        <v>0</v>
      </c>
      <c r="AZ19" s="90">
        <f>VLOOKUP(AZ18,Feuille3!$L$2:$M$7,2,FALSE)</f>
        <v>0</v>
      </c>
      <c r="BA19" s="90">
        <f>VLOOKUP(BA18,Feuille3!$L$2:$M$7,2,FALSE)</f>
        <v>0</v>
      </c>
      <c r="BB19" s="155">
        <f>VLOOKUP(BB18,Feuille3!$L$2:$M$7,2,FALSE)</f>
        <v>0.75</v>
      </c>
      <c r="BC19" s="90">
        <f>VLOOKUP(BC18,Feuille3!$L$2:$M$7,2,FALSE)</f>
        <v>1</v>
      </c>
      <c r="BD19" s="90">
        <f>VLOOKUP(BD18,Feuille3!$L$2:$M$7,2,FALSE)</f>
        <v>1</v>
      </c>
      <c r="BE19" s="90">
        <f>VLOOKUP(BE18,Feuille3!$L$2:$M$7,2,FALSE)</f>
        <v>0.25</v>
      </c>
      <c r="BF19" s="90">
        <f>VLOOKUP(BF18,Feuille3!$L$2:$M$7,2,FALSE)</f>
        <v>0</v>
      </c>
      <c r="BG19" s="90">
        <f>VLOOKUP(BG18,Feuille3!$L$2:$M$7,2,FALSE)</f>
        <v>1</v>
      </c>
      <c r="BH19" s="90">
        <f>VLOOKUP(BH18,Feuille3!$L$2:$M$7,2,FALSE)</f>
        <v>0.25</v>
      </c>
      <c r="BI19" s="90">
        <f>VLOOKUP(BI18,Feuille3!$L$2:$M$7,2,FALSE)</f>
        <v>0</v>
      </c>
      <c r="BJ19" s="90">
        <f>VLOOKUP(BJ18,Feuille3!$L$2:$M$7,2,FALSE)</f>
        <v>1</v>
      </c>
      <c r="BK19" s="90">
        <f>VLOOKUP(BK18,Feuille3!$L$2:$M$7,2,FALSE)</f>
        <v>1</v>
      </c>
      <c r="BL19" s="90">
        <f>VLOOKUP(BL18,Feuille3!$L$2:$M$7,2,FALSE)</f>
        <v>0</v>
      </c>
      <c r="BM19" s="90">
        <f>VLOOKUP(BM18,Feuille3!$L$2:$M$7,2,FALSE)</f>
        <v>0.75</v>
      </c>
      <c r="BN19" s="90">
        <f>VLOOKUP(BN18,Feuille3!$L$2:$M$7,2,FALSE)</f>
        <v>0</v>
      </c>
      <c r="BO19" s="90">
        <f>VLOOKUP(BO18,Feuille3!$L$2:$M$7,2,FALSE)</f>
        <v>1</v>
      </c>
      <c r="BP19" s="90">
        <f>VLOOKUP(BP18,Feuille3!$L$2:$M$7,2,FALSE)</f>
        <v>0</v>
      </c>
      <c r="BQ19" s="90">
        <f>VLOOKUP(BQ18,Feuille3!$L$2:$M$7,2,FALSE)</f>
        <v>0</v>
      </c>
      <c r="BR19" s="90">
        <f>VLOOKUP(BR18,Feuille3!$L$2:$M$7,2,FALSE)</f>
        <v>0</v>
      </c>
      <c r="BS19" s="90">
        <f>VLOOKUP(BS18,Feuille3!$L$2:$M$7,2,FALSE)</f>
        <v>0</v>
      </c>
      <c r="BT19" s="90">
        <f>VLOOKUP(BT18,Feuille3!$L$2:$M$7,2,FALSE)</f>
        <v>0</v>
      </c>
      <c r="BU19" s="90">
        <f>VLOOKUP(BU18,Feuille3!$L$2:$M$7,2,FALSE)</f>
        <v>0</v>
      </c>
      <c r="BV19" s="90">
        <f>VLOOKUP(BV18,Feuille3!$L$2:$M$7,2,FALSE)</f>
        <v>0.75</v>
      </c>
      <c r="BW19" s="90">
        <f>VLOOKUP(BW18,Feuille3!$L$2:$M$7,2,FALSE)</f>
        <v>0</v>
      </c>
      <c r="BX19" s="90">
        <f>VLOOKUP(BX18,Feuille3!$L$2:$M$7,2,FALSE)</f>
        <v>0</v>
      </c>
      <c r="BY19" s="90">
        <f>VLOOKUP(BY18,Feuille3!$L$2:$M$7,2,FALSE)</f>
        <v>0.75</v>
      </c>
    </row>
    <row r="20" spans="1:77" ht="15" thickBot="1">
      <c r="A20" s="191" t="s">
        <v>51</v>
      </c>
      <c r="B20" s="9" t="s">
        <v>49</v>
      </c>
      <c r="C20" s="104" t="s">
        <v>60</v>
      </c>
      <c r="D20" s="104" t="s">
        <v>60</v>
      </c>
      <c r="E20" s="104" t="s">
        <v>60</v>
      </c>
      <c r="F20" s="104" t="s">
        <v>60</v>
      </c>
      <c r="G20" s="104" t="s">
        <v>60</v>
      </c>
      <c r="H20" s="104" t="s">
        <v>60</v>
      </c>
      <c r="I20" s="104" t="s">
        <v>60</v>
      </c>
      <c r="J20" s="104" t="s">
        <v>48</v>
      </c>
      <c r="K20" s="104" t="s">
        <v>60</v>
      </c>
      <c r="L20" s="104" t="s">
        <v>60</v>
      </c>
      <c r="M20" s="104" t="s">
        <v>62</v>
      </c>
      <c r="N20" s="104" t="s">
        <v>29</v>
      </c>
      <c r="O20" s="104" t="s">
        <v>60</v>
      </c>
      <c r="P20" s="104" t="s">
        <v>60</v>
      </c>
      <c r="Q20" s="104" t="s">
        <v>62</v>
      </c>
      <c r="R20" s="104" t="s">
        <v>62</v>
      </c>
      <c r="S20" s="104" t="s">
        <v>48</v>
      </c>
      <c r="T20" s="104" t="s">
        <v>48</v>
      </c>
      <c r="U20" s="104" t="s">
        <v>60</v>
      </c>
      <c r="V20" s="104" t="s">
        <v>48</v>
      </c>
      <c r="W20" s="104" t="s">
        <v>62</v>
      </c>
      <c r="X20" s="104" t="s">
        <v>60</v>
      </c>
      <c r="Y20" s="104" t="s">
        <v>62</v>
      </c>
      <c r="Z20" s="104" t="s">
        <v>60</v>
      </c>
      <c r="AA20" s="104" t="s">
        <v>60</v>
      </c>
      <c r="AB20" s="104" t="s">
        <v>60</v>
      </c>
      <c r="AC20" s="104" t="s">
        <v>60</v>
      </c>
      <c r="AD20" s="104" t="s">
        <v>60</v>
      </c>
      <c r="AE20" s="104" t="s">
        <v>60</v>
      </c>
      <c r="AF20" s="104" t="s">
        <v>29</v>
      </c>
      <c r="AG20" s="104"/>
      <c r="AH20" s="104" t="s">
        <v>60</v>
      </c>
      <c r="AI20" s="104" t="s">
        <v>60</v>
      </c>
      <c r="AJ20" s="104" t="s">
        <v>60</v>
      </c>
      <c r="AK20" s="104" t="s">
        <v>60</v>
      </c>
      <c r="AL20" s="104" t="s">
        <v>60</v>
      </c>
      <c r="AM20" s="104" t="s">
        <v>62</v>
      </c>
      <c r="AN20" s="104" t="s">
        <v>60</v>
      </c>
      <c r="AO20" s="104" t="s">
        <v>60</v>
      </c>
      <c r="AP20" s="104" t="s">
        <v>60</v>
      </c>
      <c r="AQ20" s="104" t="s">
        <v>60</v>
      </c>
      <c r="AR20" s="104" t="s">
        <v>62</v>
      </c>
      <c r="AS20" s="104" t="s">
        <v>62</v>
      </c>
      <c r="AT20" s="104" t="s">
        <v>29</v>
      </c>
      <c r="AU20" s="15" t="s">
        <v>60</v>
      </c>
      <c r="AV20" s="15" t="s">
        <v>62</v>
      </c>
      <c r="AW20" s="15" t="s">
        <v>48</v>
      </c>
      <c r="AX20" s="15" t="s">
        <v>29</v>
      </c>
      <c r="AY20" s="15" t="s">
        <v>48</v>
      </c>
      <c r="AZ20" s="15" t="s">
        <v>48</v>
      </c>
      <c r="BA20" s="15" t="s">
        <v>48</v>
      </c>
      <c r="BB20" s="161" t="s">
        <v>29</v>
      </c>
      <c r="BC20" s="15" t="s">
        <v>27</v>
      </c>
      <c r="BD20" s="15" t="s">
        <v>27</v>
      </c>
      <c r="BE20" s="15" t="s">
        <v>28</v>
      </c>
      <c r="BF20" s="15" t="s">
        <v>48</v>
      </c>
      <c r="BG20" s="23" t="s">
        <v>60</v>
      </c>
      <c r="BH20" s="15" t="s">
        <v>60</v>
      </c>
      <c r="BI20" s="15" t="s">
        <v>60</v>
      </c>
      <c r="BJ20" s="15" t="s">
        <v>60</v>
      </c>
      <c r="BK20" s="15" t="s">
        <v>60</v>
      </c>
      <c r="BL20" s="15" t="s">
        <v>60</v>
      </c>
      <c r="BM20" s="15" t="s">
        <v>60</v>
      </c>
      <c r="BN20" s="15" t="s">
        <v>62</v>
      </c>
      <c r="BO20" s="15" t="s">
        <v>60</v>
      </c>
      <c r="BP20" s="15" t="s">
        <v>62</v>
      </c>
      <c r="BQ20" s="104" t="s">
        <v>62</v>
      </c>
      <c r="BR20" s="15" t="s">
        <v>60</v>
      </c>
      <c r="BS20" s="15" t="s">
        <v>29</v>
      </c>
      <c r="BT20" s="104" t="s">
        <v>62</v>
      </c>
      <c r="BU20" s="104" t="s">
        <v>62</v>
      </c>
      <c r="BV20" s="15" t="s">
        <v>60</v>
      </c>
      <c r="BW20" s="104" t="s">
        <v>62</v>
      </c>
      <c r="BX20" s="15" t="s">
        <v>29</v>
      </c>
      <c r="BY20" s="15" t="s">
        <v>29</v>
      </c>
    </row>
    <row r="21" spans="1:77" ht="15" thickBot="1">
      <c r="A21" s="191"/>
      <c r="B21" s="13" t="s">
        <v>23</v>
      </c>
      <c r="C21" s="105">
        <f>VLOOKUP(C20,Feuille3!$N$2:$O$5,2,FALSE)</f>
        <v>1</v>
      </c>
      <c r="D21" s="105">
        <f>VLOOKUP(D20,Feuille3!$N$2:$O$5,2,FALSE)</f>
        <v>1</v>
      </c>
      <c r="E21" s="105">
        <f>VLOOKUP(E20,Feuille3!$N$2:$O$5,2,FALSE)</f>
        <v>1</v>
      </c>
      <c r="F21" s="105">
        <f>VLOOKUP(F20,Feuille3!$N$2:$O$5,2,FALSE)</f>
        <v>1</v>
      </c>
      <c r="G21" s="105">
        <f>VLOOKUP(G20,Feuille3!$N$2:$O$5,2,FALSE)</f>
        <v>1</v>
      </c>
      <c r="H21" s="105">
        <f>VLOOKUP(H20,Feuille3!$N$2:$O$5,2,FALSE)</f>
        <v>1</v>
      </c>
      <c r="I21" s="105">
        <f>VLOOKUP(I20,Feuille3!$N$2:$O$5,2,FALSE)</f>
        <v>1</v>
      </c>
      <c r="J21" s="105">
        <f>VLOOKUP(J20,Feuille3!$N$2:$O$5,2,FALSE)</f>
        <v>0.33</v>
      </c>
      <c r="K21" s="105">
        <f>VLOOKUP(K20,Feuille3!$N$2:$O$5,2,FALSE)</f>
        <v>1</v>
      </c>
      <c r="L21" s="105">
        <f>VLOOKUP(L20,Feuille3!$N$2:$O$5,2,FALSE)</f>
        <v>1</v>
      </c>
      <c r="M21" s="105">
        <f>VLOOKUP(M20,Feuille3!$N$2:$O$5,2,FALSE)</f>
        <v>0.33</v>
      </c>
      <c r="N21" s="105">
        <f>VLOOKUP(N20,Feuille3!$N$2:$O$5,2,FALSE)</f>
        <v>0.66</v>
      </c>
      <c r="O21" s="105">
        <f>VLOOKUP(O20,Feuille3!$N$2:$O$5,2,FALSE)</f>
        <v>1</v>
      </c>
      <c r="P21" s="105">
        <f>VLOOKUP(P20,Feuille3!$N$2:$O$5,2,FALSE)</f>
        <v>1</v>
      </c>
      <c r="Q21" s="105">
        <f>VLOOKUP(Q20,Feuille3!$N$2:$O$5,2,FALSE)</f>
        <v>0.33</v>
      </c>
      <c r="R21" s="105">
        <f>VLOOKUP(R20,Feuille3!$N$2:$O$5,2,FALSE)</f>
        <v>0.33</v>
      </c>
      <c r="S21" s="105">
        <f>VLOOKUP(S20,Feuille3!$N$2:$O$5,2,FALSE)</f>
        <v>0.33</v>
      </c>
      <c r="T21" s="105">
        <f>VLOOKUP(T20,Feuille3!$N$2:$O$5,2,FALSE)</f>
        <v>0.33</v>
      </c>
      <c r="U21" s="105">
        <f>VLOOKUP(U20,Feuille3!$N$2:$O$5,2,FALSE)</f>
        <v>1</v>
      </c>
      <c r="V21" s="105">
        <f>VLOOKUP(V20,Feuille3!$N$2:$O$5,2,FALSE)</f>
        <v>0.33</v>
      </c>
      <c r="W21" s="105">
        <f>VLOOKUP(W20,Feuille3!$N$2:$O$5,2,FALSE)</f>
        <v>0.33</v>
      </c>
      <c r="X21" s="105">
        <f>VLOOKUP(X20,Feuille3!$N$2:$O$5,2,FALSE)</f>
        <v>1</v>
      </c>
      <c r="Y21" s="105">
        <f>VLOOKUP(Y20,Feuille3!$N$2:$O$5,2,FALSE)</f>
        <v>0.33</v>
      </c>
      <c r="Z21" s="105">
        <f>VLOOKUP(Z20,Feuille3!$N$2:$O$5,2,FALSE)</f>
        <v>1</v>
      </c>
      <c r="AA21" s="105">
        <f>VLOOKUP(AA20,Feuille3!$N$2:$O$5,2,FALSE)</f>
        <v>1</v>
      </c>
      <c r="AB21" s="105">
        <f>VLOOKUP(AB20,Feuille3!$N$2:$O$5,2,FALSE)</f>
        <v>1</v>
      </c>
      <c r="AC21" s="105">
        <f>VLOOKUP(AC20,Feuille3!$N$2:$O$5,2,FALSE)</f>
        <v>1</v>
      </c>
      <c r="AD21" s="105">
        <f>VLOOKUP(AD20,Feuille3!$N$2:$O$5,2,FALSE)</f>
        <v>1</v>
      </c>
      <c r="AE21" s="105">
        <f>VLOOKUP(AE20,Feuille3!$N$2:$O$5,2,FALSE)</f>
        <v>1</v>
      </c>
      <c r="AF21" s="105">
        <f>VLOOKUP(AF20,Feuille3!$N$2:$O$5,2,FALSE)</f>
        <v>0.66</v>
      </c>
      <c r="AG21" s="105" t="e">
        <f>VLOOKUP(AG20,Feuille3!$N$2:$O$5,2,FALSE)</f>
        <v>#N/A</v>
      </c>
      <c r="AH21" s="105">
        <f>VLOOKUP(AH20,Feuille3!$N$2:$O$5,2,FALSE)</f>
        <v>1</v>
      </c>
      <c r="AI21" s="105">
        <f>VLOOKUP(AI20,Feuille3!$N$2:$O$5,2,FALSE)</f>
        <v>1</v>
      </c>
      <c r="AJ21" s="105">
        <f>VLOOKUP(AJ20,Feuille3!$N$2:$O$5,2,FALSE)</f>
        <v>1</v>
      </c>
      <c r="AK21" s="105">
        <f>VLOOKUP(AK20,Feuille3!$N$2:$O$5,2,FALSE)</f>
        <v>1</v>
      </c>
      <c r="AL21" s="105">
        <f>VLOOKUP(AL20,Feuille3!$N$2:$O$5,2,FALSE)</f>
        <v>1</v>
      </c>
      <c r="AM21" s="105">
        <f>VLOOKUP(AM20,Feuille3!$N$2:$O$5,2,FALSE)</f>
        <v>0.33</v>
      </c>
      <c r="AN21" s="105">
        <f>VLOOKUP(AN20,Feuille3!$N$2:$O$5,2,FALSE)</f>
        <v>1</v>
      </c>
      <c r="AO21" s="105">
        <f>VLOOKUP(AO20,Feuille3!$N$2:$O$5,2,FALSE)</f>
        <v>1</v>
      </c>
      <c r="AP21" s="105">
        <f>VLOOKUP(AP20,Feuille3!$N$2:$O$5,2,FALSE)</f>
        <v>1</v>
      </c>
      <c r="AQ21" s="105">
        <f>VLOOKUP(AQ20,Feuille3!$N$2:$O$5,2,FALSE)</f>
        <v>1</v>
      </c>
      <c r="AR21" s="105">
        <f>VLOOKUP(AR20,Feuille3!$N$2:$O$5,2,FALSE)</f>
        <v>0.33</v>
      </c>
      <c r="AS21" s="105">
        <f>VLOOKUP(AS20,Feuille3!$N$2:$O$5,2,FALSE)</f>
        <v>0.33</v>
      </c>
      <c r="AT21" s="105">
        <f>VLOOKUP(AT20,Feuille3!$N$2:$O$5,2,FALSE)</f>
        <v>0.66</v>
      </c>
      <c r="AU21" s="105">
        <f>VLOOKUP(AU20,Feuille3!$N$2:$O$5,2,FALSE)</f>
        <v>1</v>
      </c>
      <c r="AV21" s="105">
        <f>VLOOKUP(AV20,Feuille3!$N$2:$O$5,2,FALSE)</f>
        <v>0.33</v>
      </c>
      <c r="AW21" s="105">
        <f>VLOOKUP(AW20,Feuille3!$N$2:$O$5,2,FALSE)</f>
        <v>0.33</v>
      </c>
      <c r="AX21" s="105">
        <f>VLOOKUP(AX20,Feuille3!$N$2:$O$5,2,FALSE)</f>
        <v>0.66</v>
      </c>
      <c r="AY21" s="105">
        <f>VLOOKUP(AY20,Feuille3!$N$2:$O$5,2,FALSE)</f>
        <v>0.33</v>
      </c>
      <c r="AZ21" s="105">
        <f>VLOOKUP(AZ20,Feuille3!$N$2:$O$5,2,FALSE)</f>
        <v>0.33</v>
      </c>
      <c r="BA21" s="105">
        <f>VLOOKUP(BA20,Feuille3!$N$2:$O$5,2,FALSE)</f>
        <v>0.33</v>
      </c>
      <c r="BB21" s="162">
        <f>VLOOKUP(BB20,Feuille3!$N$2:$O$5,2,FALSE)</f>
        <v>0.66</v>
      </c>
      <c r="BC21" s="105">
        <f>VLOOKUP(BC20,Feuille3!$N$2:$O$5,2,FALSE)</f>
        <v>1</v>
      </c>
      <c r="BD21" s="105">
        <f>VLOOKUP(BD20,Feuille3!$N$2:$O$5,2,FALSE)</f>
        <v>1</v>
      </c>
      <c r="BE21" s="105">
        <f>VLOOKUP(BE20,Feuille3!$N$2:$O$5,2,FALSE)</f>
        <v>0.33</v>
      </c>
      <c r="BF21" s="105">
        <f>VLOOKUP(BF20,Feuille3!$N$2:$O$5,2,FALSE)</f>
        <v>0.33</v>
      </c>
      <c r="BG21" s="105">
        <f>VLOOKUP(BG20,Feuille3!$N$2:$O$5,2,FALSE)</f>
        <v>1</v>
      </c>
      <c r="BH21" s="105">
        <f>VLOOKUP(BH20,Feuille3!$N$2:$O$5,2,FALSE)</f>
        <v>1</v>
      </c>
      <c r="BI21" s="105">
        <f>VLOOKUP(BI20,Feuille3!$N$2:$O$5,2,FALSE)</f>
        <v>1</v>
      </c>
      <c r="BJ21" s="105">
        <f>VLOOKUP(BJ20,Feuille3!$N$2:$O$5,2,FALSE)</f>
        <v>1</v>
      </c>
      <c r="BK21" s="105">
        <f>VLOOKUP(BK20,Feuille3!$N$2:$O$5,2,FALSE)</f>
        <v>1</v>
      </c>
      <c r="BL21" s="105">
        <f>VLOOKUP(BL20,Feuille3!$N$2:$O$5,2,FALSE)</f>
        <v>1</v>
      </c>
      <c r="BM21" s="105">
        <f>VLOOKUP(BM20,Feuille3!$N$2:$O$5,2,FALSE)</f>
        <v>1</v>
      </c>
      <c r="BN21" s="105">
        <f>VLOOKUP(BN20,Feuille3!$N$2:$O$5,2,FALSE)</f>
        <v>0.33</v>
      </c>
      <c r="BO21" s="105">
        <f>VLOOKUP(BO20,Feuille3!$N$2:$O$5,2,FALSE)</f>
        <v>1</v>
      </c>
      <c r="BP21" s="105">
        <f>VLOOKUP(BP20,Feuille3!$N$2:$O$5,2,FALSE)</f>
        <v>0.33</v>
      </c>
      <c r="BQ21" s="105">
        <f>VLOOKUP(BQ20,Feuille3!$N$2:$O$5,2,FALSE)</f>
        <v>0.33</v>
      </c>
      <c r="BR21" s="105">
        <f>VLOOKUP(BR20,Feuille3!$N$2:$O$5,2,FALSE)</f>
        <v>1</v>
      </c>
      <c r="BS21" s="105">
        <f>VLOOKUP(BS20,Feuille3!$N$2:$O$5,2,FALSE)</f>
        <v>0.66</v>
      </c>
      <c r="BT21" s="105">
        <f>VLOOKUP(BT20,Feuille3!$N$2:$O$5,2,FALSE)</f>
        <v>0.33</v>
      </c>
      <c r="BU21" s="105">
        <f>VLOOKUP(BU20,Feuille3!$N$2:$O$5,2,FALSE)</f>
        <v>0.33</v>
      </c>
      <c r="BV21" s="105">
        <f>VLOOKUP(BV20,Feuille3!$N$2:$O$5,2,FALSE)</f>
        <v>1</v>
      </c>
      <c r="BW21" s="105">
        <f>VLOOKUP(BW20,Feuille3!$N$2:$O$5,2,FALSE)</f>
        <v>0.33</v>
      </c>
      <c r="BX21" s="105">
        <f>VLOOKUP(BX20,Feuille3!$N$2:$O$5,2,FALSE)</f>
        <v>0.66</v>
      </c>
      <c r="BY21" s="105">
        <f>VLOOKUP(BY20,Feuille3!$N$2:$O$5,2,FALSE)</f>
        <v>0.66</v>
      </c>
    </row>
    <row r="22" spans="1:77" ht="14.45" customHeight="1" thickBot="1">
      <c r="A22" s="192" t="s">
        <v>52</v>
      </c>
      <c r="B22" s="9" t="s">
        <v>53</v>
      </c>
      <c r="C22" s="106">
        <v>40</v>
      </c>
      <c r="D22" s="106">
        <v>18.5</v>
      </c>
      <c r="E22" s="106">
        <v>22.5</v>
      </c>
      <c r="F22" s="106">
        <v>18</v>
      </c>
      <c r="G22" s="106">
        <v>41</v>
      </c>
      <c r="H22" s="106">
        <v>24</v>
      </c>
      <c r="I22" s="106">
        <v>58</v>
      </c>
      <c r="J22" s="106" t="s">
        <v>48</v>
      </c>
      <c r="K22" s="106">
        <v>19.5</v>
      </c>
      <c r="L22" s="106">
        <v>26</v>
      </c>
      <c r="M22" s="106" t="s">
        <v>337</v>
      </c>
      <c r="N22" s="106" t="s">
        <v>337</v>
      </c>
      <c r="O22" s="106">
        <v>20</v>
      </c>
      <c r="P22" s="106">
        <v>50</v>
      </c>
      <c r="Q22" s="107">
        <v>24</v>
      </c>
      <c r="R22" s="107">
        <v>31</v>
      </c>
      <c r="S22" s="107">
        <v>17</v>
      </c>
      <c r="T22" s="107">
        <v>24</v>
      </c>
      <c r="U22" s="106">
        <v>40</v>
      </c>
      <c r="V22" s="106" t="s">
        <v>337</v>
      </c>
      <c r="W22" s="106">
        <v>37</v>
      </c>
      <c r="X22" s="106">
        <v>34</v>
      </c>
      <c r="Y22" s="106" t="s">
        <v>48</v>
      </c>
      <c r="Z22" s="106">
        <v>28</v>
      </c>
      <c r="AA22" s="106" t="s">
        <v>48</v>
      </c>
      <c r="AB22" s="106" t="s">
        <v>48</v>
      </c>
      <c r="AC22" s="106">
        <v>27</v>
      </c>
      <c r="AD22" s="106">
        <v>47</v>
      </c>
      <c r="AE22" s="106">
        <v>18</v>
      </c>
      <c r="AF22" s="106">
        <v>17</v>
      </c>
      <c r="AG22" s="106">
        <v>9</v>
      </c>
      <c r="AH22" s="106">
        <v>40</v>
      </c>
      <c r="AI22" s="106" t="s">
        <v>48</v>
      </c>
      <c r="AJ22" s="107">
        <v>13</v>
      </c>
      <c r="AK22" s="107">
        <v>16</v>
      </c>
      <c r="AL22" s="107">
        <v>35</v>
      </c>
      <c r="AM22" s="107">
        <v>21</v>
      </c>
      <c r="AN22" s="106">
        <v>40</v>
      </c>
      <c r="AO22" s="107" t="s">
        <v>48</v>
      </c>
      <c r="AP22" s="107">
        <v>33</v>
      </c>
      <c r="AQ22" s="107" t="s">
        <v>48</v>
      </c>
      <c r="AR22" s="107">
        <v>20</v>
      </c>
      <c r="AS22" s="107"/>
      <c r="AT22" s="107" t="s">
        <v>48</v>
      </c>
      <c r="AU22" s="108" t="s">
        <v>48</v>
      </c>
      <c r="AV22" s="108" t="s">
        <v>48</v>
      </c>
      <c r="AW22" s="108" t="s">
        <v>48</v>
      </c>
      <c r="AX22" s="108">
        <v>35</v>
      </c>
      <c r="AY22" s="108">
        <v>13</v>
      </c>
      <c r="AZ22" s="108">
        <v>24</v>
      </c>
      <c r="BA22" s="106" t="s">
        <v>452</v>
      </c>
      <c r="BB22" s="163">
        <v>38</v>
      </c>
      <c r="BC22" s="15">
        <v>73</v>
      </c>
      <c r="BD22" s="16">
        <v>70</v>
      </c>
      <c r="BE22" s="15" t="s">
        <v>48</v>
      </c>
      <c r="BF22" s="15">
        <v>69</v>
      </c>
      <c r="BG22" s="23">
        <v>59</v>
      </c>
      <c r="BH22" s="15">
        <v>0</v>
      </c>
      <c r="BI22" s="15">
        <v>42</v>
      </c>
      <c r="BJ22" s="15">
        <v>69</v>
      </c>
      <c r="BK22" s="15">
        <v>52</v>
      </c>
      <c r="BL22" s="15">
        <v>11</v>
      </c>
      <c r="BM22" s="15">
        <v>35</v>
      </c>
      <c r="BN22" s="15">
        <v>31</v>
      </c>
      <c r="BO22" s="15">
        <v>51</v>
      </c>
      <c r="BP22" s="15" t="s">
        <v>48</v>
      </c>
      <c r="BQ22" s="15" t="s">
        <v>48</v>
      </c>
      <c r="BR22" s="108">
        <v>50</v>
      </c>
      <c r="BS22" s="15" t="s">
        <v>48</v>
      </c>
      <c r="BT22" s="15" t="s">
        <v>48</v>
      </c>
      <c r="BU22" s="108">
        <v>27</v>
      </c>
      <c r="BV22" s="15" t="s">
        <v>48</v>
      </c>
      <c r="BW22" s="15" t="s">
        <v>48</v>
      </c>
      <c r="BX22" s="15">
        <v>51</v>
      </c>
      <c r="BY22" s="15">
        <v>54</v>
      </c>
    </row>
    <row r="23" spans="1:77" ht="14.45" customHeight="1" thickBot="1">
      <c r="A23" s="192"/>
      <c r="B23" s="8" t="s">
        <v>54</v>
      </c>
      <c r="C23" s="19">
        <v>68</v>
      </c>
      <c r="D23" s="19">
        <v>68</v>
      </c>
      <c r="E23" s="19">
        <v>68</v>
      </c>
      <c r="F23" s="19">
        <v>68</v>
      </c>
      <c r="G23" s="19">
        <v>68</v>
      </c>
      <c r="H23" s="19">
        <v>68</v>
      </c>
      <c r="I23" s="19">
        <v>68</v>
      </c>
      <c r="J23" s="19">
        <v>68</v>
      </c>
      <c r="K23" s="19">
        <v>68</v>
      </c>
      <c r="L23" s="19">
        <v>68</v>
      </c>
      <c r="M23" s="19">
        <v>68</v>
      </c>
      <c r="N23" s="19">
        <v>68</v>
      </c>
      <c r="O23" s="19">
        <v>68</v>
      </c>
      <c r="P23" s="19">
        <v>68</v>
      </c>
      <c r="Q23" s="19">
        <v>68</v>
      </c>
      <c r="R23" s="19">
        <v>68</v>
      </c>
      <c r="S23" s="19">
        <v>68</v>
      </c>
      <c r="T23" s="19">
        <v>68</v>
      </c>
      <c r="U23" s="19">
        <v>68</v>
      </c>
      <c r="V23" s="19">
        <v>68</v>
      </c>
      <c r="W23" s="19">
        <v>68</v>
      </c>
      <c r="X23" s="19">
        <v>68</v>
      </c>
      <c r="Y23" s="19">
        <v>68</v>
      </c>
      <c r="Z23" s="19">
        <v>68</v>
      </c>
      <c r="AA23" s="19">
        <v>68</v>
      </c>
      <c r="AB23" s="19">
        <v>68</v>
      </c>
      <c r="AC23" s="19">
        <v>68</v>
      </c>
      <c r="AD23" s="19">
        <v>68</v>
      </c>
      <c r="AE23" s="19">
        <v>68</v>
      </c>
      <c r="AF23" s="19">
        <v>68</v>
      </c>
      <c r="AG23" s="19">
        <v>68</v>
      </c>
      <c r="AH23" s="19">
        <v>68</v>
      </c>
      <c r="AI23" s="19">
        <v>68</v>
      </c>
      <c r="AJ23" s="19">
        <v>68</v>
      </c>
      <c r="AK23" s="19">
        <v>68</v>
      </c>
      <c r="AL23" s="19">
        <v>68</v>
      </c>
      <c r="AM23" s="19">
        <v>68</v>
      </c>
      <c r="AN23" s="19">
        <v>68</v>
      </c>
      <c r="AO23" s="19">
        <v>68</v>
      </c>
      <c r="AP23" s="19">
        <v>68</v>
      </c>
      <c r="AQ23" s="19">
        <v>68</v>
      </c>
      <c r="AR23" s="19">
        <v>68</v>
      </c>
      <c r="AS23" s="19">
        <v>68</v>
      </c>
      <c r="AT23" s="19">
        <v>68</v>
      </c>
      <c r="AU23" s="19">
        <v>68</v>
      </c>
      <c r="AV23" s="19">
        <v>68</v>
      </c>
      <c r="AW23" s="19">
        <v>68</v>
      </c>
      <c r="AX23" s="19">
        <v>68</v>
      </c>
      <c r="AY23" s="19">
        <v>68</v>
      </c>
      <c r="AZ23" s="19">
        <v>68</v>
      </c>
      <c r="BA23" s="19">
        <v>68</v>
      </c>
      <c r="BB23" s="164">
        <v>68</v>
      </c>
      <c r="BC23" s="19">
        <v>68</v>
      </c>
      <c r="BD23" s="19">
        <v>68</v>
      </c>
      <c r="BE23" s="19">
        <v>68</v>
      </c>
      <c r="BF23" s="19">
        <v>68</v>
      </c>
      <c r="BG23" s="19">
        <v>68</v>
      </c>
      <c r="BH23" s="19">
        <v>68</v>
      </c>
      <c r="BI23" s="19">
        <v>68</v>
      </c>
      <c r="BJ23" s="19">
        <v>68</v>
      </c>
      <c r="BK23" s="19">
        <v>68</v>
      </c>
      <c r="BL23" s="19">
        <v>68</v>
      </c>
      <c r="BM23" s="19">
        <v>68</v>
      </c>
      <c r="BN23" s="19">
        <v>68</v>
      </c>
      <c r="BO23" s="19">
        <v>68</v>
      </c>
      <c r="BP23" s="19">
        <v>68</v>
      </c>
      <c r="BQ23" s="19">
        <v>68</v>
      </c>
      <c r="BR23" s="19">
        <v>68</v>
      </c>
      <c r="BS23" s="19">
        <v>68</v>
      </c>
      <c r="BT23" s="19">
        <v>69</v>
      </c>
      <c r="BU23" s="19">
        <v>68</v>
      </c>
      <c r="BV23" s="19">
        <v>69</v>
      </c>
      <c r="BW23" s="19">
        <v>70</v>
      </c>
      <c r="BX23" s="19">
        <v>68</v>
      </c>
      <c r="BY23" s="19">
        <v>68</v>
      </c>
    </row>
    <row r="24" spans="1:77" ht="15" thickBot="1">
      <c r="A24" s="192"/>
      <c r="B24" s="8" t="s">
        <v>33</v>
      </c>
      <c r="C24" s="20">
        <f>C22/C23</f>
        <v>0.58823529411764708</v>
      </c>
      <c r="D24" s="20">
        <f t="shared" ref="D24:BJ24" si="5">D22/D23</f>
        <v>0.27205882352941174</v>
      </c>
      <c r="E24" s="20">
        <f t="shared" si="5"/>
        <v>0.33088235294117646</v>
      </c>
      <c r="F24" s="20">
        <f t="shared" si="5"/>
        <v>0.26470588235294118</v>
      </c>
      <c r="G24" s="20">
        <f t="shared" si="5"/>
        <v>0.6029411764705882</v>
      </c>
      <c r="H24" s="20">
        <f t="shared" si="5"/>
        <v>0.35294117647058826</v>
      </c>
      <c r="I24" s="20">
        <f t="shared" si="5"/>
        <v>0.8529411764705882</v>
      </c>
      <c r="J24" s="123" t="s">
        <v>48</v>
      </c>
      <c r="K24" s="20">
        <f t="shared" si="5"/>
        <v>0.28676470588235292</v>
      </c>
      <c r="L24" s="20">
        <f t="shared" si="5"/>
        <v>0.38235294117647056</v>
      </c>
      <c r="M24" s="123" t="s">
        <v>48</v>
      </c>
      <c r="N24" s="123" t="s">
        <v>48</v>
      </c>
      <c r="O24" s="20">
        <f t="shared" si="5"/>
        <v>0.29411764705882354</v>
      </c>
      <c r="P24" s="20">
        <f t="shared" si="5"/>
        <v>0.73529411764705888</v>
      </c>
      <c r="Q24" s="20">
        <f t="shared" si="5"/>
        <v>0.35294117647058826</v>
      </c>
      <c r="R24" s="20">
        <f t="shared" si="5"/>
        <v>0.45588235294117646</v>
      </c>
      <c r="S24" s="20">
        <f t="shared" si="5"/>
        <v>0.25</v>
      </c>
      <c r="T24" s="20">
        <f t="shared" si="5"/>
        <v>0.35294117647058826</v>
      </c>
      <c r="U24" s="20">
        <f t="shared" si="5"/>
        <v>0.58823529411764708</v>
      </c>
      <c r="V24" s="123" t="s">
        <v>48</v>
      </c>
      <c r="W24" s="20">
        <f t="shared" si="5"/>
        <v>0.54411764705882348</v>
      </c>
      <c r="X24" s="20">
        <f t="shared" si="5"/>
        <v>0.5</v>
      </c>
      <c r="Y24" s="123" t="s">
        <v>48</v>
      </c>
      <c r="Z24" s="20">
        <f t="shared" si="5"/>
        <v>0.41176470588235292</v>
      </c>
      <c r="AA24" s="123" t="s">
        <v>48</v>
      </c>
      <c r="AB24" s="123" t="s">
        <v>48</v>
      </c>
      <c r="AC24" s="20">
        <f t="shared" si="5"/>
        <v>0.39705882352941174</v>
      </c>
      <c r="AD24" s="20">
        <f t="shared" si="5"/>
        <v>0.69117647058823528</v>
      </c>
      <c r="AE24" s="20">
        <f t="shared" si="5"/>
        <v>0.26470588235294118</v>
      </c>
      <c r="AF24" s="20">
        <f t="shared" si="5"/>
        <v>0.25</v>
      </c>
      <c r="AG24" s="20">
        <f t="shared" si="5"/>
        <v>0.13235294117647059</v>
      </c>
      <c r="AH24" s="20">
        <f t="shared" si="5"/>
        <v>0.58823529411764708</v>
      </c>
      <c r="AI24" s="123" t="s">
        <v>48</v>
      </c>
      <c r="AJ24" s="20">
        <f t="shared" si="5"/>
        <v>0.19117647058823528</v>
      </c>
      <c r="AK24" s="20">
        <f t="shared" si="5"/>
        <v>0.23529411764705882</v>
      </c>
      <c r="AL24" s="20">
        <f t="shared" si="5"/>
        <v>0.51470588235294112</v>
      </c>
      <c r="AM24" s="20">
        <f t="shared" si="5"/>
        <v>0.30882352941176472</v>
      </c>
      <c r="AN24" s="20">
        <f t="shared" si="5"/>
        <v>0.58823529411764708</v>
      </c>
      <c r="AO24" s="123" t="s">
        <v>48</v>
      </c>
      <c r="AP24" s="20">
        <f t="shared" si="5"/>
        <v>0.48529411764705882</v>
      </c>
      <c r="AQ24" s="123" t="s">
        <v>48</v>
      </c>
      <c r="AR24" s="20">
        <f t="shared" si="5"/>
        <v>0.29411764705882354</v>
      </c>
      <c r="AS24" s="20">
        <f t="shared" si="5"/>
        <v>0</v>
      </c>
      <c r="AT24" s="123" t="s">
        <v>48</v>
      </c>
      <c r="AU24" s="123" t="s">
        <v>48</v>
      </c>
      <c r="AV24" s="123" t="s">
        <v>48</v>
      </c>
      <c r="AW24" s="123" t="s">
        <v>48</v>
      </c>
      <c r="AX24" s="20">
        <f t="shared" si="5"/>
        <v>0.51470588235294112</v>
      </c>
      <c r="AY24" s="20">
        <f t="shared" si="5"/>
        <v>0.19117647058823528</v>
      </c>
      <c r="AZ24" s="20">
        <f t="shared" si="5"/>
        <v>0.35294117647058826</v>
      </c>
      <c r="BA24" s="123" t="s">
        <v>48</v>
      </c>
      <c r="BB24" s="165">
        <f t="shared" si="5"/>
        <v>0.55882352941176472</v>
      </c>
      <c r="BC24" s="20">
        <f t="shared" si="5"/>
        <v>1.0735294117647058</v>
      </c>
      <c r="BD24" s="20">
        <f t="shared" si="5"/>
        <v>1.0294117647058822</v>
      </c>
      <c r="BE24" s="123" t="s">
        <v>48</v>
      </c>
      <c r="BF24" s="20">
        <f t="shared" si="5"/>
        <v>1.0147058823529411</v>
      </c>
      <c r="BG24" s="20">
        <f t="shared" si="5"/>
        <v>0.86764705882352944</v>
      </c>
      <c r="BH24" s="20">
        <f t="shared" si="5"/>
        <v>0</v>
      </c>
      <c r="BI24" s="20">
        <f t="shared" si="5"/>
        <v>0.61764705882352944</v>
      </c>
      <c r="BJ24" s="20">
        <f t="shared" si="5"/>
        <v>1.0147058823529411</v>
      </c>
      <c r="BK24" s="20">
        <f t="shared" ref="BK24:BO24" si="6">BK22/BK23</f>
        <v>0.76470588235294112</v>
      </c>
      <c r="BL24" s="20">
        <f t="shared" si="6"/>
        <v>0.16176470588235295</v>
      </c>
      <c r="BM24" s="20">
        <f t="shared" si="6"/>
        <v>0.51470588235294112</v>
      </c>
      <c r="BN24" s="20">
        <f t="shared" si="6"/>
        <v>0.45588235294117646</v>
      </c>
      <c r="BO24" s="20">
        <f t="shared" si="6"/>
        <v>0.75</v>
      </c>
      <c r="BP24" s="87" t="e">
        <v>#N/A</v>
      </c>
      <c r="BQ24" s="87" t="e">
        <v>#N/A</v>
      </c>
      <c r="BR24" s="20">
        <f>BR22/BQ23</f>
        <v>0.73529411764705888</v>
      </c>
      <c r="BS24" s="87" t="e">
        <v>#N/A</v>
      </c>
      <c r="BT24" s="87" t="e">
        <v>#N/A</v>
      </c>
      <c r="BU24" s="20">
        <f>BU22/BT23</f>
        <v>0.39130434782608697</v>
      </c>
      <c r="BV24" s="87" t="e">
        <v>#N/A</v>
      </c>
      <c r="BW24" s="87" t="e">
        <v>#N/A</v>
      </c>
      <c r="BX24" s="20">
        <f t="shared" ref="BX24:BY24" si="7">BX22/BX23</f>
        <v>0.75</v>
      </c>
      <c r="BY24" s="20">
        <f t="shared" si="7"/>
        <v>0.79411764705882348</v>
      </c>
    </row>
    <row r="25" spans="1:77">
      <c r="A25" s="192"/>
      <c r="B25" s="8" t="s">
        <v>49</v>
      </c>
      <c r="C25" s="12" t="str">
        <f>VLOOKUP(C24,Feuille3!$P$2:$R$6,3,TRUE)</f>
        <v>Interesting</v>
      </c>
      <c r="D25" s="12" t="str">
        <f>VLOOKUP(D24,Feuille3!$P$2:$R$6,3,TRUE)</f>
        <v>Normal</v>
      </c>
      <c r="E25" s="12" t="str">
        <f>VLOOKUP(E24,Feuille3!$P$2:$R$6,3,TRUE)</f>
        <v>Normal</v>
      </c>
      <c r="F25" s="12" t="str">
        <f>VLOOKUP(F24,Feuille3!$P$2:$R$6,3,TRUE)</f>
        <v>Normal</v>
      </c>
      <c r="G25" s="12" t="str">
        <f>VLOOKUP(G24,Feuille3!$P$2:$R$6,3,TRUE)</f>
        <v>Interesting</v>
      </c>
      <c r="H25" s="12" t="str">
        <f>VLOOKUP(H24,Feuille3!$P$2:$R$6,3,TRUE)</f>
        <v>Normal</v>
      </c>
      <c r="I25" s="12" t="str">
        <f>VLOOKUP(I24,Feuille3!$P$2:$R$6,3,TRUE)</f>
        <v>Interesting</v>
      </c>
      <c r="J25" s="12" t="e">
        <f>VLOOKUP(J24,Feuille3!$P$2:$R$6,3,TRUE)</f>
        <v>#N/A</v>
      </c>
      <c r="K25" s="12" t="str">
        <f>VLOOKUP(K24,Feuille3!$P$2:$R$6,3,TRUE)</f>
        <v>Normal</v>
      </c>
      <c r="L25" s="12" t="str">
        <f>VLOOKUP(L24,Feuille3!$P$2:$R$6,3,TRUE)</f>
        <v>Normal</v>
      </c>
      <c r="M25" s="12" t="e">
        <f>VLOOKUP(M24,Feuille3!$P$2:$R$6,3,TRUE)</f>
        <v>#N/A</v>
      </c>
      <c r="N25" s="12" t="e">
        <f>VLOOKUP(N24,Feuille3!$P$2:$R$6,3,TRUE)</f>
        <v>#N/A</v>
      </c>
      <c r="O25" s="12" t="str">
        <f>VLOOKUP(O24,Feuille3!$P$2:$R$6,3,TRUE)</f>
        <v>Normal</v>
      </c>
      <c r="P25" s="12" t="str">
        <f>VLOOKUP(P24,Feuille3!$P$2:$R$6,3,TRUE)</f>
        <v>Interesting</v>
      </c>
      <c r="Q25" s="12" t="str">
        <f>VLOOKUP(Q24,Feuille3!$P$2:$R$6,3,TRUE)</f>
        <v>Normal</v>
      </c>
      <c r="R25" s="12" t="str">
        <f>VLOOKUP(R24,Feuille3!$P$2:$R$6,3,TRUE)</f>
        <v>Normal</v>
      </c>
      <c r="S25" s="12" t="str">
        <f>VLOOKUP(S24,Feuille3!$P$2:$R$6,3,TRUE)</f>
        <v>Normal</v>
      </c>
      <c r="T25" s="12" t="str">
        <f>VLOOKUP(T24,Feuille3!$P$2:$R$6,3,TRUE)</f>
        <v>Normal</v>
      </c>
      <c r="U25" s="12" t="str">
        <f>VLOOKUP(U24,Feuille3!$P$2:$R$6,3,TRUE)</f>
        <v>Interesting</v>
      </c>
      <c r="V25" s="12" t="e">
        <f>VLOOKUP(V24,Feuille3!$P$2:$R$6,3,TRUE)</f>
        <v>#N/A</v>
      </c>
      <c r="W25" s="12" t="str">
        <f>VLOOKUP(W24,Feuille3!$P$2:$R$6,3,TRUE)</f>
        <v>Interesting</v>
      </c>
      <c r="X25" s="12" t="str">
        <f>VLOOKUP(X24,Feuille3!$P$2:$R$6,3,TRUE)</f>
        <v>Interesting</v>
      </c>
      <c r="Y25" s="12" t="e">
        <f>VLOOKUP(Y24,Feuille3!$P$2:$R$6,3,TRUE)</f>
        <v>#N/A</v>
      </c>
      <c r="Z25" s="12" t="str">
        <f>VLOOKUP(Z24,Feuille3!$P$2:$R$6,3,TRUE)</f>
        <v>Normal</v>
      </c>
      <c r="AA25" s="12" t="e">
        <f>VLOOKUP(AA24,Feuille3!$P$2:$R$6,3,TRUE)</f>
        <v>#N/A</v>
      </c>
      <c r="AB25" s="12" t="e">
        <f>VLOOKUP(AB24,Feuille3!$P$2:$R$6,3,TRUE)</f>
        <v>#N/A</v>
      </c>
      <c r="AC25" s="12" t="str">
        <f>VLOOKUP(AC24,Feuille3!$P$2:$R$6,3,TRUE)</f>
        <v>Normal</v>
      </c>
      <c r="AD25" s="12" t="str">
        <f>VLOOKUP(AD24,Feuille3!$P$2:$R$6,3,TRUE)</f>
        <v>Interesting</v>
      </c>
      <c r="AE25" s="12" t="str">
        <f>VLOOKUP(AE24,Feuille3!$P$2:$R$6,3,TRUE)</f>
        <v>Normal</v>
      </c>
      <c r="AF25" s="12" t="str">
        <f>VLOOKUP(AF24,Feuille3!$P$2:$R$6,3,TRUE)</f>
        <v>Normal</v>
      </c>
      <c r="AG25" s="12" t="str">
        <f>VLOOKUP(AG24,Feuille3!$P$2:$R$6,3,TRUE)</f>
        <v>Disappointing</v>
      </c>
      <c r="AH25" s="12" t="str">
        <f>VLOOKUP(AH24,Feuille3!$P$2:$R$6,3,TRUE)</f>
        <v>Interesting</v>
      </c>
      <c r="AI25" s="12" t="e">
        <f>VLOOKUP(AI24,Feuille3!$P$2:$R$6,3,TRUE)</f>
        <v>#N/A</v>
      </c>
      <c r="AJ25" s="12" t="str">
        <f>VLOOKUP(AJ24,Feuille3!$P$2:$R$6,3,TRUE)</f>
        <v>Disappointing</v>
      </c>
      <c r="AK25" s="12" t="str">
        <f>VLOOKUP(AK24,Feuille3!$P$2:$R$6,3,TRUE)</f>
        <v>Disappointing</v>
      </c>
      <c r="AL25" s="12" t="str">
        <f>VLOOKUP(AL24,Feuille3!$P$2:$R$6,3,TRUE)</f>
        <v>Interesting</v>
      </c>
      <c r="AM25" s="12" t="str">
        <f>VLOOKUP(AM24,Feuille3!$P$2:$R$6,3,TRUE)</f>
        <v>Normal</v>
      </c>
      <c r="AN25" s="12" t="str">
        <f>VLOOKUP(AN24,Feuille3!$P$2:$R$6,3,TRUE)</f>
        <v>Interesting</v>
      </c>
      <c r="AO25" s="12" t="e">
        <f>VLOOKUP(AO24,Feuille3!$P$2:$R$6,3,TRUE)</f>
        <v>#N/A</v>
      </c>
      <c r="AP25" s="12" t="str">
        <f>VLOOKUP(AP24,Feuille3!$P$2:$R$6,3,TRUE)</f>
        <v>Normal</v>
      </c>
      <c r="AQ25" s="12" t="e">
        <f>VLOOKUP(AQ24,Feuille3!$P$2:$R$6,3,TRUE)</f>
        <v>#N/A</v>
      </c>
      <c r="AR25" s="12" t="str">
        <f>VLOOKUP(AR24,Feuille3!$P$2:$R$6,3,TRUE)</f>
        <v>Normal</v>
      </c>
      <c r="AS25" s="12" t="str">
        <f>VLOOKUP(AS24,Feuille3!$P$2:$R$6,3,TRUE)</f>
        <v>Very disappointing</v>
      </c>
      <c r="AT25" s="12" t="e">
        <f>VLOOKUP(AT24,Feuille3!$P$2:$R$6,3,TRUE)</f>
        <v>#N/A</v>
      </c>
      <c r="AU25" s="12" t="e">
        <f>VLOOKUP(AU24,Feuille3!$P$2:$R$6,3,TRUE)</f>
        <v>#N/A</v>
      </c>
      <c r="AV25" s="12" t="e">
        <f>VLOOKUP(AV24,Feuille3!$P$2:$R$6,3,TRUE)</f>
        <v>#N/A</v>
      </c>
      <c r="AW25" s="12" t="e">
        <f>VLOOKUP(AW24,Feuille3!$P$2:$R$6,3,TRUE)</f>
        <v>#N/A</v>
      </c>
      <c r="AX25" s="12" t="str">
        <f>VLOOKUP(AX24,Feuille3!$P$2:$R$6,3,TRUE)</f>
        <v>Interesting</v>
      </c>
      <c r="AY25" s="12" t="str">
        <f>VLOOKUP(AY24,Feuille3!$P$2:$R$6,3,TRUE)</f>
        <v>Disappointing</v>
      </c>
      <c r="AZ25" s="12" t="str">
        <f>VLOOKUP(AZ24,Feuille3!$P$2:$R$6,3,TRUE)</f>
        <v>Normal</v>
      </c>
      <c r="BA25" s="12" t="e">
        <f>VLOOKUP(BA24,Feuille3!$P$2:$R$6,3,TRUE)</f>
        <v>#N/A</v>
      </c>
      <c r="BB25" s="166" t="str">
        <f>VLOOKUP(BB24,Feuille3!$P$2:$R$6,3,TRUE)</f>
        <v>Interesting</v>
      </c>
      <c r="BC25" s="12" t="str">
        <f>VLOOKUP(BC24,Feuille3!$P$2:$R$6,3,TRUE)</f>
        <v>Very interesting</v>
      </c>
      <c r="BD25" s="12" t="str">
        <f>VLOOKUP(BD24,Feuille3!$P$2:$R$6,3,TRUE)</f>
        <v>Very interesting</v>
      </c>
      <c r="BE25" s="12" t="e">
        <f>VLOOKUP(BE24,Feuille3!$P$2:$R$6,3,TRUE)</f>
        <v>#N/A</v>
      </c>
      <c r="BF25" s="12" t="str">
        <f>VLOOKUP(BF24,Feuille3!$P$2:$R$6,3,TRUE)</f>
        <v>Very interesting</v>
      </c>
      <c r="BG25" s="12" t="str">
        <f>VLOOKUP(BG24,Feuille3!$P$2:$R$6,3,TRUE)</f>
        <v>Interesting</v>
      </c>
      <c r="BH25" s="12" t="str">
        <f>VLOOKUP(BH24,Feuille3!$P$2:$R$6,3,TRUE)</f>
        <v>Very disappointing</v>
      </c>
      <c r="BI25" s="12" t="str">
        <f>VLOOKUP(BI24,Feuille3!$P$2:$R$6,3,TRUE)</f>
        <v>Interesting</v>
      </c>
      <c r="BJ25" s="12" t="str">
        <f>VLOOKUP(BJ24,Feuille3!$P$2:$R$6,3,TRUE)</f>
        <v>Very interesting</v>
      </c>
      <c r="BK25" s="12" t="str">
        <f>VLOOKUP(BK24,Feuille3!$P$2:$R$6,3,TRUE)</f>
        <v>Interesting</v>
      </c>
      <c r="BL25" s="12" t="str">
        <f>VLOOKUP(BL24,Feuille3!$P$2:$R$6,3,TRUE)</f>
        <v>Disappointing</v>
      </c>
      <c r="BM25" s="12" t="str">
        <f>VLOOKUP(BM24,Feuille3!$P$2:$R$6,3,TRUE)</f>
        <v>Interesting</v>
      </c>
      <c r="BN25" s="12" t="str">
        <f>VLOOKUP(BN24,Feuille3!$P$2:$R$6,3,TRUE)</f>
        <v>Normal</v>
      </c>
      <c r="BO25" s="12" t="str">
        <f>VLOOKUP(BO24,Feuille3!$P$2:$R$6,3,TRUE)</f>
        <v>Interesting</v>
      </c>
      <c r="BP25" s="87" t="e">
        <f>VLOOKUP(BP24,Feuille3!$G$2:$I$6,3,TRUE)</f>
        <v>#N/A</v>
      </c>
      <c r="BQ25" s="87" t="e">
        <f>VLOOKUP(BQ24,Feuille3!$G$2:$I$6,3,TRUE)</f>
        <v>#N/A</v>
      </c>
      <c r="BR25" s="12" t="str">
        <f>VLOOKUP(BR24,Feuille3!$P$2:$R$6,3,TRUE)</f>
        <v>Interesting</v>
      </c>
      <c r="BS25" s="87" t="e">
        <f>VLOOKUP(BS24,Feuille3!$G$2:$I$6,3,TRUE)</f>
        <v>#N/A</v>
      </c>
      <c r="BT25" s="87" t="e">
        <f>VLOOKUP(BT24,Feuille3!$G$2:$I$6,3,TRUE)</f>
        <v>#N/A</v>
      </c>
      <c r="BU25" s="12" t="str">
        <f>VLOOKUP(BU24,Feuille3!$P$2:$R$6,3,TRUE)</f>
        <v>Normal</v>
      </c>
      <c r="BV25" s="87" t="e">
        <f>VLOOKUP(BV24,Feuille3!$G$2:$I$6,3,TRUE)</f>
        <v>#N/A</v>
      </c>
      <c r="BW25" s="87" t="e">
        <f>VLOOKUP(BW24,Feuille3!$G$2:$I$6,3,TRUE)</f>
        <v>#N/A</v>
      </c>
      <c r="BX25" s="12" t="str">
        <f>VLOOKUP(BX24,Feuille3!$P$2:$R$6,3,TRUE)</f>
        <v>Interesting</v>
      </c>
      <c r="BY25" s="12" t="str">
        <f>VLOOKUP(BY24,Feuille3!$P$2:$R$6,3,TRUE)</f>
        <v>Interesting</v>
      </c>
    </row>
    <row r="26" spans="1:77" ht="15.75" thickBot="1">
      <c r="A26" s="109"/>
      <c r="B26" s="8" t="s">
        <v>23</v>
      </c>
      <c r="C26" s="12">
        <f>VLOOKUP(C25,Feuille3!$R$2:$S$6,2,FALSE)</f>
        <v>0.75</v>
      </c>
      <c r="D26" s="12">
        <f>VLOOKUP(D25,Feuille3!$R$2:$S$6,2,FALSE)</f>
        <v>0.5</v>
      </c>
      <c r="E26" s="12">
        <f>VLOOKUP(E25,Feuille3!$R$2:$S$6,2,FALSE)</f>
        <v>0.5</v>
      </c>
      <c r="F26" s="12">
        <f>VLOOKUP(F25,Feuille3!$R$2:$S$6,2,FALSE)</f>
        <v>0.5</v>
      </c>
      <c r="G26" s="12">
        <f>VLOOKUP(G25,Feuille3!$R$2:$S$6,2,FALSE)</f>
        <v>0.75</v>
      </c>
      <c r="H26" s="12">
        <f>VLOOKUP(H25,Feuille3!$R$2:$S$6,2,FALSE)</f>
        <v>0.5</v>
      </c>
      <c r="I26" s="12">
        <f>VLOOKUP(I25,Feuille3!$R$2:$S$6,2,FALSE)</f>
        <v>0.75</v>
      </c>
      <c r="J26" s="12" t="e">
        <f>VLOOKUP(J25,Feuille3!$R$2:$S$6,2,FALSE)</f>
        <v>#N/A</v>
      </c>
      <c r="K26" s="12">
        <f>VLOOKUP(K25,Feuille3!$R$2:$S$6,2,FALSE)</f>
        <v>0.5</v>
      </c>
      <c r="L26" s="12">
        <f>VLOOKUP(L25,Feuille3!$R$2:$S$6,2,FALSE)</f>
        <v>0.5</v>
      </c>
      <c r="M26" s="12" t="e">
        <f>VLOOKUP(M25,Feuille3!$R$2:$S$6,2,FALSE)</f>
        <v>#N/A</v>
      </c>
      <c r="N26" s="12" t="e">
        <f>VLOOKUP(N25,Feuille3!$R$2:$S$6,2,FALSE)</f>
        <v>#N/A</v>
      </c>
      <c r="O26" s="12">
        <f>VLOOKUP(O25,Feuille3!$R$2:$S$6,2,FALSE)</f>
        <v>0.5</v>
      </c>
      <c r="P26" s="12">
        <f>VLOOKUP(P25,Feuille3!$R$2:$S$6,2,FALSE)</f>
        <v>0.75</v>
      </c>
      <c r="Q26" s="12">
        <f>VLOOKUP(Q25,Feuille3!$R$2:$S$6,2,FALSE)</f>
        <v>0.5</v>
      </c>
      <c r="R26" s="12">
        <f>VLOOKUP(R25,Feuille3!$R$2:$S$6,2,FALSE)</f>
        <v>0.5</v>
      </c>
      <c r="S26" s="12">
        <f>VLOOKUP(S25,Feuille3!$R$2:$S$6,2,FALSE)</f>
        <v>0.5</v>
      </c>
      <c r="T26" s="12">
        <f>VLOOKUP(T25,Feuille3!$R$2:$S$6,2,FALSE)</f>
        <v>0.5</v>
      </c>
      <c r="U26" s="12">
        <f>VLOOKUP(U25,Feuille3!$R$2:$S$6,2,FALSE)</f>
        <v>0.75</v>
      </c>
      <c r="V26" s="12" t="e">
        <f>VLOOKUP(V25,Feuille3!$R$2:$S$6,2,FALSE)</f>
        <v>#N/A</v>
      </c>
      <c r="W26" s="12">
        <f>VLOOKUP(W25,Feuille3!$R$2:$S$6,2,FALSE)</f>
        <v>0.75</v>
      </c>
      <c r="X26" s="12">
        <f>VLOOKUP(X25,Feuille3!$R$2:$S$6,2,FALSE)</f>
        <v>0.75</v>
      </c>
      <c r="Y26" s="12" t="e">
        <f>VLOOKUP(Y25,Feuille3!$R$2:$S$6,2,FALSE)</f>
        <v>#N/A</v>
      </c>
      <c r="Z26" s="12">
        <f>VLOOKUP(Z25,Feuille3!$R$2:$S$6,2,FALSE)</f>
        <v>0.5</v>
      </c>
      <c r="AA26" s="12" t="e">
        <f>VLOOKUP(AA25,Feuille3!$R$2:$S$6,2,FALSE)</f>
        <v>#N/A</v>
      </c>
      <c r="AB26" s="12" t="e">
        <f>VLOOKUP(AB25,Feuille3!$R$2:$S$6,2,FALSE)</f>
        <v>#N/A</v>
      </c>
      <c r="AC26" s="12">
        <f>VLOOKUP(AC25,Feuille3!$R$2:$S$6,2,FALSE)</f>
        <v>0.5</v>
      </c>
      <c r="AD26" s="12">
        <f>VLOOKUP(AD25,Feuille3!$R$2:$S$6,2,FALSE)</f>
        <v>0.75</v>
      </c>
      <c r="AE26" s="12">
        <f>VLOOKUP(AE25,Feuille3!$R$2:$S$6,2,FALSE)</f>
        <v>0.5</v>
      </c>
      <c r="AF26" s="12">
        <f>VLOOKUP(AF25,Feuille3!$R$2:$S$6,2,FALSE)</f>
        <v>0.5</v>
      </c>
      <c r="AG26" s="12">
        <f>VLOOKUP(AG25,Feuille3!$R$2:$S$6,2,FALSE)</f>
        <v>0.25</v>
      </c>
      <c r="AH26" s="12">
        <f>VLOOKUP(AH25,Feuille3!$R$2:$S$6,2,FALSE)</f>
        <v>0.75</v>
      </c>
      <c r="AI26" s="12" t="e">
        <f>VLOOKUP(AI25,Feuille3!$R$2:$S$6,2,FALSE)</f>
        <v>#N/A</v>
      </c>
      <c r="AJ26" s="12">
        <f>VLOOKUP(AJ25,Feuille3!$R$2:$S$6,2,FALSE)</f>
        <v>0.25</v>
      </c>
      <c r="AK26" s="12">
        <f>VLOOKUP(AK25,Feuille3!$R$2:$S$6,2,FALSE)</f>
        <v>0.25</v>
      </c>
      <c r="AL26" s="12">
        <f>VLOOKUP(AL25,Feuille3!$R$2:$S$6,2,FALSE)</f>
        <v>0.75</v>
      </c>
      <c r="AM26" s="12">
        <f>VLOOKUP(AM25,Feuille3!$R$2:$S$6,2,FALSE)</f>
        <v>0.5</v>
      </c>
      <c r="AN26" s="12">
        <f>VLOOKUP(AN25,Feuille3!$R$2:$S$6,2,FALSE)</f>
        <v>0.75</v>
      </c>
      <c r="AO26" s="12" t="e">
        <f>VLOOKUP(AO25,Feuille3!$R$2:$S$6,2,FALSE)</f>
        <v>#N/A</v>
      </c>
      <c r="AP26" s="12">
        <f>VLOOKUP(AP25,Feuille3!$R$2:$S$6,2,FALSE)</f>
        <v>0.5</v>
      </c>
      <c r="AQ26" s="12" t="e">
        <f>VLOOKUP(AQ25,Feuille3!$R$2:$S$6,2,FALSE)</f>
        <v>#N/A</v>
      </c>
      <c r="AR26" s="12">
        <f>VLOOKUP(AR25,Feuille3!$R$2:$S$6,2,FALSE)</f>
        <v>0.5</v>
      </c>
      <c r="AS26" s="12">
        <f>VLOOKUP(AS25,Feuille3!$R$2:$S$6,2,FALSE)</f>
        <v>0</v>
      </c>
      <c r="AT26" s="12" t="e">
        <f>VLOOKUP(AT25,Feuille3!$R$2:$S$6,2,FALSE)</f>
        <v>#N/A</v>
      </c>
      <c r="AU26" s="12" t="e">
        <f>VLOOKUP(AU25,Feuille3!$R$2:$S$6,2,FALSE)</f>
        <v>#N/A</v>
      </c>
      <c r="AV26" s="12" t="e">
        <f>VLOOKUP(AV25,Feuille3!$R$2:$S$6,2,FALSE)</f>
        <v>#N/A</v>
      </c>
      <c r="AW26" s="12" t="e">
        <f>VLOOKUP(AW25,Feuille3!$R$2:$S$6,2,FALSE)</f>
        <v>#N/A</v>
      </c>
      <c r="AX26" s="12">
        <f>VLOOKUP(AX25,Feuille3!$R$2:$S$6,2,FALSE)</f>
        <v>0.75</v>
      </c>
      <c r="AY26" s="12">
        <f>VLOOKUP(AY25,Feuille3!$R$2:$S$6,2,FALSE)</f>
        <v>0.25</v>
      </c>
      <c r="AZ26" s="12">
        <f>VLOOKUP(AZ25,Feuille3!$R$2:$S$6,2,FALSE)</f>
        <v>0.5</v>
      </c>
      <c r="BA26" s="12" t="e">
        <f>VLOOKUP(BA25,Feuille3!$R$2:$S$6,2,FALSE)</f>
        <v>#N/A</v>
      </c>
      <c r="BB26" s="166">
        <f>VLOOKUP(BB25,Feuille3!$R$2:$S$6,2,FALSE)</f>
        <v>0.75</v>
      </c>
      <c r="BC26" s="12">
        <f>VLOOKUP(BC25,Feuille3!$R$2:$S$6,2,FALSE)</f>
        <v>1</v>
      </c>
      <c r="BD26" s="12">
        <f>VLOOKUP(BD25,Feuille3!$R$2:$S$6,2,FALSE)</f>
        <v>1</v>
      </c>
      <c r="BE26" s="12" t="e">
        <f>VLOOKUP(BE25,Feuille3!$R$2:$S$6,2,FALSE)</f>
        <v>#N/A</v>
      </c>
      <c r="BF26" s="12">
        <f>VLOOKUP(BF25,Feuille3!$R$2:$S$6,2,FALSE)</f>
        <v>1</v>
      </c>
      <c r="BG26" s="12">
        <f>VLOOKUP(BG25,Feuille3!$R$2:$S$6,2,FALSE)</f>
        <v>0.75</v>
      </c>
      <c r="BH26" s="12">
        <f>VLOOKUP(BH25,Feuille3!$R$2:$S$6,2,FALSE)</f>
        <v>0</v>
      </c>
      <c r="BI26" s="12">
        <f>VLOOKUP(BI25,Feuille3!$R$2:$S$6,2,FALSE)</f>
        <v>0.75</v>
      </c>
      <c r="BJ26" s="12">
        <f>VLOOKUP(BJ25,Feuille3!$R$2:$S$6,2,FALSE)</f>
        <v>1</v>
      </c>
      <c r="BK26" s="12">
        <f>VLOOKUP(BK25,Feuille3!$R$2:$S$6,2,FALSE)</f>
        <v>0.75</v>
      </c>
      <c r="BL26" s="12">
        <f>VLOOKUP(BL25,Feuille3!$R$2:$S$6,2,FALSE)</f>
        <v>0.25</v>
      </c>
      <c r="BM26" s="12">
        <f>VLOOKUP(BM25,Feuille3!$R$2:$S$6,2,FALSE)</f>
        <v>0.75</v>
      </c>
      <c r="BN26" s="12">
        <f>VLOOKUP(BN25,Feuille3!$R$2:$S$6,2,FALSE)</f>
        <v>0.5</v>
      </c>
      <c r="BO26" s="12">
        <f>VLOOKUP(BO25,Feuille3!$R$2:$S$6,2,FALSE)</f>
        <v>0.75</v>
      </c>
      <c r="BP26" s="96" t="e">
        <f>VLOOKUP(BP25,Feuille3!$I$2:$J$6,2,FALSE)</f>
        <v>#N/A</v>
      </c>
      <c r="BQ26" s="96" t="e">
        <f>VLOOKUP(BQ25,Feuille3!$I$2:$J$6,2,FALSE)</f>
        <v>#N/A</v>
      </c>
      <c r="BR26" s="12">
        <f>VLOOKUP(BR25,Feuille3!$R$2:$S$6,2,FALSE)</f>
        <v>0.75</v>
      </c>
      <c r="BS26" s="96" t="e">
        <f>VLOOKUP(BS25,Feuille3!$I$2:$J$6,2,FALSE)</f>
        <v>#N/A</v>
      </c>
      <c r="BT26" s="96" t="e">
        <f>VLOOKUP(BT25,Feuille3!$I$2:$J$6,2,FALSE)</f>
        <v>#N/A</v>
      </c>
      <c r="BU26" s="12">
        <f>VLOOKUP(BU25,Feuille3!$R$2:$S$6,2,FALSE)</f>
        <v>0.5</v>
      </c>
      <c r="BV26" s="96" t="e">
        <f>VLOOKUP(BV25,Feuille3!$I$2:$J$6,2,FALSE)</f>
        <v>#N/A</v>
      </c>
      <c r="BW26" s="96" t="e">
        <f>VLOOKUP(BW25,Feuille3!$I$2:$J$6,2,FALSE)</f>
        <v>#N/A</v>
      </c>
      <c r="BX26" s="12">
        <f>VLOOKUP(BX25,Feuille3!$R$2:$S$6,2,FALSE)</f>
        <v>0.75</v>
      </c>
      <c r="BY26" s="12">
        <f>VLOOKUP(BY25,Feuille3!$R$2:$S$6,2,FALSE)</f>
        <v>0.75</v>
      </c>
    </row>
    <row r="27" spans="1:77" ht="15" thickBot="1">
      <c r="A27" s="191" t="s">
        <v>59</v>
      </c>
      <c r="B27" s="9" t="s">
        <v>49</v>
      </c>
      <c r="C27" s="104" t="s">
        <v>61</v>
      </c>
      <c r="D27" s="104" t="s">
        <v>61</v>
      </c>
      <c r="E27" s="104" t="s">
        <v>61</v>
      </c>
      <c r="F27" s="104" t="s">
        <v>61</v>
      </c>
      <c r="G27" s="104" t="s">
        <v>61</v>
      </c>
      <c r="H27" s="104" t="s">
        <v>61</v>
      </c>
      <c r="I27" s="104" t="s">
        <v>60</v>
      </c>
      <c r="J27" s="104" t="s">
        <v>48</v>
      </c>
      <c r="K27" s="104" t="s">
        <v>61</v>
      </c>
      <c r="L27" s="104" t="s">
        <v>63</v>
      </c>
      <c r="M27" s="104" t="s">
        <v>63</v>
      </c>
      <c r="N27" s="104" t="s">
        <v>61</v>
      </c>
      <c r="O27" s="104" t="s">
        <v>61</v>
      </c>
      <c r="P27" s="104" t="s">
        <v>60</v>
      </c>
      <c r="Q27" s="104" t="s">
        <v>60</v>
      </c>
      <c r="R27" s="104" t="s">
        <v>60</v>
      </c>
      <c r="S27" s="104" t="s">
        <v>60</v>
      </c>
      <c r="T27" s="104" t="s">
        <v>60</v>
      </c>
      <c r="U27" s="104" t="s">
        <v>61</v>
      </c>
      <c r="V27" s="104" t="s">
        <v>60</v>
      </c>
      <c r="W27" s="104" t="s">
        <v>60</v>
      </c>
      <c r="X27" s="104" t="s">
        <v>60</v>
      </c>
      <c r="Y27" s="104" t="s">
        <v>48</v>
      </c>
      <c r="Z27" s="104" t="s">
        <v>60</v>
      </c>
      <c r="AA27" s="104" t="s">
        <v>60</v>
      </c>
      <c r="AB27" s="104" t="s">
        <v>60</v>
      </c>
      <c r="AC27" s="104" t="s">
        <v>48</v>
      </c>
      <c r="AD27" s="104" t="s">
        <v>60</v>
      </c>
      <c r="AE27" s="104" t="s">
        <v>60</v>
      </c>
      <c r="AF27" s="104" t="s">
        <v>48</v>
      </c>
      <c r="AG27" s="104" t="s">
        <v>60</v>
      </c>
      <c r="AH27" s="104" t="s">
        <v>61</v>
      </c>
      <c r="AI27" s="104" t="s">
        <v>60</v>
      </c>
      <c r="AJ27" s="104" t="s">
        <v>60</v>
      </c>
      <c r="AK27" s="104" t="s">
        <v>60</v>
      </c>
      <c r="AL27" s="104" t="s">
        <v>60</v>
      </c>
      <c r="AM27" s="104" t="s">
        <v>48</v>
      </c>
      <c r="AN27" s="104" t="s">
        <v>61</v>
      </c>
      <c r="AO27" s="104" t="s">
        <v>48</v>
      </c>
      <c r="AP27" s="104" t="s">
        <v>61</v>
      </c>
      <c r="AQ27" s="104"/>
      <c r="AR27" s="104"/>
      <c r="AS27" s="104" t="s">
        <v>48</v>
      </c>
      <c r="AT27" s="104" t="s">
        <v>48</v>
      </c>
      <c r="AU27" s="104" t="s">
        <v>48</v>
      </c>
      <c r="AV27" s="104" t="s">
        <v>48</v>
      </c>
      <c r="AW27" s="104" t="s">
        <v>48</v>
      </c>
      <c r="AX27" s="15" t="s">
        <v>61</v>
      </c>
      <c r="AY27" s="15" t="s">
        <v>48</v>
      </c>
      <c r="AZ27" s="15" t="s">
        <v>48</v>
      </c>
      <c r="BA27" s="15" t="s">
        <v>48</v>
      </c>
      <c r="BB27" s="161" t="s">
        <v>63</v>
      </c>
      <c r="BC27" s="15" t="s">
        <v>27</v>
      </c>
      <c r="BD27" s="15" t="s">
        <v>27</v>
      </c>
      <c r="BE27" s="15" t="s">
        <v>28</v>
      </c>
      <c r="BF27" s="15" t="s">
        <v>60</v>
      </c>
      <c r="BG27" s="23" t="s">
        <v>48</v>
      </c>
      <c r="BH27" s="15" t="s">
        <v>48</v>
      </c>
      <c r="BI27" s="15" t="s">
        <v>60</v>
      </c>
      <c r="BJ27" s="15" t="s">
        <v>60</v>
      </c>
      <c r="BK27" s="15" t="s">
        <v>60</v>
      </c>
      <c r="BL27" s="15" t="s">
        <v>60</v>
      </c>
      <c r="BM27" s="15" t="s">
        <v>60</v>
      </c>
      <c r="BN27" s="15" t="s">
        <v>62</v>
      </c>
      <c r="BO27" s="15" t="s">
        <v>60</v>
      </c>
      <c r="BP27" s="15" t="s">
        <v>48</v>
      </c>
      <c r="BQ27" s="15" t="s">
        <v>63</v>
      </c>
      <c r="BR27" s="15" t="s">
        <v>60</v>
      </c>
      <c r="BS27" s="15" t="s">
        <v>48</v>
      </c>
      <c r="BT27" s="15" t="s">
        <v>60</v>
      </c>
      <c r="BU27" s="15" t="s">
        <v>48</v>
      </c>
      <c r="BV27" s="15" t="s">
        <v>60</v>
      </c>
      <c r="BW27" s="15" t="s">
        <v>48</v>
      </c>
      <c r="BX27" s="15" t="s">
        <v>60</v>
      </c>
      <c r="BY27" s="15" t="s">
        <v>60</v>
      </c>
    </row>
    <row r="28" spans="1:77" ht="15" thickBot="1">
      <c r="A28" s="191"/>
      <c r="B28" s="13" t="s">
        <v>23</v>
      </c>
      <c r="C28" s="105">
        <f>VLOOKUP(C27,Feuille3!$T$2:$U$6,2,FALSE)</f>
        <v>0.66</v>
      </c>
      <c r="D28" s="105">
        <f>VLOOKUP(D27,Feuille3!$T$2:$U$6,2,FALSE)</f>
        <v>0.66</v>
      </c>
      <c r="E28" s="105">
        <f>VLOOKUP(E27,Feuille3!$T$2:$U$6,2,FALSE)</f>
        <v>0.66</v>
      </c>
      <c r="F28" s="105">
        <f>VLOOKUP(F27,Feuille3!$T$2:$U$6,2,FALSE)</f>
        <v>0.66</v>
      </c>
      <c r="G28" s="105">
        <f>VLOOKUP(G27,Feuille3!$T$2:$U$6,2,FALSE)</f>
        <v>0.66</v>
      </c>
      <c r="H28" s="105">
        <f>VLOOKUP(H27,Feuille3!$T$2:$U$6,2,FALSE)</f>
        <v>0.66</v>
      </c>
      <c r="I28" s="105">
        <f>VLOOKUP(I27,Feuille3!$T$2:$U$6,2,FALSE)</f>
        <v>1</v>
      </c>
      <c r="J28" s="105">
        <f>VLOOKUP(J27,Feuille3!$T$2:$U$6,2,FALSE)</f>
        <v>0</v>
      </c>
      <c r="K28" s="105">
        <f>VLOOKUP(K27,Feuille3!$T$2:$U$6,2,FALSE)</f>
        <v>0.66</v>
      </c>
      <c r="L28" s="105">
        <f>VLOOKUP(L27,Feuille3!$T$2:$U$6,2,FALSE)</f>
        <v>0.33</v>
      </c>
      <c r="M28" s="105">
        <f>VLOOKUP(M27,Feuille3!$T$2:$U$6,2,FALSE)</f>
        <v>0.33</v>
      </c>
      <c r="N28" s="105">
        <f>VLOOKUP(N27,Feuille3!$T$2:$U$6,2,FALSE)</f>
        <v>0.66</v>
      </c>
      <c r="O28" s="105">
        <f>VLOOKUP(O27,Feuille3!$T$2:$U$6,2,FALSE)</f>
        <v>0.66</v>
      </c>
      <c r="P28" s="105">
        <f>VLOOKUP(P27,Feuille3!$T$2:$U$6,2,FALSE)</f>
        <v>1</v>
      </c>
      <c r="Q28" s="105">
        <f>VLOOKUP(Q27,Feuille3!$T$2:$U$6,2,FALSE)</f>
        <v>1</v>
      </c>
      <c r="R28" s="105">
        <f>VLOOKUP(R27,Feuille3!$T$2:$U$6,2,FALSE)</f>
        <v>1</v>
      </c>
      <c r="S28" s="105">
        <f>VLOOKUP(S27,Feuille3!$T$2:$U$6,2,FALSE)</f>
        <v>1</v>
      </c>
      <c r="T28" s="105">
        <f>VLOOKUP(T27,Feuille3!$T$2:$U$6,2,FALSE)</f>
        <v>1</v>
      </c>
      <c r="U28" s="105">
        <f>VLOOKUP(U27,Feuille3!$T$2:$U$6,2,FALSE)</f>
        <v>0.66</v>
      </c>
      <c r="V28" s="105">
        <f>VLOOKUP(V27,Feuille3!$T$2:$U$6,2,FALSE)</f>
        <v>1</v>
      </c>
      <c r="W28" s="105">
        <f>VLOOKUP(W27,Feuille3!$T$2:$U$6,2,FALSE)</f>
        <v>1</v>
      </c>
      <c r="X28" s="105">
        <f>VLOOKUP(X27,Feuille3!$T$2:$U$6,2,FALSE)</f>
        <v>1</v>
      </c>
      <c r="Y28" s="105">
        <f>VLOOKUP(Y27,Feuille3!$T$2:$U$6,2,FALSE)</f>
        <v>0</v>
      </c>
      <c r="Z28" s="105">
        <f>VLOOKUP(Z27,Feuille3!$T$2:$U$6,2,FALSE)</f>
        <v>1</v>
      </c>
      <c r="AA28" s="105">
        <f>VLOOKUP(AA27,Feuille3!$T$2:$U$6,2,FALSE)</f>
        <v>1</v>
      </c>
      <c r="AB28" s="105">
        <f>VLOOKUP(AB27,Feuille3!$T$2:$U$6,2,FALSE)</f>
        <v>1</v>
      </c>
      <c r="AC28" s="105">
        <f>VLOOKUP(AC27,Feuille3!$T$2:$U$6,2,FALSE)</f>
        <v>0</v>
      </c>
      <c r="AD28" s="105">
        <f>VLOOKUP(AD27,Feuille3!$T$2:$U$6,2,FALSE)</f>
        <v>1</v>
      </c>
      <c r="AE28" s="105">
        <f>VLOOKUP(AE27,Feuille3!$T$2:$U$6,2,FALSE)</f>
        <v>1</v>
      </c>
      <c r="AF28" s="105">
        <f>VLOOKUP(AF27,Feuille3!$T$2:$U$6,2,FALSE)</f>
        <v>0</v>
      </c>
      <c r="AG28" s="105">
        <f>VLOOKUP(AG27,Feuille3!$T$2:$U$6,2,FALSE)</f>
        <v>1</v>
      </c>
      <c r="AH28" s="105">
        <f>VLOOKUP(AH27,Feuille3!$T$2:$U$6,2,FALSE)</f>
        <v>0.66</v>
      </c>
      <c r="AI28" s="105">
        <f>VLOOKUP(AI27,Feuille3!$T$2:$U$6,2,FALSE)</f>
        <v>1</v>
      </c>
      <c r="AJ28" s="105">
        <f>VLOOKUP(AJ27,Feuille3!$T$2:$U$6,2,FALSE)</f>
        <v>1</v>
      </c>
      <c r="AK28" s="105">
        <f>VLOOKUP(AK27,Feuille3!$T$2:$U$6,2,FALSE)</f>
        <v>1</v>
      </c>
      <c r="AL28" s="105">
        <f>VLOOKUP(AL27,Feuille3!$T$2:$U$6,2,FALSE)</f>
        <v>1</v>
      </c>
      <c r="AM28" s="105">
        <f>VLOOKUP(AM27,Feuille3!$T$2:$U$6,2,FALSE)</f>
        <v>0</v>
      </c>
      <c r="AN28" s="105">
        <f>VLOOKUP(AN27,Feuille3!$T$2:$U$6,2,FALSE)</f>
        <v>0.66</v>
      </c>
      <c r="AO28" s="105">
        <f>VLOOKUP(AO27,Feuille3!$T$2:$U$6,2,FALSE)</f>
        <v>0</v>
      </c>
      <c r="AP28" s="105">
        <f>VLOOKUP(AP27,Feuille3!$T$2:$U$6,2,FALSE)</f>
        <v>0.66</v>
      </c>
      <c r="AQ28" s="105" t="e">
        <f>VLOOKUP(AQ27,Feuille3!$T$2:$U$6,2,FALSE)</f>
        <v>#N/A</v>
      </c>
      <c r="AR28" s="105" t="e">
        <f>VLOOKUP(AR27,Feuille3!$T$2:$U$6,2,FALSE)</f>
        <v>#N/A</v>
      </c>
      <c r="AS28" s="105">
        <f>VLOOKUP(AS27,Feuille3!$T$2:$U$6,2,FALSE)</f>
        <v>0</v>
      </c>
      <c r="AT28" s="105">
        <f>VLOOKUP(AT27,Feuille3!$T$2:$U$6,2,FALSE)</f>
        <v>0</v>
      </c>
      <c r="AU28" s="105">
        <f>VLOOKUP(AU27,Feuille3!$T$2:$U$6,2,FALSE)</f>
        <v>0</v>
      </c>
      <c r="AV28" s="105">
        <f>VLOOKUP(AV27,Feuille3!$T$2:$U$6,2,FALSE)</f>
        <v>0</v>
      </c>
      <c r="AW28" s="105">
        <f>VLOOKUP(AW27,Feuille3!$T$2:$U$6,2,FALSE)</f>
        <v>0</v>
      </c>
      <c r="AX28" s="105">
        <f>VLOOKUP(AX27,Feuille3!$T$2:$U$6,2,FALSE)</f>
        <v>0.66</v>
      </c>
      <c r="AY28" s="105">
        <f>VLOOKUP(AY27,Feuille3!$T$2:$U$6,2,FALSE)</f>
        <v>0</v>
      </c>
      <c r="AZ28" s="105">
        <f>VLOOKUP(AZ27,Feuille3!$T$2:$U$6,2,FALSE)</f>
        <v>0</v>
      </c>
      <c r="BA28" s="105">
        <f>VLOOKUP(BA27,Feuille3!$T$2:$U$6,2,FALSE)</f>
        <v>0</v>
      </c>
      <c r="BB28" s="162">
        <f>VLOOKUP(BB27,Feuille3!$T$2:$U$6,2,FALSE)</f>
        <v>0.33</v>
      </c>
      <c r="BC28" s="105">
        <f>VLOOKUP(BC27,Feuille3!$T$2:$U$6,2,FALSE)</f>
        <v>1</v>
      </c>
      <c r="BD28" s="105">
        <f>VLOOKUP(BD27,Feuille3!$T$2:$U$6,2,FALSE)</f>
        <v>1</v>
      </c>
      <c r="BE28" s="105">
        <f>VLOOKUP(BE27,Feuille3!$T$2:$U$6,2,FALSE)</f>
        <v>0</v>
      </c>
      <c r="BF28" s="105">
        <f>VLOOKUP(BF27,Feuille3!$T$2:$U$6,2,FALSE)</f>
        <v>1</v>
      </c>
      <c r="BG28" s="105">
        <f>VLOOKUP(BG27,Feuille3!$T$2:$U$6,2,FALSE)</f>
        <v>0</v>
      </c>
      <c r="BH28" s="105">
        <f>VLOOKUP(BH27,Feuille3!$T$2:$U$6,2,FALSE)</f>
        <v>0</v>
      </c>
      <c r="BI28" s="105">
        <f>VLOOKUP(BI27,Feuille3!$T$2:$U$6,2,FALSE)</f>
        <v>1</v>
      </c>
      <c r="BJ28" s="105">
        <f>VLOOKUP(BJ27,Feuille3!$T$2:$U$6,2,FALSE)</f>
        <v>1</v>
      </c>
      <c r="BK28" s="105">
        <f>VLOOKUP(BK27,Feuille3!$T$2:$U$6,2,FALSE)</f>
        <v>1</v>
      </c>
      <c r="BL28" s="105">
        <f>VLOOKUP(BL27,Feuille3!$T$2:$U$6,2,FALSE)</f>
        <v>1</v>
      </c>
      <c r="BM28" s="105">
        <f>VLOOKUP(BM27,Feuille3!$T$2:$U$6,2,FALSE)</f>
        <v>1</v>
      </c>
      <c r="BN28" s="105">
        <f>VLOOKUP(BN27,Feuille3!$T$2:$U$6,2,FALSE)</f>
        <v>0</v>
      </c>
      <c r="BO28" s="105">
        <f>VLOOKUP(BO27,Feuille3!$T$2:$U$6,2,FALSE)</f>
        <v>1</v>
      </c>
      <c r="BP28" s="105">
        <f>VLOOKUP(BP27,Feuille3!$T$2:$U$6,2,FALSE)</f>
        <v>0</v>
      </c>
      <c r="BQ28" s="105">
        <f>VLOOKUP(BQ27,Feuille3!$T$2:$U$6,2,FALSE)</f>
        <v>0.33</v>
      </c>
      <c r="BR28" s="105">
        <f>VLOOKUP(BR27,Feuille3!$T$2:$U$6,2,FALSE)</f>
        <v>1</v>
      </c>
      <c r="BS28" s="105">
        <f>VLOOKUP(BS27,Feuille3!$T$2:$U$6,2,FALSE)</f>
        <v>0</v>
      </c>
      <c r="BT28" s="105">
        <f>VLOOKUP(BT27,Feuille3!$T$2:$U$6,2,FALSE)</f>
        <v>1</v>
      </c>
      <c r="BU28" s="105">
        <f>VLOOKUP(BU27,Feuille3!$T$2:$U$6,2,FALSE)</f>
        <v>0</v>
      </c>
      <c r="BV28" s="105">
        <f>VLOOKUP(BV27,Feuille3!$T$2:$U$6,2,FALSE)</f>
        <v>1</v>
      </c>
      <c r="BW28" s="105">
        <f>VLOOKUP(BW27,Feuille3!$T$2:$U$6,2,FALSE)</f>
        <v>0</v>
      </c>
      <c r="BX28" s="105">
        <f>VLOOKUP(BX27,Feuille3!$T$2:$U$6,2,FALSE)</f>
        <v>1</v>
      </c>
      <c r="BY28" s="105">
        <f>VLOOKUP(BY27,Feuille3!$T$2:$U$6,2,FALSE)</f>
        <v>1</v>
      </c>
    </row>
    <row r="29" spans="1:77" ht="15" thickBot="1">
      <c r="A29" s="191" t="s">
        <v>64</v>
      </c>
      <c r="B29" s="9" t="s">
        <v>49</v>
      </c>
      <c r="C29" s="104" t="s">
        <v>65</v>
      </c>
      <c r="D29" s="104" t="s">
        <v>65</v>
      </c>
      <c r="E29" s="104" t="s">
        <v>65</v>
      </c>
      <c r="F29" s="104" t="s">
        <v>65</v>
      </c>
      <c r="G29" s="104" t="s">
        <v>65</v>
      </c>
      <c r="H29" s="104" t="s">
        <v>65</v>
      </c>
      <c r="I29" s="104" t="s">
        <v>65</v>
      </c>
      <c r="J29" s="104" t="s">
        <v>65</v>
      </c>
      <c r="K29" s="104" t="s">
        <v>65</v>
      </c>
      <c r="L29" s="104" t="s">
        <v>65</v>
      </c>
      <c r="M29" s="110" t="s">
        <v>65</v>
      </c>
      <c r="N29" s="110" t="s">
        <v>212</v>
      </c>
      <c r="O29" s="110" t="s">
        <v>65</v>
      </c>
      <c r="P29" s="110" t="s">
        <v>65</v>
      </c>
      <c r="Q29" s="110" t="s">
        <v>65</v>
      </c>
      <c r="R29" s="110" t="s">
        <v>65</v>
      </c>
      <c r="S29" s="110" t="s">
        <v>65</v>
      </c>
      <c r="T29" s="110" t="s">
        <v>65</v>
      </c>
      <c r="U29" s="104" t="s">
        <v>65</v>
      </c>
      <c r="V29" s="110" t="s">
        <v>65</v>
      </c>
      <c r="W29" s="110" t="s">
        <v>65</v>
      </c>
      <c r="X29" s="110" t="s">
        <v>65</v>
      </c>
      <c r="Y29" s="110" t="s">
        <v>65</v>
      </c>
      <c r="Z29" s="110" t="s">
        <v>65</v>
      </c>
      <c r="AA29" s="110" t="s">
        <v>65</v>
      </c>
      <c r="AB29" s="110" t="s">
        <v>65</v>
      </c>
      <c r="AC29" s="110" t="s">
        <v>65</v>
      </c>
      <c r="AD29" s="110" t="s">
        <v>65</v>
      </c>
      <c r="AE29" s="110" t="s">
        <v>65</v>
      </c>
      <c r="AF29" s="110" t="s">
        <v>65</v>
      </c>
      <c r="AG29" s="110" t="s">
        <v>65</v>
      </c>
      <c r="AH29" s="104" t="s">
        <v>65</v>
      </c>
      <c r="AI29" s="110" t="s">
        <v>65</v>
      </c>
      <c r="AJ29" s="110" t="s">
        <v>65</v>
      </c>
      <c r="AK29" s="110" t="s">
        <v>212</v>
      </c>
      <c r="AL29" s="110" t="s">
        <v>212</v>
      </c>
      <c r="AM29" s="110" t="s">
        <v>212</v>
      </c>
      <c r="AN29" s="104" t="s">
        <v>65</v>
      </c>
      <c r="AO29" s="110" t="s">
        <v>212</v>
      </c>
      <c r="AP29" s="110" t="s">
        <v>212</v>
      </c>
      <c r="AQ29" s="110" t="s">
        <v>212</v>
      </c>
      <c r="AR29" s="110" t="s">
        <v>212</v>
      </c>
      <c r="AS29" s="110" t="s">
        <v>212</v>
      </c>
      <c r="AT29" s="110" t="s">
        <v>212</v>
      </c>
      <c r="AU29" s="111" t="s">
        <v>212</v>
      </c>
      <c r="AV29" s="111" t="s">
        <v>212</v>
      </c>
      <c r="AW29" s="111" t="s">
        <v>212</v>
      </c>
      <c r="AX29" s="111" t="s">
        <v>212</v>
      </c>
      <c r="AY29" s="111" t="s">
        <v>212</v>
      </c>
      <c r="AZ29" s="111" t="s">
        <v>212</v>
      </c>
      <c r="BA29" s="110" t="s">
        <v>65</v>
      </c>
      <c r="BB29" s="167" t="s">
        <v>65</v>
      </c>
      <c r="BC29" s="15" t="s">
        <v>65</v>
      </c>
      <c r="BD29" s="15" t="s">
        <v>65</v>
      </c>
      <c r="BE29" s="15" t="s">
        <v>65</v>
      </c>
      <c r="BF29" s="15" t="s">
        <v>65</v>
      </c>
      <c r="BG29" s="23" t="s">
        <v>65</v>
      </c>
      <c r="BH29" s="15" t="s">
        <v>194</v>
      </c>
      <c r="BI29" s="15" t="s">
        <v>212</v>
      </c>
      <c r="BJ29" s="15" t="s">
        <v>212</v>
      </c>
      <c r="BK29" s="15" t="s">
        <v>212</v>
      </c>
      <c r="BL29" s="15" t="s">
        <v>212</v>
      </c>
      <c r="BM29" s="15" t="s">
        <v>212</v>
      </c>
      <c r="BN29" s="15" t="s">
        <v>212</v>
      </c>
      <c r="BO29" s="15" t="s">
        <v>212</v>
      </c>
      <c r="BP29" s="15" t="s">
        <v>212</v>
      </c>
      <c r="BQ29" s="15" t="s">
        <v>212</v>
      </c>
      <c r="BR29" s="15" t="s">
        <v>212</v>
      </c>
      <c r="BS29" s="15" t="s">
        <v>212</v>
      </c>
      <c r="BT29" s="15" t="s">
        <v>212</v>
      </c>
      <c r="BU29" s="15" t="s">
        <v>212</v>
      </c>
      <c r="BV29" s="15" t="s">
        <v>212</v>
      </c>
      <c r="BW29" s="15" t="s">
        <v>212</v>
      </c>
      <c r="BX29" s="15" t="s">
        <v>212</v>
      </c>
      <c r="BY29" s="15" t="s">
        <v>212</v>
      </c>
    </row>
    <row r="30" spans="1:77" ht="15" thickBot="1">
      <c r="A30" s="191"/>
      <c r="B30" s="13" t="s">
        <v>23</v>
      </c>
      <c r="C30" s="105">
        <f>VLOOKUP(C29,Feuille3!$V$2:$W$5,2,FALSE)</f>
        <v>1</v>
      </c>
      <c r="D30" s="105">
        <f>VLOOKUP(D29,Feuille3!$V$2:$W$5,2,FALSE)</f>
        <v>1</v>
      </c>
      <c r="E30" s="105">
        <f>VLOOKUP(E29,Feuille3!$V$2:$W$5,2,FALSE)</f>
        <v>1</v>
      </c>
      <c r="F30" s="105">
        <f>VLOOKUP(F29,Feuille3!$V$2:$W$5,2,FALSE)</f>
        <v>1</v>
      </c>
      <c r="G30" s="105">
        <f>VLOOKUP(G29,Feuille3!$V$2:$W$5,2,FALSE)</f>
        <v>1</v>
      </c>
      <c r="H30" s="105">
        <f>VLOOKUP(H29,Feuille3!$V$2:$W$5,2,FALSE)</f>
        <v>1</v>
      </c>
      <c r="I30" s="105">
        <f>VLOOKUP(I29,Feuille3!$V$2:$W$5,2,FALSE)</f>
        <v>1</v>
      </c>
      <c r="J30" s="105">
        <f>VLOOKUP(J29,Feuille3!$V$2:$W$5,2,FALSE)</f>
        <v>1</v>
      </c>
      <c r="K30" s="105">
        <f>VLOOKUP(K29,Feuille3!$V$2:$W$5,2,FALSE)</f>
        <v>1</v>
      </c>
      <c r="L30" s="105">
        <f>VLOOKUP(L29,Feuille3!$V$2:$W$5,2,FALSE)</f>
        <v>1</v>
      </c>
      <c r="M30" s="105">
        <f>VLOOKUP(M29,Feuille3!$V$2:$W$5,2,FALSE)</f>
        <v>1</v>
      </c>
      <c r="N30" s="105">
        <f>VLOOKUP(N29,Feuille3!$V$2:$W$5,2,FALSE)</f>
        <v>1</v>
      </c>
      <c r="O30" s="105">
        <f>VLOOKUP(O29,Feuille3!$V$2:$W$5,2,FALSE)</f>
        <v>1</v>
      </c>
      <c r="P30" s="105">
        <f>VLOOKUP(P29,Feuille3!$V$2:$W$5,2,FALSE)</f>
        <v>1</v>
      </c>
      <c r="Q30" s="105">
        <f>VLOOKUP(Q29,Feuille3!$V$2:$W$5,2,FALSE)</f>
        <v>1</v>
      </c>
      <c r="R30" s="105">
        <f>VLOOKUP(R29,Feuille3!$V$2:$W$5,2,FALSE)</f>
        <v>1</v>
      </c>
      <c r="S30" s="105">
        <f>VLOOKUP(S29,Feuille3!$V$2:$W$5,2,FALSE)</f>
        <v>1</v>
      </c>
      <c r="T30" s="105">
        <f>VLOOKUP(T29,Feuille3!$V$2:$W$5,2,FALSE)</f>
        <v>1</v>
      </c>
      <c r="U30" s="105">
        <f>VLOOKUP(U29,Feuille3!$V$2:$W$5,2,FALSE)</f>
        <v>1</v>
      </c>
      <c r="V30" s="105">
        <f>VLOOKUP(V29,Feuille3!$V$2:$W$5,2,FALSE)</f>
        <v>1</v>
      </c>
      <c r="W30" s="105">
        <f>VLOOKUP(W29,Feuille3!$V$2:$W$5,2,FALSE)</f>
        <v>1</v>
      </c>
      <c r="X30" s="105">
        <f>VLOOKUP(X29,Feuille3!$V$2:$W$5,2,FALSE)</f>
        <v>1</v>
      </c>
      <c r="Y30" s="105">
        <f>VLOOKUP(Y29,Feuille3!$V$2:$W$5,2,FALSE)</f>
        <v>1</v>
      </c>
      <c r="Z30" s="105">
        <f>VLOOKUP(Z29,Feuille3!$V$2:$W$5,2,FALSE)</f>
        <v>1</v>
      </c>
      <c r="AA30" s="105">
        <f>VLOOKUP(AA29,Feuille3!$V$2:$W$5,2,FALSE)</f>
        <v>1</v>
      </c>
      <c r="AB30" s="105">
        <f>VLOOKUP(AB29,Feuille3!$V$2:$W$5,2,FALSE)</f>
        <v>1</v>
      </c>
      <c r="AC30" s="105">
        <f>VLOOKUP(AC29,Feuille3!$V$2:$W$5,2,FALSE)</f>
        <v>1</v>
      </c>
      <c r="AD30" s="105">
        <f>VLOOKUP(AD29,Feuille3!$V$2:$W$5,2,FALSE)</f>
        <v>1</v>
      </c>
      <c r="AE30" s="105">
        <f>VLOOKUP(AE29,Feuille3!$V$2:$W$5,2,FALSE)</f>
        <v>1</v>
      </c>
      <c r="AF30" s="105">
        <f>VLOOKUP(AF29,Feuille3!$V$2:$W$5,2,FALSE)</f>
        <v>1</v>
      </c>
      <c r="AG30" s="105">
        <f>VLOOKUP(AG29,Feuille3!$V$2:$W$5,2,FALSE)</f>
        <v>1</v>
      </c>
      <c r="AH30" s="105">
        <f>VLOOKUP(AH29,Feuille3!$V$2:$W$5,2,FALSE)</f>
        <v>1</v>
      </c>
      <c r="AI30" s="105">
        <f>VLOOKUP(AI29,Feuille3!$V$2:$W$5,2,FALSE)</f>
        <v>1</v>
      </c>
      <c r="AJ30" s="105">
        <f>VLOOKUP(AJ29,Feuille3!$V$2:$W$5,2,FALSE)</f>
        <v>1</v>
      </c>
      <c r="AK30" s="105">
        <f>VLOOKUP(AK29,Feuille3!$V$2:$W$5,2,FALSE)</f>
        <v>1</v>
      </c>
      <c r="AL30" s="105">
        <f>VLOOKUP(AL29,Feuille3!$V$2:$W$5,2,FALSE)</f>
        <v>1</v>
      </c>
      <c r="AM30" s="105">
        <f>VLOOKUP(AM29,Feuille3!$V$2:$W$5,2,FALSE)</f>
        <v>1</v>
      </c>
      <c r="AN30" s="105">
        <f>VLOOKUP(AN29,Feuille3!$V$2:$W$5,2,FALSE)</f>
        <v>1</v>
      </c>
      <c r="AO30" s="105">
        <f>VLOOKUP(AO29,Feuille3!$V$2:$W$5,2,FALSE)</f>
        <v>1</v>
      </c>
      <c r="AP30" s="105">
        <f>VLOOKUP(AP29,Feuille3!$V$2:$W$5,2,FALSE)</f>
        <v>1</v>
      </c>
      <c r="AQ30" s="105">
        <f>VLOOKUP(AQ29,Feuille3!$V$2:$W$5,2,FALSE)</f>
        <v>1</v>
      </c>
      <c r="AR30" s="105">
        <f>VLOOKUP(AR29,Feuille3!$V$2:$W$5,2,FALSE)</f>
        <v>1</v>
      </c>
      <c r="AS30" s="105">
        <f>VLOOKUP(AS29,Feuille3!$V$2:$W$5,2,FALSE)</f>
        <v>1</v>
      </c>
      <c r="AT30" s="105">
        <f>VLOOKUP(AT29,Feuille3!$V$2:$W$5,2,FALSE)</f>
        <v>1</v>
      </c>
      <c r="AU30" s="105">
        <f>VLOOKUP(AU29,Feuille3!$V$2:$W$5,2,FALSE)</f>
        <v>1</v>
      </c>
      <c r="AV30" s="105">
        <f>VLOOKUP(AV29,Feuille3!$V$2:$W$5,2,FALSE)</f>
        <v>1</v>
      </c>
      <c r="AW30" s="105">
        <f>VLOOKUP(AW29,Feuille3!$V$2:$W$5,2,FALSE)</f>
        <v>1</v>
      </c>
      <c r="AX30" s="105">
        <f>VLOOKUP(AX29,Feuille3!$V$2:$W$5,2,FALSE)</f>
        <v>1</v>
      </c>
      <c r="AY30" s="105">
        <f>VLOOKUP(AY29,Feuille3!$V$2:$W$5,2,FALSE)</f>
        <v>1</v>
      </c>
      <c r="AZ30" s="105">
        <f>VLOOKUP(AZ29,Feuille3!$V$2:$W$5,2,FALSE)</f>
        <v>1</v>
      </c>
      <c r="BA30" s="105">
        <f>VLOOKUP(BA29,Feuille3!$V$2:$W$5,2,FALSE)</f>
        <v>1</v>
      </c>
      <c r="BB30" s="162">
        <f>VLOOKUP(BB29,Feuille3!$V$2:$W$5,2,FALSE)</f>
        <v>1</v>
      </c>
      <c r="BC30" s="105">
        <f>VLOOKUP(BC29,Feuille3!$V$2:$W$5,2,FALSE)</f>
        <v>1</v>
      </c>
      <c r="BD30" s="105">
        <f>VLOOKUP(BD29,Feuille3!$V$2:$W$5,2,FALSE)</f>
        <v>1</v>
      </c>
      <c r="BE30" s="105">
        <f>VLOOKUP(BE29,Feuille3!$V$2:$W$5,2,FALSE)</f>
        <v>1</v>
      </c>
      <c r="BF30" s="105">
        <f>VLOOKUP(BF29,Feuille3!$V$2:$W$5,2,FALSE)</f>
        <v>1</v>
      </c>
      <c r="BG30" s="105">
        <f>VLOOKUP(BG29,Feuille3!$V$2:$W$5,2,FALSE)</f>
        <v>1</v>
      </c>
      <c r="BH30" s="105">
        <f>VLOOKUP(BH29,Feuille3!$V$2:$W$5,2,FALSE)</f>
        <v>0</v>
      </c>
      <c r="BI30" s="105">
        <f>VLOOKUP(BI29,Feuille3!$V$2:$W$5,2,FALSE)</f>
        <v>1</v>
      </c>
      <c r="BJ30" s="105">
        <f>VLOOKUP(BJ29,Feuille3!$V$2:$W$5,2,FALSE)</f>
        <v>1</v>
      </c>
      <c r="BK30" s="105">
        <f>VLOOKUP(BK29,Feuille3!$V$2:$W$5,2,FALSE)</f>
        <v>1</v>
      </c>
      <c r="BL30" s="105">
        <f>VLOOKUP(BL29,Feuille3!$V$2:$W$5,2,FALSE)</f>
        <v>1</v>
      </c>
      <c r="BM30" s="105">
        <f>VLOOKUP(BM29,Feuille3!$V$2:$W$5,2,FALSE)</f>
        <v>1</v>
      </c>
      <c r="BN30" s="105">
        <f>VLOOKUP(BN29,Feuille3!$V$2:$W$5,2,FALSE)</f>
        <v>1</v>
      </c>
      <c r="BO30" s="105">
        <f>VLOOKUP(BO29,Feuille3!$V$2:$W$5,2,FALSE)</f>
        <v>1</v>
      </c>
      <c r="BP30" s="105">
        <f>VLOOKUP(BP29,Feuille3!$V$2:$W$5,2,FALSE)</f>
        <v>1</v>
      </c>
      <c r="BQ30" s="105">
        <f>VLOOKUP(BQ29,Feuille3!$V$2:$W$5,2,FALSE)</f>
        <v>1</v>
      </c>
      <c r="BR30" s="105">
        <f>VLOOKUP(BR29,Feuille3!$V$2:$W$5,2,FALSE)</f>
        <v>1</v>
      </c>
      <c r="BS30" s="105">
        <f>VLOOKUP(BS29,Feuille3!$V$2:$W$5,2,FALSE)</f>
        <v>1</v>
      </c>
      <c r="BT30" s="105">
        <f>VLOOKUP(BT29,Feuille3!$V$2:$W$5,2,FALSE)</f>
        <v>1</v>
      </c>
      <c r="BU30" s="105">
        <f>VLOOKUP(BU29,Feuille3!$V$2:$W$5,2,FALSE)</f>
        <v>1</v>
      </c>
      <c r="BV30" s="105">
        <f>VLOOKUP(BV29,Feuille3!$V$2:$W$5,2,FALSE)</f>
        <v>1</v>
      </c>
      <c r="BW30" s="105">
        <f>VLOOKUP(BW29,Feuille3!$V$2:$W$5,2,FALSE)</f>
        <v>1</v>
      </c>
      <c r="BX30" s="105">
        <f>VLOOKUP(BX29,Feuille3!$V$2:$W$5,2,FALSE)</f>
        <v>1</v>
      </c>
      <c r="BY30" s="105">
        <f>VLOOKUP(BY29,Feuille3!$V$2:$W$5,2,FALSE)</f>
        <v>1</v>
      </c>
    </row>
    <row r="31" spans="1:77" ht="15" thickBot="1">
      <c r="A31" s="191" t="s">
        <v>66</v>
      </c>
      <c r="B31" s="9" t="s">
        <v>49</v>
      </c>
      <c r="C31" s="112" t="s">
        <v>67</v>
      </c>
      <c r="D31" s="112" t="s">
        <v>67</v>
      </c>
      <c r="E31" s="112" t="s">
        <v>67</v>
      </c>
      <c r="F31" s="112" t="s">
        <v>67</v>
      </c>
      <c r="G31" s="112" t="s">
        <v>67</v>
      </c>
      <c r="H31" s="112" t="s">
        <v>67</v>
      </c>
      <c r="I31" s="112" t="s">
        <v>67</v>
      </c>
      <c r="J31" s="112" t="s">
        <v>67</v>
      </c>
      <c r="K31" s="112" t="s">
        <v>67</v>
      </c>
      <c r="L31" s="112" t="s">
        <v>67</v>
      </c>
      <c r="M31" s="112" t="s">
        <v>67</v>
      </c>
      <c r="N31" s="112" t="s">
        <v>67</v>
      </c>
      <c r="O31" s="112" t="s">
        <v>67</v>
      </c>
      <c r="P31" s="112" t="s">
        <v>67</v>
      </c>
      <c r="Q31" s="112" t="s">
        <v>67</v>
      </c>
      <c r="R31" s="112" t="s">
        <v>67</v>
      </c>
      <c r="S31" s="112" t="s">
        <v>67</v>
      </c>
      <c r="T31" s="112" t="s">
        <v>67</v>
      </c>
      <c r="U31" s="112" t="s">
        <v>67</v>
      </c>
      <c r="V31" s="112" t="s">
        <v>67</v>
      </c>
      <c r="W31" s="112" t="s">
        <v>67</v>
      </c>
      <c r="X31" s="112" t="s">
        <v>67</v>
      </c>
      <c r="Y31" s="112" t="s">
        <v>67</v>
      </c>
      <c r="Z31" s="112" t="s">
        <v>67</v>
      </c>
      <c r="AA31" s="112" t="s">
        <v>67</v>
      </c>
      <c r="AB31" s="112" t="s">
        <v>67</v>
      </c>
      <c r="AC31" s="112" t="s">
        <v>67</v>
      </c>
      <c r="AD31" s="112" t="s">
        <v>67</v>
      </c>
      <c r="AE31" s="112" t="s">
        <v>67</v>
      </c>
      <c r="AF31" s="112" t="s">
        <v>67</v>
      </c>
      <c r="AG31" s="112" t="s">
        <v>67</v>
      </c>
      <c r="AH31" s="112" t="s">
        <v>67</v>
      </c>
      <c r="AI31" s="112" t="s">
        <v>67</v>
      </c>
      <c r="AJ31" s="112" t="s">
        <v>67</v>
      </c>
      <c r="AK31" s="112" t="s">
        <v>67</v>
      </c>
      <c r="AL31" s="112" t="s">
        <v>67</v>
      </c>
      <c r="AM31" s="112" t="s">
        <v>201</v>
      </c>
      <c r="AN31" s="112" t="s">
        <v>67</v>
      </c>
      <c r="AO31" s="112" t="s">
        <v>67</v>
      </c>
      <c r="AP31" s="112" t="s">
        <v>67</v>
      </c>
      <c r="AQ31" s="112" t="s">
        <v>67</v>
      </c>
      <c r="AR31" s="112" t="s">
        <v>67</v>
      </c>
      <c r="AS31" s="112" t="s">
        <v>67</v>
      </c>
      <c r="AT31" s="112" t="s">
        <v>67</v>
      </c>
      <c r="AU31" s="113" t="s">
        <v>67</v>
      </c>
      <c r="AV31" s="113" t="s">
        <v>67</v>
      </c>
      <c r="AW31" s="113" t="s">
        <v>67</v>
      </c>
      <c r="AX31" s="113" t="s">
        <v>67</v>
      </c>
      <c r="AY31" s="113" t="s">
        <v>67</v>
      </c>
      <c r="AZ31" s="113" t="s">
        <v>67</v>
      </c>
      <c r="BA31" s="112" t="s">
        <v>67</v>
      </c>
      <c r="BB31" s="168" t="s">
        <v>67</v>
      </c>
      <c r="BC31" s="15" t="s">
        <v>67</v>
      </c>
      <c r="BD31" s="15" t="s">
        <v>67</v>
      </c>
      <c r="BE31" s="15" t="s">
        <v>67</v>
      </c>
      <c r="BF31" s="15" t="s">
        <v>67</v>
      </c>
      <c r="BG31" s="23" t="s">
        <v>67</v>
      </c>
      <c r="BH31" s="15" t="s">
        <v>67</v>
      </c>
      <c r="BI31" s="15" t="s">
        <v>201</v>
      </c>
      <c r="BJ31" s="15" t="s">
        <v>201</v>
      </c>
      <c r="BK31" s="15" t="s">
        <v>195</v>
      </c>
      <c r="BL31" s="15" t="s">
        <v>201</v>
      </c>
      <c r="BM31" s="15" t="s">
        <v>195</v>
      </c>
      <c r="BN31" s="15" t="s">
        <v>201</v>
      </c>
      <c r="BO31" s="15" t="s">
        <v>201</v>
      </c>
      <c r="BP31" s="15" t="s">
        <v>195</v>
      </c>
      <c r="BQ31" s="15" t="s">
        <v>195</v>
      </c>
      <c r="BR31" s="15" t="s">
        <v>201</v>
      </c>
      <c r="BS31" s="15" t="s">
        <v>201</v>
      </c>
      <c r="BT31" s="15" t="s">
        <v>201</v>
      </c>
      <c r="BU31" s="15" t="s">
        <v>201</v>
      </c>
      <c r="BV31" s="15" t="s">
        <v>201</v>
      </c>
      <c r="BW31" s="15" t="s">
        <v>201</v>
      </c>
      <c r="BX31" s="15" t="s">
        <v>201</v>
      </c>
      <c r="BY31" s="15" t="s">
        <v>201</v>
      </c>
    </row>
    <row r="32" spans="1:77" ht="15" thickBot="1">
      <c r="A32" s="191"/>
      <c r="B32" s="13" t="s">
        <v>23</v>
      </c>
      <c r="C32" s="105">
        <f>VLOOKUP(C31,Feuille3!$X$2:$Y$3,2,FALSE)</f>
        <v>1</v>
      </c>
      <c r="D32" s="105">
        <f>VLOOKUP(D31,Feuille3!$X$2:$Y$3,2,FALSE)</f>
        <v>1</v>
      </c>
      <c r="E32" s="105">
        <f>VLOOKUP(E31,Feuille3!$X$2:$Y$3,2,FALSE)</f>
        <v>1</v>
      </c>
      <c r="F32" s="105">
        <f>VLOOKUP(F31,Feuille3!$X$2:$Y$3,2,FALSE)</f>
        <v>1</v>
      </c>
      <c r="G32" s="105">
        <f>VLOOKUP(G31,Feuille3!$X$2:$Y$3,2,FALSE)</f>
        <v>1</v>
      </c>
      <c r="H32" s="105">
        <f>VLOOKUP(H31,Feuille3!$X$2:$Y$3,2,FALSE)</f>
        <v>1</v>
      </c>
      <c r="I32" s="105">
        <f>VLOOKUP(I31,Feuille3!$X$2:$Y$3,2,FALSE)</f>
        <v>1</v>
      </c>
      <c r="J32" s="105">
        <f>VLOOKUP(J31,Feuille3!$X$2:$Y$3,2,FALSE)</f>
        <v>1</v>
      </c>
      <c r="K32" s="105">
        <f>VLOOKUP(K31,Feuille3!$X$2:$Y$3,2,FALSE)</f>
        <v>1</v>
      </c>
      <c r="L32" s="105">
        <f>VLOOKUP(L31,Feuille3!$X$2:$Y$3,2,FALSE)</f>
        <v>1</v>
      </c>
      <c r="M32" s="105">
        <f>VLOOKUP(M31,Feuille3!$X$2:$Y$3,2,FALSE)</f>
        <v>1</v>
      </c>
      <c r="N32" s="105">
        <f>VLOOKUP(N31,Feuille3!$X$2:$Y$3,2,FALSE)</f>
        <v>1</v>
      </c>
      <c r="O32" s="105">
        <f>VLOOKUP(O31,Feuille3!$X$2:$Y$3,2,FALSE)</f>
        <v>1</v>
      </c>
      <c r="P32" s="105">
        <f>VLOOKUP(P31,Feuille3!$X$2:$Y$3,2,FALSE)</f>
        <v>1</v>
      </c>
      <c r="Q32" s="105">
        <f>VLOOKUP(Q31,Feuille3!$X$2:$Y$3,2,FALSE)</f>
        <v>1</v>
      </c>
      <c r="R32" s="105">
        <f>VLOOKUP(R31,Feuille3!$X$2:$Y$3,2,FALSE)</f>
        <v>1</v>
      </c>
      <c r="S32" s="105">
        <f>VLOOKUP(S31,Feuille3!$X$2:$Y$3,2,FALSE)</f>
        <v>1</v>
      </c>
      <c r="T32" s="105">
        <f>VLOOKUP(T31,Feuille3!$X$2:$Y$3,2,FALSE)</f>
        <v>1</v>
      </c>
      <c r="U32" s="105">
        <f>VLOOKUP(U31,Feuille3!$X$2:$Y$3,2,FALSE)</f>
        <v>1</v>
      </c>
      <c r="V32" s="105">
        <f>VLOOKUP(V31,Feuille3!$X$2:$Y$3,2,FALSE)</f>
        <v>1</v>
      </c>
      <c r="W32" s="105">
        <f>VLOOKUP(W31,Feuille3!$X$2:$Y$3,2,FALSE)</f>
        <v>1</v>
      </c>
      <c r="X32" s="105">
        <f>VLOOKUP(X31,Feuille3!$X$2:$Y$3,2,FALSE)</f>
        <v>1</v>
      </c>
      <c r="Y32" s="105">
        <f>VLOOKUP(Y31,Feuille3!$X$2:$Y$3,2,FALSE)</f>
        <v>1</v>
      </c>
      <c r="Z32" s="105">
        <f>VLOOKUP(Z31,Feuille3!$X$2:$Y$3,2,FALSE)</f>
        <v>1</v>
      </c>
      <c r="AA32" s="105">
        <f>VLOOKUP(AA31,Feuille3!$X$2:$Y$3,2,FALSE)</f>
        <v>1</v>
      </c>
      <c r="AB32" s="105">
        <f>VLOOKUP(AB31,Feuille3!$X$2:$Y$3,2,FALSE)</f>
        <v>1</v>
      </c>
      <c r="AC32" s="105">
        <f>VLOOKUP(AC31,Feuille3!$X$2:$Y$3,2,FALSE)</f>
        <v>1</v>
      </c>
      <c r="AD32" s="105">
        <f>VLOOKUP(AD31,Feuille3!$X$2:$Y$3,2,FALSE)</f>
        <v>1</v>
      </c>
      <c r="AE32" s="105">
        <f>VLOOKUP(AE31,Feuille3!$X$2:$Y$3,2,FALSE)</f>
        <v>1</v>
      </c>
      <c r="AF32" s="105">
        <f>VLOOKUP(AF31,Feuille3!$X$2:$Y$3,2,FALSE)</f>
        <v>1</v>
      </c>
      <c r="AG32" s="105">
        <f>VLOOKUP(AG31,Feuille3!$X$2:$Y$3,2,FALSE)</f>
        <v>1</v>
      </c>
      <c r="AH32" s="105">
        <f>VLOOKUP(AH31,Feuille3!$X$2:$Y$3,2,FALSE)</f>
        <v>1</v>
      </c>
      <c r="AI32" s="105">
        <f>VLOOKUP(AI31,Feuille3!$X$2:$Y$3,2,FALSE)</f>
        <v>1</v>
      </c>
      <c r="AJ32" s="105">
        <f>VLOOKUP(AJ31,Feuille3!$X$2:$Y$3,2,FALSE)</f>
        <v>1</v>
      </c>
      <c r="AK32" s="105">
        <f>VLOOKUP(AK31,Feuille3!$X$2:$Y$3,2,FALSE)</f>
        <v>1</v>
      </c>
      <c r="AL32" s="105">
        <f>VLOOKUP(AL31,Feuille3!$X$2:$Y$3,2,FALSE)</f>
        <v>1</v>
      </c>
      <c r="AM32" s="105">
        <f>VLOOKUP(AM31,Feuille3!$X$2:$Y$3,2,FALSE)</f>
        <v>1</v>
      </c>
      <c r="AN32" s="105">
        <f>VLOOKUP(AN31,Feuille3!$X$2:$Y$3,2,FALSE)</f>
        <v>1</v>
      </c>
      <c r="AO32" s="105">
        <f>VLOOKUP(AO31,Feuille3!$X$2:$Y$3,2,FALSE)</f>
        <v>1</v>
      </c>
      <c r="AP32" s="105">
        <f>VLOOKUP(AP31,Feuille3!$X$2:$Y$3,2,FALSE)</f>
        <v>1</v>
      </c>
      <c r="AQ32" s="105">
        <f>VLOOKUP(AQ31,Feuille3!$X$2:$Y$3,2,FALSE)</f>
        <v>1</v>
      </c>
      <c r="AR32" s="105">
        <f>VLOOKUP(AR31,Feuille3!$X$2:$Y$3,2,FALSE)</f>
        <v>1</v>
      </c>
      <c r="AS32" s="105">
        <f>VLOOKUP(AS31,Feuille3!$X$2:$Y$3,2,FALSE)</f>
        <v>1</v>
      </c>
      <c r="AT32" s="105">
        <f>VLOOKUP(AT31,Feuille3!$X$2:$Y$3,2,FALSE)</f>
        <v>1</v>
      </c>
      <c r="AU32" s="105">
        <f>VLOOKUP(AU31,Feuille3!$X$2:$Y$3,2,FALSE)</f>
        <v>1</v>
      </c>
      <c r="AV32" s="105">
        <f>VLOOKUP(AV31,Feuille3!$X$2:$Y$3,2,FALSE)</f>
        <v>1</v>
      </c>
      <c r="AW32" s="105">
        <f>VLOOKUP(AW31,Feuille3!$X$2:$Y$3,2,FALSE)</f>
        <v>1</v>
      </c>
      <c r="AX32" s="105">
        <f>VLOOKUP(AX31,Feuille3!$X$2:$Y$3,2,FALSE)</f>
        <v>1</v>
      </c>
      <c r="AY32" s="105">
        <f>VLOOKUP(AY31,Feuille3!$X$2:$Y$3,2,FALSE)</f>
        <v>1</v>
      </c>
      <c r="AZ32" s="105">
        <f>VLOOKUP(AZ31,Feuille3!$X$2:$Y$3,2,FALSE)</f>
        <v>1</v>
      </c>
      <c r="BA32" s="105">
        <f>VLOOKUP(BA31,Feuille3!$X$2:$Y$3,2,FALSE)</f>
        <v>1</v>
      </c>
      <c r="BB32" s="162">
        <f>VLOOKUP(BB31,Feuille3!$X$2:$Y$3,2,FALSE)</f>
        <v>1</v>
      </c>
      <c r="BC32" s="105">
        <f>VLOOKUP(BC31,Feuille3!$X$2:$Y$3,2,FALSE)</f>
        <v>1</v>
      </c>
      <c r="BD32" s="105">
        <f>VLOOKUP(BD31,Feuille3!$X$2:$Y$3,2,FALSE)</f>
        <v>1</v>
      </c>
      <c r="BE32" s="105">
        <f>VLOOKUP(BE31,Feuille3!$X$2:$Y$3,2,FALSE)</f>
        <v>1</v>
      </c>
      <c r="BF32" s="105">
        <f>VLOOKUP(BF31,Feuille3!$X$2:$Y$3,2,FALSE)</f>
        <v>1</v>
      </c>
      <c r="BG32" s="105">
        <f>VLOOKUP(BG31,Feuille3!$X$2:$Y$3,2,FALSE)</f>
        <v>1</v>
      </c>
      <c r="BH32" s="105">
        <f>VLOOKUP(BH31,Feuille3!$X$2:$Y$3,2,FALSE)</f>
        <v>1</v>
      </c>
      <c r="BI32" s="105">
        <f>VLOOKUP(BI31,Feuille3!$X$2:$Y$3,2,FALSE)</f>
        <v>1</v>
      </c>
      <c r="BJ32" s="105">
        <f>VLOOKUP(BJ31,Feuille3!$X$2:$Y$3,2,FALSE)</f>
        <v>1</v>
      </c>
      <c r="BK32" s="105">
        <f>VLOOKUP(BK31,Feuille3!$X$2:$Y$3,2,FALSE)</f>
        <v>0</v>
      </c>
      <c r="BL32" s="105">
        <f>VLOOKUP(BL31,Feuille3!$X$2:$Y$3,2,FALSE)</f>
        <v>1</v>
      </c>
      <c r="BM32" s="105">
        <f>VLOOKUP(BM31,Feuille3!$X$2:$Y$3,2,FALSE)</f>
        <v>0</v>
      </c>
      <c r="BN32" s="105">
        <f>VLOOKUP(BN31,Feuille3!$X$2:$Y$3,2,FALSE)</f>
        <v>1</v>
      </c>
      <c r="BO32" s="105">
        <f>VLOOKUP(BO31,Feuille3!$X$2:$Y$3,2,FALSE)</f>
        <v>1</v>
      </c>
      <c r="BP32" s="105">
        <f>VLOOKUP(BP31,Feuille3!$X$2:$Y$3,2,FALSE)</f>
        <v>0</v>
      </c>
      <c r="BQ32" s="105">
        <f>VLOOKUP(BQ31,Feuille3!$X$2:$Y$3,2,FALSE)</f>
        <v>0</v>
      </c>
      <c r="BR32" s="105">
        <f>VLOOKUP(BR31,Feuille3!$X$2:$Y$3,2,FALSE)</f>
        <v>1</v>
      </c>
      <c r="BS32" s="105">
        <f>VLOOKUP(BS31,Feuille3!$X$2:$Y$3,2,FALSE)</f>
        <v>1</v>
      </c>
      <c r="BT32" s="105">
        <f>VLOOKUP(BT31,Feuille3!$X$2:$Y$3,2,FALSE)</f>
        <v>1</v>
      </c>
      <c r="BU32" s="105">
        <f>VLOOKUP(BU31,Feuille3!$X$2:$Y$3,2,FALSE)</f>
        <v>1</v>
      </c>
      <c r="BV32" s="105">
        <f>VLOOKUP(BV31,Feuille3!$X$2:$Y$3,2,FALSE)</f>
        <v>1</v>
      </c>
      <c r="BW32" s="105">
        <f>VLOOKUP(BW31,Feuille3!$X$2:$Y$3,2,FALSE)</f>
        <v>1</v>
      </c>
      <c r="BX32" s="105">
        <f>VLOOKUP(BX31,Feuille3!$X$2:$Y$3,2,FALSE)</f>
        <v>1</v>
      </c>
      <c r="BY32" s="105">
        <f>VLOOKUP(BY31,Feuille3!$X$2:$Y$3,2,FALSE)</f>
        <v>1</v>
      </c>
    </row>
    <row r="33" spans="1:77" ht="15" thickBot="1">
      <c r="A33" s="191" t="s">
        <v>68</v>
      </c>
      <c r="B33" s="9" t="s">
        <v>49</v>
      </c>
      <c r="C33" s="112" t="s">
        <v>69</v>
      </c>
      <c r="D33" s="112" t="s">
        <v>69</v>
      </c>
      <c r="E33" s="112" t="s">
        <v>69</v>
      </c>
      <c r="F33" s="112" t="s">
        <v>69</v>
      </c>
      <c r="G33" s="112" t="s">
        <v>69</v>
      </c>
      <c r="H33" s="112" t="s">
        <v>69</v>
      </c>
      <c r="I33" s="112" t="s">
        <v>69</v>
      </c>
      <c r="J33" s="112" t="s">
        <v>69</v>
      </c>
      <c r="K33" s="112" t="s">
        <v>69</v>
      </c>
      <c r="L33" s="112" t="s">
        <v>69</v>
      </c>
      <c r="M33" s="112" t="s">
        <v>69</v>
      </c>
      <c r="N33" s="112" t="s">
        <v>69</v>
      </c>
      <c r="O33" s="112" t="s">
        <v>69</v>
      </c>
      <c r="P33" s="112" t="s">
        <v>69</v>
      </c>
      <c r="Q33" s="112" t="s">
        <v>69</v>
      </c>
      <c r="R33" s="112" t="s">
        <v>69</v>
      </c>
      <c r="S33" s="112" t="s">
        <v>69</v>
      </c>
      <c r="T33" s="112" t="s">
        <v>69</v>
      </c>
      <c r="U33" s="112" t="s">
        <v>69</v>
      </c>
      <c r="V33" s="112" t="s">
        <v>69</v>
      </c>
      <c r="W33" s="112" t="s">
        <v>69</v>
      </c>
      <c r="X33" s="112" t="s">
        <v>69</v>
      </c>
      <c r="Y33" s="112" t="s">
        <v>69</v>
      </c>
      <c r="Z33" s="112" t="s">
        <v>69</v>
      </c>
      <c r="AA33" s="112" t="s">
        <v>69</v>
      </c>
      <c r="AB33" s="112" t="s">
        <v>70</v>
      </c>
      <c r="AC33" s="112" t="s">
        <v>70</v>
      </c>
      <c r="AD33" s="112" t="s">
        <v>69</v>
      </c>
      <c r="AE33" s="112" t="s">
        <v>69</v>
      </c>
      <c r="AF33" s="112" t="s">
        <v>69</v>
      </c>
      <c r="AG33" s="112" t="s">
        <v>69</v>
      </c>
      <c r="AH33" s="112" t="s">
        <v>69</v>
      </c>
      <c r="AI33" s="112" t="s">
        <v>70</v>
      </c>
      <c r="AJ33" s="112" t="s">
        <v>69</v>
      </c>
      <c r="AK33" s="112" t="s">
        <v>69</v>
      </c>
      <c r="AL33" s="112" t="s">
        <v>69</v>
      </c>
      <c r="AM33" s="112" t="s">
        <v>69</v>
      </c>
      <c r="AN33" s="112" t="s">
        <v>69</v>
      </c>
      <c r="AO33" s="112"/>
      <c r="AP33" s="112" t="s">
        <v>69</v>
      </c>
      <c r="AQ33" s="112" t="s">
        <v>69</v>
      </c>
      <c r="AR33" s="112" t="s">
        <v>69</v>
      </c>
      <c r="AS33" s="112" t="s">
        <v>69</v>
      </c>
      <c r="AT33" s="112" t="s">
        <v>69</v>
      </c>
      <c r="AU33" s="113" t="s">
        <v>69</v>
      </c>
      <c r="AV33" s="113" t="s">
        <v>69</v>
      </c>
      <c r="AW33" s="113" t="s">
        <v>69</v>
      </c>
      <c r="AX33" s="113" t="s">
        <v>69</v>
      </c>
      <c r="AY33" s="113" t="s">
        <v>69</v>
      </c>
      <c r="AZ33" s="113" t="s">
        <v>69</v>
      </c>
      <c r="BA33" s="112" t="s">
        <v>69</v>
      </c>
      <c r="BB33" s="168" t="s">
        <v>69</v>
      </c>
      <c r="BC33" s="15" t="s">
        <v>69</v>
      </c>
      <c r="BD33" s="15" t="s">
        <v>70</v>
      </c>
      <c r="BE33" s="15" t="s">
        <v>213</v>
      </c>
      <c r="BF33" s="15" t="s">
        <v>70</v>
      </c>
      <c r="BG33" s="23" t="s">
        <v>213</v>
      </c>
      <c r="BH33" s="15" t="s">
        <v>213</v>
      </c>
      <c r="BI33" s="15" t="s">
        <v>213</v>
      </c>
      <c r="BJ33" s="15" t="s">
        <v>213</v>
      </c>
      <c r="BK33" s="15" t="s">
        <v>213</v>
      </c>
      <c r="BL33" s="15" t="s">
        <v>213</v>
      </c>
      <c r="BM33" s="15" t="s">
        <v>213</v>
      </c>
      <c r="BN33" s="15" t="s">
        <v>213</v>
      </c>
      <c r="BO33" s="15" t="s">
        <v>213</v>
      </c>
      <c r="BP33" s="15" t="s">
        <v>213</v>
      </c>
      <c r="BQ33" s="15" t="s">
        <v>213</v>
      </c>
      <c r="BR33" s="15" t="s">
        <v>213</v>
      </c>
      <c r="BS33" s="15" t="s">
        <v>528</v>
      </c>
      <c r="BT33" s="15" t="s">
        <v>213</v>
      </c>
      <c r="BU33" s="15" t="s">
        <v>213</v>
      </c>
      <c r="BV33" s="15" t="s">
        <v>213</v>
      </c>
      <c r="BW33" s="15" t="s">
        <v>213</v>
      </c>
      <c r="BX33" s="15" t="s">
        <v>213</v>
      </c>
      <c r="BY33" s="15" t="s">
        <v>213</v>
      </c>
    </row>
    <row r="34" spans="1:77" ht="15" thickBot="1">
      <c r="A34" s="191"/>
      <c r="B34" s="13" t="s">
        <v>23</v>
      </c>
      <c r="C34" s="105">
        <f>VLOOKUP(C33,Feuille3!$Z$2:$AJ$5,2,FALSE)</f>
        <v>1</v>
      </c>
      <c r="D34" s="105">
        <f>VLOOKUP(D33,Feuille3!$Z$2:$AJ$5,2,FALSE)</f>
        <v>1</v>
      </c>
      <c r="E34" s="105">
        <f>VLOOKUP(E33,Feuille3!$Z$2:$AJ$5,2,FALSE)</f>
        <v>1</v>
      </c>
      <c r="F34" s="105">
        <f>VLOOKUP(F33,Feuille3!$Z$2:$AJ$5,2,FALSE)</f>
        <v>1</v>
      </c>
      <c r="G34" s="105">
        <f>VLOOKUP(G33,Feuille3!$Z$2:$AJ$5,2,FALSE)</f>
        <v>1</v>
      </c>
      <c r="H34" s="105">
        <f>VLOOKUP(H33,Feuille3!$Z$2:$AJ$5,2,FALSE)</f>
        <v>1</v>
      </c>
      <c r="I34" s="105">
        <f>VLOOKUP(I33,Feuille3!$Z$2:$AJ$5,2,FALSE)</f>
        <v>1</v>
      </c>
      <c r="J34" s="105">
        <f>VLOOKUP(J33,Feuille3!$Z$2:$AJ$5,2,FALSE)</f>
        <v>1</v>
      </c>
      <c r="K34" s="105">
        <f>VLOOKUP(K33,Feuille3!$Z$2:$AJ$5,2,FALSE)</f>
        <v>1</v>
      </c>
      <c r="L34" s="105">
        <f>VLOOKUP(L33,Feuille3!$Z$2:$AJ$5,2,FALSE)</f>
        <v>1</v>
      </c>
      <c r="M34" s="105">
        <f>VLOOKUP(M33,Feuille3!$Z$2:$AJ$5,2,FALSE)</f>
        <v>1</v>
      </c>
      <c r="N34" s="105">
        <f>VLOOKUP(N33,Feuille3!$Z$2:$AJ$5,2,FALSE)</f>
        <v>1</v>
      </c>
      <c r="O34" s="105">
        <f>VLOOKUP(O33,Feuille3!$Z$2:$AJ$5,2,FALSE)</f>
        <v>1</v>
      </c>
      <c r="P34" s="105">
        <f>VLOOKUP(P33,Feuille3!$Z$2:$AJ$5,2,FALSE)</f>
        <v>1</v>
      </c>
      <c r="Q34" s="105">
        <f>VLOOKUP(Q33,Feuille3!$Z$2:$AJ$5,2,FALSE)</f>
        <v>1</v>
      </c>
      <c r="R34" s="105">
        <f>VLOOKUP(R33,Feuille3!$Z$2:$AJ$5,2,FALSE)</f>
        <v>1</v>
      </c>
      <c r="S34" s="105">
        <f>VLOOKUP(S33,Feuille3!$Z$2:$AJ$5,2,FALSE)</f>
        <v>1</v>
      </c>
      <c r="T34" s="105">
        <f>VLOOKUP(T33,Feuille3!$Z$2:$AJ$5,2,FALSE)</f>
        <v>1</v>
      </c>
      <c r="U34" s="105">
        <f>VLOOKUP(U33,Feuille3!$Z$2:$AJ$5,2,FALSE)</f>
        <v>1</v>
      </c>
      <c r="V34" s="105">
        <f>VLOOKUP(V33,Feuille3!$Z$2:$AJ$5,2,FALSE)</f>
        <v>1</v>
      </c>
      <c r="W34" s="105">
        <f>VLOOKUP(W33,Feuille3!$Z$2:$AJ$5,2,FALSE)</f>
        <v>1</v>
      </c>
      <c r="X34" s="105">
        <f>VLOOKUP(X33,Feuille3!$Z$2:$AJ$5,2,FALSE)</f>
        <v>1</v>
      </c>
      <c r="Y34" s="105">
        <f>VLOOKUP(Y33,Feuille3!$Z$2:$AJ$5,2,FALSE)</f>
        <v>1</v>
      </c>
      <c r="Z34" s="105">
        <f>VLOOKUP(Z33,Feuille3!$Z$2:$AJ$5,2,FALSE)</f>
        <v>1</v>
      </c>
      <c r="AA34" s="105">
        <f>VLOOKUP(AA33,Feuille3!$Z$2:$AJ$5,2,FALSE)</f>
        <v>1</v>
      </c>
      <c r="AB34" s="105">
        <f>VLOOKUP(AB33,Feuille3!$Z$2:$AJ$5,2,FALSE)</f>
        <v>0</v>
      </c>
      <c r="AC34" s="105">
        <f>VLOOKUP(AC33,Feuille3!$Z$2:$AJ$5,2,FALSE)</f>
        <v>0</v>
      </c>
      <c r="AD34" s="105">
        <f>VLOOKUP(AD33,Feuille3!$Z$2:$AJ$5,2,FALSE)</f>
        <v>1</v>
      </c>
      <c r="AE34" s="105">
        <f>VLOOKUP(AE33,Feuille3!$Z$2:$AJ$5,2,FALSE)</f>
        <v>1</v>
      </c>
      <c r="AF34" s="105">
        <f>VLOOKUP(AF33,Feuille3!$Z$2:$AJ$5,2,FALSE)</f>
        <v>1</v>
      </c>
      <c r="AG34" s="105">
        <f>VLOOKUP(AG33,Feuille3!$Z$2:$AJ$5,2,FALSE)</f>
        <v>1</v>
      </c>
      <c r="AH34" s="105">
        <f>VLOOKUP(AH33,Feuille3!$Z$2:$AJ$5,2,FALSE)</f>
        <v>1</v>
      </c>
      <c r="AI34" s="105">
        <f>VLOOKUP(AI33,Feuille3!$Z$2:$AJ$5,2,FALSE)</f>
        <v>0</v>
      </c>
      <c r="AJ34" s="105">
        <f>VLOOKUP(AJ33,Feuille3!$Z$2:$AJ$5,2,FALSE)</f>
        <v>1</v>
      </c>
      <c r="AK34" s="105">
        <f>VLOOKUP(AK33,Feuille3!$Z$2:$AJ$5,2,FALSE)</f>
        <v>1</v>
      </c>
      <c r="AL34" s="105">
        <f>VLOOKUP(AL33,Feuille3!$Z$2:$AJ$5,2,FALSE)</f>
        <v>1</v>
      </c>
      <c r="AM34" s="105">
        <f>VLOOKUP(AM33,Feuille3!$Z$2:$AJ$5,2,FALSE)</f>
        <v>1</v>
      </c>
      <c r="AN34" s="105">
        <f>VLOOKUP(AN33,Feuille3!$Z$2:$AJ$5,2,FALSE)</f>
        <v>1</v>
      </c>
      <c r="AO34" s="105" t="e">
        <f>VLOOKUP(AO33,Feuille3!$Z$2:$AJ$5,2,FALSE)</f>
        <v>#N/A</v>
      </c>
      <c r="AP34" s="105">
        <f>VLOOKUP(AP33,Feuille3!$Z$2:$AJ$5,2,FALSE)</f>
        <v>1</v>
      </c>
      <c r="AQ34" s="105">
        <f>VLOOKUP(AQ33,Feuille3!$Z$2:$AJ$5,2,FALSE)</f>
        <v>1</v>
      </c>
      <c r="AR34" s="105">
        <f>VLOOKUP(AR33,Feuille3!$Z$2:$AJ$5,2,FALSE)</f>
        <v>1</v>
      </c>
      <c r="AS34" s="105">
        <f>VLOOKUP(AS33,Feuille3!$Z$2:$AJ$5,2,FALSE)</f>
        <v>1</v>
      </c>
      <c r="AT34" s="105">
        <f>VLOOKUP(AT33,Feuille3!$Z$2:$AJ$5,2,FALSE)</f>
        <v>1</v>
      </c>
      <c r="AU34" s="105">
        <f>VLOOKUP(AU33,Feuille3!$Z$2:$AJ$5,2,FALSE)</f>
        <v>1</v>
      </c>
      <c r="AV34" s="105">
        <f>VLOOKUP(AV33,Feuille3!$Z$2:$AJ$5,2,FALSE)</f>
        <v>1</v>
      </c>
      <c r="AW34" s="105">
        <f>VLOOKUP(AW33,Feuille3!$Z$2:$AJ$5,2,FALSE)</f>
        <v>1</v>
      </c>
      <c r="AX34" s="105">
        <f>VLOOKUP(AX33,Feuille3!$Z$2:$AJ$5,2,FALSE)</f>
        <v>1</v>
      </c>
      <c r="AY34" s="105">
        <f>VLOOKUP(AY33,Feuille3!$Z$2:$AJ$5,2,FALSE)</f>
        <v>1</v>
      </c>
      <c r="AZ34" s="105">
        <f>VLOOKUP(AZ33,Feuille3!$Z$2:$AJ$5,2,FALSE)</f>
        <v>1</v>
      </c>
      <c r="BA34" s="105">
        <f>VLOOKUP(BA33,Feuille3!$Z$2:$AJ$5,2,FALSE)</f>
        <v>1</v>
      </c>
      <c r="BB34" s="162">
        <f>VLOOKUP(BB33,Feuille3!$Z$2:$AJ$5,2,FALSE)</f>
        <v>1</v>
      </c>
      <c r="BC34" s="105">
        <f>VLOOKUP(BC33,Feuille3!$Z$2:$AJ$5,2,FALSE)</f>
        <v>1</v>
      </c>
      <c r="BD34" s="105">
        <f>VLOOKUP(BD33,Feuille3!$Z$2:$AJ$5,2,FALSE)</f>
        <v>0</v>
      </c>
      <c r="BE34" s="105">
        <f>VLOOKUP(BE33,Feuille3!$Z$2:$AJ$5,2,FALSE)</f>
        <v>1</v>
      </c>
      <c r="BF34" s="105">
        <f>VLOOKUP(BF33,Feuille3!$Z$2:$AJ$5,2,FALSE)</f>
        <v>0</v>
      </c>
      <c r="BG34" s="105">
        <f>VLOOKUP(BG33,Feuille3!$Z$2:$AJ$5,2,FALSE)</f>
        <v>1</v>
      </c>
      <c r="BH34" s="105">
        <f>VLOOKUP(BH33,Feuille3!$Z$2:$AJ$5,2,FALSE)</f>
        <v>1</v>
      </c>
      <c r="BI34" s="105">
        <f>VLOOKUP(BI33,Feuille3!$Z$2:$AJ$5,2,FALSE)</f>
        <v>1</v>
      </c>
      <c r="BJ34" s="105">
        <f>VLOOKUP(BJ33,Feuille3!$Z$2:$AJ$5,2,FALSE)</f>
        <v>1</v>
      </c>
      <c r="BK34" s="105">
        <f>VLOOKUP(BK33,Feuille3!$Z$2:$AJ$5,2,FALSE)</f>
        <v>1</v>
      </c>
      <c r="BL34" s="105">
        <f>VLOOKUP(BL33,Feuille3!$Z$2:$AJ$5,2,FALSE)</f>
        <v>1</v>
      </c>
      <c r="BM34" s="105">
        <f>VLOOKUP(BM33,Feuille3!$Z$2:$AJ$5,2,FALSE)</f>
        <v>1</v>
      </c>
      <c r="BN34" s="105">
        <f>VLOOKUP(BN33,Feuille3!$Z$2:$AJ$5,2,FALSE)</f>
        <v>1</v>
      </c>
      <c r="BO34" s="105">
        <f>VLOOKUP(BO33,Feuille3!$Z$2:$AJ$5,2,FALSE)</f>
        <v>1</v>
      </c>
      <c r="BP34" s="105">
        <f>VLOOKUP(BP33,Feuille3!$Z$2:$AJ$5,2,FALSE)</f>
        <v>1</v>
      </c>
      <c r="BQ34" s="105">
        <f>VLOOKUP(BQ33,Feuille3!$Z$2:$AJ$5,2,FALSE)</f>
        <v>1</v>
      </c>
      <c r="BR34" s="105">
        <f>VLOOKUP(BR33,Feuille3!$Z$2:$AJ$5,2,FALSE)</f>
        <v>1</v>
      </c>
      <c r="BS34" s="128">
        <v>0</v>
      </c>
      <c r="BT34" s="105">
        <f>VLOOKUP(BT33,Feuille3!$Z$2:$AJ$5,2,FALSE)</f>
        <v>1</v>
      </c>
      <c r="BU34" s="105">
        <f>VLOOKUP(BU33,Feuille3!$Z$2:$AJ$5,2,FALSE)</f>
        <v>1</v>
      </c>
      <c r="BV34" s="105">
        <f>VLOOKUP(BV33,Feuille3!$Z$2:$AJ$5,2,FALSE)</f>
        <v>1</v>
      </c>
      <c r="BW34" s="105">
        <f>VLOOKUP(BW33,Feuille3!$Z$2:$AJ$5,2,FALSE)</f>
        <v>1</v>
      </c>
      <c r="BX34" s="105">
        <f>VLOOKUP(BX33,Feuille3!$Z$2:$AJ$5,2,FALSE)</f>
        <v>1</v>
      </c>
      <c r="BY34" s="105">
        <f>VLOOKUP(BY33,Feuille3!$Z$2:$AJ$5,2,FALSE)</f>
        <v>1</v>
      </c>
    </row>
    <row r="35" spans="1:77" ht="29.25" thickBot="1">
      <c r="A35" s="191" t="s">
        <v>71</v>
      </c>
      <c r="B35" s="9" t="s">
        <v>72</v>
      </c>
      <c r="C35" s="106" t="s">
        <v>48</v>
      </c>
      <c r="D35" s="106" t="s">
        <v>48</v>
      </c>
      <c r="E35" s="106" t="s">
        <v>48</v>
      </c>
      <c r="F35" s="106" t="s">
        <v>48</v>
      </c>
      <c r="G35" s="106" t="s">
        <v>48</v>
      </c>
      <c r="H35" s="106" t="s">
        <v>48</v>
      </c>
      <c r="I35" s="106" t="s">
        <v>48</v>
      </c>
      <c r="J35" s="106" t="s">
        <v>48</v>
      </c>
      <c r="K35" s="106" t="s">
        <v>48</v>
      </c>
      <c r="L35" s="106" t="s">
        <v>48</v>
      </c>
      <c r="M35" s="106" t="s">
        <v>48</v>
      </c>
      <c r="N35" s="106" t="s">
        <v>48</v>
      </c>
      <c r="O35" s="106" t="s">
        <v>48</v>
      </c>
      <c r="P35" s="106" t="s">
        <v>48</v>
      </c>
      <c r="Q35" s="106" t="s">
        <v>48</v>
      </c>
      <c r="R35" s="106" t="s">
        <v>48</v>
      </c>
      <c r="S35" s="106" t="s">
        <v>48</v>
      </c>
      <c r="T35" s="106" t="s">
        <v>48</v>
      </c>
      <c r="U35" s="106" t="s">
        <v>48</v>
      </c>
      <c r="V35" s="106" t="s">
        <v>48</v>
      </c>
      <c r="W35" s="106" t="s">
        <v>48</v>
      </c>
      <c r="X35" s="106" t="s">
        <v>48</v>
      </c>
      <c r="Y35" s="106" t="s">
        <v>48</v>
      </c>
      <c r="Z35" s="106" t="s">
        <v>48</v>
      </c>
      <c r="AA35" s="106" t="s">
        <v>48</v>
      </c>
      <c r="AB35" s="106" t="s">
        <v>48</v>
      </c>
      <c r="AC35" s="106" t="s">
        <v>48</v>
      </c>
      <c r="AD35" s="106" t="s">
        <v>48</v>
      </c>
      <c r="AE35" s="106" t="s">
        <v>48</v>
      </c>
      <c r="AF35" s="106" t="s">
        <v>48</v>
      </c>
      <c r="AG35" s="106" t="s">
        <v>48</v>
      </c>
      <c r="AH35" s="106" t="s">
        <v>48</v>
      </c>
      <c r="AI35" s="106" t="s">
        <v>48</v>
      </c>
      <c r="AJ35" s="106" t="s">
        <v>48</v>
      </c>
      <c r="AK35" s="106" t="s">
        <v>48</v>
      </c>
      <c r="AL35" s="106" t="s">
        <v>48</v>
      </c>
      <c r="AM35" s="106" t="s">
        <v>48</v>
      </c>
      <c r="AN35" s="106" t="s">
        <v>48</v>
      </c>
      <c r="AO35" s="106" t="s">
        <v>48</v>
      </c>
      <c r="AP35" s="106" t="s">
        <v>48</v>
      </c>
      <c r="AQ35" s="106" t="s">
        <v>48</v>
      </c>
      <c r="AR35" s="106" t="s">
        <v>48</v>
      </c>
      <c r="AS35" s="106" t="s">
        <v>48</v>
      </c>
      <c r="AT35" s="106" t="s">
        <v>48</v>
      </c>
      <c r="AU35" s="15" t="s">
        <v>48</v>
      </c>
      <c r="AV35" s="15" t="s">
        <v>48</v>
      </c>
      <c r="AW35" s="15" t="s">
        <v>48</v>
      </c>
      <c r="AX35" s="15" t="s">
        <v>48</v>
      </c>
      <c r="AY35" s="15" t="s">
        <v>48</v>
      </c>
      <c r="AZ35" s="15" t="s">
        <v>48</v>
      </c>
      <c r="BA35" s="106" t="s">
        <v>48</v>
      </c>
      <c r="BB35" s="169" t="s">
        <v>48</v>
      </c>
      <c r="BC35" s="15" t="s">
        <v>48</v>
      </c>
      <c r="BD35" s="15" t="s">
        <v>48</v>
      </c>
      <c r="BE35" s="15" t="s">
        <v>48</v>
      </c>
      <c r="BF35" s="15" t="s">
        <v>48</v>
      </c>
      <c r="BG35" s="23" t="s">
        <v>48</v>
      </c>
      <c r="BH35" s="15" t="s">
        <v>48</v>
      </c>
      <c r="BI35" s="15" t="s">
        <v>48</v>
      </c>
      <c r="BJ35" s="15" t="s">
        <v>48</v>
      </c>
      <c r="BK35" s="15" t="s">
        <v>48</v>
      </c>
      <c r="BL35" s="15" t="s">
        <v>48</v>
      </c>
      <c r="BM35" s="15" t="s">
        <v>48</v>
      </c>
      <c r="BN35" s="15" t="s">
        <v>48</v>
      </c>
      <c r="BO35" s="15" t="s">
        <v>48</v>
      </c>
      <c r="BP35" s="15" t="s">
        <v>48</v>
      </c>
      <c r="BQ35" s="15" t="s">
        <v>48</v>
      </c>
      <c r="BR35" s="15" t="s">
        <v>48</v>
      </c>
      <c r="BS35" s="15" t="s">
        <v>48</v>
      </c>
      <c r="BT35" s="15" t="s">
        <v>48</v>
      </c>
      <c r="BU35" s="15" t="s">
        <v>48</v>
      </c>
      <c r="BV35" s="15" t="s">
        <v>48</v>
      </c>
      <c r="BW35" s="15" t="s">
        <v>48</v>
      </c>
      <c r="BX35" s="15" t="s">
        <v>48</v>
      </c>
      <c r="BY35" s="15" t="s">
        <v>48</v>
      </c>
    </row>
    <row r="36" spans="1:77" ht="15" thickBot="1">
      <c r="A36" s="191"/>
      <c r="B36" s="8" t="s">
        <v>73</v>
      </c>
      <c r="C36" s="82" t="s">
        <v>48</v>
      </c>
      <c r="D36" s="82" t="s">
        <v>48</v>
      </c>
      <c r="E36" s="82" t="s">
        <v>48</v>
      </c>
      <c r="F36" s="82" t="s">
        <v>48</v>
      </c>
      <c r="G36" s="82" t="s">
        <v>48</v>
      </c>
      <c r="H36" s="82" t="s">
        <v>48</v>
      </c>
      <c r="I36" s="82" t="s">
        <v>48</v>
      </c>
      <c r="J36" s="82" t="s">
        <v>48</v>
      </c>
      <c r="K36" s="82" t="s">
        <v>48</v>
      </c>
      <c r="L36" s="82" t="s">
        <v>48</v>
      </c>
      <c r="M36" s="82" t="s">
        <v>48</v>
      </c>
      <c r="N36" s="82" t="s">
        <v>48</v>
      </c>
      <c r="O36" s="82" t="s">
        <v>48</v>
      </c>
      <c r="P36" s="82" t="s">
        <v>48</v>
      </c>
      <c r="Q36" s="82" t="s">
        <v>48</v>
      </c>
      <c r="R36" s="82" t="s">
        <v>48</v>
      </c>
      <c r="S36" s="82" t="s">
        <v>48</v>
      </c>
      <c r="T36" s="82" t="s">
        <v>48</v>
      </c>
      <c r="U36" s="82" t="s">
        <v>48</v>
      </c>
      <c r="V36" s="82" t="s">
        <v>48</v>
      </c>
      <c r="W36" s="82" t="s">
        <v>48</v>
      </c>
      <c r="X36" s="82" t="s">
        <v>48</v>
      </c>
      <c r="Y36" s="82" t="s">
        <v>48</v>
      </c>
      <c r="Z36" s="82" t="s">
        <v>48</v>
      </c>
      <c r="AA36" s="82" t="s">
        <v>48</v>
      </c>
      <c r="AB36" s="82" t="s">
        <v>48</v>
      </c>
      <c r="AC36" s="82" t="s">
        <v>48</v>
      </c>
      <c r="AD36" s="82" t="s">
        <v>48</v>
      </c>
      <c r="AE36" s="82" t="s">
        <v>48</v>
      </c>
      <c r="AF36" s="82" t="s">
        <v>48</v>
      </c>
      <c r="AG36" s="82" t="s">
        <v>48</v>
      </c>
      <c r="AH36" s="82" t="s">
        <v>48</v>
      </c>
      <c r="AI36" s="82" t="s">
        <v>48</v>
      </c>
      <c r="AJ36" s="82" t="s">
        <v>48</v>
      </c>
      <c r="AK36" s="82" t="s">
        <v>48</v>
      </c>
      <c r="AL36" s="82" t="s">
        <v>48</v>
      </c>
      <c r="AM36" s="82" t="s">
        <v>48</v>
      </c>
      <c r="AN36" s="82" t="s">
        <v>48</v>
      </c>
      <c r="AO36" s="82" t="s">
        <v>48</v>
      </c>
      <c r="AP36" s="82" t="s">
        <v>48</v>
      </c>
      <c r="AQ36" s="82" t="s">
        <v>48</v>
      </c>
      <c r="AR36" s="82" t="s">
        <v>48</v>
      </c>
      <c r="AS36" s="82" t="s">
        <v>48</v>
      </c>
      <c r="AT36" s="82" t="s">
        <v>48</v>
      </c>
      <c r="AU36" s="11" t="s">
        <v>48</v>
      </c>
      <c r="AV36" s="11" t="s">
        <v>48</v>
      </c>
      <c r="AW36" s="11" t="s">
        <v>48</v>
      </c>
      <c r="AX36" s="11" t="s">
        <v>48</v>
      </c>
      <c r="AY36" s="11" t="s">
        <v>48</v>
      </c>
      <c r="AZ36" s="11" t="s">
        <v>48</v>
      </c>
      <c r="BA36" s="82" t="s">
        <v>48</v>
      </c>
      <c r="BB36" s="163" t="s">
        <v>48</v>
      </c>
      <c r="BC36" s="108" t="s">
        <v>48</v>
      </c>
      <c r="BD36" s="11" t="s">
        <v>48</v>
      </c>
      <c r="BE36" s="11" t="s">
        <v>48</v>
      </c>
      <c r="BF36" s="11" t="s">
        <v>48</v>
      </c>
      <c r="BG36" s="10" t="s">
        <v>48</v>
      </c>
      <c r="BH36" s="11" t="s">
        <v>48</v>
      </c>
      <c r="BI36" s="11" t="s">
        <v>48</v>
      </c>
      <c r="BJ36" s="11" t="s">
        <v>48</v>
      </c>
      <c r="BK36" s="11" t="s">
        <v>48</v>
      </c>
      <c r="BL36" s="11" t="s">
        <v>48</v>
      </c>
      <c r="BM36" s="11" t="s">
        <v>48</v>
      </c>
      <c r="BN36" s="11" t="s">
        <v>48</v>
      </c>
      <c r="BO36" s="11" t="s">
        <v>48</v>
      </c>
      <c r="BP36" s="11" t="s">
        <v>48</v>
      </c>
      <c r="BQ36" s="11" t="s">
        <v>48</v>
      </c>
      <c r="BR36" s="11" t="s">
        <v>48</v>
      </c>
      <c r="BS36" s="11" t="s">
        <v>48</v>
      </c>
      <c r="BT36" s="11" t="s">
        <v>48</v>
      </c>
      <c r="BU36" s="11" t="s">
        <v>48</v>
      </c>
      <c r="BV36" s="11" t="s">
        <v>48</v>
      </c>
      <c r="BW36" s="11" t="s">
        <v>48</v>
      </c>
      <c r="BX36" s="11" t="s">
        <v>48</v>
      </c>
      <c r="BY36" s="11" t="s">
        <v>48</v>
      </c>
    </row>
    <row r="37" spans="1:77" ht="15" thickBot="1">
      <c r="A37" s="191"/>
      <c r="B37" s="8" t="s">
        <v>74</v>
      </c>
      <c r="C37" t="str">
        <f>IFERROR(#REF!/C36,"N/A")</f>
        <v>N/A</v>
      </c>
      <c r="D37" t="str">
        <f t="shared" ref="D37:K37" si="8">IFERROR(L35/D36,"N/A")</f>
        <v>N/A</v>
      </c>
      <c r="E37" t="str">
        <f t="shared" si="8"/>
        <v>N/A</v>
      </c>
      <c r="F37" t="str">
        <f t="shared" si="8"/>
        <v>N/A</v>
      </c>
      <c r="G37" t="str">
        <f t="shared" si="8"/>
        <v>N/A</v>
      </c>
      <c r="H37" t="str">
        <f t="shared" si="8"/>
        <v>N/A</v>
      </c>
      <c r="I37" t="str">
        <f t="shared" si="8"/>
        <v>N/A</v>
      </c>
      <c r="J37" t="str">
        <f t="shared" si="8"/>
        <v>N/A</v>
      </c>
      <c r="K37" t="str">
        <f t="shared" si="8"/>
        <v>N/A</v>
      </c>
      <c r="L37" t="str">
        <f t="shared" ref="L37:U37" si="9">IFERROR(U35/L36,"N/A")</f>
        <v>N/A</v>
      </c>
      <c r="M37" t="str">
        <f t="shared" si="9"/>
        <v>N/A</v>
      </c>
      <c r="N37" t="str">
        <f t="shared" si="9"/>
        <v>N/A</v>
      </c>
      <c r="O37" t="str">
        <f t="shared" si="9"/>
        <v>N/A</v>
      </c>
      <c r="P37" t="str">
        <f t="shared" si="9"/>
        <v>N/A</v>
      </c>
      <c r="Q37" t="str">
        <f t="shared" si="9"/>
        <v>N/A</v>
      </c>
      <c r="R37" t="str">
        <f t="shared" si="9"/>
        <v>N/A</v>
      </c>
      <c r="S37" t="str">
        <f t="shared" si="9"/>
        <v>N/A</v>
      </c>
      <c r="T37" t="str">
        <f t="shared" si="9"/>
        <v>N/A</v>
      </c>
      <c r="U37" t="str">
        <f t="shared" si="9"/>
        <v>N/A</v>
      </c>
      <c r="V37" t="str">
        <f>IFERROR(#REF!/V36,"N/A")</f>
        <v>N/A</v>
      </c>
      <c r="W37" t="str">
        <f>IFERROR(AE35/W36,"N/A")</f>
        <v>N/A</v>
      </c>
      <c r="X37" t="str">
        <f>IFERROR(AF35/X36,"N/A")</f>
        <v>N/A</v>
      </c>
      <c r="Y37" t="str">
        <f>IFERROR(AG35/Y36,"N/A")</f>
        <v>N/A</v>
      </c>
      <c r="Z37" t="str">
        <f>IFERROR(#REF!/Z36,"N/A")</f>
        <v>N/A</v>
      </c>
      <c r="AA37" t="str">
        <f>IFERROR(#REF!/AA36,"N/A")</f>
        <v>N/A</v>
      </c>
      <c r="AB37" t="str">
        <f>IFERROR(AH35/AB36,"N/A")</f>
        <v>N/A</v>
      </c>
      <c r="AC37" t="str">
        <f>IFERROR(AI35/AC36,"N/A")</f>
        <v>N/A</v>
      </c>
      <c r="AD37" t="str">
        <f>IFERROR(AJ35/AD36,"N/A")</f>
        <v>N/A</v>
      </c>
      <c r="AE37" t="str">
        <f>IFERROR(AL35/AE36,"N/A")</f>
        <v>N/A</v>
      </c>
      <c r="AF37" t="str">
        <f>IFERROR(AM35/AF36,"N/A")</f>
        <v>N/A</v>
      </c>
      <c r="AG37" t="str">
        <f>IFERROR(AN35/AG36,"N/A")</f>
        <v>N/A</v>
      </c>
      <c r="AH37" t="str">
        <f>IFERROR(AP35/AH36,"N/A")</f>
        <v>N/A</v>
      </c>
      <c r="AI37" t="str">
        <f>IFERROR(AQ35/AI36,"N/A")</f>
        <v>N/A</v>
      </c>
      <c r="AJ37" t="str">
        <f>IFERROR(AV35/AJ36,"N/A")</f>
        <v>N/A</v>
      </c>
      <c r="AK37" t="str">
        <f>IFERROR(#REF!/AK36,"N/A")</f>
        <v>N/A</v>
      </c>
      <c r="AL37" t="str">
        <f>IFERROR(AY35/AL36,"N/A")</f>
        <v>N/A</v>
      </c>
      <c r="AM37" t="str">
        <f>IFERROR(AZ35/AM36,"N/A")</f>
        <v>N/A</v>
      </c>
      <c r="AN37" t="str">
        <f>IFERROR(AV35/AN36,"N/A")</f>
        <v>N/A</v>
      </c>
      <c r="AO37" t="str">
        <f>IFERROR(BA35/AO36,"N/A")</f>
        <v>N/A</v>
      </c>
      <c r="AP37" t="str">
        <f>IFERROR(#REF!/AP36,"N/A")</f>
        <v>N/A</v>
      </c>
      <c r="AQ37" t="str">
        <f>IFERROR(#REF!/AQ36,"N/A")</f>
        <v>N/A</v>
      </c>
      <c r="AR37" t="str">
        <f>IFERROR(#REF!/AR36,"N/A")</f>
        <v>N/A</v>
      </c>
      <c r="AS37" t="str">
        <f>IFERROR(#REF!/AS36,"N/A")</f>
        <v>N/A</v>
      </c>
      <c r="AT37" t="str">
        <f>IFERROR(#REF!/AT36,"N/A")</f>
        <v>N/A</v>
      </c>
      <c r="AU37" s="19" t="str">
        <f>IFERROR(BK35/AU36,"N/A")</f>
        <v>N/A</v>
      </c>
      <c r="AV37" s="19" t="str">
        <f>IFERROR(BL35/AV36,"N/A")</f>
        <v>N/A</v>
      </c>
      <c r="AW37" s="19" t="str">
        <f>IFERROR(BO35/AW36,"N/A")</f>
        <v>N/A</v>
      </c>
      <c r="AX37" s="19" t="str">
        <f>IFERROR(BP35/AX36,"N/A")</f>
        <v>N/A</v>
      </c>
      <c r="AY37" s="19" t="str">
        <f>IFERROR(#REF!/AY36,"N/A")</f>
        <v>N/A</v>
      </c>
      <c r="AZ37" s="19" t="str">
        <f>IFERROR(#REF!/AZ36,"N/A")</f>
        <v>N/A</v>
      </c>
      <c r="BA37" t="str">
        <f>IFERROR(#REF!/BA36,"N/A")</f>
        <v>N/A</v>
      </c>
      <c r="BB37" s="170" t="str">
        <f>IFERROR(BC35/BB36,"N/A")</f>
        <v>N/A</v>
      </c>
      <c r="BC37" s="147" t="str">
        <f>IFERROR(#REF!/BC36,"N/A")</f>
        <v>N/A</v>
      </c>
      <c r="BD37" s="19" t="str">
        <f>IFERROR(#REF!/BD36,"N/A")</f>
        <v>N/A</v>
      </c>
      <c r="BE37" s="19" t="str">
        <f>IFERROR(BJ35/BE36,"N/A")</f>
        <v>N/A</v>
      </c>
      <c r="BF37" s="19" t="str">
        <f>IFERROR(BJ35/BF36,"N/A")</f>
        <v>N/A</v>
      </c>
      <c r="BG37" s="18" t="str">
        <f>IFERROR(BL35/BG36,"N/A")</f>
        <v>N/A</v>
      </c>
      <c r="BH37" s="19" t="str">
        <f>IFERROR(BO35/BH36,"N/A")</f>
        <v>N/A</v>
      </c>
      <c r="BI37" s="19" t="str">
        <f>IFERROR(#REF!/BI36,"N/A")</f>
        <v>N/A</v>
      </c>
      <c r="BJ37" s="19" t="str">
        <f>IFERROR(#REF!/BJ36,"N/A")</f>
        <v>N/A</v>
      </c>
      <c r="BK37" s="19" t="str">
        <f t="shared" ref="BK37:BP37" si="10">IFERROR(BQ35/BK36,"N/A")</f>
        <v>N/A</v>
      </c>
      <c r="BL37" s="19" t="str">
        <f t="shared" si="10"/>
        <v>N/A</v>
      </c>
      <c r="BM37" s="19" t="str">
        <f t="shared" si="10"/>
        <v>N/A</v>
      </c>
      <c r="BN37" s="19" t="str">
        <f t="shared" si="10"/>
        <v>N/A</v>
      </c>
      <c r="BO37" s="19" t="str">
        <f t="shared" si="10"/>
        <v>N/A</v>
      </c>
      <c r="BP37" s="19" t="str">
        <f t="shared" si="10"/>
        <v>N/A</v>
      </c>
      <c r="BQ37" s="19" t="str">
        <f t="shared" ref="BQ37:BR37" si="11">IFERROR(BW35/BQ36,"N/A")</f>
        <v>N/A</v>
      </c>
      <c r="BR37" s="19" t="str">
        <f t="shared" si="11"/>
        <v>N/A</v>
      </c>
      <c r="BS37" s="19" t="str">
        <f t="shared" ref="BS37" si="12">IFERROR(BY35/BS36,"N/A")</f>
        <v>N/A</v>
      </c>
      <c r="BT37" s="19" t="str">
        <f t="shared" ref="BT37" si="13">IFERROR(BZ35/BT36,"N/A")</f>
        <v>N/A</v>
      </c>
      <c r="BU37" s="19" t="str">
        <f t="shared" ref="BU37" si="14">IFERROR(CA35/BU36,"N/A")</f>
        <v>N/A</v>
      </c>
      <c r="BV37" s="19" t="str">
        <f t="shared" ref="BV37" si="15">IFERROR(CB35/BV36,"N/A")</f>
        <v>N/A</v>
      </c>
      <c r="BW37" s="19" t="str">
        <f t="shared" ref="BW37" si="16">IFERROR(CC35/BW36,"N/A")</f>
        <v>N/A</v>
      </c>
      <c r="BX37" s="19" t="str">
        <f t="shared" ref="BX37" si="17">IFERROR(CD35/BX36,"N/A")</f>
        <v>N/A</v>
      </c>
      <c r="BY37" s="19" t="str">
        <f t="shared" ref="BY37" si="18">IFERROR(CE35/BY36,"N/A")</f>
        <v>N/A</v>
      </c>
    </row>
    <row r="38" spans="1:77" ht="15" thickBot="1">
      <c r="A38" s="191"/>
      <c r="B38" s="8" t="s">
        <v>49</v>
      </c>
      <c r="C38" t="str">
        <f>VLOOKUP(C42,Feuille3!$AF$2:$AH$6,3,TRUE)</f>
        <v>No data</v>
      </c>
      <c r="D38" t="str">
        <f>VLOOKUP(D42,Feuille3!$AF$2:$AH$6,3,TRUE)</f>
        <v>No data</v>
      </c>
      <c r="E38" t="str">
        <f>VLOOKUP(E42,Feuille3!$AF$2:$AH$6,3,TRUE)</f>
        <v>No data</v>
      </c>
      <c r="F38" t="str">
        <f>VLOOKUP(F42,Feuille3!$AF$2:$AH$6,3,TRUE)</f>
        <v>No data</v>
      </c>
      <c r="G38" t="str">
        <f>VLOOKUP(G42,Feuille3!$AF$2:$AH$6,3,TRUE)</f>
        <v>No data</v>
      </c>
      <c r="H38" t="str">
        <f>VLOOKUP(H42,Feuille3!$AF$2:$AH$6,3,TRUE)</f>
        <v>No data</v>
      </c>
      <c r="I38" t="str">
        <f>VLOOKUP(I42,Feuille3!$AF$2:$AH$6,3,TRUE)</f>
        <v>No data</v>
      </c>
      <c r="J38" t="str">
        <f>VLOOKUP(J42,Feuille3!$AF$2:$AH$6,3,TRUE)</f>
        <v>No data</v>
      </c>
      <c r="K38" t="str">
        <f>VLOOKUP(K42,Feuille3!$AF$2:$AH$6,3,TRUE)</f>
        <v>No data</v>
      </c>
      <c r="L38" t="str">
        <f>VLOOKUP(L42,Feuille3!$AF$2:$AH$6,3,TRUE)</f>
        <v>No data</v>
      </c>
      <c r="M38" t="str">
        <f>VLOOKUP(M42,Feuille3!$AF$2:$AH$6,3,TRUE)</f>
        <v>No data</v>
      </c>
      <c r="N38" t="str">
        <f>VLOOKUP(N42,Feuille3!$AF$2:$AH$6,3,TRUE)</f>
        <v>No data</v>
      </c>
      <c r="O38" t="str">
        <f>VLOOKUP(O42,Feuille3!$AF$2:$AH$6,3,TRUE)</f>
        <v>No data</v>
      </c>
      <c r="P38" t="str">
        <f>VLOOKUP(P42,Feuille3!$AF$2:$AH$6,3,TRUE)</f>
        <v>No data</v>
      </c>
      <c r="Q38" t="str">
        <f>VLOOKUP(Q42,Feuille3!$AF$2:$AH$6,3,TRUE)</f>
        <v>No data</v>
      </c>
      <c r="R38" t="str">
        <f>VLOOKUP(R42,Feuille3!$AF$2:$AH$6,3,TRUE)</f>
        <v>No data</v>
      </c>
      <c r="S38" t="str">
        <f>VLOOKUP(S42,Feuille3!$AF$2:$AH$6,3,TRUE)</f>
        <v>No data</v>
      </c>
      <c r="T38" t="str">
        <f>VLOOKUP(T42,Feuille3!$AF$2:$AH$6,3,TRUE)</f>
        <v>No data</v>
      </c>
      <c r="U38" t="str">
        <f>VLOOKUP(U42,Feuille3!$AF$2:$AH$6,3,TRUE)</f>
        <v>No data</v>
      </c>
      <c r="V38" t="str">
        <f>VLOOKUP(V42,Feuille3!$AF$2:$AH$6,3,TRUE)</f>
        <v>No data</v>
      </c>
      <c r="W38" t="str">
        <f>VLOOKUP(W42,Feuille3!$AF$2:$AH$6,3,TRUE)</f>
        <v>No data</v>
      </c>
      <c r="X38" t="str">
        <f>VLOOKUP(X42,Feuille3!$AF$2:$AH$6,3,TRUE)</f>
        <v>No data</v>
      </c>
      <c r="Y38" t="str">
        <f>VLOOKUP(Y42,Feuille3!$AF$2:$AH$6,3,TRUE)</f>
        <v>No data</v>
      </c>
      <c r="Z38" t="str">
        <f>VLOOKUP(Z42,Feuille3!$AF$2:$AH$6,3,TRUE)</f>
        <v>No data</v>
      </c>
      <c r="AA38" t="str">
        <f>VLOOKUP(AA42,Feuille3!$AF$2:$AH$6,3,TRUE)</f>
        <v>No data</v>
      </c>
      <c r="AB38" t="str">
        <f>VLOOKUP(AB42,Feuille3!$AF$2:$AH$6,3,TRUE)</f>
        <v>No data</v>
      </c>
      <c r="AC38" t="str">
        <f>VLOOKUP(AC42,Feuille3!$AF$2:$AH$6,3,TRUE)</f>
        <v>No data</v>
      </c>
      <c r="AD38" t="str">
        <f>VLOOKUP(AD42,Feuille3!$AF$2:$AH$6,3,TRUE)</f>
        <v>No data</v>
      </c>
      <c r="AE38" t="str">
        <f>VLOOKUP(AE42,Feuille3!$AF$2:$AH$6,3,TRUE)</f>
        <v>No data</v>
      </c>
      <c r="AF38" t="str">
        <f>VLOOKUP(AF42,Feuille3!$AF$2:$AH$6,3,TRUE)</f>
        <v>No data</v>
      </c>
      <c r="AG38" t="str">
        <f>VLOOKUP(AG42,Feuille3!$AF$2:$AH$6,3,TRUE)</f>
        <v>No data</v>
      </c>
      <c r="AH38" t="str">
        <f>VLOOKUP(AH42,Feuille3!$AF$2:$AH$6,3,TRUE)</f>
        <v>No data</v>
      </c>
      <c r="AI38" t="str">
        <f>VLOOKUP(AI42,Feuille3!$AF$2:$AH$6,3,TRUE)</f>
        <v>No data</v>
      </c>
      <c r="AJ38" t="str">
        <f>VLOOKUP(AJ42,Feuille3!$AF$2:$AH$6,3,TRUE)</f>
        <v>No data</v>
      </c>
      <c r="AK38" t="str">
        <f>VLOOKUP(AK42,Feuille3!$AF$2:$AH$6,3,TRUE)</f>
        <v>No data</v>
      </c>
      <c r="AL38" t="str">
        <f>VLOOKUP(AL42,Feuille3!$AF$2:$AH$6,3,TRUE)</f>
        <v>No data</v>
      </c>
      <c r="AM38" t="str">
        <f>VLOOKUP(AM42,Feuille3!$AF$2:$AH$6,3,TRUE)</f>
        <v>No data</v>
      </c>
      <c r="AN38" t="str">
        <f>VLOOKUP(AN42,Feuille3!$AF$2:$AH$6,3,TRUE)</f>
        <v>No data</v>
      </c>
      <c r="AO38" t="str">
        <f>VLOOKUP(AO42,Feuille3!$AF$2:$AH$6,3,TRUE)</f>
        <v>No data</v>
      </c>
      <c r="AP38" t="str">
        <f>VLOOKUP(AP42,Feuille3!$AF$2:$AH$6,3,TRUE)</f>
        <v>No data</v>
      </c>
      <c r="AQ38" t="str">
        <f>VLOOKUP(AQ42,Feuille3!$AF$2:$AH$6,3,TRUE)</f>
        <v>No data</v>
      </c>
      <c r="AR38" t="str">
        <f>VLOOKUP(AR42,Feuille3!$AF$2:$AH$6,3,TRUE)</f>
        <v>No data</v>
      </c>
      <c r="AS38" t="str">
        <f>VLOOKUP(AS42,Feuille3!$AF$2:$AH$6,3,TRUE)</f>
        <v>No data</v>
      </c>
      <c r="AT38" t="str">
        <f>VLOOKUP(AT42,Feuille3!$AF$2:$AH$6,3,TRUE)</f>
        <v>No data</v>
      </c>
      <c r="AU38" t="str">
        <f>VLOOKUP(AU42,Feuille3!$AF$2:$AH$6,3,TRUE)</f>
        <v>No data</v>
      </c>
      <c r="AV38" t="str">
        <f>VLOOKUP(AV42,Feuille3!$AF$2:$AH$6,3,TRUE)</f>
        <v>No data</v>
      </c>
      <c r="AW38" t="str">
        <f>VLOOKUP(AW42,Feuille3!$AF$2:$AH$6,3,TRUE)</f>
        <v>No data</v>
      </c>
      <c r="AX38" t="str">
        <f>VLOOKUP(AX42,Feuille3!$AF$2:$AH$6,3,TRUE)</f>
        <v>No data</v>
      </c>
      <c r="AY38" t="str">
        <f>VLOOKUP(AY42,Feuille3!$AF$2:$AH$6,3,TRUE)</f>
        <v>No data</v>
      </c>
      <c r="AZ38" t="str">
        <f>VLOOKUP(AZ42,Feuille3!$AF$2:$AH$6,3,TRUE)</f>
        <v>No data</v>
      </c>
      <c r="BA38" t="str">
        <f>VLOOKUP(BA42,Feuille3!$AF$2:$AH$6,3,TRUE)</f>
        <v>No data</v>
      </c>
      <c r="BB38" s="170" t="str">
        <f>VLOOKUP(BB42,Feuille3!$AF$2:$AH$6,3,TRUE)</f>
        <v>No data</v>
      </c>
      <c r="BC38" t="str">
        <f>VLOOKUP(BC42,Feuille3!$AF$2:$AH$6,3,TRUE)</f>
        <v>No data</v>
      </c>
      <c r="BD38" t="str">
        <f>VLOOKUP(BD42,Feuille3!$AF$2:$AH$6,3,TRUE)</f>
        <v>No data</v>
      </c>
      <c r="BE38" t="str">
        <f>VLOOKUP(BE42,Feuille3!$AF$2:$AH$6,3,TRUE)</f>
        <v>No data</v>
      </c>
      <c r="BF38" t="str">
        <f>VLOOKUP(BF42,Feuille3!$AF$2:$AH$6,3,TRUE)</f>
        <v>No data</v>
      </c>
      <c r="BG38" t="str">
        <f>VLOOKUP(BG42,Feuille3!$AF$2:$AH$6,3,TRUE)</f>
        <v>No data</v>
      </c>
      <c r="BH38" t="str">
        <f>VLOOKUP(BH42,Feuille3!$AF$2:$AH$6,3,TRUE)</f>
        <v>No data</v>
      </c>
      <c r="BI38" t="str">
        <f>VLOOKUP(BI42,Feuille3!$AF$2:$AH$6,3,TRUE)</f>
        <v>No data</v>
      </c>
      <c r="BJ38" t="str">
        <f>VLOOKUP(BJ42,Feuille3!$AF$2:$AH$6,3,TRUE)</f>
        <v>No data</v>
      </c>
      <c r="BK38" t="str">
        <f>VLOOKUP(BK42,Feuille3!$AF$2:$AH$6,3,TRUE)</f>
        <v>No data</v>
      </c>
      <c r="BL38" t="str">
        <f>VLOOKUP(BL42,Feuille3!$AF$2:$AH$6,3,TRUE)</f>
        <v>No data</v>
      </c>
      <c r="BM38" t="str">
        <f>VLOOKUP(BM42,Feuille3!$AF$2:$AH$6,3,TRUE)</f>
        <v>No data</v>
      </c>
      <c r="BN38" t="str">
        <f>VLOOKUP(BN42,Feuille3!$AF$2:$AH$6,3,TRUE)</f>
        <v>No data</v>
      </c>
      <c r="BO38" t="str">
        <f>VLOOKUP(BO42,Feuille3!$AF$2:$AH$6,3,TRUE)</f>
        <v>No data</v>
      </c>
      <c r="BP38" t="str">
        <f>VLOOKUP(BP42,Feuille3!$AF$2:$AH$6,3,TRUE)</f>
        <v>No data</v>
      </c>
      <c r="BQ38" t="str">
        <f>VLOOKUP(BQ42,Feuille3!$AF$2:$AH$6,3,TRUE)</f>
        <v>No data</v>
      </c>
      <c r="BR38" t="str">
        <f>VLOOKUP(BR42,Feuille3!$AF$2:$AH$6,3,TRUE)</f>
        <v>No data</v>
      </c>
      <c r="BS38" t="str">
        <f>VLOOKUP(BS42,Feuille3!$AF$2:$AH$6,3,TRUE)</f>
        <v>No data</v>
      </c>
      <c r="BT38" t="str">
        <f>VLOOKUP(BT42,Feuille3!$AF$2:$AH$6,3,TRUE)</f>
        <v>No data</v>
      </c>
      <c r="BU38" t="str">
        <f>VLOOKUP(BU42,Feuille3!$AF$2:$AH$6,3,TRUE)</f>
        <v>No data</v>
      </c>
      <c r="BV38" t="str">
        <f>VLOOKUP(BV42,Feuille3!$AF$2:$AH$6,3,TRUE)</f>
        <v>No data</v>
      </c>
      <c r="BW38" t="str">
        <f>VLOOKUP(BW42,Feuille3!$AF$2:$AH$6,3,TRUE)</f>
        <v>No data</v>
      </c>
      <c r="BX38" t="str">
        <f>VLOOKUP(BX42,Feuille3!$AF$2:$AH$6,3,TRUE)</f>
        <v>No data</v>
      </c>
      <c r="BY38" t="str">
        <f>VLOOKUP(BY42,Feuille3!$AF$2:$AH$6,3,TRUE)</f>
        <v>No data</v>
      </c>
    </row>
    <row r="39" spans="1:77" ht="15" thickBot="1">
      <c r="A39" s="191"/>
      <c r="B39" s="13" t="s">
        <v>23</v>
      </c>
      <c r="C39" s="105">
        <f>VLOOKUP(C38,Feuille3!$AB$2:$AE$6,4,TRUE)</f>
        <v>0</v>
      </c>
      <c r="D39" s="105">
        <f>VLOOKUP(D38,Feuille3!$AB$2:$AE$6,4,TRUE)</f>
        <v>0</v>
      </c>
      <c r="E39" s="105">
        <f>VLOOKUP(E38,Feuille3!$AB$2:$AE$6,4,TRUE)</f>
        <v>0</v>
      </c>
      <c r="F39" s="105">
        <f>VLOOKUP(F38,Feuille3!$AB$2:$AE$6,4,TRUE)</f>
        <v>0</v>
      </c>
      <c r="G39" s="105">
        <f>VLOOKUP(G38,Feuille3!$AB$2:$AE$6,4,TRUE)</f>
        <v>0</v>
      </c>
      <c r="H39" s="105">
        <f>VLOOKUP(H38,Feuille3!$AB$2:$AE$6,4,TRUE)</f>
        <v>0</v>
      </c>
      <c r="I39" s="105">
        <f>VLOOKUP(I38,Feuille3!$AB$2:$AE$6,4,TRUE)</f>
        <v>0</v>
      </c>
      <c r="J39" s="105">
        <f>VLOOKUP(J38,Feuille3!$AB$2:$AE$6,4,TRUE)</f>
        <v>0</v>
      </c>
      <c r="K39" s="105">
        <f>VLOOKUP(K38,Feuille3!$AB$2:$AE$6,4,TRUE)</f>
        <v>0</v>
      </c>
      <c r="L39" s="105">
        <f>VLOOKUP(L38,Feuille3!$AB$2:$AE$6,4,TRUE)</f>
        <v>0</v>
      </c>
      <c r="M39" s="105">
        <f>VLOOKUP(M38,Feuille3!$AB$2:$AE$6,4,TRUE)</f>
        <v>0</v>
      </c>
      <c r="N39" s="105">
        <f>VLOOKUP(N38,Feuille3!$AB$2:$AE$6,4,TRUE)</f>
        <v>0</v>
      </c>
      <c r="O39" s="105">
        <f>VLOOKUP(O38,Feuille3!$AB$2:$AE$6,4,TRUE)</f>
        <v>0</v>
      </c>
      <c r="P39" s="105">
        <f>VLOOKUP(P38,Feuille3!$AB$2:$AE$6,4,TRUE)</f>
        <v>0</v>
      </c>
      <c r="Q39" s="105">
        <f>VLOOKUP(Q38,Feuille3!$AB$2:$AE$6,4,TRUE)</f>
        <v>0</v>
      </c>
      <c r="R39" s="105">
        <f>VLOOKUP(R38,Feuille3!$AB$2:$AE$6,4,TRUE)</f>
        <v>0</v>
      </c>
      <c r="S39" s="105">
        <f>VLOOKUP(S38,Feuille3!$AB$2:$AE$6,4,TRUE)</f>
        <v>0</v>
      </c>
      <c r="T39" s="105">
        <f>VLOOKUP(T38,Feuille3!$AB$2:$AE$6,4,TRUE)</f>
        <v>0</v>
      </c>
      <c r="U39" s="105">
        <f>VLOOKUP(U38,Feuille3!$AB$2:$AE$6,4,TRUE)</f>
        <v>0</v>
      </c>
      <c r="V39" s="105">
        <f>VLOOKUP(V38,Feuille3!$AB$2:$AE$6,4,TRUE)</f>
        <v>0</v>
      </c>
      <c r="W39" s="105">
        <f>VLOOKUP(W38,Feuille3!$AB$2:$AE$6,4,TRUE)</f>
        <v>0</v>
      </c>
      <c r="X39" s="105">
        <f>VLOOKUP(X38,Feuille3!$AB$2:$AE$6,4,TRUE)</f>
        <v>0</v>
      </c>
      <c r="Y39" s="105">
        <f>VLOOKUP(Y38,Feuille3!$AB$2:$AE$6,4,TRUE)</f>
        <v>0</v>
      </c>
      <c r="Z39" s="105">
        <f>VLOOKUP(Z38,Feuille3!$AB$2:$AE$6,4,TRUE)</f>
        <v>0</v>
      </c>
      <c r="AA39" s="105">
        <f>VLOOKUP(AA38,Feuille3!$AB$2:$AE$6,4,TRUE)</f>
        <v>0</v>
      </c>
      <c r="AB39" s="105">
        <f>VLOOKUP(AB38,Feuille3!$AB$2:$AE$6,4,TRUE)</f>
        <v>0</v>
      </c>
      <c r="AC39" s="105">
        <f>VLOOKUP(AC38,Feuille3!$AB$2:$AE$6,4,TRUE)</f>
        <v>0</v>
      </c>
      <c r="AD39" s="105">
        <f>VLOOKUP(AD38,Feuille3!$AB$2:$AE$6,4,TRUE)</f>
        <v>0</v>
      </c>
      <c r="AE39" s="105">
        <f>VLOOKUP(AE38,Feuille3!$AB$2:$AE$6,4,TRUE)</f>
        <v>0</v>
      </c>
      <c r="AF39" s="105">
        <f>VLOOKUP(AF38,Feuille3!$AB$2:$AE$6,4,TRUE)</f>
        <v>0</v>
      </c>
      <c r="AG39" s="105">
        <f>VLOOKUP(AG38,Feuille3!$AB$2:$AE$6,4,TRUE)</f>
        <v>0</v>
      </c>
      <c r="AH39" s="105">
        <f>VLOOKUP(AH38,Feuille3!$AB$2:$AE$6,4,TRUE)</f>
        <v>0</v>
      </c>
      <c r="AI39" s="105">
        <f>VLOOKUP(AI38,Feuille3!$AB$2:$AE$6,4,TRUE)</f>
        <v>0</v>
      </c>
      <c r="AJ39" s="105">
        <f>VLOOKUP(AJ38,Feuille3!$AB$2:$AE$6,4,TRUE)</f>
        <v>0</v>
      </c>
      <c r="AK39" s="105">
        <f>VLOOKUP(AK38,Feuille3!$AB$2:$AE$6,4,TRUE)</f>
        <v>0</v>
      </c>
      <c r="AL39" s="105">
        <f>VLOOKUP(AL38,Feuille3!$AB$2:$AE$6,4,TRUE)</f>
        <v>0</v>
      </c>
      <c r="AM39" s="105">
        <f>VLOOKUP(AM38,Feuille3!$AB$2:$AE$6,4,TRUE)</f>
        <v>0</v>
      </c>
      <c r="AN39" s="105">
        <f>VLOOKUP(AN38,Feuille3!$AB$2:$AE$6,4,TRUE)</f>
        <v>0</v>
      </c>
      <c r="AO39" s="105">
        <f>VLOOKUP(AO38,Feuille3!$AB$2:$AE$6,4,TRUE)</f>
        <v>0</v>
      </c>
      <c r="AP39" s="105">
        <f>VLOOKUP(AP38,Feuille3!$AB$2:$AE$6,4,TRUE)</f>
        <v>0</v>
      </c>
      <c r="AQ39" s="105">
        <f>VLOOKUP(AQ38,Feuille3!$AB$2:$AE$6,4,TRUE)</f>
        <v>0</v>
      </c>
      <c r="AR39" s="105">
        <f>VLOOKUP(AR38,Feuille3!$AB$2:$AE$6,4,TRUE)</f>
        <v>0</v>
      </c>
      <c r="AS39" s="105">
        <f>VLOOKUP(AS38,Feuille3!$AB$2:$AE$6,4,TRUE)</f>
        <v>0</v>
      </c>
      <c r="AT39" s="105">
        <f>VLOOKUP(AT38,Feuille3!$AB$2:$AE$6,4,TRUE)</f>
        <v>0</v>
      </c>
      <c r="AU39" s="105">
        <f>VLOOKUP(AU38,Feuille3!$AB$2:$AE$6,4,TRUE)</f>
        <v>0</v>
      </c>
      <c r="AV39" s="105">
        <f>VLOOKUP(AV38,Feuille3!$AB$2:$AE$6,4,TRUE)</f>
        <v>0</v>
      </c>
      <c r="AW39" s="105">
        <f>VLOOKUP(AW38,Feuille3!$AB$2:$AE$6,4,TRUE)</f>
        <v>0</v>
      </c>
      <c r="AX39" s="105">
        <f>VLOOKUP(AX38,Feuille3!$AB$2:$AE$6,4,TRUE)</f>
        <v>0</v>
      </c>
      <c r="AY39" s="105">
        <f>VLOOKUP(AY38,Feuille3!$AB$2:$AE$6,4,TRUE)</f>
        <v>0</v>
      </c>
      <c r="AZ39" s="105">
        <f>VLOOKUP(AZ38,Feuille3!$AB$2:$AE$6,4,TRUE)</f>
        <v>0</v>
      </c>
      <c r="BA39" s="105">
        <f>VLOOKUP(BA38,Feuille3!$AB$2:$AE$6,4,TRUE)</f>
        <v>0</v>
      </c>
      <c r="BB39" s="162">
        <f>VLOOKUP(BB38,Feuille3!$AB$2:$AE$6,4,TRUE)</f>
        <v>0</v>
      </c>
      <c r="BC39" s="105">
        <f>VLOOKUP(BC38,Feuille3!$AB$2:$AE$6,4,TRUE)</f>
        <v>0</v>
      </c>
      <c r="BD39" s="105">
        <f>VLOOKUP(BD38,Feuille3!$AB$2:$AE$6,4,TRUE)</f>
        <v>0</v>
      </c>
      <c r="BE39" s="105">
        <f>VLOOKUP(BE38,Feuille3!$AB$2:$AE$6,4,TRUE)</f>
        <v>0</v>
      </c>
      <c r="BF39" s="105">
        <f>VLOOKUP(BF38,Feuille3!$AB$2:$AE$6,4,TRUE)</f>
        <v>0</v>
      </c>
      <c r="BG39" s="105">
        <f>VLOOKUP(BG38,Feuille3!$AB$2:$AE$6,4,TRUE)</f>
        <v>0</v>
      </c>
      <c r="BH39" s="105">
        <f>VLOOKUP(BH38,Feuille3!$AB$2:$AE$6,4,TRUE)</f>
        <v>0</v>
      </c>
      <c r="BI39" s="105">
        <f>VLOOKUP(BI38,Feuille3!$AB$2:$AE$6,4,TRUE)</f>
        <v>0</v>
      </c>
      <c r="BJ39" s="105">
        <f>VLOOKUP(BJ38,Feuille3!$AB$2:$AE$6,4,TRUE)</f>
        <v>0</v>
      </c>
      <c r="BK39" s="105">
        <f>VLOOKUP(BK38,Feuille3!$AB$2:$AE$6,4,TRUE)</f>
        <v>0</v>
      </c>
      <c r="BL39" s="105">
        <f>VLOOKUP(BL38,Feuille3!$AB$2:$AE$6,4,TRUE)</f>
        <v>0</v>
      </c>
      <c r="BM39" s="105">
        <f>VLOOKUP(BM38,Feuille3!$AB$2:$AE$6,4,TRUE)</f>
        <v>0</v>
      </c>
      <c r="BN39" s="105">
        <f>VLOOKUP(BN38,Feuille3!$AB$2:$AE$6,4,TRUE)</f>
        <v>0</v>
      </c>
      <c r="BO39" s="105">
        <f>VLOOKUP(BO38,Feuille3!$AB$2:$AE$6,4,TRUE)</f>
        <v>0</v>
      </c>
      <c r="BP39" s="105">
        <f>VLOOKUP(BP38,Feuille3!$AB$2:$AE$6,4,TRUE)</f>
        <v>0</v>
      </c>
      <c r="BQ39" s="105">
        <f>VLOOKUP(BQ38,Feuille3!$AB$2:$AE$6,4,TRUE)</f>
        <v>0</v>
      </c>
      <c r="BR39" s="105">
        <f>VLOOKUP(BR38,Feuille3!$AB$2:$AE$6,4,TRUE)</f>
        <v>0</v>
      </c>
      <c r="BS39" s="105">
        <f>VLOOKUP(BS38,Feuille3!$AB$2:$AE$6,4,TRUE)</f>
        <v>0</v>
      </c>
      <c r="BT39" s="105">
        <f>VLOOKUP(BT38,Feuille3!$AB$2:$AE$6,4,TRUE)</f>
        <v>0</v>
      </c>
      <c r="BU39" s="105">
        <f>VLOOKUP(BU38,Feuille3!$AB$2:$AE$6,4,TRUE)</f>
        <v>0</v>
      </c>
      <c r="BV39" s="105">
        <f>VLOOKUP(BV38,Feuille3!$AB$2:$AE$6,4,TRUE)</f>
        <v>0</v>
      </c>
      <c r="BW39" s="105">
        <f>VLOOKUP(BW38,Feuille3!$AB$2:$AE$6,4,TRUE)</f>
        <v>0</v>
      </c>
      <c r="BX39" s="105">
        <f>VLOOKUP(BX38,Feuille3!$AB$2:$AE$6,4,TRUE)</f>
        <v>0</v>
      </c>
      <c r="BY39" s="105">
        <f>VLOOKUP(BY38,Feuille3!$AB$2:$AE$6,4,TRUE)</f>
        <v>0</v>
      </c>
    </row>
    <row r="40" spans="1:77" ht="57.75" thickBot="1">
      <c r="A40" s="191" t="s">
        <v>76</v>
      </c>
      <c r="B40" s="9" t="s">
        <v>77</v>
      </c>
      <c r="C40" s="106" t="s">
        <v>48</v>
      </c>
      <c r="D40" s="106" t="s">
        <v>48</v>
      </c>
      <c r="E40" s="106" t="s">
        <v>48</v>
      </c>
      <c r="F40" s="106" t="s">
        <v>48</v>
      </c>
      <c r="G40" s="106" t="s">
        <v>48</v>
      </c>
      <c r="H40" s="106" t="s">
        <v>48</v>
      </c>
      <c r="I40" s="106" t="s">
        <v>48</v>
      </c>
      <c r="J40" s="106" t="s">
        <v>48</v>
      </c>
      <c r="K40" s="106" t="s">
        <v>48</v>
      </c>
      <c r="L40" s="106" t="s">
        <v>48</v>
      </c>
      <c r="M40" s="106" t="s">
        <v>48</v>
      </c>
      <c r="N40" s="106" t="s">
        <v>48</v>
      </c>
      <c r="O40" s="106" t="s">
        <v>48</v>
      </c>
      <c r="P40" s="106" t="s">
        <v>48</v>
      </c>
      <c r="Q40" s="106" t="s">
        <v>48</v>
      </c>
      <c r="R40" s="106" t="s">
        <v>48</v>
      </c>
      <c r="S40" s="106" t="s">
        <v>48</v>
      </c>
      <c r="T40" s="106" t="s">
        <v>48</v>
      </c>
      <c r="U40" s="106" t="s">
        <v>48</v>
      </c>
      <c r="V40" s="106" t="s">
        <v>48</v>
      </c>
      <c r="W40" s="106" t="s">
        <v>48</v>
      </c>
      <c r="X40" s="106" t="s">
        <v>48</v>
      </c>
      <c r="Y40" s="106" t="s">
        <v>48</v>
      </c>
      <c r="Z40" s="106" t="s">
        <v>48</v>
      </c>
      <c r="AA40" s="106" t="s">
        <v>48</v>
      </c>
      <c r="AB40" s="106" t="s">
        <v>48</v>
      </c>
      <c r="AC40" s="106" t="s">
        <v>48</v>
      </c>
      <c r="AD40" s="106" t="s">
        <v>48</v>
      </c>
      <c r="AE40" s="106" t="s">
        <v>48</v>
      </c>
      <c r="AF40" s="106" t="s">
        <v>48</v>
      </c>
      <c r="AG40" s="106" t="s">
        <v>48</v>
      </c>
      <c r="AH40" s="106" t="s">
        <v>48</v>
      </c>
      <c r="AI40" s="106" t="s">
        <v>48</v>
      </c>
      <c r="AJ40" s="106" t="s">
        <v>48</v>
      </c>
      <c r="AK40" s="106" t="s">
        <v>48</v>
      </c>
      <c r="AL40" s="106" t="s">
        <v>48</v>
      </c>
      <c r="AM40" s="106" t="s">
        <v>48</v>
      </c>
      <c r="AN40" s="106" t="s">
        <v>48</v>
      </c>
      <c r="AO40" s="106" t="s">
        <v>48</v>
      </c>
      <c r="AP40" s="106" t="s">
        <v>48</v>
      </c>
      <c r="AQ40" s="106" t="s">
        <v>48</v>
      </c>
      <c r="AR40" s="106" t="s">
        <v>48</v>
      </c>
      <c r="AS40" s="106" t="s">
        <v>48</v>
      </c>
      <c r="AT40" s="106" t="s">
        <v>48</v>
      </c>
      <c r="AU40" s="15" t="s">
        <v>48</v>
      </c>
      <c r="AV40" s="15" t="s">
        <v>48</v>
      </c>
      <c r="AW40" s="15" t="s">
        <v>48</v>
      </c>
      <c r="AX40" s="15" t="s">
        <v>48</v>
      </c>
      <c r="AY40" s="15" t="s">
        <v>48</v>
      </c>
      <c r="AZ40" s="15" t="s">
        <v>48</v>
      </c>
      <c r="BA40" s="106" t="s">
        <v>48</v>
      </c>
      <c r="BB40" s="169" t="s">
        <v>48</v>
      </c>
      <c r="BC40" s="15" t="s">
        <v>48</v>
      </c>
      <c r="BD40" s="15" t="s">
        <v>48</v>
      </c>
      <c r="BE40" s="15" t="s">
        <v>48</v>
      </c>
      <c r="BF40" s="15" t="s">
        <v>48</v>
      </c>
      <c r="BG40" s="23" t="s">
        <v>48</v>
      </c>
      <c r="BH40" s="15" t="s">
        <v>48</v>
      </c>
      <c r="BI40" s="15" t="s">
        <v>48</v>
      </c>
      <c r="BJ40" s="15" t="s">
        <v>48</v>
      </c>
      <c r="BK40" s="15" t="s">
        <v>48</v>
      </c>
      <c r="BL40" s="15" t="s">
        <v>48</v>
      </c>
      <c r="BM40" s="15" t="s">
        <v>48</v>
      </c>
      <c r="BN40" s="15" t="s">
        <v>48</v>
      </c>
      <c r="BO40" s="15" t="s">
        <v>48</v>
      </c>
      <c r="BP40" s="15" t="s">
        <v>48</v>
      </c>
      <c r="BQ40" s="15" t="s">
        <v>48</v>
      </c>
      <c r="BR40" s="15" t="s">
        <v>48</v>
      </c>
      <c r="BS40" s="15" t="s">
        <v>48</v>
      </c>
      <c r="BT40" s="15" t="s">
        <v>48</v>
      </c>
      <c r="BU40" s="15" t="s">
        <v>48</v>
      </c>
      <c r="BV40" s="15" t="s">
        <v>48</v>
      </c>
      <c r="BW40" s="15" t="s">
        <v>48</v>
      </c>
      <c r="BX40" s="15" t="s">
        <v>48</v>
      </c>
      <c r="BY40" s="15" t="s">
        <v>48</v>
      </c>
    </row>
    <row r="41" spans="1:77" ht="15" thickBot="1">
      <c r="A41" s="191"/>
      <c r="B41" s="8" t="s">
        <v>78</v>
      </c>
      <c r="C41" s="82" t="s">
        <v>48</v>
      </c>
      <c r="D41" s="82" t="s">
        <v>48</v>
      </c>
      <c r="E41" s="82" t="s">
        <v>48</v>
      </c>
      <c r="F41" s="82" t="s">
        <v>48</v>
      </c>
      <c r="G41" s="82" t="s">
        <v>48</v>
      </c>
      <c r="H41" s="82" t="s">
        <v>48</v>
      </c>
      <c r="I41" s="82" t="s">
        <v>48</v>
      </c>
      <c r="J41" s="82" t="s">
        <v>48</v>
      </c>
      <c r="K41" s="82" t="s">
        <v>48</v>
      </c>
      <c r="L41" s="82" t="s">
        <v>48</v>
      </c>
      <c r="M41" s="82" t="s">
        <v>48</v>
      </c>
      <c r="N41" s="82" t="s">
        <v>48</v>
      </c>
      <c r="O41" s="82" t="s">
        <v>48</v>
      </c>
      <c r="P41" s="82" t="s">
        <v>48</v>
      </c>
      <c r="Q41" s="82" t="s">
        <v>48</v>
      </c>
      <c r="R41" s="82" t="s">
        <v>48</v>
      </c>
      <c r="S41" s="82" t="s">
        <v>48</v>
      </c>
      <c r="T41" s="82" t="s">
        <v>48</v>
      </c>
      <c r="U41" s="82" t="s">
        <v>48</v>
      </c>
      <c r="V41" s="82" t="s">
        <v>48</v>
      </c>
      <c r="W41" s="82" t="s">
        <v>48</v>
      </c>
      <c r="X41" s="82" t="s">
        <v>48</v>
      </c>
      <c r="Y41" s="82" t="s">
        <v>48</v>
      </c>
      <c r="Z41" s="82" t="s">
        <v>48</v>
      </c>
      <c r="AA41" s="82" t="s">
        <v>48</v>
      </c>
      <c r="AB41" s="82" t="s">
        <v>48</v>
      </c>
      <c r="AC41" s="82" t="s">
        <v>48</v>
      </c>
      <c r="AD41" s="82" t="s">
        <v>48</v>
      </c>
      <c r="AE41" s="82" t="s">
        <v>48</v>
      </c>
      <c r="AF41" s="82" t="s">
        <v>48</v>
      </c>
      <c r="AG41" s="82" t="s">
        <v>48</v>
      </c>
      <c r="AH41" s="82" t="s">
        <v>48</v>
      </c>
      <c r="AI41" s="82" t="s">
        <v>48</v>
      </c>
      <c r="AJ41" s="82" t="s">
        <v>48</v>
      </c>
      <c r="AK41" s="82" t="s">
        <v>48</v>
      </c>
      <c r="AL41" s="82" t="s">
        <v>48</v>
      </c>
      <c r="AM41" s="82" t="s">
        <v>48</v>
      </c>
      <c r="AN41" s="82" t="s">
        <v>48</v>
      </c>
      <c r="AO41" s="82" t="s">
        <v>48</v>
      </c>
      <c r="AP41" s="82" t="s">
        <v>48</v>
      </c>
      <c r="AQ41" s="82" t="s">
        <v>48</v>
      </c>
      <c r="AR41" s="82" t="s">
        <v>48</v>
      </c>
      <c r="AS41" s="82" t="s">
        <v>48</v>
      </c>
      <c r="AT41" s="82" t="s">
        <v>48</v>
      </c>
      <c r="AU41" s="11" t="s">
        <v>48</v>
      </c>
      <c r="AV41" s="11" t="s">
        <v>48</v>
      </c>
      <c r="AW41" s="11" t="s">
        <v>48</v>
      </c>
      <c r="AX41" s="11" t="s">
        <v>48</v>
      </c>
      <c r="AY41" s="11" t="s">
        <v>48</v>
      </c>
      <c r="AZ41" s="11" t="s">
        <v>48</v>
      </c>
      <c r="BA41" s="82" t="s">
        <v>48</v>
      </c>
      <c r="BB41" s="163" t="s">
        <v>48</v>
      </c>
      <c r="BC41" s="108" t="s">
        <v>48</v>
      </c>
      <c r="BD41" s="11" t="s">
        <v>48</v>
      </c>
      <c r="BE41" s="11" t="s">
        <v>48</v>
      </c>
      <c r="BF41" s="11" t="s">
        <v>48</v>
      </c>
      <c r="BG41" s="10" t="s">
        <v>48</v>
      </c>
      <c r="BH41" s="11" t="s">
        <v>48</v>
      </c>
      <c r="BI41" s="11" t="s">
        <v>48</v>
      </c>
      <c r="BJ41" s="11" t="s">
        <v>48</v>
      </c>
      <c r="BK41" s="11" t="s">
        <v>48</v>
      </c>
      <c r="BL41" s="11" t="s">
        <v>48</v>
      </c>
      <c r="BM41" s="11" t="s">
        <v>48</v>
      </c>
      <c r="BN41" s="11" t="s">
        <v>48</v>
      </c>
      <c r="BO41" s="11" t="s">
        <v>48</v>
      </c>
      <c r="BP41" s="11" t="s">
        <v>48</v>
      </c>
      <c r="BQ41" s="11" t="s">
        <v>48</v>
      </c>
      <c r="BR41" s="11" t="s">
        <v>48</v>
      </c>
      <c r="BS41" s="11" t="s">
        <v>48</v>
      </c>
      <c r="BT41" s="11" t="s">
        <v>48</v>
      </c>
      <c r="BU41" s="11" t="s">
        <v>48</v>
      </c>
      <c r="BV41" s="11" t="s">
        <v>48</v>
      </c>
      <c r="BW41" s="11" t="s">
        <v>48</v>
      </c>
      <c r="BX41" s="11" t="s">
        <v>48</v>
      </c>
      <c r="BY41" s="11" t="s">
        <v>48</v>
      </c>
    </row>
    <row r="42" spans="1:77" ht="15" thickBot="1">
      <c r="A42" s="191"/>
      <c r="B42" s="8" t="s">
        <v>74</v>
      </c>
      <c r="C42" t="str">
        <f>IFERROR(#REF!/C41,"N/A")</f>
        <v>N/A</v>
      </c>
      <c r="D42" t="str">
        <f t="shared" ref="D42:K42" si="19">IFERROR(L40/D41,"N/A")</f>
        <v>N/A</v>
      </c>
      <c r="E42" t="str">
        <f t="shared" si="19"/>
        <v>N/A</v>
      </c>
      <c r="F42" t="str">
        <f t="shared" si="19"/>
        <v>N/A</v>
      </c>
      <c r="G42" t="str">
        <f t="shared" si="19"/>
        <v>N/A</v>
      </c>
      <c r="H42" t="str">
        <f t="shared" si="19"/>
        <v>N/A</v>
      </c>
      <c r="I42" t="str">
        <f t="shared" si="19"/>
        <v>N/A</v>
      </c>
      <c r="J42" t="str">
        <f t="shared" si="19"/>
        <v>N/A</v>
      </c>
      <c r="K42" t="str">
        <f t="shared" si="19"/>
        <v>N/A</v>
      </c>
      <c r="L42" t="str">
        <f t="shared" ref="L42:U42" si="20">IFERROR(U40/L41,"N/A")</f>
        <v>N/A</v>
      </c>
      <c r="M42" t="str">
        <f t="shared" si="20"/>
        <v>N/A</v>
      </c>
      <c r="N42" t="str">
        <f t="shared" si="20"/>
        <v>N/A</v>
      </c>
      <c r="O42" t="str">
        <f t="shared" si="20"/>
        <v>N/A</v>
      </c>
      <c r="P42" t="str">
        <f t="shared" si="20"/>
        <v>N/A</v>
      </c>
      <c r="Q42" t="str">
        <f t="shared" si="20"/>
        <v>N/A</v>
      </c>
      <c r="R42" t="str">
        <f t="shared" si="20"/>
        <v>N/A</v>
      </c>
      <c r="S42" t="str">
        <f t="shared" si="20"/>
        <v>N/A</v>
      </c>
      <c r="T42" t="str">
        <f t="shared" si="20"/>
        <v>N/A</v>
      </c>
      <c r="U42" t="str">
        <f t="shared" si="20"/>
        <v>N/A</v>
      </c>
      <c r="V42" t="str">
        <f>IFERROR(#REF!/V41,"N/A")</f>
        <v>N/A</v>
      </c>
      <c r="W42" t="str">
        <f>IFERROR(AE40/W41,"N/A")</f>
        <v>N/A</v>
      </c>
      <c r="X42" t="str">
        <f>IFERROR(AF40/X41,"N/A")</f>
        <v>N/A</v>
      </c>
      <c r="Y42" t="str">
        <f>IFERROR(AG40/Y41,"N/A")</f>
        <v>N/A</v>
      </c>
      <c r="Z42" t="str">
        <f>IFERROR(#REF!/Z41,"N/A")</f>
        <v>N/A</v>
      </c>
      <c r="AA42" t="str">
        <f>IFERROR(#REF!/AA41,"N/A")</f>
        <v>N/A</v>
      </c>
      <c r="AB42" t="str">
        <f>IFERROR(AH40/AB41,"N/A")</f>
        <v>N/A</v>
      </c>
      <c r="AC42" t="str">
        <f>IFERROR(AI40/AC41,"N/A")</f>
        <v>N/A</v>
      </c>
      <c r="AD42" t="str">
        <f>IFERROR(AJ40/AD41,"N/A")</f>
        <v>N/A</v>
      </c>
      <c r="AE42" t="str">
        <f>IFERROR(AL40/AE41,"N/A")</f>
        <v>N/A</v>
      </c>
      <c r="AF42" t="str">
        <f>IFERROR(AM40/AF41,"N/A")</f>
        <v>N/A</v>
      </c>
      <c r="AG42" t="str">
        <f>IFERROR(AN40/AG41,"N/A")</f>
        <v>N/A</v>
      </c>
      <c r="AH42" t="str">
        <f>IFERROR(AP40/AH41,"N/A")</f>
        <v>N/A</v>
      </c>
      <c r="AI42" t="str">
        <f>IFERROR(AQ40/AI41,"N/A")</f>
        <v>N/A</v>
      </c>
      <c r="AJ42" t="str">
        <f>IFERROR(AV40/AJ41,"N/A")</f>
        <v>N/A</v>
      </c>
      <c r="AK42" t="str">
        <f>IFERROR(#REF!/AK41,"N/A")</f>
        <v>N/A</v>
      </c>
      <c r="AL42" t="str">
        <f>IFERROR(AY40/AL41,"N/A")</f>
        <v>N/A</v>
      </c>
      <c r="AM42" t="str">
        <f>IFERROR(AZ40/AM41,"N/A")</f>
        <v>N/A</v>
      </c>
      <c r="AN42" t="str">
        <f>IFERROR(AV40/AN41,"N/A")</f>
        <v>N/A</v>
      </c>
      <c r="AO42" t="str">
        <f>IFERROR(BA40/AO41,"N/A")</f>
        <v>N/A</v>
      </c>
      <c r="AP42" t="str">
        <f>IFERROR(#REF!/AP41,"N/A")</f>
        <v>N/A</v>
      </c>
      <c r="AQ42" t="str">
        <f>IFERROR(#REF!/AQ41,"N/A")</f>
        <v>N/A</v>
      </c>
      <c r="AR42" t="str">
        <f>IFERROR(#REF!/AR41,"N/A")</f>
        <v>N/A</v>
      </c>
      <c r="AS42" t="str">
        <f>IFERROR(#REF!/AS41,"N/A")</f>
        <v>N/A</v>
      </c>
      <c r="AT42" t="str">
        <f>IFERROR(#REF!/AT41,"N/A")</f>
        <v>N/A</v>
      </c>
      <c r="AU42" s="19" t="str">
        <f>IFERROR(BK40/AU41,"N/A")</f>
        <v>N/A</v>
      </c>
      <c r="AV42" s="19" t="str">
        <f>IFERROR(BL40/AV41,"N/A")</f>
        <v>N/A</v>
      </c>
      <c r="AW42" s="19" t="str">
        <f>IFERROR(BO40/AW41,"N/A")</f>
        <v>N/A</v>
      </c>
      <c r="AX42" s="19" t="str">
        <f>IFERROR(BP40/AX41,"N/A")</f>
        <v>N/A</v>
      </c>
      <c r="AY42" s="19" t="str">
        <f>IFERROR(#REF!/AY41,"N/A")</f>
        <v>N/A</v>
      </c>
      <c r="AZ42" s="19" t="str">
        <f>IFERROR(#REF!/AZ41,"N/A")</f>
        <v>N/A</v>
      </c>
      <c r="BA42" t="str">
        <f>IFERROR(#REF!/BA41,"N/A")</f>
        <v>N/A</v>
      </c>
      <c r="BB42" s="170" t="str">
        <f>IFERROR(BQ40/BB41,"N/A")</f>
        <v>N/A</v>
      </c>
      <c r="BC42" s="147" t="str">
        <f>IFERROR(#REF!/BC41,"N/A")</f>
        <v>N/A</v>
      </c>
      <c r="BD42" s="19" t="str">
        <f>IFERROR(#REF!/BD41,"N/A")</f>
        <v>N/A</v>
      </c>
      <c r="BE42" s="19" t="str">
        <f>IFERROR(BJ40/BE41,"N/A")</f>
        <v>N/A</v>
      </c>
      <c r="BF42" s="19" t="str">
        <f>IFERROR(BJ40/BF41,"N/A")</f>
        <v>N/A</v>
      </c>
      <c r="BG42" s="18" t="str">
        <f>IFERROR(BL40/BG41,"N/A")</f>
        <v>N/A</v>
      </c>
      <c r="BH42" s="19" t="str">
        <f>IFERROR(BO40/BH41,"N/A")</f>
        <v>N/A</v>
      </c>
      <c r="BI42" s="19" t="str">
        <f>IFERROR(#REF!/BI41,"N/A")</f>
        <v>N/A</v>
      </c>
      <c r="BJ42" s="19" t="str">
        <f>IFERROR(#REF!/BJ41,"N/A")</f>
        <v>N/A</v>
      </c>
      <c r="BK42" s="19" t="str">
        <f t="shared" ref="BK42:BP42" si="21">IFERROR(BQ40/BK41,"N/A")</f>
        <v>N/A</v>
      </c>
      <c r="BL42" s="19" t="str">
        <f t="shared" si="21"/>
        <v>N/A</v>
      </c>
      <c r="BM42" s="19" t="str">
        <f t="shared" si="21"/>
        <v>N/A</v>
      </c>
      <c r="BN42" s="19" t="str">
        <f t="shared" si="21"/>
        <v>N/A</v>
      </c>
      <c r="BO42" s="19" t="str">
        <f t="shared" si="21"/>
        <v>N/A</v>
      </c>
      <c r="BP42" s="19" t="str">
        <f t="shared" si="21"/>
        <v>N/A</v>
      </c>
      <c r="BQ42" s="19" t="str">
        <f t="shared" ref="BQ42:BR42" si="22">IFERROR(BW40/BQ41,"N/A")</f>
        <v>N/A</v>
      </c>
      <c r="BR42" s="19" t="str">
        <f t="shared" si="22"/>
        <v>N/A</v>
      </c>
      <c r="BS42" s="19" t="str">
        <f t="shared" ref="BS42" si="23">IFERROR(BY40/BS41,"N/A")</f>
        <v>N/A</v>
      </c>
      <c r="BT42" s="19" t="str">
        <f t="shared" ref="BT42" si="24">IFERROR(BZ40/BT41,"N/A")</f>
        <v>N/A</v>
      </c>
      <c r="BU42" s="19" t="str">
        <f t="shared" ref="BU42" si="25">IFERROR(CA40/BU41,"N/A")</f>
        <v>N/A</v>
      </c>
      <c r="BV42" s="19" t="str">
        <f t="shared" ref="BV42" si="26">IFERROR(CB40/BV41,"N/A")</f>
        <v>N/A</v>
      </c>
      <c r="BW42" s="19" t="str">
        <f t="shared" ref="BW42" si="27">IFERROR(CC40/BW41,"N/A")</f>
        <v>N/A</v>
      </c>
      <c r="BX42" s="19" t="str">
        <f t="shared" ref="BX42" si="28">IFERROR(CD40/BX41,"N/A")</f>
        <v>N/A</v>
      </c>
      <c r="BY42" s="19" t="str">
        <f t="shared" ref="BY42" si="29">IFERROR(CE40/BY41,"N/A")</f>
        <v>N/A</v>
      </c>
    </row>
    <row r="43" spans="1:77" ht="15" thickBot="1">
      <c r="A43" s="191"/>
      <c r="B43" s="8" t="s">
        <v>49</v>
      </c>
      <c r="C43" t="str">
        <f>VLOOKUP(C42,Feuille3!$AF$2:$AH$6,3,TRUE)</f>
        <v>No data</v>
      </c>
      <c r="D43" t="str">
        <f>VLOOKUP(D42,Feuille3!$AF$2:$AH$6,3,TRUE)</f>
        <v>No data</v>
      </c>
      <c r="E43" t="str">
        <f>VLOOKUP(E42,Feuille3!$AF$2:$AH$6,3,TRUE)</f>
        <v>No data</v>
      </c>
      <c r="F43" t="str">
        <f>VLOOKUP(F42,Feuille3!$AF$2:$AH$6,3,TRUE)</f>
        <v>No data</v>
      </c>
      <c r="G43" t="str">
        <f>VLOOKUP(G42,Feuille3!$AF$2:$AH$6,3,TRUE)</f>
        <v>No data</v>
      </c>
      <c r="H43" t="str">
        <f>VLOOKUP(H42,Feuille3!$AF$2:$AH$6,3,TRUE)</f>
        <v>No data</v>
      </c>
      <c r="I43" t="str">
        <f>VLOOKUP(I42,Feuille3!$AF$2:$AH$6,3,TRUE)</f>
        <v>No data</v>
      </c>
      <c r="J43" t="str">
        <f>VLOOKUP(J42,Feuille3!$AF$2:$AH$6,3,TRUE)</f>
        <v>No data</v>
      </c>
      <c r="K43" t="str">
        <f>VLOOKUP(K42,Feuille3!$AF$2:$AH$6,3,TRUE)</f>
        <v>No data</v>
      </c>
      <c r="L43" t="str">
        <f>VLOOKUP(L42,Feuille3!$AF$2:$AH$6,3,TRUE)</f>
        <v>No data</v>
      </c>
      <c r="M43" t="str">
        <f>VLOOKUP(M42,Feuille3!$AF$2:$AH$6,3,TRUE)</f>
        <v>No data</v>
      </c>
      <c r="N43" t="str">
        <f>VLOOKUP(N42,Feuille3!$AF$2:$AH$6,3,TRUE)</f>
        <v>No data</v>
      </c>
      <c r="O43" t="str">
        <f>VLOOKUP(O42,Feuille3!$AF$2:$AH$6,3,TRUE)</f>
        <v>No data</v>
      </c>
      <c r="P43" t="str">
        <f>VLOOKUP(P42,Feuille3!$AF$2:$AH$6,3,TRUE)</f>
        <v>No data</v>
      </c>
      <c r="Q43" t="str">
        <f>VLOOKUP(Q42,Feuille3!$AF$2:$AH$6,3,TRUE)</f>
        <v>No data</v>
      </c>
      <c r="R43" t="str">
        <f>VLOOKUP(R42,Feuille3!$AF$2:$AH$6,3,TRUE)</f>
        <v>No data</v>
      </c>
      <c r="S43" t="str">
        <f>VLOOKUP(S42,Feuille3!$AF$2:$AH$6,3,TRUE)</f>
        <v>No data</v>
      </c>
      <c r="T43" t="str">
        <f>VLOOKUP(T42,Feuille3!$AF$2:$AH$6,3,TRUE)</f>
        <v>No data</v>
      </c>
      <c r="U43" t="str">
        <f>VLOOKUP(U42,Feuille3!$AF$2:$AH$6,3,TRUE)</f>
        <v>No data</v>
      </c>
      <c r="V43" t="str">
        <f>VLOOKUP(V42,Feuille3!$AF$2:$AH$6,3,TRUE)</f>
        <v>No data</v>
      </c>
      <c r="W43" t="str">
        <f>VLOOKUP(W42,Feuille3!$AF$2:$AH$6,3,TRUE)</f>
        <v>No data</v>
      </c>
      <c r="X43" t="str">
        <f>VLOOKUP(X42,Feuille3!$AF$2:$AH$6,3,TRUE)</f>
        <v>No data</v>
      </c>
      <c r="Y43" t="str">
        <f>VLOOKUP(Y42,Feuille3!$AF$2:$AH$6,3,TRUE)</f>
        <v>No data</v>
      </c>
      <c r="Z43" t="str">
        <f>VLOOKUP(Z42,Feuille3!$AF$2:$AH$6,3,TRUE)</f>
        <v>No data</v>
      </c>
      <c r="AA43" t="str">
        <f>VLOOKUP(AA42,Feuille3!$AF$2:$AH$6,3,TRUE)</f>
        <v>No data</v>
      </c>
      <c r="AB43" t="str">
        <f>VLOOKUP(AB42,Feuille3!$AF$2:$AH$6,3,TRUE)</f>
        <v>No data</v>
      </c>
      <c r="AC43" t="str">
        <f>VLOOKUP(AC42,Feuille3!$AF$2:$AH$6,3,TRUE)</f>
        <v>No data</v>
      </c>
      <c r="AD43" t="str">
        <f>VLOOKUP(AD42,Feuille3!$AF$2:$AH$6,3,TRUE)</f>
        <v>No data</v>
      </c>
      <c r="AE43" t="str">
        <f>VLOOKUP(AE42,Feuille3!$AF$2:$AH$6,3,TRUE)</f>
        <v>No data</v>
      </c>
      <c r="AF43" t="str">
        <f>VLOOKUP(AF42,Feuille3!$AF$2:$AH$6,3,TRUE)</f>
        <v>No data</v>
      </c>
      <c r="AG43" t="str">
        <f>VLOOKUP(AG42,Feuille3!$AF$2:$AH$6,3,TRUE)</f>
        <v>No data</v>
      </c>
      <c r="AH43" t="str">
        <f>VLOOKUP(AH42,Feuille3!$AF$2:$AH$6,3,TRUE)</f>
        <v>No data</v>
      </c>
      <c r="AI43" t="str">
        <f>VLOOKUP(AI42,Feuille3!$AF$2:$AH$6,3,TRUE)</f>
        <v>No data</v>
      </c>
      <c r="AJ43" t="str">
        <f>VLOOKUP(AJ42,Feuille3!$AF$2:$AH$6,3,TRUE)</f>
        <v>No data</v>
      </c>
      <c r="AK43" t="str">
        <f>VLOOKUP(AK42,Feuille3!$AF$2:$AH$6,3,TRUE)</f>
        <v>No data</v>
      </c>
      <c r="AL43" t="str">
        <f>VLOOKUP(AL42,Feuille3!$AF$2:$AH$6,3,TRUE)</f>
        <v>No data</v>
      </c>
      <c r="AM43" t="str">
        <f>VLOOKUP(AM42,Feuille3!$AF$2:$AH$6,3,TRUE)</f>
        <v>No data</v>
      </c>
      <c r="AN43" t="str">
        <f>VLOOKUP(AN42,Feuille3!$AF$2:$AH$6,3,TRUE)</f>
        <v>No data</v>
      </c>
      <c r="AO43" t="str">
        <f>VLOOKUP(AO42,Feuille3!$AF$2:$AH$6,3,TRUE)</f>
        <v>No data</v>
      </c>
      <c r="AP43" t="str">
        <f>VLOOKUP(AP42,Feuille3!$AF$2:$AH$6,3,TRUE)</f>
        <v>No data</v>
      </c>
      <c r="AQ43" t="str">
        <f>VLOOKUP(AQ42,Feuille3!$AF$2:$AH$6,3,TRUE)</f>
        <v>No data</v>
      </c>
      <c r="AR43" t="str">
        <f>VLOOKUP(AR42,Feuille3!$AF$2:$AH$6,3,TRUE)</f>
        <v>No data</v>
      </c>
      <c r="AS43" t="str">
        <f>VLOOKUP(AS42,Feuille3!$AF$2:$AH$6,3,TRUE)</f>
        <v>No data</v>
      </c>
      <c r="AT43" t="str">
        <f>VLOOKUP(AT42,Feuille3!$AF$2:$AH$6,3,TRUE)</f>
        <v>No data</v>
      </c>
      <c r="AU43" t="str">
        <f>VLOOKUP(AU42,Feuille3!$AF$2:$AH$6,3,TRUE)</f>
        <v>No data</v>
      </c>
      <c r="AV43" t="str">
        <f>VLOOKUP(AV42,Feuille3!$AF$2:$AH$6,3,TRUE)</f>
        <v>No data</v>
      </c>
      <c r="AW43" t="str">
        <f>VLOOKUP(AW42,Feuille3!$AF$2:$AH$6,3,TRUE)</f>
        <v>No data</v>
      </c>
      <c r="AX43" t="str">
        <f>VLOOKUP(AX42,Feuille3!$AF$2:$AH$6,3,TRUE)</f>
        <v>No data</v>
      </c>
      <c r="AY43" t="str">
        <f>VLOOKUP(AY42,Feuille3!$AF$2:$AH$6,3,TRUE)</f>
        <v>No data</v>
      </c>
      <c r="AZ43" t="str">
        <f>VLOOKUP(AZ42,Feuille3!$AF$2:$AH$6,3,TRUE)</f>
        <v>No data</v>
      </c>
      <c r="BA43" t="str">
        <f>VLOOKUP(BA42,Feuille3!$AF$2:$AH$6,3,TRUE)</f>
        <v>No data</v>
      </c>
      <c r="BB43" s="170" t="str">
        <f>VLOOKUP(BB42,Feuille3!$AF$2:$AH$6,3,TRUE)</f>
        <v>No data</v>
      </c>
      <c r="BC43" t="str">
        <f>VLOOKUP(BC42,Feuille3!$AF$2:$AH$6,3,TRUE)</f>
        <v>No data</v>
      </c>
      <c r="BD43" t="str">
        <f>VLOOKUP(BD42,Feuille3!$AF$2:$AH$6,3,TRUE)</f>
        <v>No data</v>
      </c>
      <c r="BE43" t="str">
        <f>VLOOKUP(BE42,Feuille3!$AF$2:$AH$6,3,TRUE)</f>
        <v>No data</v>
      </c>
      <c r="BF43" t="str">
        <f>VLOOKUP(BF42,Feuille3!$AF$2:$AH$6,3,TRUE)</f>
        <v>No data</v>
      </c>
      <c r="BG43" t="str">
        <f>VLOOKUP(BG42,Feuille3!$AF$2:$AH$6,3,TRUE)</f>
        <v>No data</v>
      </c>
      <c r="BH43" t="str">
        <f>VLOOKUP(BH42,Feuille3!$AF$2:$AH$6,3,TRUE)</f>
        <v>No data</v>
      </c>
      <c r="BI43" t="str">
        <f>VLOOKUP(BI42,Feuille3!$AF$2:$AH$6,3,TRUE)</f>
        <v>No data</v>
      </c>
      <c r="BJ43" t="str">
        <f>VLOOKUP(BJ42,Feuille3!$AF$2:$AH$6,3,TRUE)</f>
        <v>No data</v>
      </c>
      <c r="BK43" t="str">
        <f>VLOOKUP(BK42,Feuille3!$AF$2:$AH$6,3,TRUE)</f>
        <v>No data</v>
      </c>
      <c r="BL43" t="str">
        <f>VLOOKUP(BL42,Feuille3!$AF$2:$AH$6,3,TRUE)</f>
        <v>No data</v>
      </c>
      <c r="BM43" t="str">
        <f>VLOOKUP(BM42,Feuille3!$AF$2:$AH$6,3,TRUE)</f>
        <v>No data</v>
      </c>
      <c r="BN43" t="str">
        <f>VLOOKUP(BN42,Feuille3!$AF$2:$AH$6,3,TRUE)</f>
        <v>No data</v>
      </c>
      <c r="BO43" t="str">
        <f>VLOOKUP(BO42,Feuille3!$AF$2:$AH$6,3,TRUE)</f>
        <v>No data</v>
      </c>
      <c r="BP43" t="str">
        <f>VLOOKUP(BP42,Feuille3!$AF$2:$AH$6,3,TRUE)</f>
        <v>No data</v>
      </c>
      <c r="BQ43" t="str">
        <f>VLOOKUP(BQ42,Feuille3!$AF$2:$AH$6,3,TRUE)</f>
        <v>No data</v>
      </c>
      <c r="BR43" t="str">
        <f>VLOOKUP(BR42,Feuille3!$AF$2:$AH$6,3,TRUE)</f>
        <v>No data</v>
      </c>
      <c r="BS43" t="str">
        <f>VLOOKUP(BS42,Feuille3!$AF$2:$AH$6,3,TRUE)</f>
        <v>No data</v>
      </c>
      <c r="BT43" t="str">
        <f>VLOOKUP(BT42,Feuille3!$AF$2:$AH$6,3,TRUE)</f>
        <v>No data</v>
      </c>
      <c r="BU43" t="str">
        <f>VLOOKUP(BU42,Feuille3!$AF$2:$AH$6,3,TRUE)</f>
        <v>No data</v>
      </c>
      <c r="BV43" t="str">
        <f>VLOOKUP(BV42,Feuille3!$AF$2:$AH$6,3,TRUE)</f>
        <v>No data</v>
      </c>
      <c r="BW43" t="str">
        <f>VLOOKUP(BW42,Feuille3!$AF$2:$AH$6,3,TRUE)</f>
        <v>No data</v>
      </c>
      <c r="BX43" t="str">
        <f>VLOOKUP(BX42,Feuille3!$AF$2:$AH$6,3,TRUE)</f>
        <v>No data</v>
      </c>
      <c r="BY43" t="str">
        <f>VLOOKUP(BY42,Feuille3!$AF$2:$AH$6,3,TRUE)</f>
        <v>No data</v>
      </c>
    </row>
    <row r="44" spans="1:77" ht="15" thickBot="1">
      <c r="A44" s="191"/>
      <c r="B44" s="13" t="s">
        <v>23</v>
      </c>
      <c r="C44" s="105">
        <f>VLOOKUP(C43,Feuille3!$AF$2:$AI$6,4,TRUE)</f>
        <v>0</v>
      </c>
      <c r="D44" s="105">
        <f>VLOOKUP(D43,Feuille3!$AF$2:$AI$6,4,TRUE)</f>
        <v>0</v>
      </c>
      <c r="E44" s="105">
        <f>VLOOKUP(E43,Feuille3!$AF$2:$AI$6,4,TRUE)</f>
        <v>0</v>
      </c>
      <c r="F44" s="105">
        <f>VLOOKUP(F43,Feuille3!$AF$2:$AI$6,4,TRUE)</f>
        <v>0</v>
      </c>
      <c r="G44" s="105">
        <f>VLOOKUP(G43,Feuille3!$AF$2:$AI$6,4,TRUE)</f>
        <v>0</v>
      </c>
      <c r="H44" s="105">
        <f>VLOOKUP(H43,Feuille3!$AF$2:$AI$6,4,TRUE)</f>
        <v>0</v>
      </c>
      <c r="I44" s="105">
        <f>VLOOKUP(I43,Feuille3!$AF$2:$AI$6,4,TRUE)</f>
        <v>0</v>
      </c>
      <c r="J44" s="105">
        <f>VLOOKUP(J43,Feuille3!$AF$2:$AI$6,4,TRUE)</f>
        <v>0</v>
      </c>
      <c r="K44" s="105">
        <f>VLOOKUP(K43,Feuille3!$AF$2:$AI$6,4,TRUE)</f>
        <v>0</v>
      </c>
      <c r="L44" s="105">
        <f>VLOOKUP(L43,Feuille3!$AF$2:$AI$6,4,TRUE)</f>
        <v>0</v>
      </c>
      <c r="M44" s="105">
        <f>VLOOKUP(M43,Feuille3!$AF$2:$AI$6,4,TRUE)</f>
        <v>0</v>
      </c>
      <c r="N44" s="105">
        <f>VLOOKUP(N43,Feuille3!$AF$2:$AI$6,4,TRUE)</f>
        <v>0</v>
      </c>
      <c r="O44" s="105">
        <f>VLOOKUP(O43,Feuille3!$AF$2:$AI$6,4,TRUE)</f>
        <v>0</v>
      </c>
      <c r="P44" s="105">
        <f>VLOOKUP(P43,Feuille3!$AF$2:$AI$6,4,TRUE)</f>
        <v>0</v>
      </c>
      <c r="Q44" s="105">
        <f>VLOOKUP(Q43,Feuille3!$AF$2:$AI$6,4,TRUE)</f>
        <v>0</v>
      </c>
      <c r="R44" s="105">
        <f>VLOOKUP(R43,Feuille3!$AF$2:$AI$6,4,TRUE)</f>
        <v>0</v>
      </c>
      <c r="S44" s="105">
        <f>VLOOKUP(S43,Feuille3!$AF$2:$AI$6,4,TRUE)</f>
        <v>0</v>
      </c>
      <c r="T44" s="105">
        <f>VLOOKUP(T43,Feuille3!$AF$2:$AI$6,4,TRUE)</f>
        <v>0</v>
      </c>
      <c r="U44" s="105">
        <f>VLOOKUP(U43,Feuille3!$AF$2:$AI$6,4,TRUE)</f>
        <v>0</v>
      </c>
      <c r="V44" s="105">
        <f>VLOOKUP(V43,Feuille3!$AF$2:$AI$6,4,TRUE)</f>
        <v>0</v>
      </c>
      <c r="W44" s="105">
        <f>VLOOKUP(W43,Feuille3!$AF$2:$AI$6,4,TRUE)</f>
        <v>0</v>
      </c>
      <c r="X44" s="105">
        <f>VLOOKUP(X43,Feuille3!$AF$2:$AI$6,4,TRUE)</f>
        <v>0</v>
      </c>
      <c r="Y44" s="105">
        <f>VLOOKUP(Y43,Feuille3!$AF$2:$AI$6,4,TRUE)</f>
        <v>0</v>
      </c>
      <c r="Z44" s="105">
        <f>VLOOKUP(Z43,Feuille3!$AF$2:$AI$6,4,TRUE)</f>
        <v>0</v>
      </c>
      <c r="AA44" s="105">
        <f>VLOOKUP(AA43,Feuille3!$AF$2:$AI$6,4,TRUE)</f>
        <v>0</v>
      </c>
      <c r="AB44" s="105">
        <f>VLOOKUP(AB43,Feuille3!$AF$2:$AI$6,4,TRUE)</f>
        <v>0</v>
      </c>
      <c r="AC44" s="105">
        <f>VLOOKUP(AC43,Feuille3!$AF$2:$AI$6,4,TRUE)</f>
        <v>0</v>
      </c>
      <c r="AD44" s="105">
        <f>VLOOKUP(AD43,Feuille3!$AF$2:$AI$6,4,TRUE)</f>
        <v>0</v>
      </c>
      <c r="AE44" s="105">
        <f>VLOOKUP(AE43,Feuille3!$AF$2:$AI$6,4,TRUE)</f>
        <v>0</v>
      </c>
      <c r="AF44" s="105">
        <f>VLOOKUP(AF43,Feuille3!$AF$2:$AI$6,4,TRUE)</f>
        <v>0</v>
      </c>
      <c r="AG44" s="105">
        <f>VLOOKUP(AG43,Feuille3!$AF$2:$AI$6,4,TRUE)</f>
        <v>0</v>
      </c>
      <c r="AH44" s="105">
        <f>VLOOKUP(AH43,Feuille3!$AF$2:$AI$6,4,TRUE)</f>
        <v>0</v>
      </c>
      <c r="AI44" s="105">
        <f>VLOOKUP(AI43,Feuille3!$AF$2:$AI$6,4,TRUE)</f>
        <v>0</v>
      </c>
      <c r="AJ44" s="105">
        <f>VLOOKUP(AJ43,Feuille3!$AF$2:$AI$6,4,TRUE)</f>
        <v>0</v>
      </c>
      <c r="AK44" s="105">
        <f>VLOOKUP(AK43,Feuille3!$AF$2:$AI$6,4,TRUE)</f>
        <v>0</v>
      </c>
      <c r="AL44" s="105">
        <f>VLOOKUP(AL43,Feuille3!$AF$2:$AI$6,4,TRUE)</f>
        <v>0</v>
      </c>
      <c r="AM44" s="105">
        <f>VLOOKUP(AM43,Feuille3!$AF$2:$AI$6,4,TRUE)</f>
        <v>0</v>
      </c>
      <c r="AN44" s="105">
        <f>VLOOKUP(AN43,Feuille3!$AF$2:$AI$6,4,TRUE)</f>
        <v>0</v>
      </c>
      <c r="AO44" s="105">
        <f>VLOOKUP(AO43,Feuille3!$AF$2:$AI$6,4,TRUE)</f>
        <v>0</v>
      </c>
      <c r="AP44" s="105">
        <f>VLOOKUP(AP43,Feuille3!$AF$2:$AI$6,4,TRUE)</f>
        <v>0</v>
      </c>
      <c r="AQ44" s="105">
        <f>VLOOKUP(AQ43,Feuille3!$AF$2:$AI$6,4,TRUE)</f>
        <v>0</v>
      </c>
      <c r="AR44" s="105">
        <f>VLOOKUP(AR43,Feuille3!$AF$2:$AI$6,4,TRUE)</f>
        <v>0</v>
      </c>
      <c r="AS44" s="105">
        <f>VLOOKUP(AS43,Feuille3!$AF$2:$AI$6,4,TRUE)</f>
        <v>0</v>
      </c>
      <c r="AT44" s="105">
        <f>VLOOKUP(AT43,Feuille3!$AF$2:$AI$6,4,TRUE)</f>
        <v>0</v>
      </c>
      <c r="AU44" s="105">
        <f>VLOOKUP(AU43,Feuille3!$AF$2:$AI$6,4,TRUE)</f>
        <v>0</v>
      </c>
      <c r="AV44" s="105">
        <f>VLOOKUP(AV43,Feuille3!$AF$2:$AI$6,4,TRUE)</f>
        <v>0</v>
      </c>
      <c r="AW44" s="105">
        <f>VLOOKUP(AW43,Feuille3!$AF$2:$AI$6,4,TRUE)</f>
        <v>0</v>
      </c>
      <c r="AX44" s="105">
        <f>VLOOKUP(AX43,Feuille3!$AF$2:$AI$6,4,TRUE)</f>
        <v>0</v>
      </c>
      <c r="AY44" s="105">
        <f>VLOOKUP(AY43,Feuille3!$AF$2:$AI$6,4,TRUE)</f>
        <v>0</v>
      </c>
      <c r="AZ44" s="105">
        <f>VLOOKUP(AZ43,Feuille3!$AF$2:$AI$6,4,TRUE)</f>
        <v>0</v>
      </c>
      <c r="BA44" s="105">
        <f>VLOOKUP(BA43,Feuille3!$AF$2:$AI$6,4,TRUE)</f>
        <v>0</v>
      </c>
      <c r="BB44" s="162">
        <f>VLOOKUP(BB43,Feuille3!$AF$2:$AI$6,4,TRUE)</f>
        <v>0</v>
      </c>
      <c r="BC44" s="105">
        <f>VLOOKUP(BC43,Feuille3!$AF$2:$AI$6,4,TRUE)</f>
        <v>0</v>
      </c>
      <c r="BD44" s="105">
        <f>VLOOKUP(BD43,Feuille3!$AF$2:$AI$6,4,TRUE)</f>
        <v>0</v>
      </c>
      <c r="BE44" s="105">
        <f>VLOOKUP(BE43,Feuille3!$AF$2:$AI$6,4,TRUE)</f>
        <v>0</v>
      </c>
      <c r="BF44" s="105">
        <f>VLOOKUP(BF43,Feuille3!$AF$2:$AI$6,4,TRUE)</f>
        <v>0</v>
      </c>
      <c r="BG44" s="105">
        <f>VLOOKUP(BG43,Feuille3!$AF$2:$AI$6,4,TRUE)</f>
        <v>0</v>
      </c>
      <c r="BH44" s="105">
        <f>VLOOKUP(BH43,Feuille3!$AF$2:$AI$6,4,TRUE)</f>
        <v>0</v>
      </c>
      <c r="BI44" s="105">
        <f>VLOOKUP(BI43,Feuille3!$AF$2:$AI$6,4,TRUE)</f>
        <v>0</v>
      </c>
      <c r="BJ44" s="105">
        <f>VLOOKUP(BJ43,Feuille3!$AF$2:$AI$6,4,TRUE)</f>
        <v>0</v>
      </c>
      <c r="BK44" s="105">
        <f>VLOOKUP(BK43,Feuille3!$AF$2:$AI$6,4,TRUE)</f>
        <v>0</v>
      </c>
      <c r="BL44" s="105">
        <f>VLOOKUP(BL43,Feuille3!$AF$2:$AI$6,4,TRUE)</f>
        <v>0</v>
      </c>
      <c r="BM44" s="105">
        <f>VLOOKUP(BM43,Feuille3!$AF$2:$AI$6,4,TRUE)</f>
        <v>0</v>
      </c>
      <c r="BN44" s="105">
        <f>VLOOKUP(BN43,Feuille3!$AF$2:$AI$6,4,TRUE)</f>
        <v>0</v>
      </c>
      <c r="BO44" s="105">
        <f>VLOOKUP(BO43,Feuille3!$AF$2:$AI$6,4,TRUE)</f>
        <v>0</v>
      </c>
      <c r="BP44" s="105">
        <f>VLOOKUP(BP43,Feuille3!$AF$2:$AI$6,4,TRUE)</f>
        <v>0</v>
      </c>
      <c r="BQ44" s="105">
        <f>VLOOKUP(BQ43,Feuille3!$AF$2:$AI$6,4,TRUE)</f>
        <v>0</v>
      </c>
      <c r="BR44" s="105">
        <f>VLOOKUP(BR43,Feuille3!$AF$2:$AI$6,4,TRUE)</f>
        <v>0</v>
      </c>
      <c r="BS44" s="105">
        <f>VLOOKUP(BS43,Feuille3!$AF$2:$AI$6,4,TRUE)</f>
        <v>0</v>
      </c>
      <c r="BT44" s="105">
        <f>VLOOKUP(BT43,Feuille3!$AF$2:$AI$6,4,TRUE)</f>
        <v>0</v>
      </c>
      <c r="BU44" s="105">
        <f>VLOOKUP(BU43,Feuille3!$AF$2:$AI$6,4,TRUE)</f>
        <v>0</v>
      </c>
      <c r="BV44" s="105">
        <f>VLOOKUP(BV43,Feuille3!$AF$2:$AI$6,4,TRUE)</f>
        <v>0</v>
      </c>
      <c r="BW44" s="105">
        <f>VLOOKUP(BW43,Feuille3!$AF$2:$AI$6,4,TRUE)</f>
        <v>0</v>
      </c>
      <c r="BX44" s="105">
        <f>VLOOKUP(BX43,Feuille3!$AF$2:$AI$6,4,TRUE)</f>
        <v>0</v>
      </c>
      <c r="BY44" s="105">
        <f>VLOOKUP(BY43,Feuille3!$AF$2:$AI$6,4,TRUE)</f>
        <v>0</v>
      </c>
    </row>
    <row r="45" spans="1:77" ht="29.25" thickBot="1">
      <c r="A45" s="191" t="s">
        <v>79</v>
      </c>
      <c r="B45" s="9" t="s">
        <v>80</v>
      </c>
      <c r="C45" s="107">
        <v>23</v>
      </c>
      <c r="D45" s="107">
        <v>0</v>
      </c>
      <c r="E45" s="107">
        <v>52</v>
      </c>
      <c r="F45" s="107">
        <v>38</v>
      </c>
      <c r="G45" s="107">
        <v>301</v>
      </c>
      <c r="H45" s="107">
        <v>42</v>
      </c>
      <c r="I45" s="107">
        <v>1010</v>
      </c>
      <c r="J45" s="107">
        <v>0</v>
      </c>
      <c r="K45" s="107">
        <v>9</v>
      </c>
      <c r="L45" s="107">
        <v>62</v>
      </c>
      <c r="M45" s="107">
        <v>0</v>
      </c>
      <c r="N45" s="107">
        <v>0</v>
      </c>
      <c r="O45" s="107">
        <v>11</v>
      </c>
      <c r="P45" s="107">
        <v>344</v>
      </c>
      <c r="Q45" s="107">
        <v>23</v>
      </c>
      <c r="R45" s="107">
        <v>27</v>
      </c>
      <c r="S45" s="107">
        <v>75</v>
      </c>
      <c r="T45" s="107">
        <v>325</v>
      </c>
      <c r="U45" s="107">
        <v>23</v>
      </c>
      <c r="V45" s="107">
        <v>0</v>
      </c>
      <c r="W45" s="107">
        <v>270</v>
      </c>
      <c r="X45" s="107">
        <v>21</v>
      </c>
      <c r="Y45" s="107" t="s">
        <v>48</v>
      </c>
      <c r="Z45" s="107">
        <v>124</v>
      </c>
      <c r="AA45" s="107">
        <v>0</v>
      </c>
      <c r="AB45" s="107">
        <v>34</v>
      </c>
      <c r="AC45" s="106" t="s">
        <v>48</v>
      </c>
      <c r="AD45" s="107">
        <v>966</v>
      </c>
      <c r="AE45" s="107">
        <v>0</v>
      </c>
      <c r="AF45" s="107">
        <v>0</v>
      </c>
      <c r="AG45" s="107">
        <v>5</v>
      </c>
      <c r="AH45" s="107">
        <v>23</v>
      </c>
      <c r="AI45" s="107">
        <v>34</v>
      </c>
      <c r="AJ45" s="107">
        <v>0</v>
      </c>
      <c r="AK45" s="107">
        <v>50</v>
      </c>
      <c r="AL45" s="107">
        <v>64</v>
      </c>
      <c r="AM45" s="107">
        <v>0</v>
      </c>
      <c r="AN45" s="107">
        <v>23</v>
      </c>
      <c r="AO45" s="107">
        <v>0</v>
      </c>
      <c r="AP45" s="107">
        <v>290</v>
      </c>
      <c r="AQ45" s="107">
        <v>0</v>
      </c>
      <c r="AR45" s="107">
        <v>36</v>
      </c>
      <c r="AS45" s="107">
        <v>0</v>
      </c>
      <c r="AT45" s="107">
        <v>25</v>
      </c>
      <c r="AU45" s="108">
        <v>6</v>
      </c>
      <c r="AV45" s="108">
        <v>0</v>
      </c>
      <c r="AW45" s="108">
        <v>0</v>
      </c>
      <c r="AX45" s="108">
        <v>0</v>
      </c>
      <c r="AY45" s="108">
        <v>29</v>
      </c>
      <c r="AZ45" s="108">
        <v>0</v>
      </c>
      <c r="BA45" s="106" t="s">
        <v>48</v>
      </c>
      <c r="BB45" s="171">
        <v>197</v>
      </c>
      <c r="BC45" s="15">
        <v>23</v>
      </c>
      <c r="BD45" s="15">
        <v>1588</v>
      </c>
      <c r="BE45" s="15">
        <v>117</v>
      </c>
      <c r="BF45" s="15" t="s">
        <v>48</v>
      </c>
      <c r="BG45" s="15" t="s">
        <v>48</v>
      </c>
      <c r="BH45" s="15" t="s">
        <v>48</v>
      </c>
      <c r="BI45" s="15" t="s">
        <v>48</v>
      </c>
      <c r="BJ45" s="15">
        <v>1300</v>
      </c>
      <c r="BK45" s="15">
        <v>4826</v>
      </c>
      <c r="BL45" s="15" t="s">
        <v>48</v>
      </c>
      <c r="BM45" s="15">
        <v>431</v>
      </c>
      <c r="BN45" s="15">
        <v>0</v>
      </c>
      <c r="BO45" s="15">
        <v>2825</v>
      </c>
      <c r="BP45" s="15">
        <v>0</v>
      </c>
      <c r="BQ45" s="108">
        <v>5</v>
      </c>
      <c r="BR45" s="108">
        <v>38</v>
      </c>
      <c r="BS45" s="15" t="s">
        <v>48</v>
      </c>
      <c r="BT45" s="15">
        <v>0</v>
      </c>
      <c r="BU45" s="15" t="s">
        <v>48</v>
      </c>
      <c r="BV45" s="15">
        <v>514</v>
      </c>
      <c r="BW45" s="15" t="s">
        <v>48</v>
      </c>
      <c r="BX45" s="15">
        <v>0</v>
      </c>
      <c r="BY45" s="15">
        <v>54</v>
      </c>
    </row>
    <row r="46" spans="1:77" ht="15" customHeight="1" thickBot="1">
      <c r="A46" s="191"/>
      <c r="B46" s="8" t="s">
        <v>81</v>
      </c>
      <c r="C46" s="114">
        <v>1</v>
      </c>
      <c r="D46" s="114">
        <v>0</v>
      </c>
      <c r="E46" s="114">
        <v>28</v>
      </c>
      <c r="F46" s="114">
        <v>34</v>
      </c>
      <c r="G46" s="114">
        <v>161</v>
      </c>
      <c r="H46" s="114">
        <v>10</v>
      </c>
      <c r="I46" s="114">
        <v>755</v>
      </c>
      <c r="J46" s="114">
        <v>0</v>
      </c>
      <c r="K46" s="114">
        <v>3</v>
      </c>
      <c r="L46" s="114">
        <v>33</v>
      </c>
      <c r="M46" s="107">
        <v>0</v>
      </c>
      <c r="N46" s="107">
        <v>0</v>
      </c>
      <c r="O46" s="107">
        <v>6</v>
      </c>
      <c r="P46" s="107">
        <v>95</v>
      </c>
      <c r="Q46" s="107">
        <v>15</v>
      </c>
      <c r="R46" s="107">
        <v>26</v>
      </c>
      <c r="S46" s="107">
        <v>53</v>
      </c>
      <c r="T46" s="107">
        <v>186</v>
      </c>
      <c r="U46" s="114">
        <v>1</v>
      </c>
      <c r="V46" s="107">
        <v>0</v>
      </c>
      <c r="W46" s="107">
        <v>134</v>
      </c>
      <c r="X46" s="107">
        <v>3</v>
      </c>
      <c r="Y46" s="107" t="s">
        <v>48</v>
      </c>
      <c r="Z46" s="107">
        <v>120</v>
      </c>
      <c r="AA46" s="107">
        <v>0</v>
      </c>
      <c r="AB46" s="107">
        <v>23</v>
      </c>
      <c r="AC46" s="82" t="s">
        <v>48</v>
      </c>
      <c r="AD46" s="107">
        <v>966</v>
      </c>
      <c r="AE46" s="107">
        <v>0</v>
      </c>
      <c r="AF46" s="107">
        <v>0</v>
      </c>
      <c r="AG46" s="107">
        <v>3</v>
      </c>
      <c r="AH46" s="114">
        <v>1</v>
      </c>
      <c r="AI46" s="107">
        <v>23</v>
      </c>
      <c r="AJ46" s="107">
        <v>0</v>
      </c>
      <c r="AK46" s="107">
        <v>49</v>
      </c>
      <c r="AL46" s="107">
        <v>54</v>
      </c>
      <c r="AM46" s="107">
        <v>0</v>
      </c>
      <c r="AN46" s="114">
        <v>1</v>
      </c>
      <c r="AO46" s="107">
        <v>0</v>
      </c>
      <c r="AP46" s="107">
        <v>275</v>
      </c>
      <c r="AQ46" s="107">
        <v>0</v>
      </c>
      <c r="AR46" s="107">
        <v>33</v>
      </c>
      <c r="AS46" s="107">
        <v>0</v>
      </c>
      <c r="AT46" s="107">
        <v>55</v>
      </c>
      <c r="AU46" s="108">
        <v>3</v>
      </c>
      <c r="AV46" s="108">
        <v>0</v>
      </c>
      <c r="AW46" s="108">
        <v>0</v>
      </c>
      <c r="AX46" s="108">
        <v>0</v>
      </c>
      <c r="AY46" s="108">
        <v>4</v>
      </c>
      <c r="AZ46" s="108">
        <v>0</v>
      </c>
      <c r="BA46" s="82" t="s">
        <v>48</v>
      </c>
      <c r="BB46" s="163">
        <v>110</v>
      </c>
      <c r="BC46" s="108">
        <v>16</v>
      </c>
      <c r="BD46" s="21">
        <v>928</v>
      </c>
      <c r="BE46" s="11">
        <v>9</v>
      </c>
      <c r="BF46" s="15" t="s">
        <v>48</v>
      </c>
      <c r="BG46" s="15" t="s">
        <v>48</v>
      </c>
      <c r="BH46" s="15" t="s">
        <v>48</v>
      </c>
      <c r="BI46" s="15" t="s">
        <v>48</v>
      </c>
      <c r="BJ46" s="15" t="s">
        <v>48</v>
      </c>
      <c r="BK46" s="15">
        <v>2631</v>
      </c>
      <c r="BL46" s="15" t="s">
        <v>48</v>
      </c>
      <c r="BM46" s="15">
        <v>263</v>
      </c>
      <c r="BN46" s="15">
        <v>0</v>
      </c>
      <c r="BO46" s="15">
        <v>2277</v>
      </c>
      <c r="BP46" s="15">
        <v>0</v>
      </c>
      <c r="BQ46" s="108">
        <v>0</v>
      </c>
      <c r="BR46" s="108">
        <v>18</v>
      </c>
      <c r="BS46" s="15" t="s">
        <v>48</v>
      </c>
      <c r="BT46" s="15">
        <v>0</v>
      </c>
      <c r="BU46" s="15" t="s">
        <v>48</v>
      </c>
      <c r="BV46" s="15">
        <v>117</v>
      </c>
      <c r="BW46" s="15" t="s">
        <v>48</v>
      </c>
      <c r="BX46" s="15">
        <v>0</v>
      </c>
      <c r="BY46" s="15">
        <v>50</v>
      </c>
    </row>
    <row r="47" spans="1:77" ht="15" customHeight="1" thickBot="1">
      <c r="A47" s="191"/>
      <c r="B47" s="8" t="s">
        <v>82</v>
      </c>
      <c r="C47">
        <f t="shared" ref="C47:AT47" si="30">C45-C46</f>
        <v>22</v>
      </c>
      <c r="D47">
        <f t="shared" si="30"/>
        <v>0</v>
      </c>
      <c r="E47">
        <f t="shared" si="30"/>
        <v>24</v>
      </c>
      <c r="F47">
        <f t="shared" si="30"/>
        <v>4</v>
      </c>
      <c r="G47">
        <f t="shared" si="30"/>
        <v>140</v>
      </c>
      <c r="H47">
        <f t="shared" si="30"/>
        <v>32</v>
      </c>
      <c r="I47">
        <f t="shared" si="30"/>
        <v>255</v>
      </c>
      <c r="J47">
        <f t="shared" si="30"/>
        <v>0</v>
      </c>
      <c r="K47">
        <f t="shared" si="30"/>
        <v>6</v>
      </c>
      <c r="L47">
        <f t="shared" si="30"/>
        <v>29</v>
      </c>
      <c r="M47">
        <f t="shared" si="30"/>
        <v>0</v>
      </c>
      <c r="N47">
        <f t="shared" si="30"/>
        <v>0</v>
      </c>
      <c r="O47">
        <f t="shared" si="30"/>
        <v>5</v>
      </c>
      <c r="P47">
        <f t="shared" si="30"/>
        <v>249</v>
      </c>
      <c r="Q47">
        <f t="shared" si="30"/>
        <v>8</v>
      </c>
      <c r="R47">
        <f t="shared" si="30"/>
        <v>1</v>
      </c>
      <c r="S47">
        <f t="shared" si="30"/>
        <v>22</v>
      </c>
      <c r="T47">
        <f t="shared" si="30"/>
        <v>139</v>
      </c>
      <c r="U47">
        <f t="shared" si="30"/>
        <v>22</v>
      </c>
      <c r="V47">
        <f t="shared" si="30"/>
        <v>0</v>
      </c>
      <c r="W47">
        <f t="shared" si="30"/>
        <v>136</v>
      </c>
      <c r="X47">
        <f t="shared" si="30"/>
        <v>18</v>
      </c>
      <c r="Y47" s="19" t="str">
        <f t="shared" ref="Y47" si="31">IFERROR(AH45/Y46,"N/A")</f>
        <v>N/A</v>
      </c>
      <c r="Z47">
        <f t="shared" si="30"/>
        <v>4</v>
      </c>
      <c r="AA47">
        <f t="shared" si="30"/>
        <v>0</v>
      </c>
      <c r="AB47">
        <f t="shared" si="30"/>
        <v>11</v>
      </c>
      <c r="AC47" t="str">
        <f>IFERROR(AI45/AC46,"N/A")</f>
        <v>N/A</v>
      </c>
      <c r="AD47">
        <f t="shared" si="30"/>
        <v>0</v>
      </c>
      <c r="AE47">
        <f t="shared" si="30"/>
        <v>0</v>
      </c>
      <c r="AF47">
        <f t="shared" si="30"/>
        <v>0</v>
      </c>
      <c r="AG47">
        <f t="shared" si="30"/>
        <v>2</v>
      </c>
      <c r="AH47">
        <f t="shared" si="30"/>
        <v>22</v>
      </c>
      <c r="AI47">
        <f t="shared" si="30"/>
        <v>11</v>
      </c>
      <c r="AJ47">
        <f t="shared" si="30"/>
        <v>0</v>
      </c>
      <c r="AK47">
        <f t="shared" si="30"/>
        <v>1</v>
      </c>
      <c r="AL47">
        <f t="shared" si="30"/>
        <v>10</v>
      </c>
      <c r="AM47">
        <f t="shared" si="30"/>
        <v>0</v>
      </c>
      <c r="AN47">
        <f t="shared" si="30"/>
        <v>22</v>
      </c>
      <c r="AO47">
        <f t="shared" si="30"/>
        <v>0</v>
      </c>
      <c r="AP47">
        <f t="shared" si="30"/>
        <v>15</v>
      </c>
      <c r="AQ47">
        <f t="shared" si="30"/>
        <v>0</v>
      </c>
      <c r="AR47">
        <f t="shared" si="30"/>
        <v>3</v>
      </c>
      <c r="AS47">
        <f t="shared" si="30"/>
        <v>0</v>
      </c>
      <c r="AT47">
        <f t="shared" si="30"/>
        <v>-30</v>
      </c>
      <c r="AU47">
        <v>3</v>
      </c>
      <c r="AV47">
        <v>3</v>
      </c>
      <c r="AW47">
        <v>3</v>
      </c>
      <c r="AX47">
        <v>3</v>
      </c>
      <c r="AY47">
        <v>3</v>
      </c>
      <c r="AZ47">
        <v>3</v>
      </c>
      <c r="BA47" t="str">
        <f>IFERROR(#REF!/BA46,"N/A")</f>
        <v>N/A</v>
      </c>
      <c r="BB47" s="170">
        <v>87</v>
      </c>
      <c r="BC47" s="148">
        <f t="shared" ref="BC47:BE47" si="32">BC45-BC46</f>
        <v>7</v>
      </c>
      <c r="BD47">
        <f t="shared" si="32"/>
        <v>660</v>
      </c>
      <c r="BE47">
        <f t="shared" si="32"/>
        <v>108</v>
      </c>
      <c r="BF47" s="19" t="str">
        <f>IFERROR(BK45/BF46,"N/A")</f>
        <v>N/A</v>
      </c>
      <c r="BG47" s="19" t="str">
        <f>IFERROR(BM45/BG46,"N/A")</f>
        <v>N/A</v>
      </c>
      <c r="BH47" s="19" t="str">
        <f>IFERROR(BP45/BH46,"N/A")</f>
        <v>N/A</v>
      </c>
      <c r="BI47" s="19" t="str">
        <f>IFERROR(#REF!/BI46,"N/A")</f>
        <v>N/A</v>
      </c>
      <c r="BJ47" s="19" t="str">
        <f>IFERROR(#REF!/BJ46,"N/A")</f>
        <v>N/A</v>
      </c>
      <c r="BK47">
        <f>BK45-BK46</f>
        <v>2195</v>
      </c>
      <c r="BL47" s="19" t="str">
        <f>IFERROR(BR45/BL46,"N/A")</f>
        <v>N/A</v>
      </c>
      <c r="BM47">
        <f t="shared" ref="BM47:BN47" si="33">BM45-BM46</f>
        <v>168</v>
      </c>
      <c r="BN47">
        <f t="shared" si="33"/>
        <v>0</v>
      </c>
      <c r="BO47">
        <f>BO45-BO46</f>
        <v>548</v>
      </c>
      <c r="BP47">
        <f>BP45-BP46</f>
        <v>0</v>
      </c>
      <c r="BQ47">
        <f t="shared" ref="BQ47:BY47" si="34">BQ45-BQ46</f>
        <v>5</v>
      </c>
      <c r="BR47">
        <f t="shared" si="34"/>
        <v>20</v>
      </c>
      <c r="BS47" s="19" t="str">
        <f>IFERROR(BY45/BS46,"N/A")</f>
        <v>N/A</v>
      </c>
      <c r="BT47">
        <f t="shared" si="34"/>
        <v>0</v>
      </c>
      <c r="BU47" s="19" t="str">
        <f>IFERROR(CA45/BU46,"N/A")</f>
        <v>N/A</v>
      </c>
      <c r="BV47">
        <f t="shared" si="34"/>
        <v>397</v>
      </c>
      <c r="BW47" s="19" t="str">
        <f>IFERROR(CC45/BW46,"N/A")</f>
        <v>N/A</v>
      </c>
      <c r="BX47">
        <f t="shared" si="34"/>
        <v>0</v>
      </c>
      <c r="BY47">
        <f t="shared" si="34"/>
        <v>4</v>
      </c>
    </row>
    <row r="48" spans="1:77" ht="15" customHeight="1" thickBot="1">
      <c r="A48" s="191"/>
      <c r="B48" s="8" t="s">
        <v>74</v>
      </c>
      <c r="C48" s="115">
        <f t="shared" ref="C48:AC48" si="35">IFERROR(C47/C46,"N/A")</f>
        <v>22</v>
      </c>
      <c r="D48" s="115" t="str">
        <f t="shared" si="35"/>
        <v>N/A</v>
      </c>
      <c r="E48" s="115">
        <f t="shared" si="35"/>
        <v>0.8571428571428571</v>
      </c>
      <c r="F48" s="115">
        <f t="shared" si="35"/>
        <v>0.11764705882352941</v>
      </c>
      <c r="G48" s="115">
        <f t="shared" si="35"/>
        <v>0.86956521739130432</v>
      </c>
      <c r="H48" s="115">
        <f t="shared" si="35"/>
        <v>3.2</v>
      </c>
      <c r="I48" s="115">
        <f t="shared" si="35"/>
        <v>0.33774834437086093</v>
      </c>
      <c r="J48" s="115" t="str">
        <f t="shared" si="35"/>
        <v>N/A</v>
      </c>
      <c r="K48" s="115">
        <f t="shared" si="35"/>
        <v>2</v>
      </c>
      <c r="L48" s="115">
        <f t="shared" si="35"/>
        <v>0.87878787878787878</v>
      </c>
      <c r="M48" s="115" t="str">
        <f t="shared" si="35"/>
        <v>N/A</v>
      </c>
      <c r="N48" s="115" t="str">
        <f t="shared" si="35"/>
        <v>N/A</v>
      </c>
      <c r="O48" s="115">
        <f t="shared" si="35"/>
        <v>0.83333333333333337</v>
      </c>
      <c r="P48" s="115">
        <f t="shared" si="35"/>
        <v>2.6210526315789475</v>
      </c>
      <c r="Q48" s="115">
        <f t="shared" si="35"/>
        <v>0.53333333333333333</v>
      </c>
      <c r="R48" s="115">
        <f t="shared" si="35"/>
        <v>3.8461538461538464E-2</v>
      </c>
      <c r="S48" s="115">
        <f t="shared" si="35"/>
        <v>0.41509433962264153</v>
      </c>
      <c r="T48" s="115">
        <f t="shared" si="35"/>
        <v>0.74731182795698925</v>
      </c>
      <c r="U48" s="115">
        <f t="shared" si="35"/>
        <v>22</v>
      </c>
      <c r="V48" s="115" t="str">
        <f t="shared" si="35"/>
        <v>N/A</v>
      </c>
      <c r="W48" s="115">
        <f t="shared" si="35"/>
        <v>1.0149253731343284</v>
      </c>
      <c r="X48" s="115">
        <f t="shared" si="35"/>
        <v>6</v>
      </c>
      <c r="Y48" s="115" t="str">
        <f t="shared" si="35"/>
        <v>N/A</v>
      </c>
      <c r="Z48" s="115">
        <f t="shared" si="35"/>
        <v>3.3333333333333333E-2</v>
      </c>
      <c r="AA48" s="115" t="str">
        <f t="shared" si="35"/>
        <v>N/A</v>
      </c>
      <c r="AB48" s="115">
        <f t="shared" si="35"/>
        <v>0.47826086956521741</v>
      </c>
      <c r="AC48" s="115" t="str">
        <f t="shared" si="35"/>
        <v>N/A</v>
      </c>
      <c r="AD48" s="115">
        <f>IFERROR(AD47/AD46,"N/A")</f>
        <v>0</v>
      </c>
      <c r="AE48" s="115" t="str">
        <f t="shared" ref="AE48:AO48" si="36">IFERROR(AE47/AE46,"N/A")</f>
        <v>N/A</v>
      </c>
      <c r="AF48" s="115" t="str">
        <f t="shared" si="36"/>
        <v>N/A</v>
      </c>
      <c r="AG48" s="115">
        <f t="shared" si="36"/>
        <v>0.66666666666666663</v>
      </c>
      <c r="AH48" s="115">
        <f t="shared" si="36"/>
        <v>22</v>
      </c>
      <c r="AI48" s="115">
        <f t="shared" si="36"/>
        <v>0.47826086956521741</v>
      </c>
      <c r="AJ48" s="115" t="str">
        <f t="shared" si="36"/>
        <v>N/A</v>
      </c>
      <c r="AK48" s="115">
        <f t="shared" si="36"/>
        <v>2.0408163265306121E-2</v>
      </c>
      <c r="AL48" s="115">
        <f t="shared" si="36"/>
        <v>0.18518518518518517</v>
      </c>
      <c r="AM48" s="115" t="str">
        <f t="shared" si="36"/>
        <v>N/A</v>
      </c>
      <c r="AN48" s="115">
        <f t="shared" si="36"/>
        <v>22</v>
      </c>
      <c r="AO48" s="115" t="str">
        <f t="shared" si="36"/>
        <v>N/A</v>
      </c>
      <c r="AP48" s="115">
        <f>IFERROR(AP47/AP46,"N/A")</f>
        <v>5.4545454545454543E-2</v>
      </c>
      <c r="AQ48" s="115" t="str">
        <f t="shared" ref="AQ48:AT48" si="37">IFERROR(AQ47/AQ46,"N/A")</f>
        <v>N/A</v>
      </c>
      <c r="AR48" s="115">
        <f t="shared" si="37"/>
        <v>9.0909090909090912E-2</v>
      </c>
      <c r="AS48" s="115" t="str">
        <f t="shared" si="37"/>
        <v>N/A</v>
      </c>
      <c r="AT48" s="115">
        <f t="shared" si="37"/>
        <v>-0.54545454545454541</v>
      </c>
      <c r="AU48" s="12">
        <f>IFERROR(AU47/AU46,"N/A")</f>
        <v>1</v>
      </c>
      <c r="AV48" s="12" t="str">
        <f>IFERROR(AV47/AV46,"N/A")</f>
        <v>N/A</v>
      </c>
      <c r="AW48" s="12" t="str">
        <f>IFERROR(AW47/AW46,"N/A")</f>
        <v>N/A</v>
      </c>
      <c r="AX48" s="12" t="str">
        <f>IFERROR(AX47/AX46,"N/A")</f>
        <v>N/A</v>
      </c>
      <c r="AY48" s="12">
        <f>IFERROR(AY47/AY46,"N/A")</f>
        <v>0.75</v>
      </c>
      <c r="AZ48" s="12" t="str">
        <f t="shared" ref="AZ48:BP48" si="38">IFERROR(AZ47/AZ46,"N/A")</f>
        <v>N/A</v>
      </c>
      <c r="BA48" t="s">
        <v>75</v>
      </c>
      <c r="BB48" s="166">
        <f t="shared" si="38"/>
        <v>0.79090909090909089</v>
      </c>
      <c r="BC48" s="149">
        <f t="shared" si="38"/>
        <v>0.4375</v>
      </c>
      <c r="BD48" s="12">
        <f t="shared" si="38"/>
        <v>0.71120689655172409</v>
      </c>
      <c r="BE48" s="12">
        <f t="shared" si="38"/>
        <v>12</v>
      </c>
      <c r="BF48" s="116" t="str">
        <f t="shared" si="38"/>
        <v>N/A</v>
      </c>
      <c r="BG48" s="116" t="str">
        <f t="shared" si="38"/>
        <v>N/A</v>
      </c>
      <c r="BH48" s="12" t="str">
        <f t="shared" si="38"/>
        <v>N/A</v>
      </c>
      <c r="BI48" s="12" t="str">
        <f t="shared" si="38"/>
        <v>N/A</v>
      </c>
      <c r="BJ48" s="12" t="str">
        <f t="shared" si="38"/>
        <v>N/A</v>
      </c>
      <c r="BK48" s="12">
        <f t="shared" si="38"/>
        <v>0.83428354237932345</v>
      </c>
      <c r="BL48" s="12" t="str">
        <f t="shared" si="38"/>
        <v>N/A</v>
      </c>
      <c r="BM48" s="12">
        <f t="shared" si="38"/>
        <v>0.63878326996197721</v>
      </c>
      <c r="BN48" s="12" t="str">
        <f t="shared" si="38"/>
        <v>N/A</v>
      </c>
      <c r="BO48" s="12">
        <f t="shared" si="38"/>
        <v>0.2406675450153711</v>
      </c>
      <c r="BP48" s="12" t="str">
        <f t="shared" si="38"/>
        <v>N/A</v>
      </c>
      <c r="BQ48" s="12" t="str">
        <f t="shared" ref="BQ48:BY48" si="39">IFERROR(BQ47/BQ46,"N/A")</f>
        <v>N/A</v>
      </c>
      <c r="BR48" s="12">
        <f t="shared" si="39"/>
        <v>1.1111111111111112</v>
      </c>
      <c r="BS48" s="12" t="str">
        <f t="shared" si="39"/>
        <v>N/A</v>
      </c>
      <c r="BT48" s="12" t="str">
        <f t="shared" si="39"/>
        <v>N/A</v>
      </c>
      <c r="BU48" s="12" t="str">
        <f t="shared" si="39"/>
        <v>N/A</v>
      </c>
      <c r="BV48" s="12">
        <f t="shared" si="39"/>
        <v>3.3931623931623931</v>
      </c>
      <c r="BW48" s="12" t="str">
        <f t="shared" si="39"/>
        <v>N/A</v>
      </c>
      <c r="BX48" s="12" t="str">
        <f t="shared" si="39"/>
        <v>N/A</v>
      </c>
      <c r="BY48" s="12">
        <f t="shared" si="39"/>
        <v>0.08</v>
      </c>
    </row>
    <row r="49" spans="1:77" ht="15" customHeight="1" thickBot="1">
      <c r="A49" s="191"/>
      <c r="B49" s="8" t="s">
        <v>49</v>
      </c>
      <c r="C49" t="str">
        <f>VLOOKUP(C48,Feuille3!$AJ$2:$AL$6,3,TRUE)</f>
        <v>Overloaded</v>
      </c>
      <c r="D49" t="str">
        <f>VLOOKUP(D48,Feuille3!$AJ$2:$AL$6,3,TRUE)</f>
        <v>N/A</v>
      </c>
      <c r="E49" t="str">
        <f>VLOOKUP(E48,Feuille3!$AJ$2:$AL$6,3,TRUE)</f>
        <v>Managed</v>
      </c>
      <c r="F49" t="str">
        <f>VLOOKUP(F48,Feuille3!$AJ$2:$AL$6,3,TRUE)</f>
        <v>Optimized</v>
      </c>
      <c r="G49" t="str">
        <f>VLOOKUP(G48,Feuille3!$AJ$2:$AL$6,3,TRUE)</f>
        <v>Managed</v>
      </c>
      <c r="H49" t="str">
        <f>VLOOKUP(H48,Feuille3!$AJ$2:$AL$6,3,TRUE)</f>
        <v>Overloaded</v>
      </c>
      <c r="I49" t="str">
        <f>VLOOKUP(I48,Feuille3!$AJ$2:$AL$6,3,TRUE)</f>
        <v>Controlled</v>
      </c>
      <c r="J49" t="str">
        <f>VLOOKUP(J48,Feuille3!$AJ$2:$AL$6,3,TRUE)</f>
        <v>N/A</v>
      </c>
      <c r="K49" t="str">
        <f>VLOOKUP(K48,Feuille3!$AJ$2:$AL$6,3,TRUE)</f>
        <v>Overloaded</v>
      </c>
      <c r="L49" t="str">
        <f>VLOOKUP(L48,Feuille3!$AJ$2:$AL$6,3,TRUE)</f>
        <v>Managed</v>
      </c>
      <c r="M49" t="str">
        <f>VLOOKUP(M48,Feuille3!$AJ$2:$AL$6,3,TRUE)</f>
        <v>N/A</v>
      </c>
      <c r="N49" t="str">
        <f>VLOOKUP(N48,Feuille3!$AJ$2:$AL$6,3,TRUE)</f>
        <v>N/A</v>
      </c>
      <c r="O49" t="str">
        <f>VLOOKUP(O48,Feuille3!$AJ$2:$AL$6,3,TRUE)</f>
        <v>Managed</v>
      </c>
      <c r="P49" t="str">
        <f>VLOOKUP(P48,Feuille3!$AJ$2:$AL$6,3,TRUE)</f>
        <v>Overloaded</v>
      </c>
      <c r="Q49" t="str">
        <f>VLOOKUP(Q48,Feuille3!$AJ$2:$AL$6,3,TRUE)</f>
        <v>Controlled</v>
      </c>
      <c r="R49" t="str">
        <f>VLOOKUP(R48,Feuille3!$AJ$2:$AL$6,3,TRUE)</f>
        <v>Optimized</v>
      </c>
      <c r="S49" t="str">
        <f>VLOOKUP(S48,Feuille3!$AJ$2:$AL$6,3,TRUE)</f>
        <v>Controlled</v>
      </c>
      <c r="T49" t="str">
        <f>VLOOKUP(T48,Feuille3!$AJ$2:$AL$6,3,TRUE)</f>
        <v>Managed</v>
      </c>
      <c r="U49" t="str">
        <f>VLOOKUP(U48,Feuille3!$AJ$2:$AL$6,3,TRUE)</f>
        <v>Overloaded</v>
      </c>
      <c r="V49" t="str">
        <f>VLOOKUP(V48,Feuille3!$AJ$2:$AL$6,3,TRUE)</f>
        <v>N/A</v>
      </c>
      <c r="W49" t="str">
        <f>VLOOKUP(W48,Feuille3!$AJ$2:$AL$6,3,TRUE)</f>
        <v>Overloaded</v>
      </c>
      <c r="X49" t="str">
        <f>VLOOKUP(X48,Feuille3!$AJ$2:$AL$6,3,TRUE)</f>
        <v>Overloaded</v>
      </c>
      <c r="Y49" t="str">
        <f>VLOOKUP(Y48,Feuille3!$AJ$2:$AL$6,3,TRUE)</f>
        <v>N/A</v>
      </c>
      <c r="Z49" t="str">
        <f>VLOOKUP(Z48,Feuille3!$AJ$2:$AL$6,3,TRUE)</f>
        <v>Optimized</v>
      </c>
      <c r="AA49" t="str">
        <f>VLOOKUP(AA48,Feuille3!$AJ$2:$AL$6,3,TRUE)</f>
        <v>N/A</v>
      </c>
      <c r="AB49" t="str">
        <f>VLOOKUP(AB48,Feuille3!$AJ$2:$AL$6,3,TRUE)</f>
        <v>Controlled</v>
      </c>
      <c r="AC49" t="str">
        <f>VLOOKUP(AC48,Feuille3!$AJ$2:$AL$6,3,TRUE)</f>
        <v>N/A</v>
      </c>
      <c r="AD49" t="str">
        <f>VLOOKUP(AD48,Feuille3!$AJ$2:$AL$6,3,TRUE)</f>
        <v>Optimized</v>
      </c>
      <c r="AE49" t="str">
        <f>VLOOKUP(AE48,Feuille3!$AJ$2:$AL$6,3,TRUE)</f>
        <v>N/A</v>
      </c>
      <c r="AF49" t="str">
        <f>VLOOKUP(AF48,Feuille3!$AJ$2:$AL$6,3,TRUE)</f>
        <v>N/A</v>
      </c>
      <c r="AG49" t="str">
        <f>VLOOKUP(AG48,Feuille3!$AJ$2:$AL$6,3,TRUE)</f>
        <v>Managed</v>
      </c>
      <c r="AH49" t="str">
        <f>VLOOKUP(AH48,Feuille3!$AJ$2:$AL$6,3,TRUE)</f>
        <v>Overloaded</v>
      </c>
      <c r="AI49" t="str">
        <f>VLOOKUP(AI48,Feuille3!$AJ$2:$AL$6,3,TRUE)</f>
        <v>Controlled</v>
      </c>
      <c r="AJ49" t="str">
        <f>VLOOKUP(AJ48,Feuille3!$AJ$2:$AL$6,3,TRUE)</f>
        <v>N/A</v>
      </c>
      <c r="AK49" t="str">
        <f>VLOOKUP(AK48,Feuille3!$AJ$2:$AL$6,3,TRUE)</f>
        <v>Optimized</v>
      </c>
      <c r="AL49" t="str">
        <f>VLOOKUP(AL48,Feuille3!$AJ$2:$AL$6,3,TRUE)</f>
        <v>Optimized</v>
      </c>
      <c r="AM49" t="str">
        <f>VLOOKUP(AM48,Feuille3!$AJ$2:$AL$6,3,TRUE)</f>
        <v>N/A</v>
      </c>
      <c r="AN49" t="str">
        <f>VLOOKUP(AN48,Feuille3!$AJ$2:$AL$6,3,TRUE)</f>
        <v>Overloaded</v>
      </c>
      <c r="AO49" t="str">
        <f>VLOOKUP(AO48,Feuille3!$AJ$2:$AL$6,3,TRUE)</f>
        <v>N/A</v>
      </c>
      <c r="AP49" t="str">
        <f>VLOOKUP(AP48,Feuille3!$AJ$2:$AL$6,3,TRUE)</f>
        <v>Optimized</v>
      </c>
      <c r="AQ49" t="str">
        <f>VLOOKUP(AQ48,Feuille3!$AJ$2:$AL$6,3,TRUE)</f>
        <v>N/A</v>
      </c>
      <c r="AR49" t="str">
        <f>VLOOKUP(AR48,Feuille3!$AJ$2:$AL$6,3,TRUE)</f>
        <v>Optimized</v>
      </c>
      <c r="AS49" t="str">
        <f>VLOOKUP(AS48,Feuille3!$AJ$2:$AL$6,3,TRUE)</f>
        <v>N/A</v>
      </c>
      <c r="AT49" t="e">
        <f>VLOOKUP(AT48,Feuille3!$AJ$2:$AL$6,3,TRUE)</f>
        <v>#N/A</v>
      </c>
      <c r="AU49" t="str">
        <f>VLOOKUP(AU48,Feuille3!$AJ$2:$AL$6,3,TRUE)</f>
        <v>Overloaded</v>
      </c>
      <c r="AV49" t="str">
        <f>VLOOKUP(AV48,Feuille3!$AJ$2:$AL$6,3,TRUE)</f>
        <v>N/A</v>
      </c>
      <c r="AW49" t="str">
        <f>VLOOKUP(AW48,Feuille3!$AJ$2:$AL$6,3,TRUE)</f>
        <v>N/A</v>
      </c>
      <c r="AX49" t="str">
        <f>VLOOKUP(AX48,Feuille3!$AJ$2:$AL$6,3,TRUE)</f>
        <v>N/A</v>
      </c>
      <c r="AY49" t="str">
        <f>VLOOKUP(AY48,Feuille3!$AJ$2:$AL$6,3,TRUE)</f>
        <v>Managed</v>
      </c>
      <c r="AZ49" t="str">
        <f>VLOOKUP(AZ48,Feuille3!$AJ$2:$AL$6,3,TRUE)</f>
        <v>N/A</v>
      </c>
      <c r="BA49" t="str">
        <f>VLOOKUP(BA48,Feuille3!$AJ$2:$AL$6,3,TRUE)</f>
        <v>N/A</v>
      </c>
      <c r="BB49" s="170" t="str">
        <f>VLOOKUP(BB48,Feuille3!$AJ$2:$AL$6,3,TRUE)</f>
        <v>Managed</v>
      </c>
      <c r="BC49" t="str">
        <f>VLOOKUP(BC48,Feuille3!$AJ$2:$AL$6,3,TRUE)</f>
        <v>Controlled</v>
      </c>
      <c r="BD49" t="str">
        <f>VLOOKUP(BD48,Feuille3!$AJ$2:$AL$6,3,TRUE)</f>
        <v>Managed</v>
      </c>
      <c r="BE49" t="str">
        <f>VLOOKUP(BE48,Feuille3!$AJ$2:$AL$6,3,TRUE)</f>
        <v>Overloaded</v>
      </c>
      <c r="BF49" t="str">
        <f>VLOOKUP(BF48,Feuille3!$AJ$2:$AL$6,3,TRUE)</f>
        <v>N/A</v>
      </c>
      <c r="BG49" t="str">
        <f>VLOOKUP(BG48,Feuille3!$AJ$2:$AL$6,3,TRUE)</f>
        <v>N/A</v>
      </c>
      <c r="BH49" t="str">
        <f>VLOOKUP(BH48,Feuille3!$AJ$2:$AL$6,3,TRUE)</f>
        <v>N/A</v>
      </c>
      <c r="BI49" t="str">
        <f>VLOOKUP(BI48,Feuille3!$AJ$2:$AL$6,3,TRUE)</f>
        <v>N/A</v>
      </c>
      <c r="BJ49" t="str">
        <f>VLOOKUP(BJ48,Feuille3!$AJ$2:$AL$6,3,TRUE)</f>
        <v>N/A</v>
      </c>
      <c r="BK49" t="str">
        <f>VLOOKUP(BK48,Feuille3!$AJ$2:$AL$6,3,TRUE)</f>
        <v>Managed</v>
      </c>
      <c r="BL49" t="str">
        <f>VLOOKUP(BL48,Feuille3!$AJ$2:$AL$6,3,TRUE)</f>
        <v>N/A</v>
      </c>
      <c r="BM49" t="str">
        <f>VLOOKUP(BM48,Feuille3!$AJ$2:$AL$6,3,TRUE)</f>
        <v>Controlled</v>
      </c>
      <c r="BN49" t="str">
        <f>VLOOKUP(BN48,Feuille3!$AJ$2:$AL$6,3,TRUE)</f>
        <v>N/A</v>
      </c>
      <c r="BO49" t="str">
        <f>VLOOKUP(BO48,Feuille3!$AJ$2:$AL$6,3,TRUE)</f>
        <v>Optimized</v>
      </c>
      <c r="BP49" t="str">
        <f>VLOOKUP(BP48,Feuille3!$AJ$2:$AL$6,3,TRUE)</f>
        <v>N/A</v>
      </c>
      <c r="BQ49" t="str">
        <f>VLOOKUP(BQ48,Feuille3!$AJ$2:$AL$6,3,TRUE)</f>
        <v>N/A</v>
      </c>
      <c r="BR49" t="str">
        <f>VLOOKUP(BR48,Feuille3!$AJ$2:$AL$6,3,TRUE)</f>
        <v>Overloaded</v>
      </c>
      <c r="BS49" t="str">
        <f>VLOOKUP(BS48,Feuille3!$AJ$2:$AL$6,3,TRUE)</f>
        <v>N/A</v>
      </c>
      <c r="BT49" t="str">
        <f>VLOOKUP(BT48,Feuille3!$AJ$2:$AL$6,3,TRUE)</f>
        <v>N/A</v>
      </c>
      <c r="BU49" t="str">
        <f>VLOOKUP(BU48,Feuille3!$AJ$2:$AL$6,3,TRUE)</f>
        <v>N/A</v>
      </c>
      <c r="BV49" t="str">
        <f>VLOOKUP(BV48,Feuille3!$AJ$2:$AL$6,3,TRUE)</f>
        <v>Overloaded</v>
      </c>
      <c r="BW49" t="str">
        <f>VLOOKUP(BW48,Feuille3!$AJ$2:$AL$6,3,TRUE)</f>
        <v>N/A</v>
      </c>
      <c r="BX49" t="str">
        <f>VLOOKUP(BX48,Feuille3!$AJ$2:$AL$6,3,TRUE)</f>
        <v>N/A</v>
      </c>
      <c r="BY49" t="str">
        <f>VLOOKUP(BY48,Feuille3!$AJ$2:$AL$6,3,TRUE)</f>
        <v>Optimized</v>
      </c>
    </row>
    <row r="50" spans="1:77" ht="15" customHeight="1" thickBot="1">
      <c r="A50" s="191"/>
      <c r="B50" s="8" t="s">
        <v>23</v>
      </c>
      <c r="C50" s="115">
        <f>VLOOKUP(C49,Feuille3!$AL$2:$AM$6,2,FALSE)</f>
        <v>0</v>
      </c>
      <c r="D50" s="115">
        <f>VLOOKUP(D49,Feuille3!$AL$2:$AM$6,2,FALSE)</f>
        <v>0</v>
      </c>
      <c r="E50" s="115">
        <f>VLOOKUP(E49,Feuille3!$AL$2:$AM$6,2,FALSE)</f>
        <v>0.33</v>
      </c>
      <c r="F50" s="115">
        <f>VLOOKUP(F49,Feuille3!$AL$2:$AM$6,2,FALSE)</f>
        <v>1</v>
      </c>
      <c r="G50" s="115">
        <f>VLOOKUP(G49,Feuille3!$AL$2:$AM$6,2,FALSE)</f>
        <v>0.33</v>
      </c>
      <c r="H50" s="115">
        <f>VLOOKUP(H49,Feuille3!$AL$2:$AM$6,2,FALSE)</f>
        <v>0</v>
      </c>
      <c r="I50" s="115">
        <f>VLOOKUP(I49,Feuille3!$AL$2:$AM$6,2,FALSE)</f>
        <v>0.66</v>
      </c>
      <c r="J50" s="115">
        <f>VLOOKUP(J49,Feuille3!$AL$2:$AM$6,2,FALSE)</f>
        <v>0</v>
      </c>
      <c r="K50" s="115">
        <f>VLOOKUP(K49,Feuille3!$AL$2:$AM$6,2,FALSE)</f>
        <v>0</v>
      </c>
      <c r="L50" s="115">
        <f>VLOOKUP(L49,Feuille3!$AL$2:$AM$6,2,FALSE)</f>
        <v>0.33</v>
      </c>
      <c r="M50" s="115">
        <f>VLOOKUP(M49,Feuille3!$AL$2:$AM$6,2,FALSE)</f>
        <v>0</v>
      </c>
      <c r="N50" s="115">
        <f>VLOOKUP(N49,Feuille3!$AL$2:$AM$6,2,FALSE)</f>
        <v>0</v>
      </c>
      <c r="O50" s="115">
        <f>VLOOKUP(O49,Feuille3!$AL$2:$AM$6,2,FALSE)</f>
        <v>0.33</v>
      </c>
      <c r="P50" s="115">
        <f>VLOOKUP(P49,Feuille3!$AL$2:$AM$6,2,FALSE)</f>
        <v>0</v>
      </c>
      <c r="Q50" s="115">
        <f>VLOOKUP(Q49,Feuille3!$AL$2:$AM$6,2,FALSE)</f>
        <v>0.66</v>
      </c>
      <c r="R50" s="115">
        <f>VLOOKUP(R49,Feuille3!$AL$2:$AM$6,2,FALSE)</f>
        <v>1</v>
      </c>
      <c r="S50" s="115">
        <f>VLOOKUP(S49,Feuille3!$AL$2:$AM$6,2,FALSE)</f>
        <v>0.66</v>
      </c>
      <c r="T50" s="115">
        <f>VLOOKUP(T49,Feuille3!$AL$2:$AM$6,2,FALSE)</f>
        <v>0.33</v>
      </c>
      <c r="U50" s="115">
        <f>VLOOKUP(U49,Feuille3!$AL$2:$AM$6,2,FALSE)</f>
        <v>0</v>
      </c>
      <c r="V50" s="115">
        <f>VLOOKUP(V49,Feuille3!$AL$2:$AM$6,2,FALSE)</f>
        <v>0</v>
      </c>
      <c r="W50" s="115">
        <f>VLOOKUP(W49,Feuille3!$AL$2:$AM$6,2,FALSE)</f>
        <v>0</v>
      </c>
      <c r="X50" s="115">
        <f>VLOOKUP(X49,Feuille3!$AL$2:$AM$6,2,FALSE)</f>
        <v>0</v>
      </c>
      <c r="Y50" s="115">
        <f>VLOOKUP(Y49,Feuille3!$AL$2:$AM$6,2,FALSE)</f>
        <v>0</v>
      </c>
      <c r="Z50" s="115">
        <f>VLOOKUP(Z49,Feuille3!$AL$2:$AM$6,2,FALSE)</f>
        <v>1</v>
      </c>
      <c r="AA50" s="115">
        <f>VLOOKUP(AA49,Feuille3!$AL$2:$AM$6,2,FALSE)</f>
        <v>0</v>
      </c>
      <c r="AB50" s="115">
        <f>VLOOKUP(AB49,Feuille3!$AL$2:$AM$6,2,FALSE)</f>
        <v>0.66</v>
      </c>
      <c r="AC50" s="115">
        <f>VLOOKUP(AC49,Feuille3!$AL$2:$AM$6,2,FALSE)</f>
        <v>0</v>
      </c>
      <c r="AD50" s="115">
        <f>VLOOKUP(AD49,Feuille3!$AL$2:$AM$6,2,FALSE)</f>
        <v>1</v>
      </c>
      <c r="AE50" s="115">
        <f>VLOOKUP(AE49,Feuille3!$AL$2:$AM$6,2,FALSE)</f>
        <v>0</v>
      </c>
      <c r="AF50" s="115">
        <f>VLOOKUP(AF49,Feuille3!$AL$2:$AM$6,2,FALSE)</f>
        <v>0</v>
      </c>
      <c r="AG50" s="115">
        <f>VLOOKUP(AG49,Feuille3!$AL$2:$AM$6,2,FALSE)</f>
        <v>0.33</v>
      </c>
      <c r="AH50" s="115">
        <f>VLOOKUP(AH49,Feuille3!$AL$2:$AM$6,2,FALSE)</f>
        <v>0</v>
      </c>
      <c r="AI50" s="115">
        <f>VLOOKUP(AI49,Feuille3!$AL$2:$AM$6,2,FALSE)</f>
        <v>0.66</v>
      </c>
      <c r="AJ50" s="115">
        <f>VLOOKUP(AJ49,Feuille3!$AL$2:$AM$6,2,FALSE)</f>
        <v>0</v>
      </c>
      <c r="AK50" s="115">
        <f>VLOOKUP(AK49,Feuille3!$AL$2:$AM$6,2,FALSE)</f>
        <v>1</v>
      </c>
      <c r="AL50" s="115">
        <f>VLOOKUP(AL49,Feuille3!$AL$2:$AM$6,2,FALSE)</f>
        <v>1</v>
      </c>
      <c r="AM50" s="115">
        <f>VLOOKUP(AM49,Feuille3!$AL$2:$AM$6,2,FALSE)</f>
        <v>0</v>
      </c>
      <c r="AN50" s="115">
        <f>VLOOKUP(AN49,Feuille3!$AL$2:$AM$6,2,FALSE)</f>
        <v>0</v>
      </c>
      <c r="AO50" s="115">
        <f>VLOOKUP(AO49,Feuille3!$AL$2:$AM$6,2,FALSE)</f>
        <v>0</v>
      </c>
      <c r="AP50" s="115">
        <f>VLOOKUP(AP49,Feuille3!$AL$2:$AM$6,2,FALSE)</f>
        <v>1</v>
      </c>
      <c r="AQ50" s="115">
        <f>VLOOKUP(AQ49,Feuille3!$AL$2:$AM$6,2,FALSE)</f>
        <v>0</v>
      </c>
      <c r="AR50" s="115">
        <f>VLOOKUP(AR49,Feuille3!$AL$2:$AM$6,2,FALSE)</f>
        <v>1</v>
      </c>
      <c r="AS50" s="115">
        <f>VLOOKUP(AS49,Feuille3!$AL$2:$AM$6,2,FALSE)</f>
        <v>0</v>
      </c>
      <c r="AT50" s="115" t="e">
        <f>VLOOKUP(AT49,Feuille3!$AL$2:$AM$6,2,FALSE)</f>
        <v>#N/A</v>
      </c>
      <c r="AU50" s="115">
        <f>VLOOKUP(AU49,Feuille3!$AL$2:$AM$6,2,FALSE)</f>
        <v>0</v>
      </c>
      <c r="AV50" s="115">
        <f>VLOOKUP(AV49,Feuille3!$AL$2:$AM$6,2,FALSE)</f>
        <v>0</v>
      </c>
      <c r="AW50" s="115">
        <f>VLOOKUP(AW49,Feuille3!$AL$2:$AM$6,2,FALSE)</f>
        <v>0</v>
      </c>
      <c r="AX50" s="115">
        <f>VLOOKUP(AX49,Feuille3!$AL$2:$AM$6,2,FALSE)</f>
        <v>0</v>
      </c>
      <c r="AY50" s="115">
        <f>VLOOKUP(AY49,Feuille3!$AL$2:$AM$6,2,FALSE)</f>
        <v>0.33</v>
      </c>
      <c r="AZ50" s="115">
        <f>VLOOKUP(AZ49,Feuille3!$AL$2:$AM$6,2,FALSE)</f>
        <v>0</v>
      </c>
      <c r="BA50" s="115">
        <f>VLOOKUP(BA49,Feuille3!$AL$2:$AM$6,2,FALSE)</f>
        <v>0</v>
      </c>
      <c r="BB50" s="172">
        <f>VLOOKUP(BB49,Feuille3!$AL$2:$AM$6,2,FALSE)</f>
        <v>0.33</v>
      </c>
      <c r="BC50" s="115">
        <f>VLOOKUP(BC49,Feuille3!$AL$2:$AM$6,2,FALSE)</f>
        <v>0.66</v>
      </c>
      <c r="BD50" s="115">
        <f>VLOOKUP(BD49,Feuille3!$AL$2:$AM$6,2,FALSE)</f>
        <v>0.33</v>
      </c>
      <c r="BE50" s="115">
        <f>VLOOKUP(BE49,Feuille3!$AL$2:$AM$6,2,FALSE)</f>
        <v>0</v>
      </c>
      <c r="BF50" s="115">
        <f>VLOOKUP(BF49,Feuille3!$AL$2:$AM$6,2,FALSE)</f>
        <v>0</v>
      </c>
      <c r="BG50" s="115">
        <f>VLOOKUP(BG49,Feuille3!$AL$2:$AM$6,2,FALSE)</f>
        <v>0</v>
      </c>
      <c r="BH50" s="115">
        <f>VLOOKUP(BH49,Feuille3!$AL$2:$AM$6,2,FALSE)</f>
        <v>0</v>
      </c>
      <c r="BI50" s="115">
        <f>VLOOKUP(BI49,Feuille3!$AL$2:$AM$6,2,FALSE)</f>
        <v>0</v>
      </c>
      <c r="BJ50" s="115">
        <f>VLOOKUP(BJ49,Feuille3!$AL$2:$AM$6,2,FALSE)</f>
        <v>0</v>
      </c>
      <c r="BK50" s="115">
        <f>VLOOKUP(BK49,Feuille3!$AL$2:$AM$6,2,FALSE)</f>
        <v>0.33</v>
      </c>
      <c r="BL50" s="115">
        <f>VLOOKUP(BL49,Feuille3!$AL$2:$AM$6,2,FALSE)</f>
        <v>0</v>
      </c>
      <c r="BM50" s="115">
        <f>VLOOKUP(BM49,Feuille3!$AL$2:$AM$6,2,FALSE)</f>
        <v>0.66</v>
      </c>
      <c r="BN50" s="115">
        <f>VLOOKUP(BN49,Feuille3!$AL$2:$AM$6,2,FALSE)</f>
        <v>0</v>
      </c>
      <c r="BO50" s="115">
        <f>VLOOKUP(BO49,Feuille3!$AL$2:$AM$6,2,FALSE)</f>
        <v>1</v>
      </c>
      <c r="BP50" s="115">
        <f>VLOOKUP(BP49,Feuille3!$AL$2:$AM$6,2,FALSE)</f>
        <v>0</v>
      </c>
      <c r="BQ50" s="115">
        <f>VLOOKUP(BQ49,Feuille3!$AL$2:$AM$6,2,FALSE)</f>
        <v>0</v>
      </c>
      <c r="BR50" s="115">
        <f>VLOOKUP(BR49,Feuille3!$AL$2:$AM$6,2,FALSE)</f>
        <v>0</v>
      </c>
      <c r="BS50" s="115">
        <f>VLOOKUP(BS49,Feuille3!$AL$2:$AM$6,2,FALSE)</f>
        <v>0</v>
      </c>
      <c r="BT50" s="115">
        <f>VLOOKUP(BT49,Feuille3!$AL$2:$AM$6,2,FALSE)</f>
        <v>0</v>
      </c>
      <c r="BU50" s="115">
        <f>VLOOKUP(BU49,Feuille3!$AL$2:$AM$6,2,FALSE)</f>
        <v>0</v>
      </c>
      <c r="BV50" s="115">
        <f>VLOOKUP(BV49,Feuille3!$AL$2:$AM$6,2,FALSE)</f>
        <v>0</v>
      </c>
      <c r="BW50" s="115">
        <f>VLOOKUP(BW49,Feuille3!$AL$2:$AM$6,2,FALSE)</f>
        <v>0</v>
      </c>
      <c r="BX50" s="115">
        <f>VLOOKUP(BX49,Feuille3!$AL$2:$AM$6,2,FALSE)</f>
        <v>0</v>
      </c>
      <c r="BY50" s="115">
        <f>VLOOKUP(BY49,Feuille3!$AL$2:$AM$6,2,FALSE)</f>
        <v>1</v>
      </c>
    </row>
    <row r="51" spans="1:77" ht="15" thickBot="1">
      <c r="A51" s="191" t="s">
        <v>85</v>
      </c>
      <c r="B51" s="9" t="s">
        <v>49</v>
      </c>
      <c r="C51" s="104" t="s">
        <v>48</v>
      </c>
      <c r="D51" s="104" t="s">
        <v>48</v>
      </c>
      <c r="E51" s="104" t="s">
        <v>48</v>
      </c>
      <c r="F51" s="104" t="s">
        <v>48</v>
      </c>
      <c r="G51" s="104" t="s">
        <v>48</v>
      </c>
      <c r="H51" s="104" t="s">
        <v>48</v>
      </c>
      <c r="I51" s="104" t="s">
        <v>48</v>
      </c>
      <c r="J51" s="104" t="s">
        <v>48</v>
      </c>
      <c r="K51" s="104" t="s">
        <v>48</v>
      </c>
      <c r="L51" s="104" t="s">
        <v>48</v>
      </c>
      <c r="M51" s="104" t="s">
        <v>48</v>
      </c>
      <c r="N51" s="104" t="s">
        <v>94</v>
      </c>
      <c r="O51" s="104" t="s">
        <v>48</v>
      </c>
      <c r="P51" s="104" t="s">
        <v>48</v>
      </c>
      <c r="Q51" s="104" t="s">
        <v>48</v>
      </c>
      <c r="R51" s="104" t="s">
        <v>48</v>
      </c>
      <c r="S51" s="104" t="s">
        <v>48</v>
      </c>
      <c r="T51" s="104" t="s">
        <v>48</v>
      </c>
      <c r="U51" s="104" t="s">
        <v>48</v>
      </c>
      <c r="V51" s="104" t="s">
        <v>48</v>
      </c>
      <c r="W51" s="104" t="s">
        <v>48</v>
      </c>
      <c r="X51" s="104" t="s">
        <v>48</v>
      </c>
      <c r="Y51" s="104" t="s">
        <v>48</v>
      </c>
      <c r="Z51" s="104" t="s">
        <v>48</v>
      </c>
      <c r="AA51" s="104" t="s">
        <v>48</v>
      </c>
      <c r="AB51" s="104" t="s">
        <v>60</v>
      </c>
      <c r="AC51" s="104" t="s">
        <v>48</v>
      </c>
      <c r="AD51" s="104" t="s">
        <v>48</v>
      </c>
      <c r="AE51" s="104" t="s">
        <v>48</v>
      </c>
      <c r="AF51" s="104" t="s">
        <v>48</v>
      </c>
      <c r="AG51" s="104" t="s">
        <v>48</v>
      </c>
      <c r="AH51" s="104" t="s">
        <v>48</v>
      </c>
      <c r="AI51" s="104" t="s">
        <v>60</v>
      </c>
      <c r="AJ51" s="104" t="s">
        <v>48</v>
      </c>
      <c r="AK51" s="104" t="s">
        <v>48</v>
      </c>
      <c r="AL51" s="104" t="s">
        <v>48</v>
      </c>
      <c r="AM51" s="104" t="s">
        <v>48</v>
      </c>
      <c r="AN51" s="104" t="s">
        <v>48</v>
      </c>
      <c r="AO51" s="104" t="s">
        <v>48</v>
      </c>
      <c r="AP51" s="104" t="s">
        <v>94</v>
      </c>
      <c r="AQ51" s="104" t="s">
        <v>60</v>
      </c>
      <c r="AR51" s="104" t="s">
        <v>94</v>
      </c>
      <c r="AS51" s="104" t="s">
        <v>48</v>
      </c>
      <c r="AT51" s="104" t="s">
        <v>60</v>
      </c>
      <c r="AU51" s="15" t="s">
        <v>48</v>
      </c>
      <c r="AV51" s="15" t="s">
        <v>48</v>
      </c>
      <c r="AW51" s="15" t="s">
        <v>48</v>
      </c>
      <c r="AX51" s="15" t="s">
        <v>94</v>
      </c>
      <c r="AY51" s="15" t="s">
        <v>48</v>
      </c>
      <c r="AZ51" s="15" t="s">
        <v>48</v>
      </c>
      <c r="BA51" s="15" t="s">
        <v>48</v>
      </c>
      <c r="BB51" s="161" t="s">
        <v>48</v>
      </c>
      <c r="BC51" s="15" t="s">
        <v>27</v>
      </c>
      <c r="BD51" s="15" t="s">
        <v>28</v>
      </c>
      <c r="BE51" s="15" t="s">
        <v>28</v>
      </c>
      <c r="BF51" s="15" t="s">
        <v>60</v>
      </c>
      <c r="BG51" s="23" t="s">
        <v>48</v>
      </c>
      <c r="BH51" s="15" t="s">
        <v>48</v>
      </c>
      <c r="BI51" s="15" t="s">
        <v>48</v>
      </c>
      <c r="BJ51" s="15" t="s">
        <v>60</v>
      </c>
      <c r="BK51" s="15" t="s">
        <v>60</v>
      </c>
      <c r="BL51" s="15" t="s">
        <v>60</v>
      </c>
      <c r="BM51" s="15" t="s">
        <v>48</v>
      </c>
      <c r="BN51" s="15" t="s">
        <v>48</v>
      </c>
      <c r="BO51" s="15" t="s">
        <v>48</v>
      </c>
      <c r="BP51" s="15" t="s">
        <v>48</v>
      </c>
      <c r="BQ51" s="15" t="s">
        <v>48</v>
      </c>
      <c r="BR51" s="15" t="s">
        <v>48</v>
      </c>
      <c r="BS51" s="15" t="s">
        <v>48</v>
      </c>
      <c r="BT51" s="15" t="s">
        <v>48</v>
      </c>
      <c r="BU51" s="15" t="s">
        <v>48</v>
      </c>
      <c r="BV51" s="15" t="s">
        <v>48</v>
      </c>
      <c r="BW51" s="15" t="s">
        <v>48</v>
      </c>
      <c r="BX51" s="15" t="s">
        <v>48</v>
      </c>
      <c r="BY51" s="15" t="s">
        <v>48</v>
      </c>
    </row>
    <row r="52" spans="1:77" ht="15" thickBot="1">
      <c r="A52" s="191"/>
      <c r="B52" s="13" t="s">
        <v>23</v>
      </c>
      <c r="C52" s="105">
        <f>VLOOKUP(C51,Feuille3!$AN$2:$AO$6,2,FALSE)</f>
        <v>0</v>
      </c>
      <c r="D52" s="105">
        <f>VLOOKUP(D51,Feuille3!$AN$2:$AO$6,2,FALSE)</f>
        <v>0</v>
      </c>
      <c r="E52" s="105">
        <f>VLOOKUP(E51,Feuille3!$AN$2:$AO$6,2,FALSE)</f>
        <v>0</v>
      </c>
      <c r="F52" s="105">
        <f>VLOOKUP(F51,Feuille3!$AN$2:$AO$6,2,FALSE)</f>
        <v>0</v>
      </c>
      <c r="G52" s="105">
        <f>VLOOKUP(G51,Feuille3!$AN$2:$AO$6,2,FALSE)</f>
        <v>0</v>
      </c>
      <c r="H52" s="105">
        <f>VLOOKUP(H51,Feuille3!$AN$2:$AO$6,2,FALSE)</f>
        <v>0</v>
      </c>
      <c r="I52" s="105">
        <f>VLOOKUP(I51,Feuille3!$AN$2:$AO$6,2,FALSE)</f>
        <v>0</v>
      </c>
      <c r="J52" s="105">
        <f>VLOOKUP(J51,Feuille3!$AN$2:$AO$6,2,FALSE)</f>
        <v>0</v>
      </c>
      <c r="K52" s="105">
        <f>VLOOKUP(K51,Feuille3!$AN$2:$AO$6,2,FALSE)</f>
        <v>0</v>
      </c>
      <c r="L52" s="105">
        <f>VLOOKUP(L51,Feuille3!$AN$2:$AO$6,2,FALSE)</f>
        <v>0</v>
      </c>
      <c r="M52" s="105">
        <f>VLOOKUP(M51,Feuille3!$AN$2:$AO$6,2,FALSE)</f>
        <v>0</v>
      </c>
      <c r="N52" s="105">
        <f>VLOOKUP(N51,Feuille3!$AN$2:$AO$6,2,FALSE)</f>
        <v>0.66</v>
      </c>
      <c r="O52" s="105">
        <f>VLOOKUP(O51,Feuille3!$AN$2:$AO$6,2,FALSE)</f>
        <v>0</v>
      </c>
      <c r="P52" s="105">
        <f>VLOOKUP(P51,Feuille3!$AN$2:$AO$6,2,FALSE)</f>
        <v>0</v>
      </c>
      <c r="Q52" s="105">
        <f>VLOOKUP(Q51,Feuille3!$AN$2:$AO$6,2,FALSE)</f>
        <v>0</v>
      </c>
      <c r="R52" s="105">
        <f>VLOOKUP(R51,Feuille3!$AN$2:$AO$6,2,FALSE)</f>
        <v>0</v>
      </c>
      <c r="S52" s="105">
        <f>VLOOKUP(S51,Feuille3!$AN$2:$AO$6,2,FALSE)</f>
        <v>0</v>
      </c>
      <c r="T52" s="105">
        <f>VLOOKUP(T51,Feuille3!$AN$2:$AO$6,2,FALSE)</f>
        <v>0</v>
      </c>
      <c r="U52" s="105">
        <f>VLOOKUP(U51,Feuille3!$AN$2:$AO$6,2,FALSE)</f>
        <v>0</v>
      </c>
      <c r="V52" s="105">
        <f>VLOOKUP(V51,Feuille3!$AN$2:$AO$6,2,FALSE)</f>
        <v>0</v>
      </c>
      <c r="W52" s="105">
        <f>VLOOKUP(W51,Feuille3!$AN$2:$AO$6,2,FALSE)</f>
        <v>0</v>
      </c>
      <c r="X52" s="105">
        <f>VLOOKUP(X51,Feuille3!$AN$2:$AO$6,2,FALSE)</f>
        <v>0</v>
      </c>
      <c r="Y52" s="105">
        <f>VLOOKUP(Y51,Feuille3!$AN$2:$AO$6,2,FALSE)</f>
        <v>0</v>
      </c>
      <c r="Z52" s="105">
        <f>VLOOKUP(Z51,Feuille3!$AN$2:$AO$6,2,FALSE)</f>
        <v>0</v>
      </c>
      <c r="AA52" s="105">
        <f>VLOOKUP(AA51,Feuille3!$AN$2:$AO$6,2,FALSE)</f>
        <v>0</v>
      </c>
      <c r="AB52" s="105">
        <f>VLOOKUP(AB51,Feuille3!$AN$2:$AO$6,2,FALSE)</f>
        <v>1</v>
      </c>
      <c r="AC52" s="105">
        <f>VLOOKUP(AC51,Feuille3!$AN$2:$AO$6,2,FALSE)</f>
        <v>0</v>
      </c>
      <c r="AD52" s="105">
        <f>VLOOKUP(AD51,Feuille3!$AN$2:$AO$6,2,FALSE)</f>
        <v>0</v>
      </c>
      <c r="AE52" s="105">
        <f>VLOOKUP(AE51,Feuille3!$AN$2:$AO$6,2,FALSE)</f>
        <v>0</v>
      </c>
      <c r="AF52" s="105">
        <f>VLOOKUP(AF51,Feuille3!$AN$2:$AO$6,2,FALSE)</f>
        <v>0</v>
      </c>
      <c r="AG52" s="105">
        <f>VLOOKUP(AG51,Feuille3!$AN$2:$AO$6,2,FALSE)</f>
        <v>0</v>
      </c>
      <c r="AH52" s="105">
        <f>VLOOKUP(AH51,Feuille3!$AN$2:$AO$6,2,FALSE)</f>
        <v>0</v>
      </c>
      <c r="AI52" s="105">
        <f>VLOOKUP(AI51,Feuille3!$AN$2:$AO$6,2,FALSE)</f>
        <v>1</v>
      </c>
      <c r="AJ52" s="105">
        <f>VLOOKUP(AJ51,Feuille3!$AN$2:$AO$6,2,FALSE)</f>
        <v>0</v>
      </c>
      <c r="AK52" s="105">
        <f>VLOOKUP(AK51,Feuille3!$AN$2:$AO$6,2,FALSE)</f>
        <v>0</v>
      </c>
      <c r="AL52" s="105">
        <f>VLOOKUP(AL51,Feuille3!$AN$2:$AO$6,2,FALSE)</f>
        <v>0</v>
      </c>
      <c r="AM52" s="105">
        <f>VLOOKUP(AM51,Feuille3!$AN$2:$AO$6,2,FALSE)</f>
        <v>0</v>
      </c>
      <c r="AN52" s="105">
        <f>VLOOKUP(AN51,Feuille3!$AN$2:$AO$6,2,FALSE)</f>
        <v>0</v>
      </c>
      <c r="AO52" s="105">
        <f>VLOOKUP(AO51,Feuille3!$AN$2:$AO$6,2,FALSE)</f>
        <v>0</v>
      </c>
      <c r="AP52" s="105">
        <f>VLOOKUP(AP51,Feuille3!$AN$2:$AO$6,2,FALSE)</f>
        <v>0.66</v>
      </c>
      <c r="AQ52" s="105">
        <f>VLOOKUP(AQ51,Feuille3!$AN$2:$AO$6,2,FALSE)</f>
        <v>1</v>
      </c>
      <c r="AR52" s="105">
        <f>VLOOKUP(AR51,Feuille3!$AN$2:$AO$6,2,FALSE)</f>
        <v>0.66</v>
      </c>
      <c r="AS52" s="105">
        <f>VLOOKUP(AS51,Feuille3!$AN$2:$AO$6,2,FALSE)</f>
        <v>0</v>
      </c>
      <c r="AT52" s="105">
        <f>VLOOKUP(AT51,Feuille3!$AN$2:$AO$6,2,FALSE)</f>
        <v>1</v>
      </c>
      <c r="AU52" s="105">
        <f>VLOOKUP(AU51,Feuille3!$AN$2:$AO$6,2,FALSE)</f>
        <v>0</v>
      </c>
      <c r="AV52" s="105">
        <f>VLOOKUP(AV51,Feuille3!$AN$2:$AO$6,2,FALSE)</f>
        <v>0</v>
      </c>
      <c r="AW52" s="105">
        <f>VLOOKUP(AW51,Feuille3!$AN$2:$AO$6,2,FALSE)</f>
        <v>0</v>
      </c>
      <c r="AX52" s="105">
        <f>VLOOKUP(AX51,Feuille3!$AN$2:$AO$6,2,FALSE)</f>
        <v>0.66</v>
      </c>
      <c r="AY52" s="105">
        <f>VLOOKUP(AY51,Feuille3!$AN$2:$AO$6,2,FALSE)</f>
        <v>0</v>
      </c>
      <c r="AZ52" s="105">
        <f>VLOOKUP(AZ51,Feuille3!$AN$2:$AO$6,2,FALSE)</f>
        <v>0</v>
      </c>
      <c r="BA52" s="105">
        <f>VLOOKUP(BA51,Feuille3!$AN$2:$AO$6,2,FALSE)</f>
        <v>0</v>
      </c>
      <c r="BB52" s="162">
        <f>VLOOKUP(BB51,Feuille3!$AN$2:$AO$6,2,FALSE)</f>
        <v>0</v>
      </c>
      <c r="BC52" s="105">
        <f>VLOOKUP(BC51,Feuille3!$AN$2:$AO$6,2,FALSE)</f>
        <v>1</v>
      </c>
      <c r="BD52" s="105">
        <f>VLOOKUP(BD51,Feuille3!$AN$2:$AO$6,2,FALSE)</f>
        <v>0</v>
      </c>
      <c r="BE52" s="128">
        <v>0</v>
      </c>
      <c r="BF52" s="105">
        <f>VLOOKUP(BF51,Feuille3!$AN$2:$AO$6,2,FALSE)</f>
        <v>1</v>
      </c>
      <c r="BG52" s="105">
        <f>VLOOKUP(BG51,Feuille3!$AN$2:$AO$6,2,FALSE)</f>
        <v>0</v>
      </c>
      <c r="BH52" s="105">
        <f>VLOOKUP(BH51,Feuille3!$AN$2:$AO$6,2,FALSE)</f>
        <v>0</v>
      </c>
      <c r="BI52" s="128">
        <v>0</v>
      </c>
      <c r="BJ52" s="105">
        <f>VLOOKUP(BJ51,Feuille3!$AN$2:$AO$6,2,FALSE)</f>
        <v>1</v>
      </c>
      <c r="BK52" s="105">
        <f>VLOOKUP(BK51,Feuille3!$AN$2:$AO$6,2,FALSE)</f>
        <v>1</v>
      </c>
      <c r="BL52" s="105">
        <f>VLOOKUP(BL51,Feuille3!$AN$2:$AO$6,2,FALSE)</f>
        <v>1</v>
      </c>
      <c r="BM52" s="128">
        <v>0</v>
      </c>
      <c r="BN52" s="105">
        <f>VLOOKUP(BN51,Feuille3!$AN$2:$AO$6,2,FALSE)</f>
        <v>0</v>
      </c>
      <c r="BO52" s="128">
        <v>0</v>
      </c>
      <c r="BP52" s="105">
        <f>VLOOKUP(BP51,Feuille3!$AN$2:$AO$6,2,FALSE)</f>
        <v>0</v>
      </c>
      <c r="BQ52" s="105">
        <f>VLOOKUP(BQ51,Feuille3!$AN$2:$AO$6,2,FALSE)</f>
        <v>0</v>
      </c>
      <c r="BR52" s="105">
        <f>VLOOKUP(BR51,Feuille3!$AN$2:$AO$6,2,FALSE)</f>
        <v>0</v>
      </c>
      <c r="BS52" s="128">
        <v>0</v>
      </c>
      <c r="BT52" s="105">
        <f>VLOOKUP(BT51,Feuille3!$AN$2:$AO$6,2,FALSE)</f>
        <v>0</v>
      </c>
      <c r="BU52" s="105">
        <f>VLOOKUP(BU51,Feuille3!$AN$2:$AO$6,2,FALSE)</f>
        <v>0</v>
      </c>
      <c r="BV52" s="105">
        <f>VLOOKUP(BV51,Feuille3!$AN$2:$AO$6,2,FALSE)</f>
        <v>0</v>
      </c>
      <c r="BW52" s="105">
        <f>VLOOKUP(BW51,Feuille3!$AN$2:$AO$6,2,FALSE)</f>
        <v>0</v>
      </c>
      <c r="BX52" s="105">
        <f>VLOOKUP(BX51,Feuille3!$AN$2:$AO$6,2,FALSE)</f>
        <v>0</v>
      </c>
      <c r="BY52" s="105">
        <f>VLOOKUP(BY51,Feuille3!$AN$2:$AO$6,2,FALSE)</f>
        <v>0</v>
      </c>
    </row>
    <row r="53" spans="1:77" ht="15" thickBot="1">
      <c r="A53" s="191" t="s">
        <v>86</v>
      </c>
      <c r="B53" s="9" t="s">
        <v>49</v>
      </c>
      <c r="C53" s="104" t="s">
        <v>48</v>
      </c>
      <c r="D53" s="104" t="s">
        <v>48</v>
      </c>
      <c r="E53" s="104" t="s">
        <v>48</v>
      </c>
      <c r="F53" s="104" t="s">
        <v>48</v>
      </c>
      <c r="G53" s="104" t="s">
        <v>48</v>
      </c>
      <c r="H53" s="104" t="s">
        <v>48</v>
      </c>
      <c r="I53" s="104" t="s">
        <v>48</v>
      </c>
      <c r="J53" s="104" t="s">
        <v>48</v>
      </c>
      <c r="K53" s="104" t="s">
        <v>48</v>
      </c>
      <c r="L53" s="104" t="s">
        <v>48</v>
      </c>
      <c r="M53" s="104" t="s">
        <v>87</v>
      </c>
      <c r="N53" s="104" t="s">
        <v>29</v>
      </c>
      <c r="O53" s="104" t="s">
        <v>48</v>
      </c>
      <c r="P53" s="104" t="s">
        <v>60</v>
      </c>
      <c r="Q53" s="104" t="s">
        <v>60</v>
      </c>
      <c r="R53" s="104" t="s">
        <v>29</v>
      </c>
      <c r="S53" s="104" t="s">
        <v>87</v>
      </c>
      <c r="T53" s="104" t="s">
        <v>87</v>
      </c>
      <c r="U53" s="104" t="s">
        <v>48</v>
      </c>
      <c r="V53" s="104" t="s">
        <v>48</v>
      </c>
      <c r="W53" s="104" t="s">
        <v>48</v>
      </c>
      <c r="X53" s="104" t="s">
        <v>29</v>
      </c>
      <c r="Y53" s="104" t="s">
        <v>48</v>
      </c>
      <c r="Z53" s="104" t="s">
        <v>60</v>
      </c>
      <c r="AA53" s="104" t="s">
        <v>60</v>
      </c>
      <c r="AB53" s="104" t="s">
        <v>60</v>
      </c>
      <c r="AC53" s="104" t="s">
        <v>60</v>
      </c>
      <c r="AD53" s="104" t="s">
        <v>60</v>
      </c>
      <c r="AE53" s="104" t="s">
        <v>60</v>
      </c>
      <c r="AF53" s="104" t="s">
        <v>60</v>
      </c>
      <c r="AG53" s="104" t="s">
        <v>60</v>
      </c>
      <c r="AH53" s="104" t="s">
        <v>48</v>
      </c>
      <c r="AI53" s="104" t="s">
        <v>60</v>
      </c>
      <c r="AJ53" s="104" t="s">
        <v>60</v>
      </c>
      <c r="AK53" s="104" t="s">
        <v>60</v>
      </c>
      <c r="AL53" s="104" t="s">
        <v>60</v>
      </c>
      <c r="AM53" s="104" t="s">
        <v>48</v>
      </c>
      <c r="AN53" s="104" t="s">
        <v>48</v>
      </c>
      <c r="AO53" s="104" t="s">
        <v>48</v>
      </c>
      <c r="AP53" s="104" t="s">
        <v>29</v>
      </c>
      <c r="AQ53" s="104" t="s">
        <v>60</v>
      </c>
      <c r="AR53" s="104" t="s">
        <v>29</v>
      </c>
      <c r="AS53" s="104" t="s">
        <v>48</v>
      </c>
      <c r="AT53" s="104" t="s">
        <v>60</v>
      </c>
      <c r="AU53" s="15" t="s">
        <v>48</v>
      </c>
      <c r="AV53" s="15" t="s">
        <v>48</v>
      </c>
      <c r="AW53" s="15" t="s">
        <v>48</v>
      </c>
      <c r="AX53" s="15" t="s">
        <v>29</v>
      </c>
      <c r="AY53" s="15" t="s">
        <v>48</v>
      </c>
      <c r="AZ53" s="15" t="s">
        <v>48</v>
      </c>
      <c r="BA53" s="15" t="s">
        <v>48</v>
      </c>
      <c r="BB53" s="161" t="s">
        <v>48</v>
      </c>
      <c r="BC53" s="15" t="s">
        <v>27</v>
      </c>
      <c r="BD53" s="15" t="s">
        <v>88</v>
      </c>
      <c r="BE53" s="15" t="s">
        <v>88</v>
      </c>
      <c r="BF53" s="15" t="s">
        <v>60</v>
      </c>
      <c r="BG53" s="23" t="s">
        <v>48</v>
      </c>
      <c r="BH53" s="15" t="s">
        <v>48</v>
      </c>
      <c r="BI53" s="15" t="s">
        <v>87</v>
      </c>
      <c r="BJ53" s="15" t="s">
        <v>60</v>
      </c>
      <c r="BK53" s="15" t="s">
        <v>60</v>
      </c>
      <c r="BL53" s="15" t="s">
        <v>60</v>
      </c>
      <c r="BM53" s="17" t="s">
        <v>48</v>
      </c>
      <c r="BN53" s="15" t="s">
        <v>48</v>
      </c>
      <c r="BO53" s="15" t="s">
        <v>87</v>
      </c>
      <c r="BP53" s="15" t="s">
        <v>48</v>
      </c>
      <c r="BQ53" s="15" t="s">
        <v>48</v>
      </c>
      <c r="BR53" s="15" t="s">
        <v>48</v>
      </c>
      <c r="BS53" s="15" t="s">
        <v>87</v>
      </c>
      <c r="BT53" s="15" t="s">
        <v>48</v>
      </c>
      <c r="BU53" s="15" t="s">
        <v>48</v>
      </c>
      <c r="BV53" s="15" t="s">
        <v>48</v>
      </c>
      <c r="BW53" s="15" t="s">
        <v>48</v>
      </c>
      <c r="BX53" s="15" t="s">
        <v>48</v>
      </c>
      <c r="BY53" s="15" t="s">
        <v>48</v>
      </c>
    </row>
    <row r="54" spans="1:77" ht="15" thickBot="1">
      <c r="A54" s="191"/>
      <c r="B54" s="13" t="s">
        <v>23</v>
      </c>
      <c r="C54" s="105">
        <f>VLOOKUP(C53,Feuille3!$AP$2:$AQ$5,2,FALSE)</f>
        <v>0</v>
      </c>
      <c r="D54" s="105">
        <f>VLOOKUP(D53,Feuille3!$AP$2:$AQ$5,2,FALSE)</f>
        <v>0</v>
      </c>
      <c r="E54" s="105">
        <f>VLOOKUP(E53,Feuille3!$AP$2:$AQ$5,2,FALSE)</f>
        <v>0</v>
      </c>
      <c r="F54" s="105">
        <f>VLOOKUP(F53,Feuille3!$AP$2:$AQ$5,2,FALSE)</f>
        <v>0</v>
      </c>
      <c r="G54" s="105">
        <f>VLOOKUP(G53,Feuille3!$AP$2:$AQ$5,2,FALSE)</f>
        <v>0</v>
      </c>
      <c r="H54" s="105">
        <f>VLOOKUP(H53,Feuille3!$AP$2:$AQ$5,2,FALSE)</f>
        <v>0</v>
      </c>
      <c r="I54" s="105">
        <f>VLOOKUP(I53,Feuille3!$AP$2:$AQ$5,2,FALSE)</f>
        <v>0</v>
      </c>
      <c r="J54" s="105">
        <f>VLOOKUP(J53,Feuille3!$AP$2:$AQ$5,2,FALSE)</f>
        <v>0</v>
      </c>
      <c r="K54" s="105">
        <f>VLOOKUP(K53,Feuille3!$AP$2:$AQ$5,2,FALSE)</f>
        <v>0</v>
      </c>
      <c r="L54" s="105">
        <f>VLOOKUP(L53,Feuille3!$AP$2:$AQ$5,2,FALSE)</f>
        <v>0</v>
      </c>
      <c r="M54" s="105">
        <f>VLOOKUP(M53,Feuille3!$AP$2:$AQ$5,2,FALSE)</f>
        <v>0</v>
      </c>
      <c r="N54" s="105">
        <f>VLOOKUP(N53,Feuille3!$AP$2:$AQ$5,2,FALSE)</f>
        <v>0.5</v>
      </c>
      <c r="O54" s="105">
        <f>VLOOKUP(O53,Feuille3!$AP$2:$AQ$5,2,FALSE)</f>
        <v>0</v>
      </c>
      <c r="P54" s="105">
        <f>VLOOKUP(P53,Feuille3!$AP$2:$AQ$5,2,FALSE)</f>
        <v>1</v>
      </c>
      <c r="Q54" s="105">
        <f>VLOOKUP(Q53,Feuille3!$AP$2:$AQ$5,2,FALSE)</f>
        <v>1</v>
      </c>
      <c r="R54" s="105">
        <f>VLOOKUP(R53,Feuille3!$AP$2:$AQ$5,2,FALSE)</f>
        <v>0.5</v>
      </c>
      <c r="S54" s="105">
        <f>VLOOKUP(S53,Feuille3!$AP$2:$AQ$5,2,FALSE)</f>
        <v>0</v>
      </c>
      <c r="T54" s="105">
        <f>VLOOKUP(T53,Feuille3!$AP$2:$AQ$5,2,FALSE)</f>
        <v>0</v>
      </c>
      <c r="U54" s="105">
        <f>VLOOKUP(U53,Feuille3!$AP$2:$AQ$5,2,FALSE)</f>
        <v>0</v>
      </c>
      <c r="V54" s="105">
        <f>VLOOKUP(V53,Feuille3!$AP$2:$AQ$5,2,FALSE)</f>
        <v>0</v>
      </c>
      <c r="W54" s="105">
        <f>VLOOKUP(W53,Feuille3!$AP$2:$AQ$5,2,FALSE)</f>
        <v>0</v>
      </c>
      <c r="X54" s="105">
        <f>VLOOKUP(X53,Feuille3!$AP$2:$AQ$5,2,FALSE)</f>
        <v>0.5</v>
      </c>
      <c r="Y54" s="105">
        <f>VLOOKUP(Y53,Feuille3!$AP$2:$AQ$5,2,FALSE)</f>
        <v>0</v>
      </c>
      <c r="Z54" s="105">
        <f>VLOOKUP(Z53,Feuille3!$AP$2:$AQ$5,2,FALSE)</f>
        <v>1</v>
      </c>
      <c r="AA54" s="105">
        <f>VLOOKUP(AA53,Feuille3!$AP$2:$AQ$5,2,FALSE)</f>
        <v>1</v>
      </c>
      <c r="AB54" s="105">
        <f>VLOOKUP(AB53,Feuille3!$AP$2:$AQ$5,2,FALSE)</f>
        <v>1</v>
      </c>
      <c r="AC54" s="105">
        <f>VLOOKUP(AC53,Feuille3!$AP$2:$AQ$5,2,FALSE)</f>
        <v>1</v>
      </c>
      <c r="AD54" s="105">
        <f>VLOOKUP(AD53,Feuille3!$AP$2:$AQ$5,2,FALSE)</f>
        <v>1</v>
      </c>
      <c r="AE54" s="105">
        <f>VLOOKUP(AE53,Feuille3!$AP$2:$AQ$5,2,FALSE)</f>
        <v>1</v>
      </c>
      <c r="AF54" s="105">
        <f>VLOOKUP(AF53,Feuille3!$AP$2:$AQ$5,2,FALSE)</f>
        <v>1</v>
      </c>
      <c r="AG54" s="105">
        <f>VLOOKUP(AG53,Feuille3!$AP$2:$AQ$5,2,FALSE)</f>
        <v>1</v>
      </c>
      <c r="AH54" s="105">
        <f>VLOOKUP(AH53,Feuille3!$AP$2:$AQ$5,2,FALSE)</f>
        <v>0</v>
      </c>
      <c r="AI54" s="105">
        <f>VLOOKUP(AI53,Feuille3!$AP$2:$AQ$5,2,FALSE)</f>
        <v>1</v>
      </c>
      <c r="AJ54" s="105">
        <f>VLOOKUP(AJ53,Feuille3!$AP$2:$AQ$5,2,FALSE)</f>
        <v>1</v>
      </c>
      <c r="AK54" s="105">
        <f>VLOOKUP(AK53,Feuille3!$AP$2:$AQ$5,2,FALSE)</f>
        <v>1</v>
      </c>
      <c r="AL54" s="105">
        <f>VLOOKUP(AL53,Feuille3!$AP$2:$AQ$5,2,FALSE)</f>
        <v>1</v>
      </c>
      <c r="AM54" s="105">
        <f>VLOOKUP(AM53,Feuille3!$AP$2:$AQ$5,2,FALSE)</f>
        <v>0</v>
      </c>
      <c r="AN54" s="105">
        <f>VLOOKUP(AN53,Feuille3!$AP$2:$AQ$5,2,FALSE)</f>
        <v>0</v>
      </c>
      <c r="AO54" s="105">
        <f>VLOOKUP(AO53,Feuille3!$AP$2:$AQ$5,2,FALSE)</f>
        <v>0</v>
      </c>
      <c r="AP54" s="105">
        <f>VLOOKUP(AP53,Feuille3!$AP$2:$AQ$5,2,FALSE)</f>
        <v>0.5</v>
      </c>
      <c r="AQ54" s="105">
        <f>VLOOKUP(AQ53,Feuille3!$AP$2:$AQ$5,2,FALSE)</f>
        <v>1</v>
      </c>
      <c r="AR54" s="105">
        <f>VLOOKUP(AR53,Feuille3!$AP$2:$AQ$5,2,FALSE)</f>
        <v>0.5</v>
      </c>
      <c r="AS54" s="105">
        <f>VLOOKUP(AS53,Feuille3!$AP$2:$AQ$5,2,FALSE)</f>
        <v>0</v>
      </c>
      <c r="AT54" s="105">
        <f>VLOOKUP(AT53,Feuille3!$AP$2:$AQ$5,2,FALSE)</f>
        <v>1</v>
      </c>
      <c r="AU54" s="105">
        <f>VLOOKUP(AU53,Feuille3!$AP$2:$AQ$5,2,FALSE)</f>
        <v>0</v>
      </c>
      <c r="AV54" s="105">
        <f>VLOOKUP(AV53,Feuille3!$AP$2:$AQ$5,2,FALSE)</f>
        <v>0</v>
      </c>
      <c r="AW54" s="105">
        <f>VLOOKUP(AW53,Feuille3!$AP$2:$AQ$5,2,FALSE)</f>
        <v>0</v>
      </c>
      <c r="AX54" s="105">
        <f>VLOOKUP(AX53,Feuille3!$AP$2:$AQ$5,2,FALSE)</f>
        <v>0.5</v>
      </c>
      <c r="AY54" s="105">
        <f>VLOOKUP(AY53,Feuille3!$AP$2:$AQ$5,2,FALSE)</f>
        <v>0</v>
      </c>
      <c r="AZ54" s="105">
        <f>VLOOKUP(AZ53,Feuille3!$AP$2:$AQ$5,2,FALSE)</f>
        <v>0</v>
      </c>
      <c r="BA54" s="105">
        <f>VLOOKUP(BA53,Feuille3!$AP$2:$AQ$5,2,FALSE)</f>
        <v>0</v>
      </c>
      <c r="BB54" s="162">
        <f>VLOOKUP(BB53,Feuille3!$AP$2:$AQ$5,2,FALSE)</f>
        <v>0</v>
      </c>
      <c r="BC54" s="105">
        <f>VLOOKUP(BC53,Feuille3!$AP$2:$AQ$5,2,FALSE)</f>
        <v>1</v>
      </c>
      <c r="BD54" s="105">
        <f>VLOOKUP(BD53,Feuille3!$AP$2:$AQ$5,2,FALSE)</f>
        <v>0</v>
      </c>
      <c r="BE54" s="128">
        <v>0</v>
      </c>
      <c r="BF54" s="105">
        <f>VLOOKUP(BF53,Feuille3!$AP$2:$AQ$5,2,FALSE)</f>
        <v>1</v>
      </c>
      <c r="BG54" s="105">
        <f>VLOOKUP(BG53,Feuille3!$AP$2:$AQ$5,2,FALSE)</f>
        <v>0</v>
      </c>
      <c r="BH54" s="105">
        <f>VLOOKUP(BH53,Feuille3!$AP$2:$AQ$5,2,FALSE)</f>
        <v>0</v>
      </c>
      <c r="BI54" s="128">
        <v>0</v>
      </c>
      <c r="BJ54" s="105">
        <f>VLOOKUP(BJ53,Feuille3!$AP$2:$AQ$5,2,FALSE)</f>
        <v>1</v>
      </c>
      <c r="BK54" s="105">
        <f>VLOOKUP(BK53,Feuille3!$AP$2:$AQ$5,2,FALSE)</f>
        <v>1</v>
      </c>
      <c r="BL54" s="105">
        <f>VLOOKUP(BL53,Feuille3!$AP$2:$AQ$5,2,FALSE)</f>
        <v>1</v>
      </c>
      <c r="BM54" s="128">
        <v>0</v>
      </c>
      <c r="BN54" s="105">
        <f>VLOOKUP(BN53,Feuille3!$AP$2:$AQ$5,2,FALSE)</f>
        <v>0</v>
      </c>
      <c r="BO54" s="128">
        <v>0</v>
      </c>
      <c r="BP54" s="105">
        <f>VLOOKUP(BP53,Feuille3!$AP$2:$AQ$5,2,FALSE)</f>
        <v>0</v>
      </c>
      <c r="BQ54" s="105">
        <f>VLOOKUP(BQ53,Feuille3!$AP$2:$AQ$5,2,FALSE)</f>
        <v>0</v>
      </c>
      <c r="BR54" s="105">
        <f>VLOOKUP(BR53,Feuille3!$AP$2:$AQ$5,2,FALSE)</f>
        <v>0</v>
      </c>
      <c r="BS54" s="128">
        <v>0</v>
      </c>
      <c r="BT54" s="105">
        <f>VLOOKUP(BT53,Feuille3!$AP$2:$AQ$5,2,FALSE)</f>
        <v>0</v>
      </c>
      <c r="BU54" s="105">
        <f>VLOOKUP(BU53,Feuille3!$AP$2:$AQ$5,2,FALSE)</f>
        <v>0</v>
      </c>
      <c r="BV54" s="105">
        <f>VLOOKUP(BV53,Feuille3!$AP$2:$AQ$5,2,FALSE)</f>
        <v>0</v>
      </c>
      <c r="BW54" s="105">
        <f>VLOOKUP(BW53,Feuille3!$AP$2:$AQ$5,2,FALSE)</f>
        <v>0</v>
      </c>
      <c r="BX54" s="105">
        <f>VLOOKUP(BX53,Feuille3!$AP$2:$AQ$5,2,FALSE)</f>
        <v>0</v>
      </c>
      <c r="BY54" s="105">
        <f>VLOOKUP(BY53,Feuille3!$AP$2:$AQ$5,2,FALSE)</f>
        <v>0</v>
      </c>
    </row>
    <row r="55" spans="1:77" ht="15" thickBot="1">
      <c r="A55" s="191" t="s">
        <v>89</v>
      </c>
      <c r="B55" s="9" t="s">
        <v>49</v>
      </c>
      <c r="C55" s="104" t="s">
        <v>48</v>
      </c>
      <c r="D55" s="117" t="s">
        <v>92</v>
      </c>
      <c r="E55" s="117" t="s">
        <v>92</v>
      </c>
      <c r="F55" s="117" t="s">
        <v>92</v>
      </c>
      <c r="G55" s="117" t="s">
        <v>92</v>
      </c>
      <c r="H55" s="117" t="s">
        <v>92</v>
      </c>
      <c r="I55" s="117" t="s">
        <v>92</v>
      </c>
      <c r="J55" s="117" t="s">
        <v>92</v>
      </c>
      <c r="K55" s="117" t="s">
        <v>92</v>
      </c>
      <c r="L55" s="104" t="s">
        <v>92</v>
      </c>
      <c r="M55" s="104" t="s">
        <v>196</v>
      </c>
      <c r="N55" s="104" t="s">
        <v>92</v>
      </c>
      <c r="O55" s="104" t="s">
        <v>48</v>
      </c>
      <c r="P55" s="104" t="s">
        <v>92</v>
      </c>
      <c r="Q55" s="104" t="s">
        <v>92</v>
      </c>
      <c r="R55" s="104" t="s">
        <v>91</v>
      </c>
      <c r="S55" s="104" t="s">
        <v>91</v>
      </c>
      <c r="T55" s="104" t="s">
        <v>91</v>
      </c>
      <c r="U55" s="104" t="s">
        <v>48</v>
      </c>
      <c r="V55" s="104" t="s">
        <v>48</v>
      </c>
      <c r="W55" s="104" t="s">
        <v>48</v>
      </c>
      <c r="X55" s="104" t="s">
        <v>92</v>
      </c>
      <c r="Y55" s="104" t="s">
        <v>48</v>
      </c>
      <c r="Z55" s="104" t="s">
        <v>92</v>
      </c>
      <c r="AA55" s="104" t="s">
        <v>92</v>
      </c>
      <c r="AB55" s="104" t="s">
        <v>92</v>
      </c>
      <c r="AC55" s="104" t="s">
        <v>92</v>
      </c>
      <c r="AD55" s="104" t="s">
        <v>92</v>
      </c>
      <c r="AE55" s="104" t="s">
        <v>92</v>
      </c>
      <c r="AF55" s="104" t="s">
        <v>92</v>
      </c>
      <c r="AG55" s="104" t="s">
        <v>92</v>
      </c>
      <c r="AH55" s="104" t="s">
        <v>48</v>
      </c>
      <c r="AI55" s="104" t="s">
        <v>92</v>
      </c>
      <c r="AJ55" s="104" t="s">
        <v>92</v>
      </c>
      <c r="AK55" s="104" t="s">
        <v>92</v>
      </c>
      <c r="AL55" s="104" t="s">
        <v>92</v>
      </c>
      <c r="AM55" s="104" t="s">
        <v>48</v>
      </c>
      <c r="AN55" s="104" t="s">
        <v>48</v>
      </c>
      <c r="AO55" s="104" t="s">
        <v>48</v>
      </c>
      <c r="AP55" s="104" t="s">
        <v>91</v>
      </c>
      <c r="AQ55" s="104" t="s">
        <v>48</v>
      </c>
      <c r="AR55" s="104" t="s">
        <v>91</v>
      </c>
      <c r="AS55" s="104" t="s">
        <v>48</v>
      </c>
      <c r="AT55" s="104" t="s">
        <v>92</v>
      </c>
      <c r="AU55" s="104" t="s">
        <v>91</v>
      </c>
      <c r="AV55" s="15" t="s">
        <v>48</v>
      </c>
      <c r="AW55" s="15" t="s">
        <v>48</v>
      </c>
      <c r="AX55" s="104" t="s">
        <v>91</v>
      </c>
      <c r="AY55" s="15" t="s">
        <v>48</v>
      </c>
      <c r="AZ55" s="15" t="s">
        <v>48</v>
      </c>
      <c r="BA55" s="15" t="s">
        <v>48</v>
      </c>
      <c r="BB55" s="161" t="s">
        <v>48</v>
      </c>
      <c r="BC55" s="104" t="s">
        <v>91</v>
      </c>
      <c r="BD55" s="104" t="s">
        <v>91</v>
      </c>
      <c r="BE55" s="15" t="s">
        <v>90</v>
      </c>
      <c r="BF55" s="15" t="s">
        <v>92</v>
      </c>
      <c r="BG55" s="23" t="s">
        <v>48</v>
      </c>
      <c r="BH55" s="15" t="s">
        <v>48</v>
      </c>
      <c r="BI55" s="15" t="s">
        <v>90</v>
      </c>
      <c r="BJ55" s="15" t="s">
        <v>92</v>
      </c>
      <c r="BK55" s="15" t="s">
        <v>92</v>
      </c>
      <c r="BL55" s="15" t="s">
        <v>92</v>
      </c>
      <c r="BM55" s="15" t="s">
        <v>90</v>
      </c>
      <c r="BN55" s="15" t="s">
        <v>48</v>
      </c>
      <c r="BO55" s="15" t="s">
        <v>90</v>
      </c>
      <c r="BP55" s="15" t="s">
        <v>48</v>
      </c>
      <c r="BQ55" s="15" t="s">
        <v>48</v>
      </c>
      <c r="BR55" s="15" t="s">
        <v>48</v>
      </c>
      <c r="BS55" s="15" t="s">
        <v>90</v>
      </c>
      <c r="BT55" s="15" t="s">
        <v>48</v>
      </c>
      <c r="BU55" s="15" t="s">
        <v>48</v>
      </c>
      <c r="BV55" s="15" t="s">
        <v>48</v>
      </c>
      <c r="BW55" s="15" t="s">
        <v>48</v>
      </c>
      <c r="BX55" s="15" t="s">
        <v>48</v>
      </c>
      <c r="BY55" s="15" t="s">
        <v>48</v>
      </c>
    </row>
    <row r="56" spans="1:77" ht="15" thickBot="1">
      <c r="A56" s="191"/>
      <c r="B56" s="13" t="s">
        <v>23</v>
      </c>
      <c r="C56" s="105">
        <f>VLOOKUP(C55,Feuille3!$AR$2:$AS$5,2,FALSE)</f>
        <v>0</v>
      </c>
      <c r="D56" s="105">
        <f>VLOOKUP(D55,Feuille3!$AR$2:$AS$5,2,FALSE)</f>
        <v>1</v>
      </c>
      <c r="E56" s="105">
        <f>VLOOKUP(E55,Feuille3!$AR$2:$AS$5,2,FALSE)</f>
        <v>1</v>
      </c>
      <c r="F56" s="105">
        <f>VLOOKUP(F55,Feuille3!$AR$2:$AS$5,2,FALSE)</f>
        <v>1</v>
      </c>
      <c r="G56" s="105">
        <f>VLOOKUP(G55,Feuille3!$AR$2:$AS$5,2,FALSE)</f>
        <v>1</v>
      </c>
      <c r="H56" s="105">
        <f>VLOOKUP(H55,Feuille3!$AR$2:$AS$5,2,FALSE)</f>
        <v>1</v>
      </c>
      <c r="I56" s="105">
        <f>VLOOKUP(I55,Feuille3!$AR$2:$AS$5,2,FALSE)</f>
        <v>1</v>
      </c>
      <c r="J56" s="105">
        <f>VLOOKUP(J55,Feuille3!$AR$2:$AS$5,2,FALSE)</f>
        <v>1</v>
      </c>
      <c r="K56" s="105">
        <f>VLOOKUP(K55,Feuille3!$AR$2:$AS$5,2,FALSE)</f>
        <v>1</v>
      </c>
      <c r="L56" s="105">
        <f>VLOOKUP(L55,Feuille3!$AR$2:$AS$5,2,FALSE)</f>
        <v>1</v>
      </c>
      <c r="M56" s="105">
        <f>VLOOKUP(M55,Feuille3!$AR$2:$AS$5,2,FALSE)</f>
        <v>0</v>
      </c>
      <c r="N56" s="105">
        <f>VLOOKUP(N55,Feuille3!$AR$2:$AS$5,2,FALSE)</f>
        <v>1</v>
      </c>
      <c r="O56" s="105">
        <f>VLOOKUP(O55,Feuille3!$AR$2:$AS$5,2,FALSE)</f>
        <v>0</v>
      </c>
      <c r="P56" s="105">
        <f>VLOOKUP(P55,Feuille3!$AR$2:$AS$5,2,FALSE)</f>
        <v>1</v>
      </c>
      <c r="Q56" s="105">
        <f>VLOOKUP(Q55,Feuille3!$AR$2:$AS$5,2,FALSE)</f>
        <v>1</v>
      </c>
      <c r="R56" s="105">
        <f>VLOOKUP(R55,Feuille3!$AR$2:$AS$5,2,FALSE)</f>
        <v>0.5</v>
      </c>
      <c r="S56" s="105">
        <f>VLOOKUP(S55,Feuille3!$AR$2:$AS$5,2,FALSE)</f>
        <v>0.5</v>
      </c>
      <c r="T56" s="105">
        <f>VLOOKUP(T55,Feuille3!$AR$2:$AS$5,2,FALSE)</f>
        <v>0.5</v>
      </c>
      <c r="U56" s="105">
        <f>VLOOKUP(U55,Feuille3!$AR$2:$AS$5,2,FALSE)</f>
        <v>0</v>
      </c>
      <c r="V56" s="105">
        <f>VLOOKUP(V55,Feuille3!$AR$2:$AS$5,2,FALSE)</f>
        <v>0</v>
      </c>
      <c r="W56" s="105">
        <f>VLOOKUP(W55,Feuille3!$AR$2:$AS$5,2,FALSE)</f>
        <v>0</v>
      </c>
      <c r="X56" s="105">
        <f>VLOOKUP(X55,Feuille3!$AR$2:$AS$5,2,FALSE)</f>
        <v>1</v>
      </c>
      <c r="Y56" s="105">
        <f>VLOOKUP(Y55,Feuille3!$AR$2:$AS$5,2,FALSE)</f>
        <v>0</v>
      </c>
      <c r="Z56" s="105">
        <f>VLOOKUP(Z55,Feuille3!$AR$2:$AS$5,2,FALSE)</f>
        <v>1</v>
      </c>
      <c r="AA56" s="105">
        <f>VLOOKUP(AA55,Feuille3!$AR$2:$AS$5,2,FALSE)</f>
        <v>1</v>
      </c>
      <c r="AB56" s="105">
        <f>VLOOKUP(AB55,Feuille3!$AR$2:$AS$5,2,FALSE)</f>
        <v>1</v>
      </c>
      <c r="AC56" s="105">
        <f>VLOOKUP(AC55,Feuille3!$AR$2:$AS$5,2,FALSE)</f>
        <v>1</v>
      </c>
      <c r="AD56" s="105">
        <f>VLOOKUP(AD55,Feuille3!$AR$2:$AS$5,2,FALSE)</f>
        <v>1</v>
      </c>
      <c r="AE56" s="105">
        <f>VLOOKUP(AE55,Feuille3!$AR$2:$AS$5,2,FALSE)</f>
        <v>1</v>
      </c>
      <c r="AF56" s="105">
        <f>VLOOKUP(AF55,Feuille3!$AR$2:$AS$5,2,FALSE)</f>
        <v>1</v>
      </c>
      <c r="AG56" s="105">
        <f>VLOOKUP(AG55,Feuille3!$AR$2:$AS$5,2,FALSE)</f>
        <v>1</v>
      </c>
      <c r="AH56" s="105">
        <f>VLOOKUP(AH55,Feuille3!$AR$2:$AS$5,2,FALSE)</f>
        <v>0</v>
      </c>
      <c r="AI56" s="105">
        <f>VLOOKUP(AI55,Feuille3!$AR$2:$AS$5,2,FALSE)</f>
        <v>1</v>
      </c>
      <c r="AJ56" s="105">
        <f>VLOOKUP(AJ55,Feuille3!$AR$2:$AS$5,2,FALSE)</f>
        <v>1</v>
      </c>
      <c r="AK56" s="105">
        <f>VLOOKUP(AK55,Feuille3!$AR$2:$AS$5,2,FALSE)</f>
        <v>1</v>
      </c>
      <c r="AL56" s="105">
        <f>VLOOKUP(AL55,Feuille3!$AR$2:$AS$5,2,FALSE)</f>
        <v>1</v>
      </c>
      <c r="AM56" s="105">
        <f>VLOOKUP(AM55,Feuille3!$AR$2:$AS$5,2,FALSE)</f>
        <v>0</v>
      </c>
      <c r="AN56" s="105">
        <f>VLOOKUP(AN55,Feuille3!$AR$2:$AS$5,2,FALSE)</f>
        <v>0</v>
      </c>
      <c r="AO56" s="105">
        <f>VLOOKUP(AO55,Feuille3!$AR$2:$AS$5,2,FALSE)</f>
        <v>0</v>
      </c>
      <c r="AP56" s="105">
        <f>VLOOKUP(AP55,Feuille3!$AR$2:$AS$5,2,FALSE)</f>
        <v>0.5</v>
      </c>
      <c r="AQ56" s="105">
        <f>VLOOKUP(AQ55,Feuille3!$AR$2:$AS$5,2,FALSE)</f>
        <v>0</v>
      </c>
      <c r="AR56" s="105">
        <f>VLOOKUP(AR55,Feuille3!$AR$2:$AS$5,2,FALSE)</f>
        <v>0.5</v>
      </c>
      <c r="AS56" s="105">
        <f>VLOOKUP(AS55,Feuille3!$AR$2:$AS$5,2,FALSE)</f>
        <v>0</v>
      </c>
      <c r="AT56" s="105">
        <f>VLOOKUP(AT55,Feuille3!$AR$2:$AS$5,2,FALSE)</f>
        <v>1</v>
      </c>
      <c r="AU56" s="105">
        <f>VLOOKUP(AU55,Feuille3!$AR$2:$AS$5,2,FALSE)</f>
        <v>0.5</v>
      </c>
      <c r="AV56" s="105">
        <f>VLOOKUP(AV55,Feuille3!$AR$2:$AS$5,2,FALSE)</f>
        <v>0</v>
      </c>
      <c r="AW56" s="105">
        <f>VLOOKUP(AW55,Feuille3!$AR$2:$AS$5,2,FALSE)</f>
        <v>0</v>
      </c>
      <c r="AX56" s="105">
        <f>VLOOKUP(AX55,Feuille3!$AR$2:$AS$5,2,FALSE)</f>
        <v>0.5</v>
      </c>
      <c r="AY56" s="105">
        <f>VLOOKUP(AY55,Feuille3!$AR$2:$AS$5,2,FALSE)</f>
        <v>0</v>
      </c>
      <c r="AZ56" s="105">
        <f>VLOOKUP(AZ55,Feuille3!$AR$2:$AS$5,2,FALSE)</f>
        <v>0</v>
      </c>
      <c r="BA56" s="105">
        <f>VLOOKUP(BA55,Feuille3!$AR$2:$AS$5,2,FALSE)</f>
        <v>0</v>
      </c>
      <c r="BB56" s="162">
        <f>VLOOKUP(BB55,Feuille3!$AR$2:$AS$5,2,FALSE)</f>
        <v>0</v>
      </c>
      <c r="BC56" s="105">
        <f>VLOOKUP(BC55,Feuille3!$AR$2:$AS$5,2,FALSE)</f>
        <v>0.5</v>
      </c>
      <c r="BD56" s="105">
        <f>VLOOKUP(BD55,Feuille3!$AR$2:$AS$5,2,FALSE)</f>
        <v>0.5</v>
      </c>
      <c r="BE56" s="128">
        <v>0.5</v>
      </c>
      <c r="BF56" s="105">
        <f>VLOOKUP(BF55,Feuille3!$AR$2:$AS$5,2,FALSE)</f>
        <v>1</v>
      </c>
      <c r="BG56" s="105">
        <f>VLOOKUP(BG55,Feuille3!$AR$2:$AS$5,2,FALSE)</f>
        <v>0</v>
      </c>
      <c r="BH56" s="105">
        <f>VLOOKUP(BH55,Feuille3!$AR$2:$AS$5,2,FALSE)</f>
        <v>0</v>
      </c>
      <c r="BI56" s="128">
        <v>0.5</v>
      </c>
      <c r="BJ56" s="105">
        <f>VLOOKUP(BJ55,Feuille3!$AR$2:$AS$5,2,FALSE)</f>
        <v>1</v>
      </c>
      <c r="BK56" s="105">
        <f>VLOOKUP(BK55,Feuille3!$AR$2:$AS$5,2,FALSE)</f>
        <v>1</v>
      </c>
      <c r="BL56" s="105">
        <f>VLOOKUP(BL55,Feuille3!$AR$2:$AS$5,2,FALSE)</f>
        <v>1</v>
      </c>
      <c r="BM56" s="128">
        <v>0.5</v>
      </c>
      <c r="BN56" s="105">
        <f>VLOOKUP(BN55,Feuille3!$AR$2:$AS$5,2,FALSE)</f>
        <v>0</v>
      </c>
      <c r="BO56" s="128">
        <v>0.5</v>
      </c>
      <c r="BP56" s="105">
        <f>VLOOKUP(BP55,Feuille3!$AR$2:$AS$5,2,FALSE)</f>
        <v>0</v>
      </c>
      <c r="BQ56" s="105">
        <f>VLOOKUP(BQ55,Feuille3!$AR$2:$AS$5,2,FALSE)</f>
        <v>0</v>
      </c>
      <c r="BR56" s="105">
        <f>VLOOKUP(BR55,Feuille3!$AR$2:$AS$5,2,FALSE)</f>
        <v>0</v>
      </c>
      <c r="BS56" s="128">
        <v>0.5</v>
      </c>
      <c r="BT56" s="105">
        <f>VLOOKUP(BT55,Feuille3!$AR$2:$AS$5,2,FALSE)</f>
        <v>0</v>
      </c>
      <c r="BU56" s="105">
        <f>VLOOKUP(BU55,Feuille3!$AR$2:$AS$5,2,FALSE)</f>
        <v>0</v>
      </c>
      <c r="BV56" s="105">
        <f>VLOOKUP(BV55,Feuille3!$AR$2:$AS$5,2,FALSE)</f>
        <v>0</v>
      </c>
      <c r="BW56" s="105">
        <f>VLOOKUP(BW55,Feuille3!$AR$2:$AS$5,2,FALSE)</f>
        <v>0</v>
      </c>
      <c r="BX56" s="105">
        <f>VLOOKUP(BX55,Feuille3!$AR$2:$AS$5,2,FALSE)</f>
        <v>0</v>
      </c>
      <c r="BY56" s="105">
        <f>VLOOKUP(BY55,Feuille3!$AR$2:$AS$5,2,FALSE)</f>
        <v>0</v>
      </c>
    </row>
    <row r="57" spans="1:77" ht="15" thickBot="1">
      <c r="A57" s="191" t="s">
        <v>93</v>
      </c>
      <c r="B57" s="9" t="s">
        <v>49</v>
      </c>
      <c r="C57" s="104" t="s">
        <v>48</v>
      </c>
      <c r="D57" s="104" t="s">
        <v>48</v>
      </c>
      <c r="E57" s="104" t="s">
        <v>48</v>
      </c>
      <c r="F57" s="104" t="s">
        <v>48</v>
      </c>
      <c r="G57" s="104" t="s">
        <v>48</v>
      </c>
      <c r="H57" s="104" t="s">
        <v>48</v>
      </c>
      <c r="I57" s="104" t="s">
        <v>48</v>
      </c>
      <c r="J57" s="104" t="s">
        <v>48</v>
      </c>
      <c r="K57" s="104" t="s">
        <v>48</v>
      </c>
      <c r="L57" s="104" t="s">
        <v>48</v>
      </c>
      <c r="M57" s="104" t="s">
        <v>48</v>
      </c>
      <c r="N57" s="104" t="s">
        <v>94</v>
      </c>
      <c r="O57" s="104" t="s">
        <v>48</v>
      </c>
      <c r="P57" s="104" t="s">
        <v>94</v>
      </c>
      <c r="Q57" s="104" t="s">
        <v>94</v>
      </c>
      <c r="R57" s="104" t="s">
        <v>94</v>
      </c>
      <c r="S57" s="104" t="s">
        <v>94</v>
      </c>
      <c r="T57" s="104" t="s">
        <v>94</v>
      </c>
      <c r="U57" s="104" t="s">
        <v>48</v>
      </c>
      <c r="V57" s="104" t="s">
        <v>48</v>
      </c>
      <c r="W57" s="104" t="s">
        <v>48</v>
      </c>
      <c r="X57" s="104" t="s">
        <v>29</v>
      </c>
      <c r="Y57" s="104" t="s">
        <v>48</v>
      </c>
      <c r="Z57" s="104" t="s">
        <v>94</v>
      </c>
      <c r="AA57" s="104" t="s">
        <v>94</v>
      </c>
      <c r="AB57" s="104" t="s">
        <v>94</v>
      </c>
      <c r="AC57" s="104" t="s">
        <v>94</v>
      </c>
      <c r="AD57" s="104" t="s">
        <v>94</v>
      </c>
      <c r="AE57" s="104" t="s">
        <v>94</v>
      </c>
      <c r="AF57" s="104" t="s">
        <v>94</v>
      </c>
      <c r="AG57" s="104" t="s">
        <v>94</v>
      </c>
      <c r="AH57" s="104" t="s">
        <v>48</v>
      </c>
      <c r="AI57" s="104" t="s">
        <v>94</v>
      </c>
      <c r="AJ57" s="104" t="s">
        <v>94</v>
      </c>
      <c r="AK57" s="104" t="s">
        <v>94</v>
      </c>
      <c r="AL57" s="104" t="s">
        <v>94</v>
      </c>
      <c r="AM57" s="104" t="s">
        <v>48</v>
      </c>
      <c r="AN57" s="104" t="s">
        <v>48</v>
      </c>
      <c r="AO57" s="104" t="s">
        <v>48</v>
      </c>
      <c r="AP57" s="104" t="s">
        <v>94</v>
      </c>
      <c r="AQ57" s="104" t="s">
        <v>48</v>
      </c>
      <c r="AR57" s="104" t="s">
        <v>29</v>
      </c>
      <c r="AS57" s="104" t="s">
        <v>48</v>
      </c>
      <c r="AT57" s="15" t="s">
        <v>48</v>
      </c>
      <c r="AU57" s="15" t="s">
        <v>48</v>
      </c>
      <c r="AV57" s="15" t="s">
        <v>48</v>
      </c>
      <c r="AW57" s="15" t="s">
        <v>48</v>
      </c>
      <c r="AX57" s="104" t="s">
        <v>94</v>
      </c>
      <c r="AY57" s="15" t="s">
        <v>48</v>
      </c>
      <c r="AZ57" s="15" t="s">
        <v>48</v>
      </c>
      <c r="BA57" s="15" t="s">
        <v>48</v>
      </c>
      <c r="BB57" s="161" t="s">
        <v>48</v>
      </c>
      <c r="BC57" s="15" t="s">
        <v>27</v>
      </c>
      <c r="BD57" s="15" t="s">
        <v>88</v>
      </c>
      <c r="BE57" s="15" t="s">
        <v>88</v>
      </c>
      <c r="BF57" s="15" t="s">
        <v>60</v>
      </c>
      <c r="BG57" s="23" t="s">
        <v>48</v>
      </c>
      <c r="BH57" s="15" t="s">
        <v>48</v>
      </c>
      <c r="BI57" s="15" t="s">
        <v>48</v>
      </c>
      <c r="BJ57" s="15" t="s">
        <v>60</v>
      </c>
      <c r="BK57" s="15" t="s">
        <v>60</v>
      </c>
      <c r="BL57" s="15" t="s">
        <v>60</v>
      </c>
      <c r="BM57" s="15" t="s">
        <v>48</v>
      </c>
      <c r="BN57" s="15" t="s">
        <v>48</v>
      </c>
      <c r="BO57" s="15" t="s">
        <v>48</v>
      </c>
      <c r="BP57" s="15" t="s">
        <v>48</v>
      </c>
      <c r="BQ57" s="15" t="s">
        <v>48</v>
      </c>
      <c r="BR57" s="15" t="s">
        <v>48</v>
      </c>
      <c r="BS57" s="15" t="s">
        <v>48</v>
      </c>
      <c r="BT57" s="15" t="s">
        <v>48</v>
      </c>
      <c r="BU57" s="15" t="s">
        <v>48</v>
      </c>
      <c r="BV57" s="15" t="s">
        <v>48</v>
      </c>
      <c r="BW57" s="15" t="s">
        <v>48</v>
      </c>
      <c r="BX57" s="15" t="s">
        <v>48</v>
      </c>
      <c r="BY57" s="15" t="s">
        <v>48</v>
      </c>
    </row>
    <row r="58" spans="1:77" ht="15" thickBot="1">
      <c r="A58" s="191"/>
      <c r="B58" s="13" t="s">
        <v>23</v>
      </c>
      <c r="C58" s="105">
        <f>VLOOKUP(C57,Feuille3!$AT$2:$AU$6,2,FALSE)</f>
        <v>0</v>
      </c>
      <c r="D58" s="105">
        <f>VLOOKUP(D57,Feuille3!$AT$2:$AU$6,2,FALSE)</f>
        <v>0</v>
      </c>
      <c r="E58" s="105">
        <f>VLOOKUP(E57,Feuille3!$AT$2:$AU$6,2,FALSE)</f>
        <v>0</v>
      </c>
      <c r="F58" s="105">
        <f>VLOOKUP(F57,Feuille3!$AT$2:$AU$6,2,FALSE)</f>
        <v>0</v>
      </c>
      <c r="G58" s="105">
        <f>VLOOKUP(G57,Feuille3!$AT$2:$AU$6,2,FALSE)</f>
        <v>0</v>
      </c>
      <c r="H58" s="105">
        <f>VLOOKUP(H57,Feuille3!$AT$2:$AU$6,2,FALSE)</f>
        <v>0</v>
      </c>
      <c r="I58" s="105">
        <f>VLOOKUP(I57,Feuille3!$AT$2:$AU$6,2,FALSE)</f>
        <v>0</v>
      </c>
      <c r="J58" s="105">
        <f>VLOOKUP(J57,Feuille3!$AT$2:$AU$6,2,FALSE)</f>
        <v>0</v>
      </c>
      <c r="K58" s="105">
        <f>VLOOKUP(K57,Feuille3!$AT$2:$AU$6,2,FALSE)</f>
        <v>0</v>
      </c>
      <c r="L58" s="105">
        <f>VLOOKUP(L57,Feuille3!$AT$2:$AU$6,2,FALSE)</f>
        <v>0</v>
      </c>
      <c r="M58" s="105">
        <f>VLOOKUP(M57,Feuille3!$AT$2:$AU$6,2,FALSE)</f>
        <v>0</v>
      </c>
      <c r="N58" s="105">
        <f>VLOOKUP(N57,Feuille3!$AT$2:$AU$6,2,FALSE)</f>
        <v>0.66</v>
      </c>
      <c r="O58" s="105">
        <f>VLOOKUP(O57,Feuille3!$AT$2:$AU$6,2,FALSE)</f>
        <v>0</v>
      </c>
      <c r="P58" s="105">
        <f>VLOOKUP(P57,Feuille3!$AT$2:$AU$6,2,FALSE)</f>
        <v>0.66</v>
      </c>
      <c r="Q58" s="105">
        <f>VLOOKUP(Q57,Feuille3!$AT$2:$AU$6,2,FALSE)</f>
        <v>0.66</v>
      </c>
      <c r="R58" s="105">
        <f>VLOOKUP(R57,Feuille3!$AT$2:$AU$6,2,FALSE)</f>
        <v>0.66</v>
      </c>
      <c r="S58" s="105">
        <f>VLOOKUP(S57,Feuille3!$AT$2:$AU$6,2,FALSE)</f>
        <v>0.66</v>
      </c>
      <c r="T58" s="105">
        <f>VLOOKUP(T57,Feuille3!$AT$2:$AU$6,2,FALSE)</f>
        <v>0.66</v>
      </c>
      <c r="U58" s="105">
        <f>VLOOKUP(U57,Feuille3!$AT$2:$AU$6,2,FALSE)</f>
        <v>0</v>
      </c>
      <c r="V58" s="105">
        <f>VLOOKUP(V57,Feuille3!$AT$2:$AU$6,2,FALSE)</f>
        <v>0</v>
      </c>
      <c r="W58" s="105">
        <f>VLOOKUP(W57,Feuille3!$AT$2:$AU$6,2,FALSE)</f>
        <v>0</v>
      </c>
      <c r="X58" s="105">
        <f>VLOOKUP(X57,Feuille3!$AT$2:$AU$6,2,FALSE)</f>
        <v>0.33</v>
      </c>
      <c r="Y58" s="105">
        <f>VLOOKUP(Y57,Feuille3!$AT$2:$AU$6,2,FALSE)</f>
        <v>0</v>
      </c>
      <c r="Z58" s="105">
        <f>VLOOKUP(Z57,Feuille3!$AT$2:$AU$6,2,FALSE)</f>
        <v>0.66</v>
      </c>
      <c r="AA58" s="105">
        <f>VLOOKUP(AA57,Feuille3!$AT$2:$AU$6,2,FALSE)</f>
        <v>0.66</v>
      </c>
      <c r="AB58" s="105">
        <f>VLOOKUP(AB57,Feuille3!$AT$2:$AU$6,2,FALSE)</f>
        <v>0.66</v>
      </c>
      <c r="AC58" s="105">
        <f>VLOOKUP(AC57,Feuille3!$AT$2:$AU$6,2,FALSE)</f>
        <v>0.66</v>
      </c>
      <c r="AD58" s="105">
        <f>VLOOKUP(AD57,Feuille3!$AT$2:$AU$6,2,FALSE)</f>
        <v>0.66</v>
      </c>
      <c r="AE58" s="105">
        <f>VLOOKUP(AE57,Feuille3!$AT$2:$AU$6,2,FALSE)</f>
        <v>0.66</v>
      </c>
      <c r="AF58" s="105">
        <f>VLOOKUP(AF57,Feuille3!$AT$2:$AU$6,2,FALSE)</f>
        <v>0.66</v>
      </c>
      <c r="AG58" s="105">
        <f>VLOOKUP(AG57,Feuille3!$AT$2:$AU$6,2,FALSE)</f>
        <v>0.66</v>
      </c>
      <c r="AH58" s="105">
        <f>VLOOKUP(AH57,Feuille3!$AT$2:$AU$6,2,FALSE)</f>
        <v>0</v>
      </c>
      <c r="AI58" s="105">
        <f>VLOOKUP(AI57,Feuille3!$AT$2:$AU$6,2,FALSE)</f>
        <v>0.66</v>
      </c>
      <c r="AJ58" s="105">
        <f>VLOOKUP(AJ57,Feuille3!$AT$2:$AU$6,2,FALSE)</f>
        <v>0.66</v>
      </c>
      <c r="AK58" s="105">
        <f>VLOOKUP(AK57,Feuille3!$AT$2:$AU$6,2,FALSE)</f>
        <v>0.66</v>
      </c>
      <c r="AL58" s="105">
        <f>VLOOKUP(AL57,Feuille3!$AT$2:$AU$6,2,FALSE)</f>
        <v>0.66</v>
      </c>
      <c r="AM58" s="105">
        <f>VLOOKUP(AM57,Feuille3!$AT$2:$AU$6,2,FALSE)</f>
        <v>0</v>
      </c>
      <c r="AN58" s="105">
        <f>VLOOKUP(AN57,Feuille3!$AT$2:$AU$6,2,FALSE)</f>
        <v>0</v>
      </c>
      <c r="AO58" s="105">
        <f>VLOOKUP(AO57,Feuille3!$AT$2:$AU$6,2,FALSE)</f>
        <v>0</v>
      </c>
      <c r="AP58" s="105">
        <f>VLOOKUP(AP57,Feuille3!$AT$2:$AU$6,2,FALSE)</f>
        <v>0.66</v>
      </c>
      <c r="AQ58" s="105">
        <f>VLOOKUP(AQ57,Feuille3!$AT$2:$AU$6,2,FALSE)</f>
        <v>0</v>
      </c>
      <c r="AR58" s="105">
        <f>VLOOKUP(AR57,Feuille3!$AT$2:$AU$6,2,FALSE)</f>
        <v>0.33</v>
      </c>
      <c r="AS58" s="105">
        <f>VLOOKUP(AS57,Feuille3!$AT$2:$AU$6,2,FALSE)</f>
        <v>0</v>
      </c>
      <c r="AT58" s="105">
        <f>VLOOKUP(AT57,Feuille3!$AT$2:$AU$6,2,FALSE)</f>
        <v>0</v>
      </c>
      <c r="AU58" s="105">
        <f>VLOOKUP(AU57,Feuille3!$AT$2:$AU$6,2,FALSE)</f>
        <v>0</v>
      </c>
      <c r="AV58" s="105">
        <f>VLOOKUP(AV57,Feuille3!$AT$2:$AU$6,2,FALSE)</f>
        <v>0</v>
      </c>
      <c r="AW58" s="105">
        <f>VLOOKUP(AW57,Feuille3!$AT$2:$AU$6,2,FALSE)</f>
        <v>0</v>
      </c>
      <c r="AX58" s="105">
        <f>VLOOKUP(AX57,Feuille3!$AT$2:$AU$6,2,FALSE)</f>
        <v>0.66</v>
      </c>
      <c r="AY58" s="105">
        <f>VLOOKUP(AY57,Feuille3!$AT$2:$AU$6,2,FALSE)</f>
        <v>0</v>
      </c>
      <c r="AZ58" s="105">
        <f>VLOOKUP(AZ57,Feuille3!$AT$2:$AU$6,2,FALSE)</f>
        <v>0</v>
      </c>
      <c r="BA58" s="105">
        <f>VLOOKUP(BA57,Feuille3!$AT$2:$AU$6,2,FALSE)</f>
        <v>0</v>
      </c>
      <c r="BB58" s="162">
        <f>VLOOKUP(BB57,Feuille3!$AT$2:$AU$6,2,FALSE)</f>
        <v>0</v>
      </c>
      <c r="BC58" s="105">
        <f>VLOOKUP(BC57,Feuille3!$AT$2:$AU$6,2,FALSE)</f>
        <v>1</v>
      </c>
      <c r="BD58" s="105">
        <f>VLOOKUP(BD57,Feuille3!$AT$2:$AU$6,2,FALSE)</f>
        <v>0</v>
      </c>
      <c r="BE58" s="128">
        <v>0</v>
      </c>
      <c r="BF58" s="105">
        <f>VLOOKUP(BF57,Feuille3!$AT$2:$AU$6,2,FALSE)</f>
        <v>1</v>
      </c>
      <c r="BG58" s="105">
        <f>VLOOKUP(BG57,Feuille3!$AT$2:$AU$6,2,FALSE)</f>
        <v>0</v>
      </c>
      <c r="BH58" s="105">
        <f>VLOOKUP(BH57,Feuille3!$AT$2:$AU$6,2,FALSE)</f>
        <v>0</v>
      </c>
      <c r="BI58" s="128">
        <v>0</v>
      </c>
      <c r="BJ58" s="105">
        <f>VLOOKUP(BJ57,Feuille3!$AT$2:$AU$6,2,FALSE)</f>
        <v>1</v>
      </c>
      <c r="BK58" s="105">
        <f>VLOOKUP(BK57,Feuille3!$AT$2:$AU$6,2,FALSE)</f>
        <v>1</v>
      </c>
      <c r="BL58" s="105">
        <f>VLOOKUP(BL57,Feuille3!$AT$2:$AU$6,2,FALSE)</f>
        <v>1</v>
      </c>
      <c r="BM58" s="128">
        <v>0</v>
      </c>
      <c r="BN58" s="105">
        <f>VLOOKUP(BN57,Feuille3!$AT$2:$AU$6,2,FALSE)</f>
        <v>0</v>
      </c>
      <c r="BO58" s="128">
        <v>0</v>
      </c>
      <c r="BP58" s="105">
        <f>VLOOKUP(BP57,Feuille3!$AT$2:$AU$6,2,FALSE)</f>
        <v>0</v>
      </c>
      <c r="BQ58" s="105">
        <f>VLOOKUP(BQ57,Feuille3!$AT$2:$AU$6,2,FALSE)</f>
        <v>0</v>
      </c>
      <c r="BR58" s="105">
        <f>VLOOKUP(BR57,Feuille3!$AT$2:$AU$6,2,FALSE)</f>
        <v>0</v>
      </c>
      <c r="BS58" s="128">
        <v>0</v>
      </c>
      <c r="BT58" s="105">
        <f>VLOOKUP(BT57,Feuille3!$AT$2:$AU$6,2,FALSE)</f>
        <v>0</v>
      </c>
      <c r="BU58" s="105">
        <f>VLOOKUP(BU57,Feuille3!$AT$2:$AU$6,2,FALSE)</f>
        <v>0</v>
      </c>
      <c r="BV58" s="105">
        <f>VLOOKUP(BV57,Feuille3!$AT$2:$AU$6,2,FALSE)</f>
        <v>0</v>
      </c>
      <c r="BW58" s="105">
        <f>VLOOKUP(BW57,Feuille3!$AT$2:$AU$6,2,FALSE)</f>
        <v>0</v>
      </c>
      <c r="BX58" s="105">
        <f>VLOOKUP(BX57,Feuille3!$AT$2:$AU$6,2,FALSE)</f>
        <v>0</v>
      </c>
      <c r="BY58" s="105">
        <f>VLOOKUP(BY57,Feuille3!$AT$2:$AU$6,2,FALSE)</f>
        <v>0</v>
      </c>
    </row>
    <row r="59" spans="1:77" ht="15" thickBot="1">
      <c r="A59" s="191" t="s">
        <v>95</v>
      </c>
      <c r="B59" s="9" t="s">
        <v>49</v>
      </c>
      <c r="C59" s="117" t="s">
        <v>48</v>
      </c>
      <c r="D59" s="104" t="s">
        <v>96</v>
      </c>
      <c r="E59" s="104" t="s">
        <v>96</v>
      </c>
      <c r="F59" s="104" t="s">
        <v>96</v>
      </c>
      <c r="G59" s="104" t="s">
        <v>96</v>
      </c>
      <c r="H59" s="104" t="s">
        <v>96</v>
      </c>
      <c r="I59" s="117" t="s">
        <v>27</v>
      </c>
      <c r="J59" s="104" t="s">
        <v>48</v>
      </c>
      <c r="K59" s="104" t="s">
        <v>96</v>
      </c>
      <c r="L59" s="104" t="s">
        <v>96</v>
      </c>
      <c r="M59" s="104" t="s">
        <v>48</v>
      </c>
      <c r="N59" s="104" t="s">
        <v>94</v>
      </c>
      <c r="O59" s="104" t="s">
        <v>48</v>
      </c>
      <c r="P59" s="104" t="s">
        <v>60</v>
      </c>
      <c r="Q59" s="104" t="s">
        <v>60</v>
      </c>
      <c r="R59" s="104" t="s">
        <v>29</v>
      </c>
      <c r="S59" s="104" t="s">
        <v>29</v>
      </c>
      <c r="T59" s="104" t="s">
        <v>29</v>
      </c>
      <c r="U59" s="117" t="s">
        <v>48</v>
      </c>
      <c r="V59" s="104" t="s">
        <v>48</v>
      </c>
      <c r="W59" s="104" t="s">
        <v>48</v>
      </c>
      <c r="X59" s="104" t="s">
        <v>29</v>
      </c>
      <c r="Y59" s="104" t="s">
        <v>48</v>
      </c>
      <c r="Z59" s="104" t="s">
        <v>27</v>
      </c>
      <c r="AA59" s="104" t="s">
        <v>27</v>
      </c>
      <c r="AB59" s="104" t="s">
        <v>27</v>
      </c>
      <c r="AC59" s="104" t="s">
        <v>27</v>
      </c>
      <c r="AD59" s="104" t="s">
        <v>27</v>
      </c>
      <c r="AE59" s="104" t="s">
        <v>27</v>
      </c>
      <c r="AF59" s="104" t="s">
        <v>27</v>
      </c>
      <c r="AG59" s="104" t="s">
        <v>27</v>
      </c>
      <c r="AH59" s="117" t="s">
        <v>48</v>
      </c>
      <c r="AI59" s="104" t="s">
        <v>27</v>
      </c>
      <c r="AJ59" s="104" t="s">
        <v>27</v>
      </c>
      <c r="AK59" s="104" t="s">
        <v>60</v>
      </c>
      <c r="AL59" s="104" t="s">
        <v>60</v>
      </c>
      <c r="AM59" s="104" t="s">
        <v>48</v>
      </c>
      <c r="AN59" s="117" t="s">
        <v>48</v>
      </c>
      <c r="AO59" s="104" t="s">
        <v>48</v>
      </c>
      <c r="AP59" s="104" t="s">
        <v>94</v>
      </c>
      <c r="AQ59" s="117" t="s">
        <v>48</v>
      </c>
      <c r="AR59" s="104" t="s">
        <v>29</v>
      </c>
      <c r="AS59" s="104" t="s">
        <v>48</v>
      </c>
      <c r="AT59" s="104" t="s">
        <v>60</v>
      </c>
      <c r="AU59" s="15" t="s">
        <v>96</v>
      </c>
      <c r="AV59" s="15" t="s">
        <v>48</v>
      </c>
      <c r="AW59" s="15" t="s">
        <v>48</v>
      </c>
      <c r="AX59" s="15" t="s">
        <v>96</v>
      </c>
      <c r="AY59" s="15" t="s">
        <v>48</v>
      </c>
      <c r="AZ59" s="15" t="s">
        <v>48</v>
      </c>
      <c r="BA59" s="15" t="s">
        <v>48</v>
      </c>
      <c r="BB59" s="161" t="s">
        <v>48</v>
      </c>
      <c r="BC59" s="15" t="s">
        <v>27</v>
      </c>
      <c r="BD59" s="15" t="s">
        <v>96</v>
      </c>
      <c r="BE59" s="15" t="s">
        <v>26</v>
      </c>
      <c r="BF59" s="15" t="s">
        <v>60</v>
      </c>
      <c r="BG59" s="23" t="s">
        <v>48</v>
      </c>
      <c r="BH59" s="15" t="s">
        <v>48</v>
      </c>
      <c r="BI59" s="15" t="s">
        <v>27</v>
      </c>
      <c r="BJ59" s="15" t="s">
        <v>60</v>
      </c>
      <c r="BK59" s="15" t="s">
        <v>60</v>
      </c>
      <c r="BL59" s="15" t="s">
        <v>60</v>
      </c>
      <c r="BM59" s="17" t="s">
        <v>48</v>
      </c>
      <c r="BN59" s="15" t="s">
        <v>48</v>
      </c>
      <c r="BO59" s="15" t="s">
        <v>27</v>
      </c>
      <c r="BP59" s="15" t="s">
        <v>48</v>
      </c>
      <c r="BQ59" s="15" t="s">
        <v>48</v>
      </c>
      <c r="BR59" s="15" t="s">
        <v>48</v>
      </c>
      <c r="BS59" s="15" t="s">
        <v>48</v>
      </c>
      <c r="BT59" s="15" t="s">
        <v>48</v>
      </c>
      <c r="BU59" s="15" t="s">
        <v>48</v>
      </c>
      <c r="BV59" s="15" t="s">
        <v>48</v>
      </c>
      <c r="BW59" s="15" t="s">
        <v>48</v>
      </c>
      <c r="BX59" s="15" t="s">
        <v>48</v>
      </c>
      <c r="BY59" s="15" t="s">
        <v>48</v>
      </c>
    </row>
    <row r="60" spans="1:77" ht="15" thickBot="1">
      <c r="A60" s="191"/>
      <c r="B60" s="13" t="s">
        <v>23</v>
      </c>
      <c r="C60" s="105">
        <f>VLOOKUP(C59,Feuille3!$AV$2:$AW$5,2,FALSE)</f>
        <v>0</v>
      </c>
      <c r="D60" s="105">
        <f>VLOOKUP(D59,Feuille3!$AV$2:$AW$5,2,FALSE)</f>
        <v>0.66</v>
      </c>
      <c r="E60" s="105">
        <f>VLOOKUP(E59,Feuille3!$AV$2:$AW$5,2,FALSE)</f>
        <v>0.66</v>
      </c>
      <c r="F60" s="105">
        <f>VLOOKUP(F59,Feuille3!$AV$2:$AW$5,2,FALSE)</f>
        <v>0.66</v>
      </c>
      <c r="G60" s="105">
        <f>VLOOKUP(G59,Feuille3!$AV$2:$AW$5,2,FALSE)</f>
        <v>0.66</v>
      </c>
      <c r="H60" s="105">
        <f>VLOOKUP(H59,Feuille3!$AV$2:$AW$5,2,FALSE)</f>
        <v>0.66</v>
      </c>
      <c r="I60" s="105">
        <f>VLOOKUP(I59,Feuille3!$AV$2:$AW$5,2,FALSE)</f>
        <v>1</v>
      </c>
      <c r="J60" s="105">
        <f>VLOOKUP(J59,Feuille3!$AV$2:$AW$5,2,FALSE)</f>
        <v>0</v>
      </c>
      <c r="K60" s="105">
        <f>VLOOKUP(K59,Feuille3!$AV$2:$AW$5,2,FALSE)</f>
        <v>0.66</v>
      </c>
      <c r="L60" s="105">
        <f>VLOOKUP(L59,Feuille3!$AV$2:$AW$5,2,FALSE)</f>
        <v>0.66</v>
      </c>
      <c r="M60" s="105">
        <f>VLOOKUP(M59,Feuille3!$AV$2:$AW$5,2,FALSE)</f>
        <v>0</v>
      </c>
      <c r="N60" s="105">
        <f>VLOOKUP(N59,Feuille3!$AV$2:$AW$5,2,FALSE)</f>
        <v>0.66</v>
      </c>
      <c r="O60" s="105">
        <f>VLOOKUP(O59,Feuille3!$AV$2:$AW$5,2,FALSE)</f>
        <v>0</v>
      </c>
      <c r="P60" s="105">
        <f>VLOOKUP(P59,Feuille3!$AV$2:$AW$5,2,FALSE)</f>
        <v>1</v>
      </c>
      <c r="Q60" s="105">
        <f>VLOOKUP(Q59,Feuille3!$AV$2:$AW$5,2,FALSE)</f>
        <v>1</v>
      </c>
      <c r="R60" s="105">
        <f>VLOOKUP(R59,Feuille3!$AV$2:$AW$5,2,FALSE)</f>
        <v>0.33</v>
      </c>
      <c r="S60" s="105">
        <f>VLOOKUP(S59,Feuille3!$AV$2:$AW$5,2,FALSE)</f>
        <v>0.33</v>
      </c>
      <c r="T60" s="105">
        <f>VLOOKUP(T59,Feuille3!$AV$2:$AW$5,2,FALSE)</f>
        <v>0.33</v>
      </c>
      <c r="U60" s="105">
        <f>VLOOKUP(U59,Feuille3!$AV$2:$AW$5,2,FALSE)</f>
        <v>0</v>
      </c>
      <c r="V60" s="105">
        <f>VLOOKUP(V59,Feuille3!$AV$2:$AW$5,2,FALSE)</f>
        <v>0</v>
      </c>
      <c r="W60" s="105">
        <f>VLOOKUP(W59,Feuille3!$AV$2:$AW$5,2,FALSE)</f>
        <v>0</v>
      </c>
      <c r="X60" s="105">
        <f>VLOOKUP(X59,Feuille3!$AV$2:$AW$5,2,FALSE)</f>
        <v>0.33</v>
      </c>
      <c r="Y60" s="105">
        <f>VLOOKUP(Y59,Feuille3!$AV$2:$AW$5,2,FALSE)</f>
        <v>0</v>
      </c>
      <c r="Z60" s="105">
        <f>VLOOKUP(Z59,Feuille3!$AV$2:$AW$5,2,FALSE)</f>
        <v>1</v>
      </c>
      <c r="AA60" s="105">
        <f>VLOOKUP(AA59,Feuille3!$AV$2:$AW$5,2,FALSE)</f>
        <v>1</v>
      </c>
      <c r="AB60" s="105">
        <f>VLOOKUP(AB59,Feuille3!$AV$2:$AW$5,2,FALSE)</f>
        <v>1</v>
      </c>
      <c r="AC60" s="105">
        <f>VLOOKUP(AC59,Feuille3!$AV$2:$AW$5,2,FALSE)</f>
        <v>1</v>
      </c>
      <c r="AD60" s="105">
        <f>VLOOKUP(AD59,Feuille3!$AV$2:$AW$5,2,FALSE)</f>
        <v>1</v>
      </c>
      <c r="AE60" s="105">
        <f>VLOOKUP(AE59,Feuille3!$AV$2:$AW$5,2,FALSE)</f>
        <v>1</v>
      </c>
      <c r="AF60" s="105">
        <f>VLOOKUP(AF59,Feuille3!$AV$2:$AW$5,2,FALSE)</f>
        <v>1</v>
      </c>
      <c r="AG60" s="105">
        <f>VLOOKUP(AG59,Feuille3!$AV$2:$AW$5,2,FALSE)</f>
        <v>1</v>
      </c>
      <c r="AH60" s="105">
        <f>VLOOKUP(AH59,Feuille3!$AV$2:$AW$5,2,FALSE)</f>
        <v>0</v>
      </c>
      <c r="AI60" s="105">
        <f>VLOOKUP(AI59,Feuille3!$AV$2:$AW$5,2,FALSE)</f>
        <v>1</v>
      </c>
      <c r="AJ60" s="105">
        <f>VLOOKUP(AJ59,Feuille3!$AV$2:$AW$5,2,FALSE)</f>
        <v>1</v>
      </c>
      <c r="AK60" s="105">
        <f>VLOOKUP(AK59,Feuille3!$AV$2:$AW$5,2,FALSE)</f>
        <v>1</v>
      </c>
      <c r="AL60" s="105">
        <f>VLOOKUP(AL59,Feuille3!$AV$2:$AW$5,2,FALSE)</f>
        <v>1</v>
      </c>
      <c r="AM60" s="105">
        <f>VLOOKUP(AM59,Feuille3!$AV$2:$AW$5,2,FALSE)</f>
        <v>0</v>
      </c>
      <c r="AN60" s="105">
        <f>VLOOKUP(AN59,Feuille3!$AV$2:$AW$5,2,FALSE)</f>
        <v>0</v>
      </c>
      <c r="AO60" s="105">
        <f>VLOOKUP(AO59,Feuille3!$AV$2:$AW$5,2,FALSE)</f>
        <v>0</v>
      </c>
      <c r="AP60" s="105">
        <f>VLOOKUP(AP59,Feuille3!$AV$2:$AW$5,2,FALSE)</f>
        <v>0.66</v>
      </c>
      <c r="AQ60" s="105">
        <f>VLOOKUP(AQ59,Feuille3!$AV$2:$AW$5,2,FALSE)</f>
        <v>0</v>
      </c>
      <c r="AR60" s="105">
        <f>VLOOKUP(AR59,Feuille3!$AV$2:$AW$5,2,FALSE)</f>
        <v>0.33</v>
      </c>
      <c r="AS60" s="105">
        <f>VLOOKUP(AS59,Feuille3!$AV$2:$AW$5,2,FALSE)</f>
        <v>0</v>
      </c>
      <c r="AT60" s="105">
        <f>VLOOKUP(AT59,Feuille3!$AV$2:$AW$5,2,FALSE)</f>
        <v>1</v>
      </c>
      <c r="AU60" s="105">
        <f>VLOOKUP(AU59,Feuille3!$AV$2:$AW$5,2,FALSE)</f>
        <v>0.66</v>
      </c>
      <c r="AV60" s="105">
        <f>VLOOKUP(AV59,Feuille3!$AV$2:$AW$5,2,FALSE)</f>
        <v>0</v>
      </c>
      <c r="AW60" s="105">
        <f>VLOOKUP(AW59,Feuille3!$AV$2:$AW$5,2,FALSE)</f>
        <v>0</v>
      </c>
      <c r="AX60" s="105">
        <f>VLOOKUP(AX59,Feuille3!$AV$2:$AW$5,2,FALSE)</f>
        <v>0.66</v>
      </c>
      <c r="AY60" s="105">
        <f>VLOOKUP(AY59,Feuille3!$AV$2:$AW$5,2,FALSE)</f>
        <v>0</v>
      </c>
      <c r="AZ60" s="105">
        <f>VLOOKUP(AZ59,Feuille3!$AV$2:$AW$5,2,FALSE)</f>
        <v>0</v>
      </c>
      <c r="BA60" s="105">
        <f>VLOOKUP(BA59,Feuille3!$AV$2:$AW$5,2,FALSE)</f>
        <v>0</v>
      </c>
      <c r="BB60" s="162">
        <f>VLOOKUP(BB59,Feuille3!$AV$2:$AW$5,2,FALSE)</f>
        <v>0</v>
      </c>
      <c r="BC60" s="105">
        <f>VLOOKUP(BC59,Feuille3!$AV$2:$AW$5,2,FALSE)</f>
        <v>1</v>
      </c>
      <c r="BD60" s="105">
        <f>VLOOKUP(BD59,Feuille3!$AV$2:$AW$5,2,FALSE)</f>
        <v>0.66</v>
      </c>
      <c r="BE60" s="128">
        <v>0.33</v>
      </c>
      <c r="BF60" s="105">
        <f>VLOOKUP(BF59,Feuille3!$AV$2:$AW$5,2,FALSE)</f>
        <v>1</v>
      </c>
      <c r="BG60" s="105">
        <f>VLOOKUP(BG59,Feuille3!$AV$2:$AW$5,2,FALSE)</f>
        <v>0</v>
      </c>
      <c r="BH60" s="105">
        <f>VLOOKUP(BH59,Feuille3!$AV$2:$AW$5,2,FALSE)</f>
        <v>0</v>
      </c>
      <c r="BI60" s="128">
        <v>1</v>
      </c>
      <c r="BJ60" s="105">
        <f>VLOOKUP(BJ59,Feuille3!$AV$2:$AW$5,2,FALSE)</f>
        <v>1</v>
      </c>
      <c r="BK60" s="105">
        <f>VLOOKUP(BK59,Feuille3!$AV$2:$AW$5,2,FALSE)</f>
        <v>1</v>
      </c>
      <c r="BL60" s="105">
        <f>VLOOKUP(BL59,Feuille3!$AV$2:$AW$5,2,FALSE)</f>
        <v>1</v>
      </c>
      <c r="BM60" s="128">
        <v>0</v>
      </c>
      <c r="BN60" s="105">
        <f>VLOOKUP(BN59,Feuille3!$AV$2:$AW$5,2,FALSE)</f>
        <v>0</v>
      </c>
      <c r="BO60" s="128">
        <v>1</v>
      </c>
      <c r="BP60" s="105">
        <f>VLOOKUP(BP59,Feuille3!$AV$2:$AW$5,2,FALSE)</f>
        <v>0</v>
      </c>
      <c r="BQ60" s="105">
        <f>VLOOKUP(BQ59,Feuille3!$AV$2:$AW$5,2,FALSE)</f>
        <v>0</v>
      </c>
      <c r="BR60" s="105">
        <f>VLOOKUP(BR59,Feuille3!$AV$2:$AW$5,2,FALSE)</f>
        <v>0</v>
      </c>
      <c r="BS60" s="128">
        <v>0</v>
      </c>
      <c r="BT60" s="105">
        <f>VLOOKUP(BT59,Feuille3!$AV$2:$AW$5,2,FALSE)</f>
        <v>0</v>
      </c>
      <c r="BU60" s="105">
        <f>VLOOKUP(BU59,Feuille3!$AV$2:$AW$5,2,FALSE)</f>
        <v>0</v>
      </c>
      <c r="BV60" s="105">
        <f>VLOOKUP(BV59,Feuille3!$AV$2:$AW$5,2,FALSE)</f>
        <v>0</v>
      </c>
      <c r="BW60" s="105">
        <f>VLOOKUP(BW59,Feuille3!$AV$2:$AW$5,2,FALSE)</f>
        <v>0</v>
      </c>
      <c r="BX60" s="105">
        <f>VLOOKUP(BX59,Feuille3!$AV$2:$AW$5,2,FALSE)</f>
        <v>0</v>
      </c>
      <c r="BY60" s="105">
        <f>VLOOKUP(BY59,Feuille3!$AV$2:$AW$5,2,FALSE)</f>
        <v>0</v>
      </c>
    </row>
    <row r="61" spans="1:77" ht="15" thickBot="1">
      <c r="A61" s="191" t="s">
        <v>97</v>
      </c>
      <c r="B61" s="9" t="s">
        <v>49</v>
      </c>
      <c r="C61" s="117" t="s">
        <v>48</v>
      </c>
      <c r="D61" s="117" t="s">
        <v>48</v>
      </c>
      <c r="E61" s="117" t="s">
        <v>48</v>
      </c>
      <c r="F61" s="117" t="s">
        <v>48</v>
      </c>
      <c r="G61" s="117" t="s">
        <v>48</v>
      </c>
      <c r="H61" s="117" t="s">
        <v>48</v>
      </c>
      <c r="I61" s="117" t="s">
        <v>48</v>
      </c>
      <c r="J61" s="117" t="s">
        <v>48</v>
      </c>
      <c r="K61" s="117" t="s">
        <v>48</v>
      </c>
      <c r="L61" s="117" t="s">
        <v>48</v>
      </c>
      <c r="M61" s="117" t="s">
        <v>48</v>
      </c>
      <c r="N61" s="117" t="s">
        <v>87</v>
      </c>
      <c r="O61" s="117" t="s">
        <v>48</v>
      </c>
      <c r="P61" s="117" t="s">
        <v>48</v>
      </c>
      <c r="Q61" s="117" t="s">
        <v>48</v>
      </c>
      <c r="R61" s="117" t="s">
        <v>48</v>
      </c>
      <c r="S61" s="117" t="s">
        <v>48</v>
      </c>
      <c r="T61" s="117" t="s">
        <v>48</v>
      </c>
      <c r="U61" s="117" t="s">
        <v>48</v>
      </c>
      <c r="V61" s="117" t="s">
        <v>48</v>
      </c>
      <c r="W61" s="117" t="s">
        <v>48</v>
      </c>
      <c r="X61" s="117" t="s">
        <v>48</v>
      </c>
      <c r="Y61" s="117" t="s">
        <v>48</v>
      </c>
      <c r="Z61" s="117" t="s">
        <v>48</v>
      </c>
      <c r="AA61" s="117" t="s">
        <v>48</v>
      </c>
      <c r="AB61" s="117" t="s">
        <v>48</v>
      </c>
      <c r="AC61" s="117" t="s">
        <v>48</v>
      </c>
      <c r="AD61" s="117" t="s">
        <v>48</v>
      </c>
      <c r="AE61" s="117" t="s">
        <v>48</v>
      </c>
      <c r="AF61" s="117" t="s">
        <v>60</v>
      </c>
      <c r="AG61" s="117" t="s">
        <v>60</v>
      </c>
      <c r="AH61" s="117" t="s">
        <v>48</v>
      </c>
      <c r="AI61" s="117" t="s">
        <v>48</v>
      </c>
      <c r="AJ61" s="117" t="s">
        <v>48</v>
      </c>
      <c r="AK61" s="117" t="s">
        <v>60</v>
      </c>
      <c r="AL61" s="117" t="s">
        <v>60</v>
      </c>
      <c r="AM61" s="117" t="s">
        <v>48</v>
      </c>
      <c r="AN61" s="117" t="s">
        <v>48</v>
      </c>
      <c r="AO61" s="117" t="s">
        <v>48</v>
      </c>
      <c r="AP61" s="117" t="s">
        <v>60</v>
      </c>
      <c r="AQ61" s="117" t="s">
        <v>48</v>
      </c>
      <c r="AR61" s="117" t="s">
        <v>60</v>
      </c>
      <c r="AS61" s="117" t="s">
        <v>48</v>
      </c>
      <c r="AT61" s="117" t="s">
        <v>60</v>
      </c>
      <c r="AU61" s="17" t="s">
        <v>48</v>
      </c>
      <c r="AV61" s="17" t="s">
        <v>48</v>
      </c>
      <c r="AW61" s="17" t="s">
        <v>48</v>
      </c>
      <c r="AX61" s="15" t="s">
        <v>29</v>
      </c>
      <c r="AY61" s="17" t="s">
        <v>48</v>
      </c>
      <c r="AZ61" s="17" t="s">
        <v>48</v>
      </c>
      <c r="BA61" s="17" t="s">
        <v>48</v>
      </c>
      <c r="BB61" s="161" t="s">
        <v>48</v>
      </c>
      <c r="BC61" s="15" t="s">
        <v>27</v>
      </c>
      <c r="BD61" s="15" t="s">
        <v>27</v>
      </c>
      <c r="BE61" s="15" t="s">
        <v>88</v>
      </c>
      <c r="BF61" s="15" t="s">
        <v>60</v>
      </c>
      <c r="BG61" s="23" t="s">
        <v>48</v>
      </c>
      <c r="BH61" s="15" t="s">
        <v>48</v>
      </c>
      <c r="BI61" s="15" t="s">
        <v>27</v>
      </c>
      <c r="BJ61" s="15" t="s">
        <v>60</v>
      </c>
      <c r="BK61" s="15" t="s">
        <v>60</v>
      </c>
      <c r="BL61" s="15" t="s">
        <v>60</v>
      </c>
      <c r="BM61" s="15" t="s">
        <v>88</v>
      </c>
      <c r="BN61" s="15" t="s">
        <v>48</v>
      </c>
      <c r="BO61" s="15" t="s">
        <v>88</v>
      </c>
      <c r="BP61" s="15" t="s">
        <v>48</v>
      </c>
      <c r="BQ61" s="15" t="s">
        <v>48</v>
      </c>
      <c r="BR61" s="15" t="s">
        <v>48</v>
      </c>
      <c r="BS61" s="15" t="s">
        <v>88</v>
      </c>
      <c r="BT61" s="15" t="s">
        <v>48</v>
      </c>
      <c r="BU61" s="15" t="s">
        <v>48</v>
      </c>
      <c r="BV61" s="15" t="s">
        <v>48</v>
      </c>
      <c r="BW61" s="15" t="s">
        <v>48</v>
      </c>
      <c r="BX61" s="15" t="s">
        <v>48</v>
      </c>
      <c r="BY61" s="15" t="s">
        <v>48</v>
      </c>
    </row>
    <row r="62" spans="1:77" ht="15" thickBot="1">
      <c r="A62" s="191"/>
      <c r="B62" s="13" t="s">
        <v>23</v>
      </c>
      <c r="C62" s="105">
        <f>VLOOKUP(C61,Feuille3!$AX$2:$AY$5,2,FALSE)</f>
        <v>0</v>
      </c>
      <c r="D62" s="105">
        <f>VLOOKUP(D61,Feuille3!$AX$2:$AY$5,2,FALSE)</f>
        <v>0</v>
      </c>
      <c r="E62" s="105">
        <f>VLOOKUP(E61,Feuille3!$AX$2:$AY$5,2,FALSE)</f>
        <v>0</v>
      </c>
      <c r="F62" s="105">
        <f>VLOOKUP(F61,Feuille3!$AX$2:$AY$5,2,FALSE)</f>
        <v>0</v>
      </c>
      <c r="G62" s="105">
        <f>VLOOKUP(G61,Feuille3!$AX$2:$AY$5,2,FALSE)</f>
        <v>0</v>
      </c>
      <c r="H62" s="105">
        <f>VLOOKUP(H61,Feuille3!$AX$2:$AY$5,2,FALSE)</f>
        <v>0</v>
      </c>
      <c r="I62" s="105">
        <f>VLOOKUP(I61,Feuille3!$AX$2:$AY$5,2,FALSE)</f>
        <v>0</v>
      </c>
      <c r="J62" s="105">
        <f>VLOOKUP(J61,Feuille3!$AX$2:$AY$5,2,FALSE)</f>
        <v>0</v>
      </c>
      <c r="K62" s="105">
        <f>VLOOKUP(K61,Feuille3!$AX$2:$AY$5,2,FALSE)</f>
        <v>0</v>
      </c>
      <c r="L62" s="105">
        <f>VLOOKUP(L61,Feuille3!$AX$2:$AY$5,2,FALSE)</f>
        <v>0</v>
      </c>
      <c r="M62" s="105">
        <f>VLOOKUP(M61,Feuille3!$AX$2:$AY$5,2,FALSE)</f>
        <v>0</v>
      </c>
      <c r="N62" s="105">
        <f>VLOOKUP(N61,Feuille3!$AX$2:$AY$5,2,FALSE)</f>
        <v>0.33</v>
      </c>
      <c r="O62" s="105">
        <f>VLOOKUP(O61,Feuille3!$AX$2:$AY$5,2,FALSE)</f>
        <v>0</v>
      </c>
      <c r="P62" s="105">
        <f>VLOOKUP(P61,Feuille3!$AX$2:$AY$5,2,FALSE)</f>
        <v>0</v>
      </c>
      <c r="Q62" s="105">
        <f>VLOOKUP(Q61,Feuille3!$AX$2:$AY$5,2,FALSE)</f>
        <v>0</v>
      </c>
      <c r="R62" s="105">
        <f>VLOOKUP(R61,Feuille3!$AX$2:$AY$5,2,FALSE)</f>
        <v>0</v>
      </c>
      <c r="S62" s="105">
        <f>VLOOKUP(S61,Feuille3!$AX$2:$AY$5,2,FALSE)</f>
        <v>0</v>
      </c>
      <c r="T62" s="105">
        <f>VLOOKUP(T61,Feuille3!$AX$2:$AY$5,2,FALSE)</f>
        <v>0</v>
      </c>
      <c r="U62" s="105">
        <f>VLOOKUP(U61,Feuille3!$AX$2:$AY$5,2,FALSE)</f>
        <v>0</v>
      </c>
      <c r="V62" s="105">
        <f>VLOOKUP(V61,Feuille3!$AX$2:$AY$5,2,FALSE)</f>
        <v>0</v>
      </c>
      <c r="W62" s="105">
        <f>VLOOKUP(W61,Feuille3!$AX$2:$AY$5,2,FALSE)</f>
        <v>0</v>
      </c>
      <c r="X62" s="105">
        <f>VLOOKUP(X61,Feuille3!$AX$2:$AY$5,2,FALSE)</f>
        <v>0</v>
      </c>
      <c r="Y62" s="105">
        <f>VLOOKUP(Y61,Feuille3!$AX$2:$AY$5,2,FALSE)</f>
        <v>0</v>
      </c>
      <c r="Z62" s="105">
        <f>VLOOKUP(Z61,Feuille3!$AX$2:$AY$5,2,FALSE)</f>
        <v>0</v>
      </c>
      <c r="AA62" s="105">
        <f>VLOOKUP(AA61,Feuille3!$AX$2:$AY$5,2,FALSE)</f>
        <v>0</v>
      </c>
      <c r="AB62" s="105">
        <f>VLOOKUP(AB61,Feuille3!$AX$2:$AY$5,2,FALSE)</f>
        <v>0</v>
      </c>
      <c r="AC62" s="105">
        <f>VLOOKUP(AC61,Feuille3!$AX$2:$AY$5,2,FALSE)</f>
        <v>0</v>
      </c>
      <c r="AD62" s="105">
        <f>VLOOKUP(AD61,Feuille3!$AX$2:$AY$5,2,FALSE)</f>
        <v>0</v>
      </c>
      <c r="AE62" s="105">
        <f>VLOOKUP(AE61,Feuille3!$AX$2:$AY$5,2,FALSE)</f>
        <v>0</v>
      </c>
      <c r="AF62" s="105">
        <f>VLOOKUP(AF61,Feuille3!$AX$2:$AY$5,2,FALSE)</f>
        <v>1</v>
      </c>
      <c r="AG62" s="105">
        <f>VLOOKUP(AG61,Feuille3!$AX$2:$AY$5,2,FALSE)</f>
        <v>1</v>
      </c>
      <c r="AH62" s="105">
        <f>VLOOKUP(AH61,Feuille3!$AX$2:$AY$5,2,FALSE)</f>
        <v>0</v>
      </c>
      <c r="AI62" s="105">
        <f>VLOOKUP(AI61,Feuille3!$AX$2:$AY$5,2,FALSE)</f>
        <v>0</v>
      </c>
      <c r="AJ62" s="105">
        <f>VLOOKUP(AJ61,Feuille3!$AX$2:$AY$5,2,FALSE)</f>
        <v>0</v>
      </c>
      <c r="AK62" s="105">
        <f>VLOOKUP(AK61,Feuille3!$AX$2:$AY$5,2,FALSE)</f>
        <v>1</v>
      </c>
      <c r="AL62" s="105">
        <f>VLOOKUP(AL61,Feuille3!$AX$2:$AY$5,2,FALSE)</f>
        <v>1</v>
      </c>
      <c r="AM62" s="105">
        <f>VLOOKUP(AM61,Feuille3!$AX$2:$AY$5,2,FALSE)</f>
        <v>0</v>
      </c>
      <c r="AN62" s="105">
        <f>VLOOKUP(AN61,Feuille3!$AX$2:$AY$5,2,FALSE)</f>
        <v>0</v>
      </c>
      <c r="AO62" s="105">
        <f>VLOOKUP(AO61,Feuille3!$AX$2:$AY$5,2,FALSE)</f>
        <v>0</v>
      </c>
      <c r="AP62" s="105">
        <f>VLOOKUP(AP61,Feuille3!$AX$2:$AY$5,2,FALSE)</f>
        <v>1</v>
      </c>
      <c r="AQ62" s="105">
        <f>VLOOKUP(AQ61,Feuille3!$AX$2:$AY$5,2,FALSE)</f>
        <v>0</v>
      </c>
      <c r="AR62" s="105">
        <f>VLOOKUP(AR61,Feuille3!$AX$2:$AY$5,2,FALSE)</f>
        <v>1</v>
      </c>
      <c r="AS62" s="105">
        <f>VLOOKUP(AS61,Feuille3!$AX$2:$AY$5,2,FALSE)</f>
        <v>0</v>
      </c>
      <c r="AT62" s="105">
        <f>VLOOKUP(AT61,Feuille3!$AX$2:$AY$5,2,FALSE)</f>
        <v>1</v>
      </c>
      <c r="AU62" s="105">
        <f>VLOOKUP(AU61,Feuille3!$AX$2:$AY$5,2,FALSE)</f>
        <v>0</v>
      </c>
      <c r="AV62" s="105">
        <f>VLOOKUP(AV61,Feuille3!$AX$2:$AY$5,2,FALSE)</f>
        <v>0</v>
      </c>
      <c r="AW62" s="105">
        <f>VLOOKUP(AW61,Feuille3!$AX$2:$AY$5,2,FALSE)</f>
        <v>0</v>
      </c>
      <c r="AX62" s="105">
        <f>VLOOKUP(AX61,Feuille3!$AX$2:$AY$5,2,FALSE)</f>
        <v>0.66</v>
      </c>
      <c r="AY62" s="105">
        <f>VLOOKUP(AY61,Feuille3!$AX$2:$AY$5,2,FALSE)</f>
        <v>0</v>
      </c>
      <c r="AZ62" s="105">
        <f>VLOOKUP(AZ61,Feuille3!$AX$2:$AY$5,2,FALSE)</f>
        <v>0</v>
      </c>
      <c r="BA62" s="105">
        <f>VLOOKUP(BA61,Feuille3!$AX$2:$AY$5,2,FALSE)</f>
        <v>0</v>
      </c>
      <c r="BB62" s="162">
        <f>VLOOKUP(BB61,Feuille3!$AX$2:$AY$5,2,FALSE)</f>
        <v>0</v>
      </c>
      <c r="BC62" s="105">
        <f>VLOOKUP(BC61,Feuille3!$AX$2:$AY$5,2,FALSE)</f>
        <v>1</v>
      </c>
      <c r="BD62" s="105">
        <f>VLOOKUP(BD61,Feuille3!$AX$2:$AY$5,2,FALSE)</f>
        <v>1</v>
      </c>
      <c r="BE62" s="128">
        <v>0.33</v>
      </c>
      <c r="BF62" s="105">
        <f>VLOOKUP(BF61,Feuille3!$AX$2:$AY$5,2,FALSE)</f>
        <v>1</v>
      </c>
      <c r="BG62" s="105">
        <f>VLOOKUP(BG61,Feuille3!$AX$2:$AY$5,2,FALSE)</f>
        <v>0</v>
      </c>
      <c r="BH62" s="105">
        <f>VLOOKUP(BH61,Feuille3!$AX$2:$AY$5,2,FALSE)</f>
        <v>0</v>
      </c>
      <c r="BI62" s="128">
        <v>1</v>
      </c>
      <c r="BJ62" s="105">
        <f>VLOOKUP(BJ61,Feuille3!$AX$2:$AY$5,2,FALSE)</f>
        <v>1</v>
      </c>
      <c r="BK62" s="105">
        <f>VLOOKUP(BK61,Feuille3!$AX$2:$AY$5,2,FALSE)</f>
        <v>1</v>
      </c>
      <c r="BL62" s="105">
        <f>VLOOKUP(BL61,Feuille3!$AX$2:$AY$5,2,FALSE)</f>
        <v>1</v>
      </c>
      <c r="BM62" s="128">
        <v>0.33</v>
      </c>
      <c r="BN62" s="105">
        <f>VLOOKUP(BN61,Feuille3!$AX$2:$AY$5,2,FALSE)</f>
        <v>0</v>
      </c>
      <c r="BO62" s="128">
        <v>0.33</v>
      </c>
      <c r="BP62" s="105">
        <f>VLOOKUP(BP61,Feuille3!$AX$2:$AY$5,2,FALSE)</f>
        <v>0</v>
      </c>
      <c r="BQ62" s="105">
        <f>VLOOKUP(BQ61,Feuille3!$AX$2:$AY$5,2,FALSE)</f>
        <v>0</v>
      </c>
      <c r="BR62" s="105">
        <f>VLOOKUP(BR61,Feuille3!$AX$2:$AY$5,2,FALSE)</f>
        <v>0</v>
      </c>
      <c r="BS62" s="128">
        <v>0.33</v>
      </c>
      <c r="BT62" s="105">
        <f>VLOOKUP(BT61,Feuille3!$AX$2:$AY$5,2,FALSE)</f>
        <v>0</v>
      </c>
      <c r="BU62" s="105">
        <f>VLOOKUP(BU61,Feuille3!$AX$2:$AY$5,2,FALSE)</f>
        <v>0</v>
      </c>
      <c r="BV62" s="105">
        <f>VLOOKUP(BV61,Feuille3!$AX$2:$AY$5,2,FALSE)</f>
        <v>0</v>
      </c>
      <c r="BW62" s="105">
        <f>VLOOKUP(BW61,Feuille3!$AX$2:$AY$5,2,FALSE)</f>
        <v>0</v>
      </c>
      <c r="BX62" s="105">
        <f>VLOOKUP(BX61,Feuille3!$AX$2:$AY$5,2,FALSE)</f>
        <v>0</v>
      </c>
      <c r="BY62" s="105">
        <f>VLOOKUP(BY61,Feuille3!$AX$2:$AY$5,2,FALSE)</f>
        <v>0</v>
      </c>
    </row>
    <row r="63" spans="1:77" ht="15" thickBot="1">
      <c r="A63" s="191" t="s">
        <v>98</v>
      </c>
      <c r="B63" s="9" t="s">
        <v>49</v>
      </c>
      <c r="C63" s="104" t="s">
        <v>92</v>
      </c>
      <c r="D63" s="104" t="s">
        <v>92</v>
      </c>
      <c r="E63" s="104" t="s">
        <v>92</v>
      </c>
      <c r="F63" s="104" t="s">
        <v>92</v>
      </c>
      <c r="G63" s="104" t="s">
        <v>92</v>
      </c>
      <c r="H63" s="104" t="s">
        <v>92</v>
      </c>
      <c r="I63" s="104" t="s">
        <v>92</v>
      </c>
      <c r="J63" s="104" t="s">
        <v>92</v>
      </c>
      <c r="K63" s="104" t="s">
        <v>92</v>
      </c>
      <c r="L63" s="104" t="s">
        <v>48</v>
      </c>
      <c r="M63" s="104" t="s">
        <v>91</v>
      </c>
      <c r="N63" s="104" t="s">
        <v>91</v>
      </c>
      <c r="O63" s="104" t="s">
        <v>48</v>
      </c>
      <c r="P63" s="104" t="s">
        <v>91</v>
      </c>
      <c r="Q63" s="104" t="s">
        <v>91</v>
      </c>
      <c r="R63" s="104" t="s">
        <v>91</v>
      </c>
      <c r="S63" s="104" t="s">
        <v>91</v>
      </c>
      <c r="T63" s="104" t="s">
        <v>91</v>
      </c>
      <c r="U63" s="104" t="s">
        <v>92</v>
      </c>
      <c r="V63" s="104" t="s">
        <v>48</v>
      </c>
      <c r="W63" s="104" t="s">
        <v>92</v>
      </c>
      <c r="X63" s="104" t="s">
        <v>92</v>
      </c>
      <c r="Y63" s="104" t="s">
        <v>91</v>
      </c>
      <c r="Z63" s="104" t="s">
        <v>92</v>
      </c>
      <c r="AA63" s="104" t="s">
        <v>92</v>
      </c>
      <c r="AB63" s="104" t="s">
        <v>92</v>
      </c>
      <c r="AC63" s="117" t="s">
        <v>48</v>
      </c>
      <c r="AD63" s="104" t="s">
        <v>92</v>
      </c>
      <c r="AE63" s="104" t="s">
        <v>92</v>
      </c>
      <c r="AF63" s="104" t="s">
        <v>91</v>
      </c>
      <c r="AG63" s="104" t="s">
        <v>91</v>
      </c>
      <c r="AH63" s="104" t="s">
        <v>92</v>
      </c>
      <c r="AI63" s="104" t="s">
        <v>92</v>
      </c>
      <c r="AJ63" s="104" t="s">
        <v>92</v>
      </c>
      <c r="AK63" s="104" t="s">
        <v>92</v>
      </c>
      <c r="AL63" s="104" t="s">
        <v>92</v>
      </c>
      <c r="AM63" s="104" t="s">
        <v>48</v>
      </c>
      <c r="AN63" s="104" t="s">
        <v>92</v>
      </c>
      <c r="AO63" s="104" t="s">
        <v>48</v>
      </c>
      <c r="AP63" s="104" t="s">
        <v>91</v>
      </c>
      <c r="AQ63" s="104" t="s">
        <v>48</v>
      </c>
      <c r="AR63" s="104" t="s">
        <v>91</v>
      </c>
      <c r="AS63" s="104" t="s">
        <v>48</v>
      </c>
      <c r="AT63" s="104" t="s">
        <v>91</v>
      </c>
      <c r="AU63" s="15" t="s">
        <v>92</v>
      </c>
      <c r="AV63" s="17" t="s">
        <v>48</v>
      </c>
      <c r="AW63" s="17" t="s">
        <v>48</v>
      </c>
      <c r="AX63" s="15" t="s">
        <v>92</v>
      </c>
      <c r="AY63" s="17" t="s">
        <v>48</v>
      </c>
      <c r="AZ63" s="17" t="s">
        <v>48</v>
      </c>
      <c r="BA63" s="17" t="s">
        <v>48</v>
      </c>
      <c r="BB63" s="161" t="s">
        <v>48</v>
      </c>
      <c r="BC63" s="15" t="s">
        <v>90</v>
      </c>
      <c r="BD63" s="15" t="s">
        <v>90</v>
      </c>
      <c r="BE63" s="15" t="s">
        <v>90</v>
      </c>
      <c r="BF63" s="15" t="s">
        <v>92</v>
      </c>
      <c r="BG63" s="23" t="s">
        <v>92</v>
      </c>
      <c r="BH63" s="15" t="s">
        <v>92</v>
      </c>
      <c r="BI63" s="15" t="s">
        <v>90</v>
      </c>
      <c r="BJ63" s="15" t="s">
        <v>92</v>
      </c>
      <c r="BK63" s="15" t="s">
        <v>92</v>
      </c>
      <c r="BL63" s="15" t="s">
        <v>92</v>
      </c>
      <c r="BM63" s="15" t="s">
        <v>90</v>
      </c>
      <c r="BN63" s="15" t="s">
        <v>48</v>
      </c>
      <c r="BO63" s="15" t="s">
        <v>90</v>
      </c>
      <c r="BP63" s="15" t="s">
        <v>48</v>
      </c>
      <c r="BQ63" s="15" t="s">
        <v>48</v>
      </c>
      <c r="BR63" s="15" t="s">
        <v>48</v>
      </c>
      <c r="BS63" s="15" t="s">
        <v>90</v>
      </c>
      <c r="BT63" s="15" t="s">
        <v>48</v>
      </c>
      <c r="BU63" s="15" t="s">
        <v>48</v>
      </c>
      <c r="BV63" s="15" t="s">
        <v>48</v>
      </c>
      <c r="BW63" s="15" t="s">
        <v>48</v>
      </c>
      <c r="BX63" s="15" t="s">
        <v>48</v>
      </c>
      <c r="BY63" s="15" t="s">
        <v>48</v>
      </c>
    </row>
    <row r="64" spans="1:77" ht="15" thickBot="1">
      <c r="A64" s="191"/>
      <c r="B64" s="13" t="s">
        <v>23</v>
      </c>
      <c r="C64" s="105">
        <f>VLOOKUP(C63,Feuille3!$AZ$2:$BA$4,2,FALSE)</f>
        <v>1</v>
      </c>
      <c r="D64" s="105">
        <f>VLOOKUP(D63,Feuille3!$AZ$2:$BA$4,2,FALSE)</f>
        <v>1</v>
      </c>
      <c r="E64" s="105">
        <f>VLOOKUP(E63,Feuille3!$AZ$2:$BA$4,2,FALSE)</f>
        <v>1</v>
      </c>
      <c r="F64" s="105">
        <f>VLOOKUP(F63,Feuille3!$AZ$2:$BA$4,2,FALSE)</f>
        <v>1</v>
      </c>
      <c r="G64" s="105">
        <f>VLOOKUP(G63,Feuille3!$AZ$2:$BA$4,2,FALSE)</f>
        <v>1</v>
      </c>
      <c r="H64" s="105">
        <f>VLOOKUP(H63,Feuille3!$AZ$2:$BA$4,2,FALSE)</f>
        <v>1</v>
      </c>
      <c r="I64" s="105">
        <f>VLOOKUP(I63,Feuille3!$AZ$2:$BA$4,2,FALSE)</f>
        <v>1</v>
      </c>
      <c r="J64" s="105">
        <f>VLOOKUP(J63,Feuille3!$AZ$2:$BA$4,2,FALSE)</f>
        <v>1</v>
      </c>
      <c r="K64" s="105">
        <f>VLOOKUP(K63,Feuille3!$AZ$2:$BA$4,2,FALSE)</f>
        <v>1</v>
      </c>
      <c r="L64" s="105">
        <f>VLOOKUP(L63,Feuille3!$AZ$2:$BA$4,2,FALSE)</f>
        <v>0</v>
      </c>
      <c r="M64" s="105">
        <f>VLOOKUP(M63,Feuille3!$AZ$2:$BA$4,2,FALSE)</f>
        <v>0.5</v>
      </c>
      <c r="N64" s="105">
        <f>VLOOKUP(N63,Feuille3!$AZ$2:$BA$4,2,FALSE)</f>
        <v>0.5</v>
      </c>
      <c r="O64" s="105">
        <f>VLOOKUP(O63,Feuille3!$AZ$2:$BA$4,2,FALSE)</f>
        <v>0</v>
      </c>
      <c r="P64" s="105">
        <f>VLOOKUP(P63,Feuille3!$AZ$2:$BA$4,2,FALSE)</f>
        <v>0.5</v>
      </c>
      <c r="Q64" s="105">
        <f>VLOOKUP(Q63,Feuille3!$AZ$2:$BA$4,2,FALSE)</f>
        <v>0.5</v>
      </c>
      <c r="R64" s="105">
        <f>VLOOKUP(R63,Feuille3!$AZ$2:$BA$4,2,FALSE)</f>
        <v>0.5</v>
      </c>
      <c r="S64" s="105">
        <f>VLOOKUP(S63,Feuille3!$AZ$2:$BA$4,2,FALSE)</f>
        <v>0.5</v>
      </c>
      <c r="T64" s="105">
        <f>VLOOKUP(T63,Feuille3!$AZ$2:$BA$4,2,FALSE)</f>
        <v>0.5</v>
      </c>
      <c r="U64" s="105">
        <f>VLOOKUP(U63,Feuille3!$AZ$2:$BA$4,2,FALSE)</f>
        <v>1</v>
      </c>
      <c r="V64" s="105">
        <f>VLOOKUP(V63,Feuille3!$AZ$2:$BA$4,2,FALSE)</f>
        <v>0</v>
      </c>
      <c r="W64" s="105">
        <f>VLOOKUP(W63,Feuille3!$AZ$2:$BA$4,2,FALSE)</f>
        <v>1</v>
      </c>
      <c r="X64" s="105">
        <f>VLOOKUP(X63,Feuille3!$AZ$2:$BA$4,2,FALSE)</f>
        <v>1</v>
      </c>
      <c r="Y64" s="105">
        <f>VLOOKUP(Y63,Feuille3!$AZ$2:$BA$4,2,FALSE)</f>
        <v>0.5</v>
      </c>
      <c r="Z64" s="105">
        <f>VLOOKUP(Z63,Feuille3!$AZ$2:$BA$4,2,FALSE)</f>
        <v>1</v>
      </c>
      <c r="AA64" s="105">
        <f>VLOOKUP(AA63,Feuille3!$AZ$2:$BA$4,2,FALSE)</f>
        <v>1</v>
      </c>
      <c r="AB64" s="105">
        <f>VLOOKUP(AB63,Feuille3!$AZ$2:$BA$4,2,FALSE)</f>
        <v>1</v>
      </c>
      <c r="AC64" s="105">
        <f>VLOOKUP(AC63,Feuille3!$AZ$2:$BA$4,2,FALSE)</f>
        <v>0</v>
      </c>
      <c r="AD64" s="105">
        <f>VLOOKUP(AD63,Feuille3!$AZ$2:$BA$4,2,FALSE)</f>
        <v>1</v>
      </c>
      <c r="AE64" s="105">
        <f>VLOOKUP(AE63,Feuille3!$AZ$2:$BA$4,2,FALSE)</f>
        <v>1</v>
      </c>
      <c r="AF64" s="105">
        <f>VLOOKUP(AF63,Feuille3!$AZ$2:$BA$4,2,FALSE)</f>
        <v>0.5</v>
      </c>
      <c r="AG64" s="105">
        <f>VLOOKUP(AG63,Feuille3!$AZ$2:$BA$4,2,FALSE)</f>
        <v>0.5</v>
      </c>
      <c r="AH64" s="105">
        <f>VLOOKUP(AH63,Feuille3!$AZ$2:$BA$4,2,FALSE)</f>
        <v>1</v>
      </c>
      <c r="AI64" s="105">
        <f>VLOOKUP(AI63,Feuille3!$AZ$2:$BA$4,2,FALSE)</f>
        <v>1</v>
      </c>
      <c r="AJ64" s="105">
        <f>VLOOKUP(AJ63,Feuille3!$AZ$2:$BA$4,2,FALSE)</f>
        <v>1</v>
      </c>
      <c r="AK64" s="105">
        <f>VLOOKUP(AK63,Feuille3!$AZ$2:$BA$4,2,FALSE)</f>
        <v>1</v>
      </c>
      <c r="AL64" s="105">
        <f>VLOOKUP(AL63,Feuille3!$AZ$2:$BA$4,2,FALSE)</f>
        <v>1</v>
      </c>
      <c r="AM64" s="105">
        <f>VLOOKUP(AM63,Feuille3!$AZ$2:$BA$4,2,FALSE)</f>
        <v>0</v>
      </c>
      <c r="AN64" s="105">
        <f>VLOOKUP(AN63,Feuille3!$AZ$2:$BA$4,2,FALSE)</f>
        <v>1</v>
      </c>
      <c r="AO64" s="105">
        <f>VLOOKUP(AO63,Feuille3!$AZ$2:$BA$4,2,FALSE)</f>
        <v>0</v>
      </c>
      <c r="AP64" s="105">
        <f>VLOOKUP(AP63,Feuille3!$AZ$2:$BA$4,2,FALSE)</f>
        <v>0.5</v>
      </c>
      <c r="AQ64" s="105">
        <f>VLOOKUP(AQ63,Feuille3!$AZ$2:$BA$4,2,FALSE)</f>
        <v>0</v>
      </c>
      <c r="AR64" s="105">
        <f>VLOOKUP(AR63,Feuille3!$AZ$2:$BA$4,2,FALSE)</f>
        <v>0.5</v>
      </c>
      <c r="AS64" s="105">
        <f>VLOOKUP(AS63,Feuille3!$AZ$2:$BA$4,2,FALSE)</f>
        <v>0</v>
      </c>
      <c r="AT64" s="105">
        <f>VLOOKUP(AT63,Feuille3!$AZ$2:$BA$4,2,FALSE)</f>
        <v>0.5</v>
      </c>
      <c r="AU64" s="105">
        <f>VLOOKUP(AU63,Feuille3!$AZ$2:$BA$4,2,FALSE)</f>
        <v>1</v>
      </c>
      <c r="AV64" s="105">
        <f>VLOOKUP(AV63,Feuille3!$AZ$2:$BA$4,2,FALSE)</f>
        <v>0</v>
      </c>
      <c r="AW64" s="105">
        <f>VLOOKUP(AW63,Feuille3!$AZ$2:$BA$4,2,FALSE)</f>
        <v>0</v>
      </c>
      <c r="AX64" s="105">
        <f>VLOOKUP(AX63,Feuille3!$AZ$2:$BA$4,2,FALSE)</f>
        <v>1</v>
      </c>
      <c r="AY64" s="105">
        <f>VLOOKUP(AY63,Feuille3!$AZ$2:$BA$4,2,FALSE)</f>
        <v>0</v>
      </c>
      <c r="AZ64" s="105">
        <f>VLOOKUP(AZ63,Feuille3!$AZ$2:$BA$4,2,FALSE)</f>
        <v>0</v>
      </c>
      <c r="BA64" s="105">
        <f>VLOOKUP(BA63,Feuille3!$AZ$2:$BA$4,2,FALSE)</f>
        <v>0</v>
      </c>
      <c r="BB64" s="162">
        <f>VLOOKUP(BB63,Feuille3!$AZ$2:$BA$4,2,FALSE)</f>
        <v>0</v>
      </c>
      <c r="BC64" s="105">
        <f>VLOOKUP(BC63,Feuille3!$AZ$2:$BA$4,2,FALSE)</f>
        <v>0.5</v>
      </c>
      <c r="BD64" s="105">
        <f>VLOOKUP(BD63,Feuille3!$AZ$2:$BA$4,2,FALSE)</f>
        <v>0.5</v>
      </c>
      <c r="BE64" s="128">
        <v>0.5</v>
      </c>
      <c r="BF64" s="105">
        <f>VLOOKUP(BF63,Feuille3!$AZ$2:$BA$4,2,FALSE)</f>
        <v>1</v>
      </c>
      <c r="BG64" s="105">
        <f>VLOOKUP(BG63,Feuille3!$AZ$2:$BA$4,2,FALSE)</f>
        <v>1</v>
      </c>
      <c r="BH64" s="105">
        <f>VLOOKUP(BH63,Feuille3!$AZ$2:$BA$4,2,FALSE)</f>
        <v>1</v>
      </c>
      <c r="BI64" s="128">
        <v>0.5</v>
      </c>
      <c r="BJ64" s="105">
        <f>VLOOKUP(BJ63,Feuille3!$AZ$2:$BA$4,2,FALSE)</f>
        <v>1</v>
      </c>
      <c r="BK64" s="105">
        <f>VLOOKUP(BK63,Feuille3!$AZ$2:$BA$4,2,FALSE)</f>
        <v>1</v>
      </c>
      <c r="BL64" s="105">
        <f>VLOOKUP(BL63,Feuille3!$AZ$2:$BA$4,2,FALSE)</f>
        <v>1</v>
      </c>
      <c r="BM64" s="128">
        <v>0.5</v>
      </c>
      <c r="BN64" s="105">
        <f>VLOOKUP(BN63,Feuille3!$AZ$2:$BA$4,2,FALSE)</f>
        <v>0</v>
      </c>
      <c r="BO64" s="128">
        <v>0.5</v>
      </c>
      <c r="BP64" s="105">
        <f>VLOOKUP(BP63,Feuille3!$AZ$2:$BA$4,2,FALSE)</f>
        <v>0</v>
      </c>
      <c r="BQ64" s="105">
        <f>VLOOKUP(BQ63,Feuille3!$AZ$2:$BA$4,2,FALSE)</f>
        <v>0</v>
      </c>
      <c r="BR64" s="105">
        <f>VLOOKUP(BR63,Feuille3!$AZ$2:$BA$4,2,FALSE)</f>
        <v>0</v>
      </c>
      <c r="BS64" s="128">
        <v>0.5</v>
      </c>
      <c r="BT64" s="105">
        <f>VLOOKUP(BT63,Feuille3!$AZ$2:$BA$4,2,FALSE)</f>
        <v>0</v>
      </c>
      <c r="BU64" s="105">
        <f>VLOOKUP(BU63,Feuille3!$AZ$2:$BA$4,2,FALSE)</f>
        <v>0</v>
      </c>
      <c r="BV64" s="105">
        <f>VLOOKUP(BV63,Feuille3!$AZ$2:$BA$4,2,FALSE)</f>
        <v>0</v>
      </c>
      <c r="BW64" s="105">
        <f>VLOOKUP(BW63,Feuille3!$AZ$2:$BA$4,2,FALSE)</f>
        <v>0</v>
      </c>
      <c r="BX64" s="105">
        <f>VLOOKUP(BX63,Feuille3!$AZ$2:$BA$4,2,FALSE)</f>
        <v>0</v>
      </c>
      <c r="BY64" s="105">
        <f>VLOOKUP(BY63,Feuille3!$AZ$2:$BA$4,2,FALSE)</f>
        <v>0</v>
      </c>
    </row>
    <row r="65" spans="1:77" ht="15" thickBot="1">
      <c r="A65" s="191" t="s">
        <v>99</v>
      </c>
      <c r="B65" s="9" t="s">
        <v>49</v>
      </c>
      <c r="C65" s="104" t="s">
        <v>101</v>
      </c>
      <c r="D65" s="104" t="s">
        <v>101</v>
      </c>
      <c r="E65" s="104" t="s">
        <v>101</v>
      </c>
      <c r="F65" s="104" t="s">
        <v>197</v>
      </c>
      <c r="G65" s="104" t="s">
        <v>210</v>
      </c>
      <c r="H65" s="104" t="s">
        <v>203</v>
      </c>
      <c r="I65" s="104" t="s">
        <v>210</v>
      </c>
      <c r="J65" s="104" t="s">
        <v>101</v>
      </c>
      <c r="K65" s="104" t="s">
        <v>101</v>
      </c>
      <c r="L65" s="104" t="s">
        <v>102</v>
      </c>
      <c r="M65" s="104" t="s">
        <v>101</v>
      </c>
      <c r="N65" s="104" t="s">
        <v>210</v>
      </c>
      <c r="O65" s="104" t="s">
        <v>101</v>
      </c>
      <c r="P65" s="104" t="s">
        <v>203</v>
      </c>
      <c r="Q65" s="104" t="s">
        <v>101</v>
      </c>
      <c r="R65" s="104" t="s">
        <v>101</v>
      </c>
      <c r="S65" s="104" t="s">
        <v>210</v>
      </c>
      <c r="T65" s="104" t="s">
        <v>203</v>
      </c>
      <c r="U65" s="104" t="s">
        <v>101</v>
      </c>
      <c r="V65" s="104" t="s">
        <v>210</v>
      </c>
      <c r="W65" s="104" t="s">
        <v>102</v>
      </c>
      <c r="X65" s="104" t="s">
        <v>102</v>
      </c>
      <c r="Y65" s="104" t="s">
        <v>101</v>
      </c>
      <c r="Z65" s="104" t="s">
        <v>210</v>
      </c>
      <c r="AA65" s="104" t="s">
        <v>210</v>
      </c>
      <c r="AB65" s="104" t="s">
        <v>210</v>
      </c>
      <c r="AC65" s="117" t="s">
        <v>48</v>
      </c>
      <c r="AD65" s="104" t="s">
        <v>210</v>
      </c>
      <c r="AE65" s="104" t="s">
        <v>210</v>
      </c>
      <c r="AF65" s="104" t="s">
        <v>101</v>
      </c>
      <c r="AG65" s="104" t="s">
        <v>203</v>
      </c>
      <c r="AH65" s="104" t="s">
        <v>101</v>
      </c>
      <c r="AI65" s="104" t="s">
        <v>210</v>
      </c>
      <c r="AJ65" s="104" t="s">
        <v>203</v>
      </c>
      <c r="AK65" s="104" t="s">
        <v>210</v>
      </c>
      <c r="AL65" s="104" t="s">
        <v>210</v>
      </c>
      <c r="AM65" s="104" t="s">
        <v>210</v>
      </c>
      <c r="AN65" s="104" t="s">
        <v>101</v>
      </c>
      <c r="AO65" s="104" t="s">
        <v>210</v>
      </c>
      <c r="AP65" s="104" t="s">
        <v>101</v>
      </c>
      <c r="AQ65" s="104"/>
      <c r="AR65" s="104" t="s">
        <v>101</v>
      </c>
      <c r="AS65" s="104" t="s">
        <v>203</v>
      </c>
      <c r="AT65" s="104" t="s">
        <v>101</v>
      </c>
      <c r="AU65" s="15" t="s">
        <v>210</v>
      </c>
      <c r="AV65" s="15" t="s">
        <v>101</v>
      </c>
      <c r="AW65" s="15" t="s">
        <v>210</v>
      </c>
      <c r="AX65" s="15" t="s">
        <v>101</v>
      </c>
      <c r="AY65" s="15" t="s">
        <v>210</v>
      </c>
      <c r="AZ65" s="15" t="s">
        <v>101</v>
      </c>
      <c r="BA65" s="15" t="s">
        <v>210</v>
      </c>
      <c r="BB65" s="161" t="s">
        <v>210</v>
      </c>
      <c r="BC65" s="15" t="s">
        <v>101</v>
      </c>
      <c r="BD65" s="15" t="s">
        <v>102</v>
      </c>
      <c r="BE65" s="15" t="s">
        <v>100</v>
      </c>
      <c r="BF65" s="15" t="s">
        <v>102</v>
      </c>
      <c r="BG65" s="23" t="s">
        <v>210</v>
      </c>
      <c r="BH65" s="15" t="s">
        <v>48</v>
      </c>
      <c r="BI65" s="15" t="s">
        <v>100</v>
      </c>
      <c r="BJ65" s="15" t="s">
        <v>102</v>
      </c>
      <c r="BK65" s="15" t="s">
        <v>102</v>
      </c>
      <c r="BL65" s="15" t="s">
        <v>102</v>
      </c>
      <c r="BM65" s="15" t="s">
        <v>100</v>
      </c>
      <c r="BN65" s="15" t="s">
        <v>102</v>
      </c>
      <c r="BO65" s="15" t="s">
        <v>100</v>
      </c>
      <c r="BP65" s="15" t="s">
        <v>102</v>
      </c>
      <c r="BQ65" s="15" t="s">
        <v>102</v>
      </c>
      <c r="BR65" s="15" t="s">
        <v>102</v>
      </c>
      <c r="BS65" s="15" t="s">
        <v>100</v>
      </c>
      <c r="BT65" s="16" t="s">
        <v>101</v>
      </c>
      <c r="BU65" s="15" t="s">
        <v>48</v>
      </c>
      <c r="BV65" s="16" t="s">
        <v>101</v>
      </c>
      <c r="BW65" s="16" t="s">
        <v>101</v>
      </c>
      <c r="BX65" s="15" t="s">
        <v>102</v>
      </c>
      <c r="BY65" s="16" t="s">
        <v>101</v>
      </c>
    </row>
    <row r="66" spans="1:77" ht="15" thickBot="1">
      <c r="A66" s="191"/>
      <c r="B66" s="13" t="s">
        <v>23</v>
      </c>
      <c r="C66" s="105">
        <f>VLOOKUP(C65,Feuille3!$BB$2:$BC$6,2,FALSE)</f>
        <v>0.8</v>
      </c>
      <c r="D66" s="105">
        <f>VLOOKUP(D65,Feuille3!$BB$2:$BC$6,2,FALSE)</f>
        <v>0.8</v>
      </c>
      <c r="E66" s="105">
        <f>VLOOKUP(E65,Feuille3!$BB$2:$BC$6,2,FALSE)</f>
        <v>0.8</v>
      </c>
      <c r="F66" s="105">
        <f>VLOOKUP(F65,Feuille3!$BB$2:$BC$6,2,FALSE)</f>
        <v>0.2</v>
      </c>
      <c r="G66" s="105">
        <f>VLOOKUP(G65,Feuille3!$BB$2:$BC$6,2,FALSE)</f>
        <v>0.6</v>
      </c>
      <c r="H66" s="105">
        <f>VLOOKUP(H65,Feuille3!$BB$2:$BC$6,2,FALSE)</f>
        <v>0.4</v>
      </c>
      <c r="I66" s="105">
        <f>VLOOKUP(I65,Feuille3!$BB$2:$BC$6,2,FALSE)</f>
        <v>0.6</v>
      </c>
      <c r="J66" s="105">
        <f>VLOOKUP(J65,Feuille3!$BB$2:$BC$6,2,FALSE)</f>
        <v>0.8</v>
      </c>
      <c r="K66" s="105">
        <f>VLOOKUP(K65,Feuille3!$BB$2:$BC$6,2,FALSE)</f>
        <v>0.8</v>
      </c>
      <c r="L66" s="105">
        <f>VLOOKUP(L65,Feuille3!$BB$2:$BC$6,2,FALSE)</f>
        <v>1</v>
      </c>
      <c r="M66" s="105">
        <f>VLOOKUP(M65,Feuille3!$BB$2:$BC$6,2,FALSE)</f>
        <v>0.8</v>
      </c>
      <c r="N66" s="105">
        <f>VLOOKUP(N65,Feuille3!$BB$2:$BC$6,2,FALSE)</f>
        <v>0.6</v>
      </c>
      <c r="O66" s="105">
        <f>VLOOKUP(O65,Feuille3!$BB$2:$BC$6,2,FALSE)</f>
        <v>0.8</v>
      </c>
      <c r="P66" s="105">
        <f>VLOOKUP(P65,Feuille3!$BB$2:$BC$6,2,FALSE)</f>
        <v>0.4</v>
      </c>
      <c r="Q66" s="105">
        <f>VLOOKUP(Q65,Feuille3!$BB$2:$BC$6,2,FALSE)</f>
        <v>0.8</v>
      </c>
      <c r="R66" s="105">
        <f>VLOOKUP(R65,Feuille3!$BB$2:$BC$6,2,FALSE)</f>
        <v>0.8</v>
      </c>
      <c r="S66" s="105">
        <f>VLOOKUP(S65,Feuille3!$BB$2:$BC$6,2,FALSE)</f>
        <v>0.6</v>
      </c>
      <c r="T66" s="105">
        <f>VLOOKUP(T65,Feuille3!$BB$2:$BC$6,2,FALSE)</f>
        <v>0.4</v>
      </c>
      <c r="U66" s="105">
        <f>VLOOKUP(U65,Feuille3!$BB$2:$BC$6,2,FALSE)</f>
        <v>0.8</v>
      </c>
      <c r="V66" s="105">
        <f>VLOOKUP(V65,Feuille3!$BB$2:$BC$6,2,FALSE)</f>
        <v>0.6</v>
      </c>
      <c r="W66" s="105">
        <f>VLOOKUP(W65,Feuille3!$BB$2:$BC$6,2,FALSE)</f>
        <v>1</v>
      </c>
      <c r="X66" s="105">
        <f>VLOOKUP(X65,Feuille3!$BB$2:$BC$6,2,FALSE)</f>
        <v>1</v>
      </c>
      <c r="Y66" s="105">
        <f>VLOOKUP(Y65,Feuille3!$BB$2:$BC$6,2,FALSE)</f>
        <v>0.8</v>
      </c>
      <c r="Z66" s="105">
        <f>VLOOKUP(Z65,Feuille3!$BB$2:$BC$6,2,FALSE)</f>
        <v>0.6</v>
      </c>
      <c r="AA66" s="105">
        <f>VLOOKUP(AA65,Feuille3!$BB$2:$BC$6,2,FALSE)</f>
        <v>0.6</v>
      </c>
      <c r="AB66" s="105">
        <f>VLOOKUP(AB65,Feuille3!$BB$2:$BC$6,2,FALSE)</f>
        <v>0.6</v>
      </c>
      <c r="AC66" s="105" t="e">
        <f>VLOOKUP(AC65,Feuille3!$BB$2:$BC$6,2,FALSE)</f>
        <v>#N/A</v>
      </c>
      <c r="AD66" s="105">
        <f>VLOOKUP(AD65,Feuille3!$BB$2:$BC$6,2,FALSE)</f>
        <v>0.6</v>
      </c>
      <c r="AE66" s="105">
        <f>VLOOKUP(AE65,Feuille3!$BB$2:$BC$6,2,FALSE)</f>
        <v>0.6</v>
      </c>
      <c r="AF66" s="105">
        <f>VLOOKUP(AF65,Feuille3!$BB$2:$BC$6,2,FALSE)</f>
        <v>0.8</v>
      </c>
      <c r="AG66" s="105">
        <f>VLOOKUP(AG65,Feuille3!$BB$2:$BC$6,2,FALSE)</f>
        <v>0.4</v>
      </c>
      <c r="AH66" s="105">
        <f>VLOOKUP(AH65,Feuille3!$BB$2:$BC$6,2,FALSE)</f>
        <v>0.8</v>
      </c>
      <c r="AI66" s="105">
        <f>VLOOKUP(AI65,Feuille3!$BB$2:$BC$6,2,FALSE)</f>
        <v>0.6</v>
      </c>
      <c r="AJ66" s="105">
        <f>VLOOKUP(AJ65,Feuille3!$BB$2:$BC$6,2,FALSE)</f>
        <v>0.4</v>
      </c>
      <c r="AK66" s="105">
        <f>VLOOKUP(AK65,Feuille3!$BB$2:$BC$6,2,FALSE)</f>
        <v>0.6</v>
      </c>
      <c r="AL66" s="105">
        <f>VLOOKUP(AL65,Feuille3!$BB$2:$BC$6,2,FALSE)</f>
        <v>0.6</v>
      </c>
      <c r="AM66" s="105">
        <f>VLOOKUP(AM65,Feuille3!$BB$2:$BC$6,2,FALSE)</f>
        <v>0.6</v>
      </c>
      <c r="AN66" s="105">
        <f>VLOOKUP(AN65,Feuille3!$BB$2:$BC$6,2,FALSE)</f>
        <v>0.8</v>
      </c>
      <c r="AO66" s="105">
        <f>VLOOKUP(AO65,Feuille3!$BB$2:$BC$6,2,FALSE)</f>
        <v>0.6</v>
      </c>
      <c r="AP66" s="105">
        <f>VLOOKUP(AP65,Feuille3!$BB$2:$BC$6,2,FALSE)</f>
        <v>0.8</v>
      </c>
      <c r="AQ66" s="105" t="e">
        <f>VLOOKUP(AQ65,Feuille3!$BB$2:$BC$6,2,FALSE)</f>
        <v>#N/A</v>
      </c>
      <c r="AR66" s="105">
        <f>VLOOKUP(AR65,Feuille3!$BB$2:$BC$6,2,FALSE)</f>
        <v>0.8</v>
      </c>
      <c r="AS66" s="105">
        <f>VLOOKUP(AS65,Feuille3!$BB$2:$BC$6,2,FALSE)</f>
        <v>0.4</v>
      </c>
      <c r="AT66" s="105">
        <f>VLOOKUP(AT65,Feuille3!$BB$2:$BC$6,2,FALSE)</f>
        <v>0.8</v>
      </c>
      <c r="AU66" s="105">
        <f>VLOOKUP(AU65,Feuille3!$BB$2:$BC$6,2,FALSE)</f>
        <v>0.6</v>
      </c>
      <c r="AV66" s="105">
        <f>VLOOKUP(AV65,Feuille3!$BB$2:$BC$6,2,FALSE)</f>
        <v>0.8</v>
      </c>
      <c r="AW66" s="105">
        <f>VLOOKUP(AW65,Feuille3!$BB$2:$BC$6,2,FALSE)</f>
        <v>0.6</v>
      </c>
      <c r="AX66" s="105">
        <f>VLOOKUP(AX65,Feuille3!$BB$2:$BC$6,2,FALSE)</f>
        <v>0.8</v>
      </c>
      <c r="AY66" s="105">
        <f>VLOOKUP(AY65,Feuille3!$BB$2:$BC$6,2,FALSE)</f>
        <v>0.6</v>
      </c>
      <c r="AZ66" s="105">
        <f>VLOOKUP(AZ65,Feuille3!$BB$2:$BC$6,2,FALSE)</f>
        <v>0.8</v>
      </c>
      <c r="BA66" s="105">
        <f>VLOOKUP(BA65,Feuille3!$BB$2:$BC$6,2,FALSE)</f>
        <v>0.6</v>
      </c>
      <c r="BB66" s="162">
        <f>VLOOKUP(BB65,Feuille3!$BB$2:$BC$6,2,FALSE)</f>
        <v>0.6</v>
      </c>
      <c r="BC66" s="105">
        <f>VLOOKUP(BC65,Feuille3!$BB$2:$BC$6,2,FALSE)</f>
        <v>0.8</v>
      </c>
      <c r="BD66" s="105">
        <f>VLOOKUP(BD65,Feuille3!$BB$2:$BC$6,2,FALSE)</f>
        <v>1</v>
      </c>
      <c r="BE66" s="128">
        <v>1</v>
      </c>
      <c r="BF66" s="105">
        <f>VLOOKUP(BF65,Feuille3!$BB$2:$BC$6,2,FALSE)</f>
        <v>1</v>
      </c>
      <c r="BG66" s="105">
        <f>VLOOKUP(BG65,Feuille3!$BB$2:$BC$6,2,FALSE)</f>
        <v>0.6</v>
      </c>
      <c r="BH66" s="105" t="e">
        <f>VLOOKUP(BH65,Feuille3!$BB$2:$BC$6,2,FALSE)</f>
        <v>#N/A</v>
      </c>
      <c r="BI66" s="128">
        <v>1</v>
      </c>
      <c r="BJ66" s="105">
        <f>VLOOKUP(BJ65,Feuille3!$BB$2:$BC$6,2,FALSE)</f>
        <v>1</v>
      </c>
      <c r="BK66" s="105">
        <f>VLOOKUP(BK65,Feuille3!$BB$2:$BC$6,2,FALSE)</f>
        <v>1</v>
      </c>
      <c r="BL66" s="105">
        <f>VLOOKUP(BL65,Feuille3!$BB$2:$BC$6,2,FALSE)</f>
        <v>1</v>
      </c>
      <c r="BM66" s="128">
        <v>1</v>
      </c>
      <c r="BN66" s="105">
        <f>VLOOKUP(BN65,Feuille3!$BB$2:$BC$6,2,FALSE)</f>
        <v>1</v>
      </c>
      <c r="BO66" s="128">
        <v>1</v>
      </c>
      <c r="BP66" s="105">
        <f>VLOOKUP(BP65,Feuille3!$BB$2:$BC$6,2,FALSE)</f>
        <v>1</v>
      </c>
      <c r="BQ66" s="105">
        <f>VLOOKUP(BQ65,Feuille3!$BB$2:$BC$6,2,FALSE)</f>
        <v>1</v>
      </c>
      <c r="BR66" s="105">
        <f>VLOOKUP(BR65,Feuille3!$BB$2:$BC$6,2,FALSE)</f>
        <v>1</v>
      </c>
      <c r="BS66" s="128">
        <v>1</v>
      </c>
      <c r="BT66" s="105">
        <f>VLOOKUP(BT65,Feuille3!$BB$2:$BC$6,2,FALSE)</f>
        <v>0.8</v>
      </c>
      <c r="BU66" s="105">
        <f>VLOOKUP(BU65,Feuille3!$AN$2:$AO$6,2,FALSE)</f>
        <v>0</v>
      </c>
      <c r="BV66" s="105">
        <f>VLOOKUP(BV65,Feuille3!$BB$2:$BC$6,2,FALSE)</f>
        <v>0.8</v>
      </c>
      <c r="BW66" s="105">
        <f>VLOOKUP(BW65,Feuille3!$BB$2:$BC$6,2,FALSE)</f>
        <v>0.8</v>
      </c>
      <c r="BX66" s="105">
        <f>VLOOKUP(BX65,Feuille3!$BB$2:$BC$6,2,FALSE)</f>
        <v>1</v>
      </c>
      <c r="BY66" s="105">
        <f>VLOOKUP(BY65,Feuille3!$BB$2:$BC$6,2,FALSE)</f>
        <v>0.8</v>
      </c>
    </row>
    <row r="67" spans="1:77" ht="15" thickBot="1">
      <c r="A67" s="191" t="s">
        <v>103</v>
      </c>
      <c r="B67" s="9" t="s">
        <v>104</v>
      </c>
      <c r="C67" s="118">
        <v>0.21199999999999999</v>
      </c>
      <c r="D67" s="118">
        <v>0.21199999999999999</v>
      </c>
      <c r="E67" s="118">
        <v>0.21199999999999999</v>
      </c>
      <c r="F67" s="118">
        <v>0.21199999999999999</v>
      </c>
      <c r="G67" s="118">
        <v>0.21199999999999999</v>
      </c>
      <c r="H67" s="118">
        <v>0.21199999999999999</v>
      </c>
      <c r="I67" s="118">
        <v>0.21199999999999999</v>
      </c>
      <c r="J67" s="118">
        <v>0.21199999999999999</v>
      </c>
      <c r="K67" s="118">
        <v>0.21199999999999999</v>
      </c>
      <c r="L67" s="118">
        <v>0.21199999999999999</v>
      </c>
      <c r="M67" s="118">
        <v>0.21199999999999999</v>
      </c>
      <c r="N67" s="118">
        <v>0.21199999999999999</v>
      </c>
      <c r="O67" s="118">
        <v>0.21199999999999999</v>
      </c>
      <c r="P67" s="118">
        <v>0.21199999999999999</v>
      </c>
      <c r="Q67" s="118">
        <v>0.21199999999999999</v>
      </c>
      <c r="R67" s="118">
        <v>0.21199999999999999</v>
      </c>
      <c r="S67" s="118">
        <v>0.21199999999999999</v>
      </c>
      <c r="T67" s="118">
        <v>0.21199999999999999</v>
      </c>
      <c r="U67" s="118">
        <v>0.21199999999999999</v>
      </c>
      <c r="V67" s="118">
        <v>0.21199999999999999</v>
      </c>
      <c r="W67" s="118">
        <v>0.21199999999999999</v>
      </c>
      <c r="X67" s="118">
        <v>0.21199999999999999</v>
      </c>
      <c r="Y67" s="118">
        <v>0.21199999999999999</v>
      </c>
      <c r="Z67" s="118">
        <v>0.21199999999999999</v>
      </c>
      <c r="AA67" s="118">
        <v>0.21199999999999999</v>
      </c>
      <c r="AB67" s="118">
        <v>0.21199999999999999</v>
      </c>
      <c r="AC67" s="118">
        <v>0.21199999999999999</v>
      </c>
      <c r="AD67" s="118">
        <v>0.21199999999999999</v>
      </c>
      <c r="AE67" s="118">
        <v>0.21199999999999999</v>
      </c>
      <c r="AF67" s="118">
        <v>0.21199999999999999</v>
      </c>
      <c r="AG67" s="118">
        <v>0.21199999999999999</v>
      </c>
      <c r="AH67" s="118">
        <v>0.21199999999999999</v>
      </c>
      <c r="AI67" s="118">
        <v>0.21199999999999999</v>
      </c>
      <c r="AJ67" s="118">
        <v>0.21199999999999999</v>
      </c>
      <c r="AK67" s="118" t="s">
        <v>453</v>
      </c>
      <c r="AL67" s="118">
        <v>0.21199999999999999</v>
      </c>
      <c r="AM67" s="118">
        <v>1.212</v>
      </c>
      <c r="AN67" s="118">
        <v>0.21199999999999999</v>
      </c>
      <c r="AO67" s="118">
        <v>0.21199999999999999</v>
      </c>
      <c r="AP67" s="118">
        <v>0.21199999999999999</v>
      </c>
      <c r="AQ67" s="118">
        <v>0.21199999999999999</v>
      </c>
      <c r="AR67" s="118">
        <v>0.21199999999999999</v>
      </c>
      <c r="AS67" s="118">
        <v>0.21199999999999999</v>
      </c>
      <c r="AT67" s="118">
        <v>0.21199999999999999</v>
      </c>
      <c r="AU67" s="22">
        <v>0.21199999999999999</v>
      </c>
      <c r="AV67" s="22">
        <v>0.21199999999999999</v>
      </c>
      <c r="AW67" s="22">
        <v>0.21199999999999999</v>
      </c>
      <c r="AX67" s="22">
        <v>0.21199999999999999</v>
      </c>
      <c r="AY67" s="22">
        <v>0.21199999999999999</v>
      </c>
      <c r="AZ67" s="22">
        <v>0.21199999999999999</v>
      </c>
      <c r="BA67" s="118">
        <v>0.21199999999999999</v>
      </c>
      <c r="BB67" s="173">
        <v>0.21199999999999999</v>
      </c>
      <c r="BC67" s="22">
        <v>6.9000000000000006E-2</v>
      </c>
      <c r="BD67" s="22">
        <v>6.9000000000000006E-2</v>
      </c>
      <c r="BE67" s="120">
        <v>6.9000000000000006E-2</v>
      </c>
      <c r="BF67" s="22">
        <v>0.21199999999999999</v>
      </c>
      <c r="BG67" s="119">
        <v>0.26419999999999999</v>
      </c>
      <c r="BH67" s="120" t="s">
        <v>48</v>
      </c>
      <c r="BI67" s="120">
        <v>6.9000000000000006E-2</v>
      </c>
      <c r="BJ67" s="22">
        <v>6.2300000000000001E-2</v>
      </c>
      <c r="BK67" s="22">
        <v>6.2300000000000001E-2</v>
      </c>
      <c r="BL67" s="22">
        <v>6.2300000000000001E-2</v>
      </c>
      <c r="BM67" s="120">
        <v>6.9000000000000006E-2</v>
      </c>
      <c r="BN67" s="22">
        <v>0.26419999999999999</v>
      </c>
      <c r="BO67" s="120">
        <v>6.9000000000000006E-2</v>
      </c>
      <c r="BP67" s="22">
        <v>6.2300000000000001E-2</v>
      </c>
      <c r="BQ67" s="22">
        <v>1.0623</v>
      </c>
      <c r="BR67" s="22">
        <v>2.0623</v>
      </c>
      <c r="BS67" s="120">
        <v>6.9000000000000006E-2</v>
      </c>
      <c r="BT67" s="22">
        <v>4.0622999999999996</v>
      </c>
      <c r="BU67" s="22">
        <v>5.0622999999999996</v>
      </c>
      <c r="BV67" s="22">
        <v>6.0622999999999996</v>
      </c>
      <c r="BW67" s="22">
        <v>7.0622999999999996</v>
      </c>
      <c r="BX67" s="22">
        <v>8.0623000000000005</v>
      </c>
      <c r="BY67" s="22">
        <v>9.0623000000000005</v>
      </c>
    </row>
    <row r="68" spans="1:77" ht="15" thickBot="1">
      <c r="A68" s="191"/>
      <c r="B68" s="8" t="s">
        <v>49</v>
      </c>
      <c r="C68" s="115" t="str">
        <f>VLOOKUP(C67,Feuille3!$BD$2:$BF$4,3,TRUE)</f>
        <v>Popular programming language</v>
      </c>
      <c r="D68" s="115" t="str">
        <f>VLOOKUP(D67,Feuille3!$BD$2:$BF$4,3,TRUE)</f>
        <v>Popular programming language</v>
      </c>
      <c r="E68" s="115" t="str">
        <f>VLOOKUP(E67,Feuille3!$BD$2:$BF$4,3,TRUE)</f>
        <v>Popular programming language</v>
      </c>
      <c r="F68" s="115" t="str">
        <f>VLOOKUP(F67,Feuille3!$BD$2:$BF$4,3,TRUE)</f>
        <v>Popular programming language</v>
      </c>
      <c r="G68" s="115" t="str">
        <f>VLOOKUP(G67,Feuille3!$BD$2:$BF$4,3,TRUE)</f>
        <v>Popular programming language</v>
      </c>
      <c r="H68" s="115" t="str">
        <f>VLOOKUP(H67,Feuille3!$BD$2:$BF$4,3,TRUE)</f>
        <v>Popular programming language</v>
      </c>
      <c r="I68" s="115" t="str">
        <f>VLOOKUP(I67,Feuille3!$BD$2:$BF$4,3,TRUE)</f>
        <v>Popular programming language</v>
      </c>
      <c r="J68" s="115" t="str">
        <f>VLOOKUP(J67,Feuille3!$BD$2:$BF$4,3,TRUE)</f>
        <v>Popular programming language</v>
      </c>
      <c r="K68" s="115" t="str">
        <f>VLOOKUP(K67,Feuille3!$BD$2:$BF$4,3,TRUE)</f>
        <v>Popular programming language</v>
      </c>
      <c r="L68" s="115" t="str">
        <f>VLOOKUP(L67,Feuille3!$BD$2:$BF$4,3,TRUE)</f>
        <v>Popular programming language</v>
      </c>
      <c r="M68" s="115" t="str">
        <f>VLOOKUP(M67,Feuille3!$BD$2:$BF$4,3,TRUE)</f>
        <v>Popular programming language</v>
      </c>
      <c r="N68" s="115" t="str">
        <f>VLOOKUP(N67,Feuille3!$BD$2:$BF$4,3,TRUE)</f>
        <v>Popular programming language</v>
      </c>
      <c r="O68" s="115" t="str">
        <f>VLOOKUP(O67,Feuille3!$BD$2:$BF$4,3,TRUE)</f>
        <v>Popular programming language</v>
      </c>
      <c r="P68" s="115" t="str">
        <f>VLOOKUP(P67,Feuille3!$BD$2:$BF$4,3,TRUE)</f>
        <v>Popular programming language</v>
      </c>
      <c r="Q68" s="115" t="str">
        <f>VLOOKUP(Q67,Feuille3!$BD$2:$BF$4,3,TRUE)</f>
        <v>Popular programming language</v>
      </c>
      <c r="R68" s="115" t="str">
        <f>VLOOKUP(R67,Feuille3!$BD$2:$BF$4,3,TRUE)</f>
        <v>Popular programming language</v>
      </c>
      <c r="S68" s="115" t="str">
        <f>VLOOKUP(S67,Feuille3!$BD$2:$BF$4,3,TRUE)</f>
        <v>Popular programming language</v>
      </c>
      <c r="T68" s="115" t="str">
        <f>VLOOKUP(T67,Feuille3!$BD$2:$BF$4,3,TRUE)</f>
        <v>Popular programming language</v>
      </c>
      <c r="U68" s="115" t="str">
        <f>VLOOKUP(U67,Feuille3!$BD$2:$BF$4,3,TRUE)</f>
        <v>Popular programming language</v>
      </c>
      <c r="V68" s="115" t="str">
        <f>VLOOKUP(V67,Feuille3!$BD$2:$BF$4,3,TRUE)</f>
        <v>Popular programming language</v>
      </c>
      <c r="W68" s="115" t="str">
        <f>VLOOKUP(W67,Feuille3!$BD$2:$BF$4,3,TRUE)</f>
        <v>Popular programming language</v>
      </c>
      <c r="X68" s="115" t="str">
        <f>VLOOKUP(X67,Feuille3!$BD$2:$BF$4,3,TRUE)</f>
        <v>Popular programming language</v>
      </c>
      <c r="Y68" s="115" t="str">
        <f>VLOOKUP(Y67,Feuille3!$BD$2:$BF$4,3,TRUE)</f>
        <v>Popular programming language</v>
      </c>
      <c r="Z68" s="115" t="str">
        <f>VLOOKUP(Z67,Feuille3!$BD$2:$BF$4,3,TRUE)</f>
        <v>Popular programming language</v>
      </c>
      <c r="AA68" s="115" t="str">
        <f>VLOOKUP(AA67,Feuille3!$BD$2:$BF$4,3,TRUE)</f>
        <v>Popular programming language</v>
      </c>
      <c r="AB68" s="115" t="str">
        <f>VLOOKUP(AB67,Feuille3!$BD$2:$BF$4,3,TRUE)</f>
        <v>Popular programming language</v>
      </c>
      <c r="AC68" s="115" t="str">
        <f>VLOOKUP(AC67,Feuille3!$BD$2:$BF$4,3,TRUE)</f>
        <v>Popular programming language</v>
      </c>
      <c r="AD68" s="115" t="str">
        <f>VLOOKUP(AD67,Feuille3!$BD$2:$BF$4,3,TRUE)</f>
        <v>Popular programming language</v>
      </c>
      <c r="AE68" s="115" t="str">
        <f>VLOOKUP(AE67,Feuille3!$BD$2:$BF$4,3,TRUE)</f>
        <v>Popular programming language</v>
      </c>
      <c r="AF68" s="115" t="str">
        <f>VLOOKUP(AF67,Feuille3!$BD$2:$BF$4,3,TRUE)</f>
        <v>Popular programming language</v>
      </c>
      <c r="AG68" s="115" t="str">
        <f>VLOOKUP(AG67,Feuille3!$BD$2:$BF$4,3,TRUE)</f>
        <v>Popular programming language</v>
      </c>
      <c r="AH68" s="115" t="str">
        <f>VLOOKUP(AH67,Feuille3!$BD$2:$BF$4,3,TRUE)</f>
        <v>Popular programming language</v>
      </c>
      <c r="AI68" s="115" t="str">
        <f>VLOOKUP(AI67,Feuille3!$BD$2:$BF$4,3,TRUE)</f>
        <v>Popular programming language</v>
      </c>
      <c r="AJ68" s="115" t="str">
        <f>VLOOKUP(AJ67,Feuille3!$BD$2:$BF$4,3,TRUE)</f>
        <v>Popular programming language</v>
      </c>
      <c r="AK68" s="115" t="e">
        <f>VLOOKUP(AK67,Feuille3!$BD$2:$BF$4,3,TRUE)</f>
        <v>#N/A</v>
      </c>
      <c r="AL68" s="115" t="str">
        <f>VLOOKUP(AL67,Feuille3!$BD$2:$BF$4,3,TRUE)</f>
        <v>Popular programming language</v>
      </c>
      <c r="AM68" s="115" t="str">
        <f>VLOOKUP(AM67,Feuille3!$BD$2:$BF$4,3,TRUE)</f>
        <v>Popular programming language</v>
      </c>
      <c r="AN68" s="115" t="str">
        <f>VLOOKUP(AN67,Feuille3!$BD$2:$BF$4,3,TRUE)</f>
        <v>Popular programming language</v>
      </c>
      <c r="AO68" s="115" t="str">
        <f>VLOOKUP(AO67,Feuille3!$BD$2:$BF$4,3,TRUE)</f>
        <v>Popular programming language</v>
      </c>
      <c r="AP68" s="115" t="str">
        <f>VLOOKUP(AP67,Feuille3!$BD$2:$BF$4,3,TRUE)</f>
        <v>Popular programming language</v>
      </c>
      <c r="AQ68" s="115" t="str">
        <f>VLOOKUP(AQ67,Feuille3!$BD$2:$BF$4,3,TRUE)</f>
        <v>Popular programming language</v>
      </c>
      <c r="AR68" s="115" t="str">
        <f>VLOOKUP(AR67,Feuille3!$BD$2:$BF$4,3,TRUE)</f>
        <v>Popular programming language</v>
      </c>
      <c r="AS68" s="115" t="str">
        <f>VLOOKUP(AS67,Feuille3!$BD$2:$BF$4,3,TRUE)</f>
        <v>Popular programming language</v>
      </c>
      <c r="AT68" s="115" t="str">
        <f>VLOOKUP(AT67,Feuille3!$BD$2:$BF$4,3,TRUE)</f>
        <v>Popular programming language</v>
      </c>
      <c r="AU68" s="115" t="str">
        <f>VLOOKUP(AU67,Feuille3!$BD$2:$BF$4,3,TRUE)</f>
        <v>Popular programming language</v>
      </c>
      <c r="AV68" s="115" t="str">
        <f>VLOOKUP(AV67,Feuille3!$BD$2:$BF$4,3,TRUE)</f>
        <v>Popular programming language</v>
      </c>
      <c r="AW68" s="115" t="str">
        <f>VLOOKUP(AW67,Feuille3!$BD$2:$BF$4,3,TRUE)</f>
        <v>Popular programming language</v>
      </c>
      <c r="AX68" s="115" t="str">
        <f>VLOOKUP(AX67,Feuille3!$BD$2:$BF$4,3,TRUE)</f>
        <v>Popular programming language</v>
      </c>
      <c r="AY68" s="115" t="str">
        <f>VLOOKUP(AY67,Feuille3!$BD$2:$BF$4,3,TRUE)</f>
        <v>Popular programming language</v>
      </c>
      <c r="AZ68" s="115" t="str">
        <f>VLOOKUP(AZ67,Feuille3!$BD$2:$BF$4,3,TRUE)</f>
        <v>Popular programming language</v>
      </c>
      <c r="BA68" s="115" t="str">
        <f>VLOOKUP(BA67,Feuille3!$BD$2:$BF$4,3,TRUE)</f>
        <v>Popular programming language</v>
      </c>
      <c r="BB68" s="172" t="str">
        <f>VLOOKUP(BB67,Feuille3!$BD$2:$BF$4,3,TRUE)</f>
        <v>Popular programming language</v>
      </c>
      <c r="BC68" s="115" t="str">
        <f>VLOOKUP(BC67,Feuille3!$BD$2:$BF$4,3,TRUE)</f>
        <v>Common programming language</v>
      </c>
      <c r="BD68" s="115" t="str">
        <f>VLOOKUP(BD67,Feuille3!$BD$2:$BF$4,3,TRUE)</f>
        <v>Common programming language</v>
      </c>
      <c r="BE68" s="129" t="s">
        <v>105</v>
      </c>
      <c r="BF68" s="115" t="str">
        <f>VLOOKUP(BF67,Feuille3!$BD$2:$BF$4,3,TRUE)</f>
        <v>Popular programming language</v>
      </c>
      <c r="BG68" s="115" t="str">
        <f>VLOOKUP(BG67,Feuille3!$BD$2:$BF$4,3,TRUE)</f>
        <v>Popular programming language</v>
      </c>
      <c r="BH68" s="115" t="e">
        <f>VLOOKUP(BH67,Feuille3!$BD$2:$BF$4,3,TRUE)</f>
        <v>#N/A</v>
      </c>
      <c r="BI68" s="129" t="s">
        <v>105</v>
      </c>
      <c r="BJ68" s="115" t="str">
        <f>VLOOKUP(BJ67,Feuille3!$BD$2:$BF$4,3,TRUE)</f>
        <v>Common programming language</v>
      </c>
      <c r="BK68" s="115" t="str">
        <f>VLOOKUP(BK67,Feuille3!$BD$2:$BF$4,3,TRUE)</f>
        <v>Common programming language</v>
      </c>
      <c r="BL68" s="115" t="str">
        <f>VLOOKUP(BL67,Feuille3!$BD$2:$BF$4,3,TRUE)</f>
        <v>Common programming language</v>
      </c>
      <c r="BM68" s="129" t="s">
        <v>105</v>
      </c>
      <c r="BN68" s="115" t="str">
        <f>VLOOKUP(BN67,Feuille3!$BD$2:$BF$4,3,TRUE)</f>
        <v>Popular programming language</v>
      </c>
      <c r="BO68" s="129" t="s">
        <v>105</v>
      </c>
      <c r="BP68" s="115" t="str">
        <f>VLOOKUP(BP67,Feuille3!$BD$2:$BF$4,3,TRUE)</f>
        <v>Common programming language</v>
      </c>
      <c r="BQ68" s="115" t="str">
        <f>VLOOKUP(BQ67,Feuille3!$BD$2:$BF$4,3,TRUE)</f>
        <v>Popular programming language</v>
      </c>
      <c r="BR68" s="115" t="str">
        <f>VLOOKUP(BR67,Feuille3!$BD$2:$BF$4,3,TRUE)</f>
        <v>Popular programming language</v>
      </c>
      <c r="BS68" s="129" t="s">
        <v>105</v>
      </c>
      <c r="BT68" s="115" t="str">
        <f>VLOOKUP(BT67,Feuille3!$BD$2:$BF$4,3,TRUE)</f>
        <v>Popular programming language</v>
      </c>
      <c r="BU68" s="115" t="str">
        <f>VLOOKUP(BU67,Feuille3!$BD$2:$BF$4,3,TRUE)</f>
        <v>Popular programming language</v>
      </c>
      <c r="BV68" s="115" t="str">
        <f>VLOOKUP(BV67,Feuille3!$BD$2:$BF$4,3,TRUE)</f>
        <v>Popular programming language</v>
      </c>
      <c r="BW68" s="115" t="str">
        <f>VLOOKUP(BW67,Feuille3!$BD$2:$BF$4,3,TRUE)</f>
        <v>Popular programming language</v>
      </c>
      <c r="BX68" s="115" t="str">
        <f>VLOOKUP(BX67,Feuille3!$BD$2:$BF$4,3,TRUE)</f>
        <v>Popular programming language</v>
      </c>
      <c r="BY68" s="115" t="str">
        <f>VLOOKUP(BY67,Feuille3!$BD$2:$BF$4,3,TRUE)</f>
        <v>Popular programming language</v>
      </c>
    </row>
    <row r="69" spans="1:77" ht="15" thickBot="1">
      <c r="A69" s="191"/>
      <c r="B69" s="13" t="s">
        <v>23</v>
      </c>
      <c r="C69" s="105">
        <f>VLOOKUP(C68,Feuille3!$BF$2:$BG$4,2,FALSE)</f>
        <v>1</v>
      </c>
      <c r="D69" s="105">
        <f>VLOOKUP(D68,Feuille3!$BF$2:$BG$4,2,FALSE)</f>
        <v>1</v>
      </c>
      <c r="E69" s="105">
        <f>VLOOKUP(E68,Feuille3!$BF$2:$BG$4,2,FALSE)</f>
        <v>1</v>
      </c>
      <c r="F69" s="105">
        <f>VLOOKUP(F68,Feuille3!$BF$2:$BG$4,2,FALSE)</f>
        <v>1</v>
      </c>
      <c r="G69" s="105">
        <f>VLOOKUP(G68,Feuille3!$BF$2:$BG$4,2,FALSE)</f>
        <v>1</v>
      </c>
      <c r="H69" s="105">
        <f>VLOOKUP(H68,Feuille3!$BF$2:$BG$4,2,FALSE)</f>
        <v>1</v>
      </c>
      <c r="I69" s="105">
        <f>VLOOKUP(I68,Feuille3!$BF$2:$BG$4,2,FALSE)</f>
        <v>1</v>
      </c>
      <c r="J69" s="105">
        <f>VLOOKUP(J68,Feuille3!$BF$2:$BG$4,2,FALSE)</f>
        <v>1</v>
      </c>
      <c r="K69" s="105">
        <f>VLOOKUP(K68,Feuille3!$BF$2:$BG$4,2,FALSE)</f>
        <v>1</v>
      </c>
      <c r="L69" s="105">
        <f>VLOOKUP(L68,Feuille3!$BF$2:$BG$4,2,FALSE)</f>
        <v>1</v>
      </c>
      <c r="M69" s="105">
        <f>VLOOKUP(M68,Feuille3!$BF$2:$BG$4,2,FALSE)</f>
        <v>1</v>
      </c>
      <c r="N69" s="105">
        <f>VLOOKUP(N68,Feuille3!$BF$2:$BG$4,2,FALSE)</f>
        <v>1</v>
      </c>
      <c r="O69" s="105">
        <f>VLOOKUP(O68,Feuille3!$BF$2:$BG$4,2,FALSE)</f>
        <v>1</v>
      </c>
      <c r="P69" s="105">
        <f>VLOOKUP(P68,Feuille3!$BF$2:$BG$4,2,FALSE)</f>
        <v>1</v>
      </c>
      <c r="Q69" s="105">
        <f>VLOOKUP(Q68,Feuille3!$BF$2:$BG$4,2,FALSE)</f>
        <v>1</v>
      </c>
      <c r="R69" s="105">
        <f>VLOOKUP(R68,Feuille3!$BF$2:$BG$4,2,FALSE)</f>
        <v>1</v>
      </c>
      <c r="S69" s="105">
        <f>VLOOKUP(S68,Feuille3!$BF$2:$BG$4,2,FALSE)</f>
        <v>1</v>
      </c>
      <c r="T69" s="105">
        <f>VLOOKUP(T68,Feuille3!$BF$2:$BG$4,2,FALSE)</f>
        <v>1</v>
      </c>
      <c r="U69" s="105">
        <f>VLOOKUP(U68,Feuille3!$BF$2:$BG$4,2,FALSE)</f>
        <v>1</v>
      </c>
      <c r="V69" s="105">
        <f>VLOOKUP(V68,Feuille3!$BF$2:$BG$4,2,FALSE)</f>
        <v>1</v>
      </c>
      <c r="W69" s="105">
        <f>VLOOKUP(W68,Feuille3!$BF$2:$BG$4,2,FALSE)</f>
        <v>1</v>
      </c>
      <c r="X69" s="105">
        <f>VLOOKUP(X68,Feuille3!$BF$2:$BG$4,2,FALSE)</f>
        <v>1</v>
      </c>
      <c r="Y69" s="105">
        <f>VLOOKUP(Y68,Feuille3!$BF$2:$BG$4,2,FALSE)</f>
        <v>1</v>
      </c>
      <c r="Z69" s="105">
        <f>VLOOKUP(Z68,Feuille3!$BF$2:$BG$4,2,FALSE)</f>
        <v>1</v>
      </c>
      <c r="AA69" s="105">
        <f>VLOOKUP(AA68,Feuille3!$BF$2:$BG$4,2,FALSE)</f>
        <v>1</v>
      </c>
      <c r="AB69" s="105">
        <f>VLOOKUP(AB68,Feuille3!$BF$2:$BG$4,2,FALSE)</f>
        <v>1</v>
      </c>
      <c r="AC69" s="105">
        <f>VLOOKUP(AC68,Feuille3!$BF$2:$BG$4,2,FALSE)</f>
        <v>1</v>
      </c>
      <c r="AD69" s="105">
        <f>VLOOKUP(AD68,Feuille3!$BF$2:$BG$4,2,FALSE)</f>
        <v>1</v>
      </c>
      <c r="AE69" s="105">
        <f>VLOOKUP(AE68,Feuille3!$BF$2:$BG$4,2,FALSE)</f>
        <v>1</v>
      </c>
      <c r="AF69" s="105">
        <f>VLOOKUP(AF68,Feuille3!$BF$2:$BG$4,2,FALSE)</f>
        <v>1</v>
      </c>
      <c r="AG69" s="105">
        <f>VLOOKUP(AG68,Feuille3!$BF$2:$BG$4,2,FALSE)</f>
        <v>1</v>
      </c>
      <c r="AH69" s="105">
        <f>VLOOKUP(AH68,Feuille3!$BF$2:$BG$4,2,FALSE)</f>
        <v>1</v>
      </c>
      <c r="AI69" s="105">
        <f>VLOOKUP(AI68,Feuille3!$BF$2:$BG$4,2,FALSE)</f>
        <v>1</v>
      </c>
      <c r="AJ69" s="105">
        <f>VLOOKUP(AJ68,Feuille3!$BF$2:$BG$4,2,FALSE)</f>
        <v>1</v>
      </c>
      <c r="AK69" s="105" t="e">
        <f>VLOOKUP(AK68,Feuille3!$BF$2:$BG$4,2,FALSE)</f>
        <v>#N/A</v>
      </c>
      <c r="AL69" s="105">
        <f>VLOOKUP(AL68,Feuille3!$BF$2:$BG$4,2,FALSE)</f>
        <v>1</v>
      </c>
      <c r="AM69" s="105">
        <f>VLOOKUP(AM68,Feuille3!$BF$2:$BG$4,2,FALSE)</f>
        <v>1</v>
      </c>
      <c r="AN69" s="105">
        <f>VLOOKUP(AN68,Feuille3!$BF$2:$BG$4,2,FALSE)</f>
        <v>1</v>
      </c>
      <c r="AO69" s="105">
        <f>VLOOKUP(AO68,Feuille3!$BF$2:$BG$4,2,FALSE)</f>
        <v>1</v>
      </c>
      <c r="AP69" s="105">
        <f>VLOOKUP(AP68,Feuille3!$BF$2:$BG$4,2,FALSE)</f>
        <v>1</v>
      </c>
      <c r="AQ69" s="105">
        <f>VLOOKUP(AQ68,Feuille3!$BF$2:$BG$4,2,FALSE)</f>
        <v>1</v>
      </c>
      <c r="AR69" s="105">
        <f>VLOOKUP(AR68,Feuille3!$BF$2:$BG$4,2,FALSE)</f>
        <v>1</v>
      </c>
      <c r="AS69" s="105">
        <f>VLOOKUP(AS68,Feuille3!$BF$2:$BG$4,2,FALSE)</f>
        <v>1</v>
      </c>
      <c r="AT69" s="105">
        <f>VLOOKUP(AT68,Feuille3!$BF$2:$BG$4,2,FALSE)</f>
        <v>1</v>
      </c>
      <c r="AU69" s="105">
        <f>VLOOKUP(AU68,Feuille3!$BF$2:$BG$4,2,FALSE)</f>
        <v>1</v>
      </c>
      <c r="AV69" s="105">
        <f>VLOOKUP(AV68,Feuille3!$BF$2:$BG$4,2,FALSE)</f>
        <v>1</v>
      </c>
      <c r="AW69" s="105">
        <f>VLOOKUP(AW68,Feuille3!$BF$2:$BG$4,2,FALSE)</f>
        <v>1</v>
      </c>
      <c r="AX69" s="105">
        <f>VLOOKUP(AX68,Feuille3!$BF$2:$BG$4,2,FALSE)</f>
        <v>1</v>
      </c>
      <c r="AY69" s="105">
        <f>VLOOKUP(AY68,Feuille3!$BF$2:$BG$4,2,FALSE)</f>
        <v>1</v>
      </c>
      <c r="AZ69" s="105">
        <f>VLOOKUP(AZ68,Feuille3!$BF$2:$BG$4,2,FALSE)</f>
        <v>1</v>
      </c>
      <c r="BA69" s="105">
        <f>VLOOKUP(BA68,Feuille3!$BF$2:$BG$4,2,FALSE)</f>
        <v>1</v>
      </c>
      <c r="BB69" s="162">
        <f>VLOOKUP(BB68,Feuille3!$BF$2:$BG$4,2,FALSE)</f>
        <v>1</v>
      </c>
      <c r="BC69" s="105">
        <f>VLOOKUP(BC68,Feuille3!$BF$2:$BG$4,2,FALSE)</f>
        <v>0.66</v>
      </c>
      <c r="BD69" s="105">
        <f>VLOOKUP(BD68,Feuille3!$BF$2:$BG$4,2,FALSE)</f>
        <v>0.66</v>
      </c>
      <c r="BE69" s="128">
        <v>0.66</v>
      </c>
      <c r="BF69" s="105">
        <f>VLOOKUP(BF68,Feuille3!$BF$2:$BG$4,2,FALSE)</f>
        <v>1</v>
      </c>
      <c r="BG69" s="105">
        <f>VLOOKUP(BG68,Feuille3!$BF$2:$BG$4,2,FALSE)</f>
        <v>1</v>
      </c>
      <c r="BH69" s="105" t="e">
        <f>VLOOKUP(BH68,Feuille3!$BF$2:$BG$4,2,FALSE)</f>
        <v>#N/A</v>
      </c>
      <c r="BI69" s="128">
        <v>0.66</v>
      </c>
      <c r="BJ69" s="105">
        <f>VLOOKUP(BJ68,Feuille3!$BF$2:$BG$4,2,FALSE)</f>
        <v>0.66</v>
      </c>
      <c r="BK69" s="105">
        <f>VLOOKUP(BK68,Feuille3!$BF$2:$BG$4,2,FALSE)</f>
        <v>0.66</v>
      </c>
      <c r="BL69" s="105">
        <f>VLOOKUP(BL68,Feuille3!$BF$2:$BG$4,2,FALSE)</f>
        <v>0.66</v>
      </c>
      <c r="BM69" s="128">
        <v>0.66</v>
      </c>
      <c r="BN69" s="105">
        <f>VLOOKUP(BN68,Feuille3!$BF$2:$BG$4,2,FALSE)</f>
        <v>1</v>
      </c>
      <c r="BO69" s="128">
        <v>0.66</v>
      </c>
      <c r="BP69" s="105">
        <f>VLOOKUP(BP68,Feuille3!$BF$2:$BG$4,2,FALSE)</f>
        <v>0.66</v>
      </c>
      <c r="BQ69" s="105">
        <f>VLOOKUP(BQ68,Feuille3!$BF$2:$BG$4,2,FALSE)</f>
        <v>1</v>
      </c>
      <c r="BR69" s="105">
        <f>VLOOKUP(BR68,Feuille3!$BF$2:$BG$4,2,FALSE)</f>
        <v>1</v>
      </c>
      <c r="BS69" s="128">
        <v>0.66</v>
      </c>
      <c r="BT69" s="105">
        <f>VLOOKUP(BT68,Feuille3!$BF$2:$BG$4,2,FALSE)</f>
        <v>1</v>
      </c>
      <c r="BU69" s="105">
        <f>VLOOKUP(BU68,Feuille3!$BF$2:$BG$4,2,FALSE)</f>
        <v>1</v>
      </c>
      <c r="BV69" s="105">
        <f>VLOOKUP(BV68,Feuille3!$BF$2:$BG$4,2,FALSE)</f>
        <v>1</v>
      </c>
      <c r="BW69" s="105">
        <f>VLOOKUP(BW68,Feuille3!$BF$2:$BG$4,2,FALSE)</f>
        <v>1</v>
      </c>
      <c r="BX69" s="105">
        <f>VLOOKUP(BX68,Feuille3!$BF$2:$BG$4,2,FALSE)</f>
        <v>1</v>
      </c>
      <c r="BY69" s="105">
        <f>VLOOKUP(BY68,Feuille3!$BF$2:$BG$4,2,FALSE)</f>
        <v>1</v>
      </c>
    </row>
    <row r="70" spans="1:77" ht="15" thickBot="1">
      <c r="A70" s="191" t="s">
        <v>107</v>
      </c>
      <c r="B70" s="9" t="s">
        <v>49</v>
      </c>
      <c r="C70" s="104" t="s">
        <v>109</v>
      </c>
      <c r="D70" s="104" t="s">
        <v>108</v>
      </c>
      <c r="E70" s="104" t="s">
        <v>108</v>
      </c>
      <c r="F70" s="104" t="s">
        <v>108</v>
      </c>
      <c r="G70" s="104" t="s">
        <v>108</v>
      </c>
      <c r="H70" s="104" t="s">
        <v>108</v>
      </c>
      <c r="I70" s="104" t="s">
        <v>108</v>
      </c>
      <c r="J70" s="104" t="s">
        <v>48</v>
      </c>
      <c r="K70" s="104" t="s">
        <v>108</v>
      </c>
      <c r="L70" s="104" t="s">
        <v>48</v>
      </c>
      <c r="M70" s="104" t="s">
        <v>48</v>
      </c>
      <c r="N70" s="104" t="s">
        <v>110</v>
      </c>
      <c r="O70" s="104" t="s">
        <v>108</v>
      </c>
      <c r="P70" s="104" t="s">
        <v>110</v>
      </c>
      <c r="Q70" s="104" t="s">
        <v>109</v>
      </c>
      <c r="R70" s="104" t="s">
        <v>108</v>
      </c>
      <c r="S70" s="104" t="s">
        <v>109</v>
      </c>
      <c r="T70" s="104" t="s">
        <v>109</v>
      </c>
      <c r="U70" s="104" t="s">
        <v>109</v>
      </c>
      <c r="V70" s="104" t="s">
        <v>48</v>
      </c>
      <c r="W70" s="104" t="s">
        <v>109</v>
      </c>
      <c r="X70" s="104" t="s">
        <v>110</v>
      </c>
      <c r="Y70" s="104" t="s">
        <v>110</v>
      </c>
      <c r="Z70" s="104" t="s">
        <v>108</v>
      </c>
      <c r="AA70" s="104" t="s">
        <v>108</v>
      </c>
      <c r="AB70" s="104" t="s">
        <v>108</v>
      </c>
      <c r="AC70" s="117" t="s">
        <v>48</v>
      </c>
      <c r="AD70" s="104" t="s">
        <v>108</v>
      </c>
      <c r="AE70" s="104" t="s">
        <v>108</v>
      </c>
      <c r="AF70" s="104" t="s">
        <v>108</v>
      </c>
      <c r="AG70" s="104" t="s">
        <v>108</v>
      </c>
      <c r="AH70" s="104" t="s">
        <v>109</v>
      </c>
      <c r="AI70" s="104" t="s">
        <v>108</v>
      </c>
      <c r="AJ70" s="104" t="s">
        <v>108</v>
      </c>
      <c r="AK70" s="104" t="s">
        <v>108</v>
      </c>
      <c r="AL70" s="104" t="s">
        <v>108</v>
      </c>
      <c r="AM70" s="104" t="s">
        <v>48</v>
      </c>
      <c r="AN70" s="104" t="s">
        <v>109</v>
      </c>
      <c r="AO70" s="104" t="s">
        <v>48</v>
      </c>
      <c r="AP70" s="104" t="s">
        <v>110</v>
      </c>
      <c r="AQ70" s="104" t="s">
        <v>48</v>
      </c>
      <c r="AR70" s="104" t="s">
        <v>109</v>
      </c>
      <c r="AS70" s="104" t="s">
        <v>109</v>
      </c>
      <c r="AT70" s="104" t="s">
        <v>108</v>
      </c>
      <c r="AU70" s="15" t="s">
        <v>108</v>
      </c>
      <c r="AV70" s="15" t="s">
        <v>109</v>
      </c>
      <c r="AW70" s="15" t="s">
        <v>48</v>
      </c>
      <c r="AX70" s="15" t="s">
        <v>109</v>
      </c>
      <c r="AY70" s="15" t="s">
        <v>48</v>
      </c>
      <c r="AZ70" s="15" t="s">
        <v>48</v>
      </c>
      <c r="BA70" s="15" t="s">
        <v>48</v>
      </c>
      <c r="BB70" s="161" t="s">
        <v>48</v>
      </c>
      <c r="BC70" s="15" t="s">
        <v>108</v>
      </c>
      <c r="BD70" s="15" t="s">
        <v>108</v>
      </c>
      <c r="BE70" s="15" t="s">
        <v>109</v>
      </c>
      <c r="BF70" s="15" t="s">
        <v>108</v>
      </c>
      <c r="BG70" s="23" t="s">
        <v>110</v>
      </c>
      <c r="BH70" s="15" t="s">
        <v>108</v>
      </c>
      <c r="BI70" s="15" t="s">
        <v>108</v>
      </c>
      <c r="BJ70" s="15" t="s">
        <v>108</v>
      </c>
      <c r="BK70" s="15" t="s">
        <v>108</v>
      </c>
      <c r="BL70" s="15" t="s">
        <v>108</v>
      </c>
      <c r="BM70" s="15" t="s">
        <v>108</v>
      </c>
      <c r="BN70" s="15" t="s">
        <v>109</v>
      </c>
      <c r="BO70" s="15" t="s">
        <v>48</v>
      </c>
      <c r="BP70" s="15" t="s">
        <v>48</v>
      </c>
      <c r="BQ70" s="15" t="s">
        <v>48</v>
      </c>
      <c r="BR70" s="15" t="s">
        <v>48</v>
      </c>
      <c r="BS70" s="15" t="s">
        <v>108</v>
      </c>
      <c r="BT70" s="15" t="s">
        <v>48</v>
      </c>
      <c r="BU70" s="15" t="s">
        <v>48</v>
      </c>
      <c r="BV70" s="15" t="s">
        <v>48</v>
      </c>
      <c r="BW70" s="15" t="s">
        <v>48</v>
      </c>
      <c r="BX70" s="15" t="s">
        <v>48</v>
      </c>
      <c r="BY70" s="15" t="s">
        <v>48</v>
      </c>
    </row>
    <row r="71" spans="1:77" ht="15" thickBot="1">
      <c r="A71" s="191"/>
      <c r="B71" s="13" t="s">
        <v>23</v>
      </c>
      <c r="C71" s="105">
        <f>VLOOKUP(C70,Feuille3!$BH$2:$BI$5,2,FALSE)</f>
        <v>0.33</v>
      </c>
      <c r="D71" s="105">
        <f>VLOOKUP(D70,Feuille3!$BH$2:$BI$5,2,FALSE)</f>
        <v>1</v>
      </c>
      <c r="E71" s="105">
        <f>VLOOKUP(E70,Feuille3!$BH$2:$BI$5,2,FALSE)</f>
        <v>1</v>
      </c>
      <c r="F71" s="105">
        <f>VLOOKUP(F70,Feuille3!$BH$2:$BI$5,2,FALSE)</f>
        <v>1</v>
      </c>
      <c r="G71" s="105">
        <f>VLOOKUP(G70,Feuille3!$BH$2:$BI$5,2,FALSE)</f>
        <v>1</v>
      </c>
      <c r="H71" s="105">
        <f>VLOOKUP(H70,Feuille3!$BH$2:$BI$5,2,FALSE)</f>
        <v>1</v>
      </c>
      <c r="I71" s="105">
        <f>VLOOKUP(I70,Feuille3!$BH$2:$BI$5,2,FALSE)</f>
        <v>1</v>
      </c>
      <c r="J71" s="105">
        <f>VLOOKUP(J70,Feuille3!$BH$2:$BI$5,2,FALSE)</f>
        <v>0</v>
      </c>
      <c r="K71" s="105">
        <f>VLOOKUP(K70,Feuille3!$BH$2:$BI$5,2,FALSE)</f>
        <v>1</v>
      </c>
      <c r="L71" s="105">
        <f>VLOOKUP(L70,Feuille3!$BH$2:$BI$5,2,FALSE)</f>
        <v>0</v>
      </c>
      <c r="M71" s="105">
        <f>VLOOKUP(M70,Feuille3!$BH$2:$BI$5,2,FALSE)</f>
        <v>0</v>
      </c>
      <c r="N71" s="105">
        <f>VLOOKUP(N70,Feuille3!$BH$2:$BI$5,2,FALSE)</f>
        <v>0.66</v>
      </c>
      <c r="O71" s="105">
        <f>VLOOKUP(O70,Feuille3!$BH$2:$BI$5,2,FALSE)</f>
        <v>1</v>
      </c>
      <c r="P71" s="105">
        <f>VLOOKUP(P70,Feuille3!$BH$2:$BI$5,2,FALSE)</f>
        <v>0.66</v>
      </c>
      <c r="Q71" s="105">
        <f>VLOOKUP(Q70,Feuille3!$BH$2:$BI$5,2,FALSE)</f>
        <v>0.33</v>
      </c>
      <c r="R71" s="105">
        <f>VLOOKUP(R70,Feuille3!$BH$2:$BI$5,2,FALSE)</f>
        <v>1</v>
      </c>
      <c r="S71" s="105">
        <f>VLOOKUP(S70,Feuille3!$BH$2:$BI$5,2,FALSE)</f>
        <v>0.33</v>
      </c>
      <c r="T71" s="105">
        <f>VLOOKUP(T70,Feuille3!$BH$2:$BI$5,2,FALSE)</f>
        <v>0.33</v>
      </c>
      <c r="U71" s="105">
        <f>VLOOKUP(U70,Feuille3!$BH$2:$BI$5,2,FALSE)</f>
        <v>0.33</v>
      </c>
      <c r="V71" s="105">
        <f>VLOOKUP(V70,Feuille3!$BH$2:$BI$5,2,FALSE)</f>
        <v>0</v>
      </c>
      <c r="W71" s="105">
        <f>VLOOKUP(W70,Feuille3!$BH$2:$BI$5,2,FALSE)</f>
        <v>0.33</v>
      </c>
      <c r="X71" s="105">
        <f>VLOOKUP(X70,Feuille3!$BH$2:$BI$5,2,FALSE)</f>
        <v>0.66</v>
      </c>
      <c r="Y71" s="105">
        <f>VLOOKUP(Y70,Feuille3!$BH$2:$BI$5,2,FALSE)</f>
        <v>0.66</v>
      </c>
      <c r="Z71" s="105">
        <f>VLOOKUP(Z70,Feuille3!$BH$2:$BI$5,2,FALSE)</f>
        <v>1</v>
      </c>
      <c r="AA71" s="105">
        <f>VLOOKUP(AA70,Feuille3!$BH$2:$BI$5,2,FALSE)</f>
        <v>1</v>
      </c>
      <c r="AB71" s="105">
        <f>VLOOKUP(AB70,Feuille3!$BH$2:$BI$5,2,FALSE)</f>
        <v>1</v>
      </c>
      <c r="AC71" s="105">
        <f>VLOOKUP(AC70,Feuille3!$BH$2:$BI$5,2,FALSE)</f>
        <v>0</v>
      </c>
      <c r="AD71" s="105">
        <f>VLOOKUP(AD70,Feuille3!$BH$2:$BI$5,2,FALSE)</f>
        <v>1</v>
      </c>
      <c r="AE71" s="105">
        <f>VLOOKUP(AE70,Feuille3!$BH$2:$BI$5,2,FALSE)</f>
        <v>1</v>
      </c>
      <c r="AF71" s="105">
        <f>VLOOKUP(AF70,Feuille3!$BH$2:$BI$5,2,FALSE)</f>
        <v>1</v>
      </c>
      <c r="AG71" s="105">
        <f>VLOOKUP(AG70,Feuille3!$BH$2:$BI$5,2,FALSE)</f>
        <v>1</v>
      </c>
      <c r="AH71" s="105">
        <f>VLOOKUP(AH70,Feuille3!$BH$2:$BI$5,2,FALSE)</f>
        <v>0.33</v>
      </c>
      <c r="AI71" s="105">
        <f>VLOOKUP(AI70,Feuille3!$BH$2:$BI$5,2,FALSE)</f>
        <v>1</v>
      </c>
      <c r="AJ71" s="105">
        <f>VLOOKUP(AJ70,Feuille3!$BH$2:$BI$5,2,FALSE)</f>
        <v>1</v>
      </c>
      <c r="AK71" s="105">
        <f>VLOOKUP(AK70,Feuille3!$BH$2:$BI$5,2,FALSE)</f>
        <v>1</v>
      </c>
      <c r="AL71" s="105">
        <f>VLOOKUP(AL70,Feuille3!$BH$2:$BI$5,2,FALSE)</f>
        <v>1</v>
      </c>
      <c r="AM71" s="105">
        <f>VLOOKUP(AM70,Feuille3!$BH$2:$BI$5,2,FALSE)</f>
        <v>0</v>
      </c>
      <c r="AN71" s="105">
        <f>VLOOKUP(AN70,Feuille3!$BH$2:$BI$5,2,FALSE)</f>
        <v>0.33</v>
      </c>
      <c r="AO71" s="105">
        <f>VLOOKUP(AO70,Feuille3!$BH$2:$BI$5,2,FALSE)</f>
        <v>0</v>
      </c>
      <c r="AP71" s="105">
        <f>VLOOKUP(AP70,Feuille3!$BH$2:$BI$5,2,FALSE)</f>
        <v>0.66</v>
      </c>
      <c r="AQ71" s="105">
        <f>VLOOKUP(AQ70,Feuille3!$BH$2:$BI$5,2,FALSE)</f>
        <v>0</v>
      </c>
      <c r="AR71" s="105">
        <f>VLOOKUP(AR70,Feuille3!$BH$2:$BI$5,2,FALSE)</f>
        <v>0.33</v>
      </c>
      <c r="AS71" s="105">
        <f>VLOOKUP(AS70,Feuille3!$BH$2:$BI$5,2,FALSE)</f>
        <v>0.33</v>
      </c>
      <c r="AT71" s="105">
        <f>VLOOKUP(AT70,Feuille3!$BH$2:$BI$5,2,FALSE)</f>
        <v>1</v>
      </c>
      <c r="AU71" s="105">
        <f>VLOOKUP(AU70,Feuille3!$BH$2:$BI$5,2,FALSE)</f>
        <v>1</v>
      </c>
      <c r="AV71" s="105">
        <f>VLOOKUP(AV70,Feuille3!$BH$2:$BI$5,2,FALSE)</f>
        <v>0.33</v>
      </c>
      <c r="AW71" s="105">
        <f>VLOOKUP(AW70,Feuille3!$BH$2:$BI$5,2,FALSE)</f>
        <v>0</v>
      </c>
      <c r="AX71" s="105">
        <f>VLOOKUP(AX70,Feuille3!$BH$2:$BI$5,2,FALSE)</f>
        <v>0.33</v>
      </c>
      <c r="AY71" s="105">
        <f>VLOOKUP(AY70,Feuille3!$BH$2:$BI$5,2,FALSE)</f>
        <v>0</v>
      </c>
      <c r="AZ71" s="105">
        <f>VLOOKUP(AZ70,Feuille3!$BH$2:$BI$5,2,FALSE)</f>
        <v>0</v>
      </c>
      <c r="BA71" s="105">
        <f>VLOOKUP(BA70,Feuille3!$BH$2:$BI$5,2,FALSE)</f>
        <v>0</v>
      </c>
      <c r="BB71" s="162">
        <f>VLOOKUP(BB70,Feuille3!$BH$2:$BI$5,2,FALSE)</f>
        <v>0</v>
      </c>
      <c r="BC71" s="105">
        <f>VLOOKUP(BC70,Feuille3!$BH$2:$BI$5,2,FALSE)</f>
        <v>1</v>
      </c>
      <c r="BD71" s="105">
        <f>VLOOKUP(BD70,Feuille3!$BH$2:$BI$5,2,FALSE)</f>
        <v>1</v>
      </c>
      <c r="BE71" s="128">
        <v>0.33</v>
      </c>
      <c r="BF71" s="105">
        <f>VLOOKUP(BF70,Feuille3!$BH$2:$BI$5,2,FALSE)</f>
        <v>1</v>
      </c>
      <c r="BG71" s="105">
        <f>VLOOKUP(BG70,Feuille3!$BH$2:$BI$5,2,FALSE)</f>
        <v>0.66</v>
      </c>
      <c r="BH71" s="105">
        <f>VLOOKUP(BH70,Feuille3!$BH$2:$BI$5,2,FALSE)</f>
        <v>1</v>
      </c>
      <c r="BI71" s="128">
        <v>1</v>
      </c>
      <c r="BJ71" s="105">
        <f>VLOOKUP(BJ70,Feuille3!$BH$2:$BI$5,2,FALSE)</f>
        <v>1</v>
      </c>
      <c r="BK71" s="105">
        <f>VLOOKUP(BK70,Feuille3!$BH$2:$BI$5,2,FALSE)</f>
        <v>1</v>
      </c>
      <c r="BL71" s="105">
        <f>VLOOKUP(BL70,Feuille3!$BH$2:$BI$5,2,FALSE)</f>
        <v>1</v>
      </c>
      <c r="BM71" s="128">
        <v>1</v>
      </c>
      <c r="BN71" s="105">
        <f>VLOOKUP(BN70,Feuille3!$BH$2:$BI$5,2,FALSE)</f>
        <v>0.33</v>
      </c>
      <c r="BO71" s="128">
        <v>0</v>
      </c>
      <c r="BP71" s="105">
        <f>VLOOKUP(BP70,Feuille3!$BH$2:$BI$5,2,FALSE)</f>
        <v>0</v>
      </c>
      <c r="BQ71" s="105">
        <f>VLOOKUP(BQ70,Feuille3!$BH$2:$BI$5,2,FALSE)</f>
        <v>0</v>
      </c>
      <c r="BR71" s="105">
        <f>VLOOKUP(BR70,Feuille3!$BH$2:$BI$5,2,FALSE)</f>
        <v>0</v>
      </c>
      <c r="BS71" s="128">
        <v>1</v>
      </c>
      <c r="BT71" s="105">
        <f>VLOOKUP(BT70,Feuille3!$BH$2:$BI$5,2,FALSE)</f>
        <v>0</v>
      </c>
      <c r="BU71" s="105">
        <f>VLOOKUP(BU70,Feuille3!$BH$2:$BI$5,2,FALSE)</f>
        <v>0</v>
      </c>
      <c r="BV71" s="105">
        <f>VLOOKUP(BV70,Feuille3!$BH$2:$BI$5,2,FALSE)</f>
        <v>0</v>
      </c>
      <c r="BW71" s="105">
        <f>VLOOKUP(BW70,Feuille3!$BH$2:$BI$5,2,FALSE)</f>
        <v>0</v>
      </c>
      <c r="BX71" s="105">
        <f>VLOOKUP(BX70,Feuille3!$BH$2:$BI$5,2,FALSE)</f>
        <v>0</v>
      </c>
      <c r="BY71" s="105">
        <f>VLOOKUP(BY70,Feuille3!$BH$2:$BI$5,2,FALSE)</f>
        <v>0</v>
      </c>
    </row>
    <row r="72" spans="1:77" ht="15" thickBot="1">
      <c r="A72" s="191" t="s">
        <v>111</v>
      </c>
      <c r="B72" s="9" t="s">
        <v>49</v>
      </c>
      <c r="C72" s="104" t="s">
        <v>114</v>
      </c>
      <c r="D72" s="104" t="s">
        <v>112</v>
      </c>
      <c r="E72" s="104" t="s">
        <v>112</v>
      </c>
      <c r="F72" s="104" t="s">
        <v>112</v>
      </c>
      <c r="G72" s="104" t="s">
        <v>112</v>
      </c>
      <c r="H72" s="104" t="s">
        <v>112</v>
      </c>
      <c r="I72" s="104" t="s">
        <v>204</v>
      </c>
      <c r="J72" s="104" t="s">
        <v>114</v>
      </c>
      <c r="K72" s="104" t="s">
        <v>112</v>
      </c>
      <c r="L72" s="104" t="s">
        <v>211</v>
      </c>
      <c r="M72" s="104" t="s">
        <v>114</v>
      </c>
      <c r="N72" s="104" t="s">
        <v>114</v>
      </c>
      <c r="O72" s="104" t="s">
        <v>112</v>
      </c>
      <c r="P72" s="104" t="s">
        <v>113</v>
      </c>
      <c r="Q72" s="104" t="s">
        <v>114</v>
      </c>
      <c r="R72" s="104" t="s">
        <v>204</v>
      </c>
      <c r="S72" s="104" t="s">
        <v>114</v>
      </c>
      <c r="T72" s="104" t="s">
        <v>114</v>
      </c>
      <c r="U72" s="104" t="s">
        <v>114</v>
      </c>
      <c r="V72" s="104" t="s">
        <v>204</v>
      </c>
      <c r="W72" s="104" t="s">
        <v>113</v>
      </c>
      <c r="X72" s="104" t="s">
        <v>204</v>
      </c>
      <c r="Y72" s="104" t="s">
        <v>114</v>
      </c>
      <c r="Z72" s="104" t="s">
        <v>112</v>
      </c>
      <c r="AA72" s="104" t="s">
        <v>112</v>
      </c>
      <c r="AB72" s="104" t="s">
        <v>113</v>
      </c>
      <c r="AC72" s="117" t="s">
        <v>48</v>
      </c>
      <c r="AD72" s="104" t="s">
        <v>112</v>
      </c>
      <c r="AE72" s="104" t="s">
        <v>112</v>
      </c>
      <c r="AF72" s="104" t="s">
        <v>113</v>
      </c>
      <c r="AG72" s="104" t="s">
        <v>48</v>
      </c>
      <c r="AH72" s="104" t="s">
        <v>114</v>
      </c>
      <c r="AI72" s="104" t="s">
        <v>113</v>
      </c>
      <c r="AJ72" s="104" t="s">
        <v>112</v>
      </c>
      <c r="AK72" s="104" t="s">
        <v>112</v>
      </c>
      <c r="AL72" s="104" t="s">
        <v>112</v>
      </c>
      <c r="AM72" s="104" t="s">
        <v>48</v>
      </c>
      <c r="AN72" s="104" t="s">
        <v>114</v>
      </c>
      <c r="AO72" s="104" t="s">
        <v>114</v>
      </c>
      <c r="AP72" s="104" t="s">
        <v>113</v>
      </c>
      <c r="AQ72" s="104" t="s">
        <v>48</v>
      </c>
      <c r="AR72" s="104" t="s">
        <v>204</v>
      </c>
      <c r="AS72" s="104" t="s">
        <v>114</v>
      </c>
      <c r="AT72" s="104" t="s">
        <v>113</v>
      </c>
      <c r="AU72" s="15" t="s">
        <v>112</v>
      </c>
      <c r="AV72" s="15" t="s">
        <v>48</v>
      </c>
      <c r="AW72" s="15" t="s">
        <v>48</v>
      </c>
      <c r="AX72" s="15" t="s">
        <v>48</v>
      </c>
      <c r="AY72" s="15" t="s">
        <v>48</v>
      </c>
      <c r="AZ72" s="15" t="s">
        <v>48</v>
      </c>
      <c r="BA72" s="15" t="s">
        <v>48</v>
      </c>
      <c r="BB72" s="161" t="s">
        <v>48</v>
      </c>
      <c r="BC72" s="15" t="s">
        <v>112</v>
      </c>
      <c r="BD72" s="15" t="s">
        <v>114</v>
      </c>
      <c r="BE72" s="15" t="s">
        <v>114</v>
      </c>
      <c r="BF72" s="15" t="s">
        <v>112</v>
      </c>
      <c r="BG72" s="23" t="s">
        <v>114</v>
      </c>
      <c r="BH72" s="15" t="s">
        <v>113</v>
      </c>
      <c r="BI72" s="15" t="s">
        <v>112</v>
      </c>
      <c r="BJ72" s="15" t="s">
        <v>211</v>
      </c>
      <c r="BK72" s="15" t="s">
        <v>204</v>
      </c>
      <c r="BL72" s="15" t="s">
        <v>211</v>
      </c>
      <c r="BM72" s="15" t="s">
        <v>48</v>
      </c>
      <c r="BN72" s="15" t="s">
        <v>114</v>
      </c>
      <c r="BO72" s="15" t="s">
        <v>48</v>
      </c>
      <c r="BP72" s="15" t="s">
        <v>48</v>
      </c>
      <c r="BQ72" s="15" t="s">
        <v>114</v>
      </c>
      <c r="BR72" s="15" t="s">
        <v>211</v>
      </c>
      <c r="BS72" s="15" t="s">
        <v>113</v>
      </c>
      <c r="BT72" s="16" t="s">
        <v>112</v>
      </c>
      <c r="BU72" s="15" t="s">
        <v>114</v>
      </c>
      <c r="BV72" s="16" t="s">
        <v>112</v>
      </c>
      <c r="BW72" s="16" t="s">
        <v>112</v>
      </c>
      <c r="BX72" s="15" t="s">
        <v>48</v>
      </c>
      <c r="BY72" s="16" t="s">
        <v>112</v>
      </c>
    </row>
    <row r="73" spans="1:77" ht="15" thickBot="1">
      <c r="A73" s="191"/>
      <c r="B73" s="13" t="s">
        <v>23</v>
      </c>
      <c r="C73" s="105">
        <f>VLOOKUP(C72,Feuille3!$BJ$2:$BK$7,2,FALSE)</f>
        <v>0</v>
      </c>
      <c r="D73" s="105">
        <f>VLOOKUP(D72,Feuille3!$BJ$2:$BK$7,2,FALSE)</f>
        <v>1</v>
      </c>
      <c r="E73" s="105">
        <f>VLOOKUP(E72,Feuille3!$BJ$2:$BK$7,2,FALSE)</f>
        <v>1</v>
      </c>
      <c r="F73" s="105">
        <f>VLOOKUP(F72,Feuille3!$BJ$2:$BK$7,2,FALSE)</f>
        <v>1</v>
      </c>
      <c r="G73" s="105">
        <f>VLOOKUP(G72,Feuille3!$BJ$2:$BK$7,2,FALSE)</f>
        <v>1</v>
      </c>
      <c r="H73" s="105">
        <f>VLOOKUP(H72,Feuille3!$BJ$2:$BK$7,2,FALSE)</f>
        <v>1</v>
      </c>
      <c r="I73" s="105">
        <f>VLOOKUP(I72,Feuille3!$BJ$2:$BK$7,2,FALSE)</f>
        <v>0.25</v>
      </c>
      <c r="J73" s="105">
        <f>VLOOKUP(J72,Feuille3!$BJ$2:$BK$7,2,FALSE)</f>
        <v>0</v>
      </c>
      <c r="K73" s="105">
        <f>VLOOKUP(K72,Feuille3!$BJ$2:$BK$7,2,FALSE)</f>
        <v>1</v>
      </c>
      <c r="L73" s="105">
        <f>VLOOKUP(L72,Feuille3!$BJ$2:$BK$7,2,FALSE)</f>
        <v>0.5</v>
      </c>
      <c r="M73" s="105">
        <f>VLOOKUP(M72,Feuille3!$BJ$2:$BK$7,2,FALSE)</f>
        <v>0</v>
      </c>
      <c r="N73" s="105">
        <f>VLOOKUP(N72,Feuille3!$BJ$2:$BK$7,2,FALSE)</f>
        <v>0</v>
      </c>
      <c r="O73" s="105">
        <f>VLOOKUP(O72,Feuille3!$BJ$2:$BK$7,2,FALSE)</f>
        <v>1</v>
      </c>
      <c r="P73" s="105">
        <f>VLOOKUP(P72,Feuille3!$BJ$2:$BK$7,2,FALSE)</f>
        <v>0.75</v>
      </c>
      <c r="Q73" s="105">
        <f>VLOOKUP(Q72,Feuille3!$BJ$2:$BK$7,2,FALSE)</f>
        <v>0</v>
      </c>
      <c r="R73" s="105">
        <f>VLOOKUP(R72,Feuille3!$BJ$2:$BK$7,2,FALSE)</f>
        <v>0.25</v>
      </c>
      <c r="S73" s="105">
        <f>VLOOKUP(S72,Feuille3!$BJ$2:$BK$7,2,FALSE)</f>
        <v>0</v>
      </c>
      <c r="T73" s="105">
        <f>VLOOKUP(T72,Feuille3!$BJ$2:$BK$7,2,FALSE)</f>
        <v>0</v>
      </c>
      <c r="U73" s="105">
        <f>VLOOKUP(U72,Feuille3!$BJ$2:$BK$7,2,FALSE)</f>
        <v>0</v>
      </c>
      <c r="V73" s="105">
        <f>VLOOKUP(V72,Feuille3!$BJ$2:$BK$7,2,FALSE)</f>
        <v>0.25</v>
      </c>
      <c r="W73" s="105">
        <f>VLOOKUP(W72,Feuille3!$BJ$2:$BK$7,2,FALSE)</f>
        <v>0.75</v>
      </c>
      <c r="X73" s="105">
        <f>VLOOKUP(X72,Feuille3!$BJ$2:$BK$7,2,FALSE)</f>
        <v>0.25</v>
      </c>
      <c r="Y73" s="105">
        <f>VLOOKUP(Y72,Feuille3!$BJ$2:$BK$7,2,FALSE)</f>
        <v>0</v>
      </c>
      <c r="Z73" s="105">
        <f>VLOOKUP(Z72,Feuille3!$BJ$2:$BK$7,2,FALSE)</f>
        <v>1</v>
      </c>
      <c r="AA73" s="105">
        <f>VLOOKUP(AA72,Feuille3!$BJ$2:$BK$7,2,FALSE)</f>
        <v>1</v>
      </c>
      <c r="AB73" s="105">
        <f>VLOOKUP(AB72,Feuille3!$BJ$2:$BK$7,2,FALSE)</f>
        <v>0.75</v>
      </c>
      <c r="AC73" s="105">
        <f>VLOOKUP(AC72,Feuille3!$BJ$2:$BK$7,2,FALSE)</f>
        <v>0</v>
      </c>
      <c r="AD73" s="105">
        <f>VLOOKUP(AD72,Feuille3!$BJ$2:$BK$7,2,FALSE)</f>
        <v>1</v>
      </c>
      <c r="AE73" s="105">
        <f>VLOOKUP(AE72,Feuille3!$BJ$2:$BK$7,2,FALSE)</f>
        <v>1</v>
      </c>
      <c r="AF73" s="105">
        <f>VLOOKUP(AF72,Feuille3!$BJ$2:$BK$7,2,FALSE)</f>
        <v>0.75</v>
      </c>
      <c r="AG73" s="105">
        <f>VLOOKUP(AG72,Feuille3!$BJ$2:$BK$7,2,FALSE)</f>
        <v>0</v>
      </c>
      <c r="AH73" s="105">
        <f>VLOOKUP(AH72,Feuille3!$BJ$2:$BK$7,2,FALSE)</f>
        <v>0</v>
      </c>
      <c r="AI73" s="105">
        <f>VLOOKUP(AI72,Feuille3!$BJ$2:$BK$7,2,FALSE)</f>
        <v>0.75</v>
      </c>
      <c r="AJ73" s="105">
        <f>VLOOKUP(AJ72,Feuille3!$BJ$2:$BK$7,2,FALSE)</f>
        <v>1</v>
      </c>
      <c r="AK73" s="105">
        <f>VLOOKUP(AK72,Feuille3!$BJ$2:$BK$7,2,FALSE)</f>
        <v>1</v>
      </c>
      <c r="AL73" s="105">
        <f>VLOOKUP(AL72,Feuille3!$BJ$2:$BK$7,2,FALSE)</f>
        <v>1</v>
      </c>
      <c r="AM73" s="105">
        <f>VLOOKUP(AM72,Feuille3!$BJ$2:$BK$7,2,FALSE)</f>
        <v>0</v>
      </c>
      <c r="AN73" s="105">
        <f>VLOOKUP(AN72,Feuille3!$BJ$2:$BK$7,2,FALSE)</f>
        <v>0</v>
      </c>
      <c r="AO73" s="105">
        <f>VLOOKUP(AO72,Feuille3!$BJ$2:$BK$7,2,FALSE)</f>
        <v>0</v>
      </c>
      <c r="AP73" s="105">
        <f>VLOOKUP(AP72,Feuille3!$BJ$2:$BK$7,2,FALSE)</f>
        <v>0.75</v>
      </c>
      <c r="AQ73" s="105">
        <f>VLOOKUP(AQ72,Feuille3!$BJ$2:$BK$7,2,FALSE)</f>
        <v>0</v>
      </c>
      <c r="AR73" s="105">
        <f>VLOOKUP(AR72,Feuille3!$BJ$2:$BK$7,2,FALSE)</f>
        <v>0.25</v>
      </c>
      <c r="AS73" s="105">
        <f>VLOOKUP(AS72,Feuille3!$BJ$2:$BK$7,2,FALSE)</f>
        <v>0</v>
      </c>
      <c r="AT73" s="105">
        <f>VLOOKUP(AT72,Feuille3!$BJ$2:$BK$7,2,FALSE)</f>
        <v>0.75</v>
      </c>
      <c r="AU73" s="105">
        <f>VLOOKUP(AU72,Feuille3!$BJ$2:$BK$7,2,FALSE)</f>
        <v>1</v>
      </c>
      <c r="AV73" s="105">
        <f>VLOOKUP(AV72,Feuille3!$BJ$2:$BK$7,2,FALSE)</f>
        <v>0</v>
      </c>
      <c r="AW73" s="105">
        <f>VLOOKUP(AW72,Feuille3!$BJ$2:$BK$7,2,FALSE)</f>
        <v>0</v>
      </c>
      <c r="AX73" s="105">
        <f>VLOOKUP(AX72,Feuille3!$BJ$2:$BK$7,2,FALSE)</f>
        <v>0</v>
      </c>
      <c r="AY73" s="105">
        <f>VLOOKUP(AY72,Feuille3!$BJ$2:$BK$7,2,FALSE)</f>
        <v>0</v>
      </c>
      <c r="AZ73" s="105">
        <f>VLOOKUP(AZ72,Feuille3!$BJ$2:$BK$7,2,FALSE)</f>
        <v>0</v>
      </c>
      <c r="BA73" s="105">
        <f>VLOOKUP(BA72,Feuille3!$BJ$2:$BK$7,2,FALSE)</f>
        <v>0</v>
      </c>
      <c r="BB73" s="162">
        <f>VLOOKUP(BB72,Feuille3!$BJ$2:$BK$7,2,FALSE)</f>
        <v>0</v>
      </c>
      <c r="BC73" s="105">
        <f>VLOOKUP(BC72,Feuille3!$BJ$2:$BK$7,2,FALSE)</f>
        <v>1</v>
      </c>
      <c r="BD73" s="105">
        <f>VLOOKUP(BD72,Feuille3!$BJ$2:$BK$7,2,FALSE)</f>
        <v>0</v>
      </c>
      <c r="BE73" s="128">
        <v>0</v>
      </c>
      <c r="BF73" s="105">
        <f>VLOOKUP(BF72,Feuille3!$BJ$2:$BK$7,2,FALSE)</f>
        <v>1</v>
      </c>
      <c r="BG73" s="105">
        <f>VLOOKUP(BG72,Feuille3!$BJ$2:$BK$7,2,FALSE)</f>
        <v>0</v>
      </c>
      <c r="BH73" s="105">
        <f>VLOOKUP(BH72,Feuille3!$BJ$2:$BK$7,2,FALSE)</f>
        <v>0.75</v>
      </c>
      <c r="BI73" s="128">
        <v>1</v>
      </c>
      <c r="BJ73" s="105">
        <f>VLOOKUP(BJ72,Feuille3!$BJ$2:$BK$7,2,FALSE)</f>
        <v>0.5</v>
      </c>
      <c r="BK73" s="105">
        <f>VLOOKUP(BK72,Feuille3!$BJ$2:$BK$7,2,FALSE)</f>
        <v>0.25</v>
      </c>
      <c r="BL73" s="105">
        <f>VLOOKUP(BL72,Feuille3!$BJ$2:$BK$7,2,FALSE)</f>
        <v>0.5</v>
      </c>
      <c r="BM73" s="128">
        <v>0</v>
      </c>
      <c r="BN73" s="105">
        <f>VLOOKUP(BN72,Feuille3!$BJ$2:$BK$7,2,FALSE)</f>
        <v>0</v>
      </c>
      <c r="BO73" s="128">
        <v>0</v>
      </c>
      <c r="BP73" s="105">
        <f>VLOOKUP(BP72,Feuille3!$BJ$2:$BK$7,2,FALSE)</f>
        <v>0</v>
      </c>
      <c r="BQ73" s="105">
        <f>VLOOKUP(BQ72,Feuille3!$BJ$2:$BK$7,2,FALSE)</f>
        <v>0</v>
      </c>
      <c r="BR73" s="105">
        <f>VLOOKUP(BR72,Feuille3!$BJ$2:$BK$7,2,FALSE)</f>
        <v>0.5</v>
      </c>
      <c r="BS73" s="128">
        <v>0.75</v>
      </c>
      <c r="BT73" s="105">
        <f>VLOOKUP(BT72,Feuille3!$BJ$2:$BK$7,2,FALSE)</f>
        <v>1</v>
      </c>
      <c r="BU73" s="105">
        <f>VLOOKUP(BU72,Feuille3!$BJ$2:$BK$7,2,FALSE)</f>
        <v>0</v>
      </c>
      <c r="BV73" s="105">
        <f>VLOOKUP(BV72,Feuille3!$BJ$2:$BK$7,2,FALSE)</f>
        <v>1</v>
      </c>
      <c r="BW73" s="105">
        <f>VLOOKUP(BW72,Feuille3!$BJ$2:$BK$7,2,FALSE)</f>
        <v>1</v>
      </c>
      <c r="BX73" s="105">
        <f>VLOOKUP(BX72,Feuille3!$BJ$2:$BK$7,2,FALSE)</f>
        <v>0</v>
      </c>
      <c r="BY73" s="105">
        <f>VLOOKUP(BY72,Feuille3!$BJ$2:$BK$7,2,FALSE)</f>
        <v>1</v>
      </c>
    </row>
    <row r="74" spans="1:77" ht="15" thickBot="1">
      <c r="A74" s="191" t="s">
        <v>115</v>
      </c>
      <c r="B74" s="9" t="s">
        <v>49</v>
      </c>
      <c r="C74" s="104" t="s">
        <v>48</v>
      </c>
      <c r="D74" s="104" t="s">
        <v>48</v>
      </c>
      <c r="E74" s="104" t="s">
        <v>48</v>
      </c>
      <c r="F74" s="104" t="s">
        <v>48</v>
      </c>
      <c r="G74" s="104" t="s">
        <v>48</v>
      </c>
      <c r="H74" s="104" t="s">
        <v>48</v>
      </c>
      <c r="I74" s="104" t="s">
        <v>48</v>
      </c>
      <c r="J74" s="104" t="s">
        <v>48</v>
      </c>
      <c r="K74" s="104" t="s">
        <v>48</v>
      </c>
      <c r="L74" s="104" t="s">
        <v>48</v>
      </c>
      <c r="M74" s="104" t="s">
        <v>48</v>
      </c>
      <c r="N74" s="104" t="s">
        <v>48</v>
      </c>
      <c r="O74" s="104" t="s">
        <v>48</v>
      </c>
      <c r="P74" s="104" t="s">
        <v>48</v>
      </c>
      <c r="Q74" s="104" t="s">
        <v>48</v>
      </c>
      <c r="R74" s="104" t="s">
        <v>48</v>
      </c>
      <c r="S74" s="104" t="s">
        <v>48</v>
      </c>
      <c r="T74" s="104" t="s">
        <v>48</v>
      </c>
      <c r="U74" s="104" t="s">
        <v>48</v>
      </c>
      <c r="V74" s="104" t="s">
        <v>48</v>
      </c>
      <c r="W74" s="104" t="s">
        <v>48</v>
      </c>
      <c r="X74" s="104" t="s">
        <v>48</v>
      </c>
      <c r="Y74" s="104" t="s">
        <v>48</v>
      </c>
      <c r="Z74" s="104" t="s">
        <v>48</v>
      </c>
      <c r="AA74" s="104" t="s">
        <v>48</v>
      </c>
      <c r="AB74" s="104" t="s">
        <v>117</v>
      </c>
      <c r="AC74" s="104" t="s">
        <v>48</v>
      </c>
      <c r="AD74" s="104" t="s">
        <v>48</v>
      </c>
      <c r="AE74" s="104" t="s">
        <v>48</v>
      </c>
      <c r="AF74" s="104" t="s">
        <v>48</v>
      </c>
      <c r="AG74" s="104" t="s">
        <v>48</v>
      </c>
      <c r="AH74" s="104" t="s">
        <v>48</v>
      </c>
      <c r="AI74" s="104" t="s">
        <v>117</v>
      </c>
      <c r="AJ74" s="104" t="s">
        <v>48</v>
      </c>
      <c r="AK74" s="104" t="s">
        <v>117</v>
      </c>
      <c r="AL74" s="104" t="s">
        <v>117</v>
      </c>
      <c r="AM74" s="104" t="s">
        <v>48</v>
      </c>
      <c r="AN74" s="104" t="s">
        <v>48</v>
      </c>
      <c r="AO74" s="104" t="s">
        <v>48</v>
      </c>
      <c r="AP74" s="104" t="s">
        <v>205</v>
      </c>
      <c r="AQ74" s="104" t="s">
        <v>48</v>
      </c>
      <c r="AR74" s="104" t="s">
        <v>116</v>
      </c>
      <c r="AS74" s="104" t="s">
        <v>48</v>
      </c>
      <c r="AT74" s="104" t="s">
        <v>117</v>
      </c>
      <c r="AU74" s="15" t="s">
        <v>48</v>
      </c>
      <c r="AV74" s="15" t="s">
        <v>48</v>
      </c>
      <c r="AW74" s="15" t="s">
        <v>48</v>
      </c>
      <c r="AX74" s="15" t="s">
        <v>48</v>
      </c>
      <c r="AY74" s="15" t="s">
        <v>48</v>
      </c>
      <c r="AZ74" s="15" t="s">
        <v>48</v>
      </c>
      <c r="BA74" s="15" t="s">
        <v>48</v>
      </c>
      <c r="BB74" s="161" t="s">
        <v>48</v>
      </c>
      <c r="BC74" s="15" t="s">
        <v>48</v>
      </c>
      <c r="BD74" s="15" t="s">
        <v>117</v>
      </c>
      <c r="BE74" s="15" t="s">
        <v>116</v>
      </c>
      <c r="BF74" s="15" t="s">
        <v>117</v>
      </c>
      <c r="BG74" s="23" t="s">
        <v>48</v>
      </c>
      <c r="BH74" s="15" t="s">
        <v>48</v>
      </c>
      <c r="BI74" s="15" t="s">
        <v>48</v>
      </c>
      <c r="BJ74" s="15" t="s">
        <v>117</v>
      </c>
      <c r="BK74" s="15" t="s">
        <v>117</v>
      </c>
      <c r="BL74" s="15" t="s">
        <v>117</v>
      </c>
      <c r="BM74" s="15" t="s">
        <v>48</v>
      </c>
      <c r="BN74" s="15" t="s">
        <v>116</v>
      </c>
      <c r="BO74" s="15" t="s">
        <v>48</v>
      </c>
      <c r="BP74" s="15" t="s">
        <v>48</v>
      </c>
      <c r="BQ74" s="15" t="s">
        <v>116</v>
      </c>
      <c r="BR74" s="15" t="s">
        <v>117</v>
      </c>
      <c r="BS74" s="15" t="s">
        <v>48</v>
      </c>
      <c r="BT74" s="15" t="s">
        <v>116</v>
      </c>
      <c r="BU74" s="15" t="s">
        <v>116</v>
      </c>
      <c r="BV74" s="15" t="s">
        <v>48</v>
      </c>
      <c r="BW74" s="15" t="s">
        <v>116</v>
      </c>
      <c r="BX74" s="15" t="s">
        <v>48</v>
      </c>
      <c r="BY74" s="15" t="s">
        <v>116</v>
      </c>
    </row>
    <row r="75" spans="1:77" ht="15" thickBot="1">
      <c r="A75" s="191"/>
      <c r="B75" s="13" t="s">
        <v>23</v>
      </c>
      <c r="C75" s="105">
        <f>VLOOKUP(C74,Feuille3!$BL$2:$BM$5,2,FALSE)</f>
        <v>0</v>
      </c>
      <c r="D75" s="105">
        <f>VLOOKUP(D74,Feuille3!$BL$2:$BM$5,2,FALSE)</f>
        <v>0</v>
      </c>
      <c r="E75" s="105">
        <f>VLOOKUP(E74,Feuille3!$BL$2:$BM$5,2,FALSE)</f>
        <v>0</v>
      </c>
      <c r="F75" s="105">
        <f>VLOOKUP(F74,Feuille3!$BL$2:$BM$5,2,FALSE)</f>
        <v>0</v>
      </c>
      <c r="G75" s="105">
        <f>VLOOKUP(G74,Feuille3!$BL$2:$BM$5,2,FALSE)</f>
        <v>0</v>
      </c>
      <c r="H75" s="105">
        <f>VLOOKUP(H74,Feuille3!$BL$2:$BM$5,2,FALSE)</f>
        <v>0</v>
      </c>
      <c r="I75" s="105">
        <f>VLOOKUP(I74,Feuille3!$BL$2:$BM$5,2,FALSE)</f>
        <v>0</v>
      </c>
      <c r="J75" s="105">
        <f>VLOOKUP(J74,Feuille3!$BL$2:$BM$5,2,FALSE)</f>
        <v>0</v>
      </c>
      <c r="K75" s="105">
        <f>VLOOKUP(K74,Feuille3!$BL$2:$BM$5,2,FALSE)</f>
        <v>0</v>
      </c>
      <c r="L75" s="105">
        <f>VLOOKUP(L74,Feuille3!$BL$2:$BM$5,2,FALSE)</f>
        <v>0</v>
      </c>
      <c r="M75" s="105">
        <f>VLOOKUP(M74,Feuille3!$BL$2:$BM$5,2,FALSE)</f>
        <v>0</v>
      </c>
      <c r="N75" s="105">
        <f>VLOOKUP(N74,Feuille3!$BL$2:$BM$5,2,FALSE)</f>
        <v>0</v>
      </c>
      <c r="O75" s="105">
        <f>VLOOKUP(O74,Feuille3!$BL$2:$BM$5,2,FALSE)</f>
        <v>0</v>
      </c>
      <c r="P75" s="105">
        <f>VLOOKUP(P74,Feuille3!$BL$2:$BM$5,2,FALSE)</f>
        <v>0</v>
      </c>
      <c r="Q75" s="105">
        <f>VLOOKUP(Q74,Feuille3!$BL$2:$BM$5,2,FALSE)</f>
        <v>0</v>
      </c>
      <c r="R75" s="105">
        <f>VLOOKUP(R74,Feuille3!$BL$2:$BM$5,2,FALSE)</f>
        <v>0</v>
      </c>
      <c r="S75" s="105">
        <f>VLOOKUP(S74,Feuille3!$BL$2:$BM$5,2,FALSE)</f>
        <v>0</v>
      </c>
      <c r="T75" s="105">
        <f>VLOOKUP(T74,Feuille3!$BL$2:$BM$5,2,FALSE)</f>
        <v>0</v>
      </c>
      <c r="U75" s="105">
        <f>VLOOKUP(U74,Feuille3!$BL$2:$BM$5,2,FALSE)</f>
        <v>0</v>
      </c>
      <c r="V75" s="105">
        <f>VLOOKUP(V74,Feuille3!$BL$2:$BM$5,2,FALSE)</f>
        <v>0</v>
      </c>
      <c r="W75" s="105">
        <f>VLOOKUP(W74,Feuille3!$BL$2:$BM$5,2,FALSE)</f>
        <v>0</v>
      </c>
      <c r="X75" s="105">
        <f>VLOOKUP(X74,Feuille3!$BL$2:$BM$5,2,FALSE)</f>
        <v>0</v>
      </c>
      <c r="Y75" s="105">
        <f>VLOOKUP(Y74,Feuille3!$BL$2:$BM$5,2,FALSE)</f>
        <v>0</v>
      </c>
      <c r="Z75" s="105">
        <f>VLOOKUP(Z74,Feuille3!$BL$2:$BM$5,2,FALSE)</f>
        <v>0</v>
      </c>
      <c r="AA75" s="105">
        <f>VLOOKUP(AA74,Feuille3!$BL$2:$BM$5,2,FALSE)</f>
        <v>0</v>
      </c>
      <c r="AB75" s="105">
        <f>VLOOKUP(AB74,Feuille3!$BL$2:$BM$5,2,FALSE)</f>
        <v>1</v>
      </c>
      <c r="AC75" s="105">
        <f>VLOOKUP(AC74,Feuille3!$BL$2:$BM$5,2,FALSE)</f>
        <v>0</v>
      </c>
      <c r="AD75" s="105">
        <f>VLOOKUP(AD74,Feuille3!$BL$2:$BM$5,2,FALSE)</f>
        <v>0</v>
      </c>
      <c r="AE75" s="105">
        <f>VLOOKUP(AE74,Feuille3!$BL$2:$BM$5,2,FALSE)</f>
        <v>0</v>
      </c>
      <c r="AF75" s="105">
        <f>VLOOKUP(AF74,Feuille3!$BL$2:$BM$5,2,FALSE)</f>
        <v>0</v>
      </c>
      <c r="AG75" s="105">
        <f>VLOOKUP(AG74,Feuille3!$BL$2:$BM$5,2,FALSE)</f>
        <v>0</v>
      </c>
      <c r="AH75" s="105">
        <f>VLOOKUP(AH74,Feuille3!$BL$2:$BM$5,2,FALSE)</f>
        <v>0</v>
      </c>
      <c r="AI75" s="105">
        <f>VLOOKUP(AI74,Feuille3!$BL$2:$BM$5,2,FALSE)</f>
        <v>1</v>
      </c>
      <c r="AJ75" s="105">
        <f>VLOOKUP(AJ74,Feuille3!$BL$2:$BM$5,2,FALSE)</f>
        <v>0</v>
      </c>
      <c r="AK75" s="105">
        <f>VLOOKUP(AK74,Feuille3!$BL$2:$BM$5,2,FALSE)</f>
        <v>1</v>
      </c>
      <c r="AL75" s="105">
        <f>VLOOKUP(AL74,Feuille3!$BL$2:$BM$5,2,FALSE)</f>
        <v>1</v>
      </c>
      <c r="AM75" s="105">
        <f>VLOOKUP(AM74,Feuille3!$BL$2:$BM$5,2,FALSE)</f>
        <v>0</v>
      </c>
      <c r="AN75" s="105">
        <f>VLOOKUP(AN74,Feuille3!$BL$2:$BM$5,2,FALSE)</f>
        <v>0</v>
      </c>
      <c r="AO75" s="105">
        <f>VLOOKUP(AO74,Feuille3!$BL$2:$BM$5,2,FALSE)</f>
        <v>0</v>
      </c>
      <c r="AP75" s="105">
        <f>VLOOKUP(AP74,Feuille3!$BL$2:$BM$5,2,FALSE)</f>
        <v>0.66</v>
      </c>
      <c r="AQ75" s="105">
        <f>VLOOKUP(AQ74,Feuille3!$BL$2:$BM$5,2,FALSE)</f>
        <v>0</v>
      </c>
      <c r="AR75" s="105">
        <f>VLOOKUP(AR74,Feuille3!$BL$2:$BM$5,2,FALSE)</f>
        <v>0.33</v>
      </c>
      <c r="AS75" s="105">
        <f>VLOOKUP(AS74,Feuille3!$BL$2:$BM$5,2,FALSE)</f>
        <v>0</v>
      </c>
      <c r="AT75" s="105">
        <f>VLOOKUP(AT74,Feuille3!$BL$2:$BM$5,2,FALSE)</f>
        <v>1</v>
      </c>
      <c r="AU75" s="105">
        <f>VLOOKUP(AU74,Feuille3!$BL$2:$BM$5,2,FALSE)</f>
        <v>0</v>
      </c>
      <c r="AV75" s="105">
        <f>VLOOKUP(AV74,Feuille3!$BL$2:$BM$5,2,FALSE)</f>
        <v>0</v>
      </c>
      <c r="AW75" s="105">
        <f>VLOOKUP(AW74,Feuille3!$BL$2:$BM$5,2,FALSE)</f>
        <v>0</v>
      </c>
      <c r="AX75" s="105">
        <f>VLOOKUP(AX74,Feuille3!$BL$2:$BM$5,2,FALSE)</f>
        <v>0</v>
      </c>
      <c r="AY75" s="105">
        <f>VLOOKUP(AY74,Feuille3!$BL$2:$BM$5,2,FALSE)</f>
        <v>0</v>
      </c>
      <c r="AZ75" s="105">
        <f>VLOOKUP(AZ74,Feuille3!$BL$2:$BM$5,2,FALSE)</f>
        <v>0</v>
      </c>
      <c r="BA75" s="105">
        <f>VLOOKUP(BA74,Feuille3!$BL$2:$BM$5,2,FALSE)</f>
        <v>0</v>
      </c>
      <c r="BB75" s="162">
        <f>VLOOKUP(BB74,Feuille3!$BL$2:$BM$5,2,FALSE)</f>
        <v>0</v>
      </c>
      <c r="BC75" s="105">
        <f>VLOOKUP(BC74,Feuille3!$BL$2:$BM$5,2,FALSE)</f>
        <v>0</v>
      </c>
      <c r="BD75" s="105">
        <f>VLOOKUP(BD74,Feuille3!$BL$2:$BM$5,2,FALSE)</f>
        <v>1</v>
      </c>
      <c r="BE75" s="128">
        <v>0.33</v>
      </c>
      <c r="BF75" s="105">
        <f>VLOOKUP(BF74,Feuille3!$BL$2:$BM$5,2,FALSE)</f>
        <v>1</v>
      </c>
      <c r="BG75" s="105">
        <f>VLOOKUP(BG74,Feuille3!$BL$2:$BM$5,2,FALSE)</f>
        <v>0</v>
      </c>
      <c r="BH75" s="105">
        <f>VLOOKUP(BH74,Feuille3!$BL$2:$BM$5,2,FALSE)</f>
        <v>0</v>
      </c>
      <c r="BI75" s="128">
        <v>0</v>
      </c>
      <c r="BJ75" s="105">
        <f>VLOOKUP(BJ74,Feuille3!$BL$2:$BM$5,2,FALSE)</f>
        <v>1</v>
      </c>
      <c r="BK75" s="105">
        <f>VLOOKUP(BK74,Feuille3!$BL$2:$BM$5,2,FALSE)</f>
        <v>1</v>
      </c>
      <c r="BL75" s="105">
        <f>VLOOKUP(BL74,Feuille3!$BL$2:$BM$5,2,FALSE)</f>
        <v>1</v>
      </c>
      <c r="BM75" s="128">
        <v>0</v>
      </c>
      <c r="BN75" s="105">
        <f>VLOOKUP(BN74,Feuille3!$BL$2:$BM$5,2,FALSE)</f>
        <v>0.33</v>
      </c>
      <c r="BO75" s="128">
        <v>0</v>
      </c>
      <c r="BP75" s="105">
        <f>VLOOKUP(BP74,Feuille3!$BL$2:$BM$5,2,FALSE)</f>
        <v>0</v>
      </c>
      <c r="BQ75" s="105">
        <f>VLOOKUP(BQ74,Feuille3!$BL$2:$BM$5,2,FALSE)</f>
        <v>0.33</v>
      </c>
      <c r="BR75" s="105">
        <f>VLOOKUP(BR74,Feuille3!$BL$2:$BM$5,2,FALSE)</f>
        <v>1</v>
      </c>
      <c r="BS75" s="128">
        <v>0</v>
      </c>
      <c r="BT75" s="105">
        <f>VLOOKUP(BT74,Feuille3!$BL$2:$BM$5,2,FALSE)</f>
        <v>0.33</v>
      </c>
      <c r="BU75" s="105">
        <f>VLOOKUP(BU74,Feuille3!$BL$2:$BM$5,2,FALSE)</f>
        <v>0.33</v>
      </c>
      <c r="BV75" s="105">
        <f>VLOOKUP(BV74,Feuille3!$BH$2:$BI$5,2,FALSE)</f>
        <v>0</v>
      </c>
      <c r="BW75" s="105">
        <f>VLOOKUP(BW74,Feuille3!$BL$2:$BM$5,2,FALSE)</f>
        <v>0.33</v>
      </c>
      <c r="BX75" s="105">
        <f>VLOOKUP(BX74,Feuille3!$BH$2:$BI$5,2,FALSE)</f>
        <v>0</v>
      </c>
      <c r="BY75" s="105">
        <f>VLOOKUP(BY74,Feuille3!$BL$2:$BM$5,2,FALSE)</f>
        <v>0.33</v>
      </c>
    </row>
    <row r="76" spans="1:77" ht="15" thickBot="1">
      <c r="A76" s="191" t="s">
        <v>118</v>
      </c>
      <c r="B76" s="9" t="s">
        <v>49</v>
      </c>
      <c r="C76" s="104" t="s">
        <v>48</v>
      </c>
      <c r="D76" s="104" t="s">
        <v>48</v>
      </c>
      <c r="E76" s="104" t="s">
        <v>48</v>
      </c>
      <c r="F76" s="104" t="s">
        <v>48</v>
      </c>
      <c r="G76" s="104" t="s">
        <v>48</v>
      </c>
      <c r="H76" s="104" t="s">
        <v>48</v>
      </c>
      <c r="I76" s="104" t="s">
        <v>48</v>
      </c>
      <c r="J76" s="104" t="s">
        <v>48</v>
      </c>
      <c r="K76" s="104" t="s">
        <v>48</v>
      </c>
      <c r="L76" s="104" t="s">
        <v>48</v>
      </c>
      <c r="M76" s="104" t="s">
        <v>48</v>
      </c>
      <c r="N76" s="104" t="s">
        <v>48</v>
      </c>
      <c r="O76" s="104" t="s">
        <v>48</v>
      </c>
      <c r="P76" s="104" t="s">
        <v>48</v>
      </c>
      <c r="Q76" s="104" t="s">
        <v>48</v>
      </c>
      <c r="R76" s="104" t="s">
        <v>48</v>
      </c>
      <c r="S76" s="104" t="s">
        <v>48</v>
      </c>
      <c r="T76" s="104" t="s">
        <v>48</v>
      </c>
      <c r="U76" s="104" t="s">
        <v>48</v>
      </c>
      <c r="V76" s="104" t="s">
        <v>48</v>
      </c>
      <c r="W76" s="104" t="s">
        <v>48</v>
      </c>
      <c r="X76" s="104" t="s">
        <v>48</v>
      </c>
      <c r="Y76" s="104" t="s">
        <v>48</v>
      </c>
      <c r="Z76" s="104" t="s">
        <v>48</v>
      </c>
      <c r="AA76" s="104" t="s">
        <v>48</v>
      </c>
      <c r="AB76" s="104" t="s">
        <v>60</v>
      </c>
      <c r="AC76" s="104" t="s">
        <v>48</v>
      </c>
      <c r="AD76" s="104" t="s">
        <v>48</v>
      </c>
      <c r="AE76" s="104" t="s">
        <v>48</v>
      </c>
      <c r="AF76" s="104" t="s">
        <v>60</v>
      </c>
      <c r="AG76" s="104" t="s">
        <v>48</v>
      </c>
      <c r="AH76" s="104" t="s">
        <v>48</v>
      </c>
      <c r="AI76" s="104" t="s">
        <v>60</v>
      </c>
      <c r="AJ76" s="104" t="s">
        <v>48</v>
      </c>
      <c r="AK76" s="104" t="s">
        <v>60</v>
      </c>
      <c r="AL76" s="104" t="s">
        <v>60</v>
      </c>
      <c r="AM76" s="104" t="s">
        <v>48</v>
      </c>
      <c r="AN76" s="104" t="s">
        <v>48</v>
      </c>
      <c r="AO76" s="104" t="s">
        <v>48</v>
      </c>
      <c r="AP76" s="104" t="s">
        <v>29</v>
      </c>
      <c r="AQ76" s="104" t="s">
        <v>48</v>
      </c>
      <c r="AR76" s="104" t="s">
        <v>94</v>
      </c>
      <c r="AS76" s="104" t="s">
        <v>62</v>
      </c>
      <c r="AT76" s="104" t="s">
        <v>29</v>
      </c>
      <c r="AU76" s="15" t="s">
        <v>48</v>
      </c>
      <c r="AV76" s="15" t="s">
        <v>48</v>
      </c>
      <c r="AW76" s="15" t="s">
        <v>48</v>
      </c>
      <c r="AX76" s="15"/>
      <c r="AY76" s="15" t="s">
        <v>48</v>
      </c>
      <c r="AZ76" s="15" t="s">
        <v>48</v>
      </c>
      <c r="BA76" s="104"/>
      <c r="BB76" s="161" t="s">
        <v>48</v>
      </c>
      <c r="BC76" s="15" t="s">
        <v>27</v>
      </c>
      <c r="BD76" s="15" t="s">
        <v>96</v>
      </c>
      <c r="BE76" s="15" t="s">
        <v>28</v>
      </c>
      <c r="BF76" s="15" t="s">
        <v>60</v>
      </c>
      <c r="BG76" s="23" t="s">
        <v>48</v>
      </c>
      <c r="BH76" s="15" t="s">
        <v>48</v>
      </c>
      <c r="BI76" s="15" t="s">
        <v>27</v>
      </c>
      <c r="BJ76" s="15" t="s">
        <v>48</v>
      </c>
      <c r="BK76" s="15" t="s">
        <v>48</v>
      </c>
      <c r="BL76" s="15" t="s">
        <v>48</v>
      </c>
      <c r="BM76" s="15" t="s">
        <v>48</v>
      </c>
      <c r="BN76" s="15" t="s">
        <v>62</v>
      </c>
      <c r="BO76" s="15" t="s">
        <v>27</v>
      </c>
      <c r="BP76" s="15" t="s">
        <v>48</v>
      </c>
      <c r="BQ76" s="15" t="s">
        <v>48</v>
      </c>
      <c r="BR76" s="15" t="s">
        <v>48</v>
      </c>
      <c r="BS76" s="15" t="s">
        <v>27</v>
      </c>
      <c r="BT76" s="15" t="s">
        <v>48</v>
      </c>
      <c r="BU76" s="15" t="s">
        <v>48</v>
      </c>
      <c r="BV76" s="15" t="s">
        <v>48</v>
      </c>
      <c r="BW76" s="15" t="s">
        <v>48</v>
      </c>
      <c r="BX76" s="15" t="s">
        <v>48</v>
      </c>
      <c r="BY76" s="15" t="s">
        <v>48</v>
      </c>
    </row>
    <row r="77" spans="1:77" ht="15" thickBot="1">
      <c r="A77" s="191"/>
      <c r="B77" s="13" t="s">
        <v>23</v>
      </c>
      <c r="C77" s="105">
        <f>VLOOKUP(C76,Feuille3!$BN$2:$BO$6,2,FALSE)</f>
        <v>0</v>
      </c>
      <c r="D77" s="105">
        <f>VLOOKUP(D76,Feuille3!$BN$2:$BO$6,2,FALSE)</f>
        <v>0</v>
      </c>
      <c r="E77" s="105">
        <f>VLOOKUP(E76,Feuille3!$BN$2:$BO$6,2,FALSE)</f>
        <v>0</v>
      </c>
      <c r="F77" s="105">
        <f>VLOOKUP(F76,Feuille3!$BN$2:$BO$6,2,FALSE)</f>
        <v>0</v>
      </c>
      <c r="G77" s="105">
        <f>VLOOKUP(G76,Feuille3!$BN$2:$BO$6,2,FALSE)</f>
        <v>0</v>
      </c>
      <c r="H77" s="105">
        <f>VLOOKUP(H76,Feuille3!$BN$2:$BO$6,2,FALSE)</f>
        <v>0</v>
      </c>
      <c r="I77" s="105">
        <f>VLOOKUP(I76,Feuille3!$BN$2:$BO$6,2,FALSE)</f>
        <v>0</v>
      </c>
      <c r="J77" s="105">
        <f>VLOOKUP(J76,Feuille3!$BN$2:$BO$6,2,FALSE)</f>
        <v>0</v>
      </c>
      <c r="K77" s="105">
        <f>VLOOKUP(K76,Feuille3!$BN$2:$BO$6,2,FALSE)</f>
        <v>0</v>
      </c>
      <c r="L77" s="105">
        <f>VLOOKUP(L76,Feuille3!$BN$2:$BO$6,2,FALSE)</f>
        <v>0</v>
      </c>
      <c r="M77" s="105">
        <f>VLOOKUP(M76,Feuille3!$BN$2:$BO$6,2,FALSE)</f>
        <v>0</v>
      </c>
      <c r="N77" s="105">
        <f>VLOOKUP(N76,Feuille3!$BN$2:$BO$6,2,FALSE)</f>
        <v>0</v>
      </c>
      <c r="O77" s="105">
        <f>VLOOKUP(O76,Feuille3!$BN$2:$BO$6,2,FALSE)</f>
        <v>0</v>
      </c>
      <c r="P77" s="105">
        <f>VLOOKUP(P76,Feuille3!$BN$2:$BO$6,2,FALSE)</f>
        <v>0</v>
      </c>
      <c r="Q77" s="105">
        <f>VLOOKUP(Q76,Feuille3!$BN$2:$BO$6,2,FALSE)</f>
        <v>0</v>
      </c>
      <c r="R77" s="105">
        <f>VLOOKUP(R76,Feuille3!$BN$2:$BO$6,2,FALSE)</f>
        <v>0</v>
      </c>
      <c r="S77" s="105">
        <f>VLOOKUP(S76,Feuille3!$BN$2:$BO$6,2,FALSE)</f>
        <v>0</v>
      </c>
      <c r="T77" s="105">
        <f>VLOOKUP(T76,Feuille3!$BN$2:$BO$6,2,FALSE)</f>
        <v>0</v>
      </c>
      <c r="U77" s="105">
        <f>VLOOKUP(U76,Feuille3!$BN$2:$BO$6,2,FALSE)</f>
        <v>0</v>
      </c>
      <c r="V77" s="105">
        <f>VLOOKUP(V76,Feuille3!$BN$2:$BO$6,2,FALSE)</f>
        <v>0</v>
      </c>
      <c r="W77" s="105">
        <f>VLOOKUP(W76,Feuille3!$BN$2:$BO$6,2,FALSE)</f>
        <v>0</v>
      </c>
      <c r="X77" s="105">
        <f>VLOOKUP(X76,Feuille3!$BN$2:$BO$6,2,FALSE)</f>
        <v>0</v>
      </c>
      <c r="Y77" s="105">
        <f>VLOOKUP(Y76,Feuille3!$BN$2:$BO$6,2,FALSE)</f>
        <v>0</v>
      </c>
      <c r="Z77" s="105">
        <f>VLOOKUP(Z76,Feuille3!$BN$2:$BO$6,2,FALSE)</f>
        <v>0</v>
      </c>
      <c r="AA77" s="105">
        <f>VLOOKUP(AA76,Feuille3!$BN$2:$BO$6,2,FALSE)</f>
        <v>0</v>
      </c>
      <c r="AB77" s="105">
        <f>VLOOKUP(AB76,Feuille3!$BN$2:$BO$6,2,FALSE)</f>
        <v>1</v>
      </c>
      <c r="AC77" s="105">
        <f>VLOOKUP(AC76,Feuille3!$BN$2:$BO$6,2,FALSE)</f>
        <v>0</v>
      </c>
      <c r="AD77" s="105">
        <f>VLOOKUP(AD76,Feuille3!$BN$2:$BO$6,2,FALSE)</f>
        <v>0</v>
      </c>
      <c r="AE77" s="105">
        <f>VLOOKUP(AE76,Feuille3!$BN$2:$BO$6,2,FALSE)</f>
        <v>0</v>
      </c>
      <c r="AF77" s="105">
        <f>VLOOKUP(AF76,Feuille3!$BN$2:$BO$6,2,FALSE)</f>
        <v>1</v>
      </c>
      <c r="AG77" s="105">
        <f>VLOOKUP(AG76,Feuille3!$BN$2:$BO$6,2,FALSE)</f>
        <v>0</v>
      </c>
      <c r="AH77" s="105">
        <f>VLOOKUP(AH76,Feuille3!$BN$2:$BO$6,2,FALSE)</f>
        <v>0</v>
      </c>
      <c r="AI77" s="105">
        <f>VLOOKUP(AI76,Feuille3!$BN$2:$BO$6,2,FALSE)</f>
        <v>1</v>
      </c>
      <c r="AJ77" s="105">
        <f>VLOOKUP(AJ76,Feuille3!$BN$2:$BO$6,2,FALSE)</f>
        <v>0</v>
      </c>
      <c r="AK77" s="105">
        <f>VLOOKUP(AK76,Feuille3!$BN$2:$BO$6,2,FALSE)</f>
        <v>1</v>
      </c>
      <c r="AL77" s="105">
        <f>VLOOKUP(AL76,Feuille3!$BN$2:$BO$6,2,FALSE)</f>
        <v>1</v>
      </c>
      <c r="AM77" s="105">
        <f>VLOOKUP(AM76,Feuille3!$BN$2:$BO$6,2,FALSE)</f>
        <v>0</v>
      </c>
      <c r="AN77" s="105">
        <f>VLOOKUP(AN76,Feuille3!$BN$2:$BO$6,2,FALSE)</f>
        <v>0</v>
      </c>
      <c r="AO77" s="105">
        <f>VLOOKUP(AO76,Feuille3!$BN$2:$BO$6,2,FALSE)</f>
        <v>0</v>
      </c>
      <c r="AP77" s="105">
        <f>VLOOKUP(AP76,Feuille3!$BN$2:$BO$6,2,FALSE)</f>
        <v>0.75</v>
      </c>
      <c r="AQ77" s="105">
        <f>VLOOKUP(AQ76,Feuille3!$BN$2:$BO$6,2,FALSE)</f>
        <v>0</v>
      </c>
      <c r="AR77" s="105">
        <f>VLOOKUP(AR76,Feuille3!$BN$2:$BO$6,2,FALSE)</f>
        <v>0.5</v>
      </c>
      <c r="AS77" s="105">
        <f>VLOOKUP(AS76,Feuille3!$BN$2:$BO$6,2,FALSE)</f>
        <v>0.25</v>
      </c>
      <c r="AT77" s="105">
        <f>VLOOKUP(AT76,Feuille3!$BN$2:$BO$6,2,FALSE)</f>
        <v>0.75</v>
      </c>
      <c r="AU77" s="105">
        <f>VLOOKUP(AU76,Feuille3!$BN$2:$BO$6,2,FALSE)</f>
        <v>0</v>
      </c>
      <c r="AV77" s="105">
        <f>VLOOKUP(AV76,Feuille3!$BN$2:$BO$6,2,FALSE)</f>
        <v>0</v>
      </c>
      <c r="AW77" s="105">
        <f>VLOOKUP(AW76,Feuille3!$BN$2:$BO$6,2,FALSE)</f>
        <v>0</v>
      </c>
      <c r="AX77" s="105" t="e">
        <f>VLOOKUP(AX76,Feuille3!$BN$2:$BO$6,2,FALSE)</f>
        <v>#N/A</v>
      </c>
      <c r="AY77" s="105">
        <f>VLOOKUP(AY76,Feuille3!$BN$2:$BO$6,2,FALSE)</f>
        <v>0</v>
      </c>
      <c r="AZ77" s="105">
        <f>VLOOKUP(AZ76,Feuille3!$BN$2:$BO$6,2,FALSE)</f>
        <v>0</v>
      </c>
      <c r="BA77" s="105" t="e">
        <f>VLOOKUP(BA76,Feuille3!$BN$2:$BO$6,2,FALSE)</f>
        <v>#N/A</v>
      </c>
      <c r="BB77" s="162">
        <f>VLOOKUP(BB76,Feuille3!$BN$2:$BO$6,2,FALSE)</f>
        <v>0</v>
      </c>
      <c r="BC77" s="105">
        <f>VLOOKUP(BC76,Feuille3!$BN$2:$BO$6,2,FALSE)</f>
        <v>1</v>
      </c>
      <c r="BD77" s="105">
        <f>VLOOKUP(BD76,Feuille3!$BN$2:$BO$6,2,FALSE)</f>
        <v>0.5</v>
      </c>
      <c r="BE77" s="128">
        <v>0.25</v>
      </c>
      <c r="BF77" s="105">
        <f>VLOOKUP(BF76,Feuille3!$BN$2:$BO$6,2,FALSE)</f>
        <v>1</v>
      </c>
      <c r="BG77" s="105">
        <f>VLOOKUP(BG76,Feuille3!$BN$2:$BO$6,2,FALSE)</f>
        <v>0</v>
      </c>
      <c r="BH77" s="105">
        <f>VLOOKUP(BH76,Feuille3!$BN$2:$BO$6,2,FALSE)</f>
        <v>0</v>
      </c>
      <c r="BI77" s="128">
        <v>1</v>
      </c>
      <c r="BJ77" s="105">
        <f>VLOOKUP(BJ76,Feuille3!$BN$2:$BO$6,2,FALSE)</f>
        <v>0</v>
      </c>
      <c r="BK77" s="105">
        <f>VLOOKUP(BK76,Feuille3!$BN$2:$BO$6,2,FALSE)</f>
        <v>0</v>
      </c>
      <c r="BL77" s="105">
        <f>VLOOKUP(BL76,Feuille3!$BN$2:$BO$6,2,FALSE)</f>
        <v>0</v>
      </c>
      <c r="BM77" s="128">
        <v>0</v>
      </c>
      <c r="BN77" s="105">
        <f>VLOOKUP(BN76,Feuille3!$BN$2:$BO$6,2,FALSE)</f>
        <v>0.25</v>
      </c>
      <c r="BO77" s="128">
        <v>1</v>
      </c>
      <c r="BP77" s="105">
        <f>VLOOKUP(BP76,Feuille3!$BN$2:$BO$6,2,FALSE)</f>
        <v>0</v>
      </c>
      <c r="BQ77" s="105">
        <f>VLOOKUP(BQ76,Feuille3!$BN$2:$BO$6,2,FALSE)</f>
        <v>0</v>
      </c>
      <c r="BR77" s="105">
        <f>VLOOKUP(BR76,Feuille3!$BN$2:$BO$6,2,FALSE)</f>
        <v>0</v>
      </c>
      <c r="BS77" s="128">
        <v>1</v>
      </c>
      <c r="BT77" s="105">
        <f>VLOOKUP(BT76,Feuille3!$BN$2:$BO$6,2,FALSE)</f>
        <v>0</v>
      </c>
      <c r="BU77" s="105">
        <f>VLOOKUP(BU76,Feuille3!$BN$2:$BO$6,2,FALSE)</f>
        <v>0</v>
      </c>
      <c r="BV77" s="105">
        <f>VLOOKUP(BV76,Feuille3!$BN$2:$BO$6,2,FALSE)</f>
        <v>0</v>
      </c>
      <c r="BW77" s="105">
        <f>VLOOKUP(BW76,Feuille3!$BN$2:$BO$6,2,FALSE)</f>
        <v>0</v>
      </c>
      <c r="BX77" s="105">
        <f>VLOOKUP(BX76,Feuille3!$BN$2:$BO$6,2,FALSE)</f>
        <v>0</v>
      </c>
      <c r="BY77" s="105">
        <f>VLOOKUP(BY76,Feuille3!$BN$2:$BO$6,2,FALSE)</f>
        <v>0</v>
      </c>
    </row>
    <row r="78" spans="1:77" ht="15" thickBot="1">
      <c r="A78" s="191" t="s">
        <v>119</v>
      </c>
      <c r="B78" s="9" t="s">
        <v>49</v>
      </c>
      <c r="C78" s="121" t="s">
        <v>94</v>
      </c>
      <c r="D78" s="121" t="s">
        <v>120</v>
      </c>
      <c r="E78" s="121" t="s">
        <v>120</v>
      </c>
      <c r="F78" s="121" t="s">
        <v>120</v>
      </c>
      <c r="G78" s="121" t="s">
        <v>120</v>
      </c>
      <c r="H78" s="121" t="s">
        <v>120</v>
      </c>
      <c r="I78" s="121" t="s">
        <v>94</v>
      </c>
      <c r="J78" s="121" t="s">
        <v>120</v>
      </c>
      <c r="K78" s="121" t="s">
        <v>120</v>
      </c>
      <c r="L78" s="121" t="s">
        <v>120</v>
      </c>
      <c r="M78" s="121" t="s">
        <v>120</v>
      </c>
      <c r="N78" s="121" t="s">
        <v>94</v>
      </c>
      <c r="O78" s="121" t="s">
        <v>120</v>
      </c>
      <c r="P78" s="121" t="s">
        <v>60</v>
      </c>
      <c r="Q78" s="121" t="s">
        <v>48</v>
      </c>
      <c r="R78" s="121" t="s">
        <v>48</v>
      </c>
      <c r="S78" s="121" t="s">
        <v>48</v>
      </c>
      <c r="T78" s="121" t="s">
        <v>48</v>
      </c>
      <c r="U78" s="121" t="s">
        <v>94</v>
      </c>
      <c r="V78" s="121" t="s">
        <v>120</v>
      </c>
      <c r="W78" s="121" t="s">
        <v>94</v>
      </c>
      <c r="X78" s="121" t="s">
        <v>94</v>
      </c>
      <c r="Y78" s="121" t="s">
        <v>60</v>
      </c>
      <c r="Z78" s="117" t="s">
        <v>27</v>
      </c>
      <c r="AA78" s="117" t="s">
        <v>27</v>
      </c>
      <c r="AB78" s="104" t="s">
        <v>60</v>
      </c>
      <c r="AC78" s="117" t="s">
        <v>48</v>
      </c>
      <c r="AD78" s="104" t="s">
        <v>27</v>
      </c>
      <c r="AE78" s="104" t="s">
        <v>27</v>
      </c>
      <c r="AF78" s="104" t="s">
        <v>27</v>
      </c>
      <c r="AG78" s="104" t="s">
        <v>60</v>
      </c>
      <c r="AH78" s="121" t="s">
        <v>94</v>
      </c>
      <c r="AI78" s="117" t="s">
        <v>60</v>
      </c>
      <c r="AJ78" s="117" t="s">
        <v>60</v>
      </c>
      <c r="AK78" s="117" t="s">
        <v>48</v>
      </c>
      <c r="AL78" s="117" t="s">
        <v>60</v>
      </c>
      <c r="AM78" s="117" t="s">
        <v>48</v>
      </c>
      <c r="AN78" s="121" t="s">
        <v>94</v>
      </c>
      <c r="AO78" s="117" t="s">
        <v>48</v>
      </c>
      <c r="AP78" s="117" t="s">
        <v>60</v>
      </c>
      <c r="AQ78" s="117" t="s">
        <v>48</v>
      </c>
      <c r="AR78" s="117" t="s">
        <v>120</v>
      </c>
      <c r="AS78" s="117" t="s">
        <v>120</v>
      </c>
      <c r="AT78" s="117" t="s">
        <v>60</v>
      </c>
      <c r="AU78" s="15" t="s">
        <v>48</v>
      </c>
      <c r="AV78" s="15" t="s">
        <v>48</v>
      </c>
      <c r="AW78" s="15" t="s">
        <v>48</v>
      </c>
      <c r="AX78" s="15" t="s">
        <v>48</v>
      </c>
      <c r="AY78" s="15" t="s">
        <v>48</v>
      </c>
      <c r="AZ78" s="15" t="s">
        <v>48</v>
      </c>
      <c r="BA78" s="15" t="s">
        <v>48</v>
      </c>
      <c r="BB78" s="161" t="s">
        <v>48</v>
      </c>
      <c r="BC78" s="15" t="s">
        <v>27</v>
      </c>
      <c r="BD78" s="15" t="s">
        <v>96</v>
      </c>
      <c r="BE78" s="15" t="s">
        <v>120</v>
      </c>
      <c r="BF78" s="15" t="s">
        <v>27</v>
      </c>
      <c r="BG78" s="23" t="s">
        <v>120</v>
      </c>
      <c r="BH78" s="15" t="s">
        <v>120</v>
      </c>
      <c r="BI78" s="15" t="s">
        <v>48</v>
      </c>
      <c r="BJ78" s="11" t="s">
        <v>48</v>
      </c>
      <c r="BK78" s="16" t="s">
        <v>27</v>
      </c>
      <c r="BL78" s="11" t="s">
        <v>48</v>
      </c>
      <c r="BM78" s="15" t="s">
        <v>48</v>
      </c>
      <c r="BN78" s="11" t="s">
        <v>48</v>
      </c>
      <c r="BO78" s="15" t="s">
        <v>48</v>
      </c>
      <c r="BP78" s="11" t="s">
        <v>48</v>
      </c>
      <c r="BQ78" s="11" t="s">
        <v>48</v>
      </c>
      <c r="BR78" s="11" t="s">
        <v>48</v>
      </c>
      <c r="BS78" s="23" t="s">
        <v>96</v>
      </c>
      <c r="BT78" s="11" t="s">
        <v>48</v>
      </c>
      <c r="BU78" s="11" t="s">
        <v>48</v>
      </c>
      <c r="BV78" s="11" t="s">
        <v>48</v>
      </c>
      <c r="BW78" s="11" t="s">
        <v>48</v>
      </c>
      <c r="BX78" s="11" t="s">
        <v>48</v>
      </c>
      <c r="BY78" s="11" t="s">
        <v>48</v>
      </c>
    </row>
    <row r="79" spans="1:77" ht="15" thickBot="1">
      <c r="A79" s="191"/>
      <c r="B79" s="13" t="s">
        <v>23</v>
      </c>
      <c r="C79" s="122">
        <f>VLOOKUP(C78,Feuille3!$BP$2:$BQ$6,2,FALSE)</f>
        <v>0.5</v>
      </c>
      <c r="D79" s="122">
        <f>VLOOKUP(D78,Feuille3!$BP$2:$BQ$6,2,FALSE)</f>
        <v>0</v>
      </c>
      <c r="E79" s="122">
        <f>VLOOKUP(E78,Feuille3!$BP$2:$BQ$6,2,FALSE)</f>
        <v>0</v>
      </c>
      <c r="F79" s="122">
        <f>VLOOKUP(F78,Feuille3!$BP$2:$BQ$6,2,FALSE)</f>
        <v>0</v>
      </c>
      <c r="G79" s="122">
        <f>VLOOKUP(G78,Feuille3!$BP$2:$BQ$6,2,FALSE)</f>
        <v>0</v>
      </c>
      <c r="H79" s="122">
        <f>VLOOKUP(H78,Feuille3!$BP$2:$BQ$6,2,FALSE)</f>
        <v>0</v>
      </c>
      <c r="I79" s="122">
        <f>VLOOKUP(I78,Feuille3!$BP$2:$BQ$6,2,FALSE)</f>
        <v>0.5</v>
      </c>
      <c r="J79" s="122">
        <f>VLOOKUP(J78,Feuille3!$BP$2:$BQ$6,2,FALSE)</f>
        <v>0</v>
      </c>
      <c r="K79" s="122">
        <f>VLOOKUP(K78,Feuille3!$BP$2:$BQ$6,2,FALSE)</f>
        <v>0</v>
      </c>
      <c r="L79" s="122">
        <f>VLOOKUP(L78,Feuille3!$BP$2:$BQ$6,2,FALSE)</f>
        <v>0</v>
      </c>
      <c r="M79" s="122">
        <f>VLOOKUP(M78,Feuille3!$BP$2:$BQ$6,2,FALSE)</f>
        <v>0</v>
      </c>
      <c r="N79" s="122">
        <f>VLOOKUP(N78,Feuille3!$BP$2:$BQ$6,2,FALSE)</f>
        <v>0.5</v>
      </c>
      <c r="O79" s="122">
        <f>VLOOKUP(O78,Feuille3!$BP$2:$BQ$6,2,FALSE)</f>
        <v>0</v>
      </c>
      <c r="P79" s="122">
        <f>VLOOKUP(P78,Feuille3!$BP$2:$BQ$6,2,FALSE)</f>
        <v>1</v>
      </c>
      <c r="Q79" s="122">
        <f>VLOOKUP(Q78,Feuille3!$BP$2:$BQ$6,2,FALSE)</f>
        <v>0</v>
      </c>
      <c r="R79" s="122">
        <f>VLOOKUP(R78,Feuille3!$BP$2:$BQ$6,2,FALSE)</f>
        <v>0</v>
      </c>
      <c r="S79" s="122">
        <f>VLOOKUP(S78,Feuille3!$BP$2:$BQ$6,2,FALSE)</f>
        <v>0</v>
      </c>
      <c r="T79" s="122">
        <f>VLOOKUP(T78,Feuille3!$BP$2:$BQ$6,2,FALSE)</f>
        <v>0</v>
      </c>
      <c r="U79" s="122">
        <f>VLOOKUP(U78,Feuille3!$BP$2:$BQ$6,2,FALSE)</f>
        <v>0.5</v>
      </c>
      <c r="V79" s="122">
        <f>VLOOKUP(V78,Feuille3!$BP$2:$BQ$6,2,FALSE)</f>
        <v>0</v>
      </c>
      <c r="W79" s="122">
        <f>VLOOKUP(W78,Feuille3!$BP$2:$BQ$6,2,FALSE)</f>
        <v>0.5</v>
      </c>
      <c r="X79" s="122">
        <f>VLOOKUP(X78,Feuille3!$BP$2:$BQ$6,2,FALSE)</f>
        <v>0.5</v>
      </c>
      <c r="Y79" s="122">
        <f>VLOOKUP(Y78,Feuille3!$BP$2:$BQ$6,2,FALSE)</f>
        <v>1</v>
      </c>
      <c r="Z79" s="122">
        <f>VLOOKUP(Z78,Feuille3!$BP$2:$BQ$6,2,FALSE)</f>
        <v>1</v>
      </c>
      <c r="AA79" s="122">
        <f>VLOOKUP(AA78,Feuille3!$BP$2:$BQ$6,2,FALSE)</f>
        <v>1</v>
      </c>
      <c r="AB79" s="122">
        <f>VLOOKUP(AB78,Feuille3!$BP$2:$BQ$6,2,FALSE)</f>
        <v>1</v>
      </c>
      <c r="AC79" s="122">
        <f>VLOOKUP(AC78,Feuille3!$BP$2:$BQ$6,2,FALSE)</f>
        <v>0</v>
      </c>
      <c r="AD79" s="122">
        <f>VLOOKUP(AD78,Feuille3!$BP$2:$BQ$6,2,FALSE)</f>
        <v>1</v>
      </c>
      <c r="AE79" s="122">
        <f>VLOOKUP(AE78,Feuille3!$BP$2:$BQ$6,2,FALSE)</f>
        <v>1</v>
      </c>
      <c r="AF79" s="122">
        <f>VLOOKUP(AF78,Feuille3!$BP$2:$BQ$6,2,FALSE)</f>
        <v>1</v>
      </c>
      <c r="AG79" s="122">
        <f>VLOOKUP(AG78,Feuille3!$BP$2:$BQ$6,2,FALSE)</f>
        <v>1</v>
      </c>
      <c r="AH79" s="122">
        <f>VLOOKUP(AH78,Feuille3!$BP$2:$BQ$6,2,FALSE)</f>
        <v>0.5</v>
      </c>
      <c r="AI79" s="122">
        <f>VLOOKUP(AI78,Feuille3!$BP$2:$BQ$6,2,FALSE)</f>
        <v>1</v>
      </c>
      <c r="AJ79" s="122">
        <f>VLOOKUP(AJ78,Feuille3!$BP$2:$BQ$6,2,FALSE)</f>
        <v>1</v>
      </c>
      <c r="AK79" s="122">
        <f>VLOOKUP(AK78,Feuille3!$BP$2:$BQ$6,2,FALSE)</f>
        <v>0</v>
      </c>
      <c r="AL79" s="122">
        <f>VLOOKUP(AL78,Feuille3!$BP$2:$BQ$6,2,FALSE)</f>
        <v>1</v>
      </c>
      <c r="AM79" s="122">
        <f>VLOOKUP(AM78,Feuille3!$BP$2:$BQ$6,2,FALSE)</f>
        <v>0</v>
      </c>
      <c r="AN79" s="122">
        <f>VLOOKUP(AN78,Feuille3!$BP$2:$BQ$6,2,FALSE)</f>
        <v>0.5</v>
      </c>
      <c r="AO79" s="122">
        <f>VLOOKUP(AO78,Feuille3!$BP$2:$BQ$6,2,FALSE)</f>
        <v>0</v>
      </c>
      <c r="AP79" s="122">
        <f>VLOOKUP(AP78,Feuille3!$BP$2:$BQ$6,2,FALSE)</f>
        <v>1</v>
      </c>
      <c r="AQ79" s="122">
        <f>VLOOKUP(AQ78,Feuille3!$BP$2:$BQ$6,2,FALSE)</f>
        <v>0</v>
      </c>
      <c r="AR79" s="122">
        <f>VLOOKUP(AR78,Feuille3!$BP$2:$BQ$6,2,FALSE)</f>
        <v>0</v>
      </c>
      <c r="AS79" s="122">
        <f>VLOOKUP(AS78,Feuille3!$BP$2:$BQ$6,2,FALSE)</f>
        <v>0</v>
      </c>
      <c r="AT79" s="122">
        <f>VLOOKUP(AT78,Feuille3!$BP$2:$BQ$6,2,FALSE)</f>
        <v>1</v>
      </c>
      <c r="AU79" s="122">
        <f>VLOOKUP(AU78,Feuille3!$BP$2:$BQ$6,2,FALSE)</f>
        <v>0</v>
      </c>
      <c r="AV79" s="122">
        <f>VLOOKUP(AV78,Feuille3!$BP$2:$BQ$6,2,FALSE)</f>
        <v>0</v>
      </c>
      <c r="AW79" s="122">
        <f>VLOOKUP(AW78,Feuille3!$BP$2:$BQ$6,2,FALSE)</f>
        <v>0</v>
      </c>
      <c r="AX79" s="122">
        <f>VLOOKUP(AX78,Feuille3!$BP$2:$BQ$6,2,FALSE)</f>
        <v>0</v>
      </c>
      <c r="AY79" s="122">
        <f>VLOOKUP(AY78,Feuille3!$BP$2:$BQ$6,2,FALSE)</f>
        <v>0</v>
      </c>
      <c r="AZ79" s="122">
        <f>VLOOKUP(AZ78,Feuille3!$BP$2:$BQ$6,2,FALSE)</f>
        <v>0</v>
      </c>
      <c r="BA79" s="122">
        <f>VLOOKUP(BA78,Feuille3!$BP$2:$BQ$6,2,FALSE)</f>
        <v>0</v>
      </c>
      <c r="BB79" s="162">
        <f>VLOOKUP(BB78,Feuille3!$BP$2:$BQ$6,2,FALSE)</f>
        <v>0</v>
      </c>
      <c r="BC79" s="122">
        <f>VLOOKUP(BC78,Feuille3!$BP$2:$BQ$6,2,FALSE)</f>
        <v>1</v>
      </c>
      <c r="BD79" s="122">
        <f>VLOOKUP(BD78,Feuille3!$BP$2:$BQ$6,2,FALSE)</f>
        <v>0.5</v>
      </c>
      <c r="BE79" s="128">
        <v>0</v>
      </c>
      <c r="BF79" s="122">
        <f>VLOOKUP(BF78,Feuille3!$BP$2:$BQ$6,2,FALSE)</f>
        <v>1</v>
      </c>
      <c r="BG79" s="122">
        <f>VLOOKUP(BG78,Feuille3!$BP$2:$BQ$6,2,FALSE)</f>
        <v>0</v>
      </c>
      <c r="BH79" s="122">
        <f>VLOOKUP(BH78,Feuille3!$BP$2:$BQ$6,2,FALSE)</f>
        <v>0</v>
      </c>
      <c r="BI79" s="128">
        <v>0</v>
      </c>
      <c r="BJ79" s="122">
        <f>VLOOKUP(BJ78,Feuille3!$BP$2:$BQ$6,2,FALSE)</f>
        <v>0</v>
      </c>
      <c r="BK79" s="122">
        <f>VLOOKUP(BK78,Feuille3!$BP$2:$BQ$6,2,FALSE)</f>
        <v>1</v>
      </c>
      <c r="BL79" s="122">
        <f>VLOOKUP(BL78,Feuille3!$BP$2:$BQ$6,2,FALSE)</f>
        <v>0</v>
      </c>
      <c r="BM79" s="128">
        <v>0</v>
      </c>
      <c r="BN79" s="122">
        <f>VLOOKUP(BN78,Feuille3!$BP$2:$BQ$6,2,FALSE)</f>
        <v>0</v>
      </c>
      <c r="BO79" s="128">
        <v>0</v>
      </c>
      <c r="BP79" s="122">
        <f>VLOOKUP(BP78,Feuille3!$BP$2:$BQ$6,2,FALSE)</f>
        <v>0</v>
      </c>
      <c r="BQ79" s="122">
        <f>VLOOKUP(BQ78,Feuille3!$BP$2:$BQ$6,2,FALSE)</f>
        <v>0</v>
      </c>
      <c r="BR79" s="122">
        <f>VLOOKUP(BR78,Feuille3!$BP$2:$BQ$6,2,FALSE)</f>
        <v>0</v>
      </c>
      <c r="BS79" s="128">
        <v>0.5</v>
      </c>
      <c r="BT79" s="122">
        <f>VLOOKUP(BT78,Feuille3!$BP$2:$BQ$6,2,FALSE)</f>
        <v>0</v>
      </c>
      <c r="BU79" s="122">
        <f>VLOOKUP(BU78,Feuille3!$BP$2:$BQ$6,2,FALSE)</f>
        <v>0</v>
      </c>
      <c r="BV79" s="122">
        <f>VLOOKUP(BV78,Feuille3!$BP$2:$BQ$6,2,FALSE)</f>
        <v>0</v>
      </c>
      <c r="BW79" s="122">
        <f>VLOOKUP(BW78,Feuille3!$BP$2:$BQ$6,2,FALSE)</f>
        <v>0</v>
      </c>
      <c r="BX79" s="122">
        <f>VLOOKUP(BX78,Feuille3!$BP$2:$BQ$6,2,FALSE)</f>
        <v>0</v>
      </c>
      <c r="BY79" s="122">
        <f>VLOOKUP(BY78,Feuille3!$BP$2:$BQ$6,2,FALSE)</f>
        <v>0</v>
      </c>
    </row>
    <row r="80" spans="1:77" ht="15" thickBot="1">
      <c r="A80" s="191" t="s">
        <v>121</v>
      </c>
      <c r="B80" s="9" t="s">
        <v>49</v>
      </c>
      <c r="C80" s="121" t="s">
        <v>29</v>
      </c>
      <c r="D80" s="104" t="s">
        <v>27</v>
      </c>
      <c r="E80" s="104" t="s">
        <v>27</v>
      </c>
      <c r="F80" s="104" t="s">
        <v>27</v>
      </c>
      <c r="G80" s="104" t="s">
        <v>27</v>
      </c>
      <c r="H80" s="104" t="s">
        <v>27</v>
      </c>
      <c r="I80" s="104" t="s">
        <v>27</v>
      </c>
      <c r="J80" s="104" t="s">
        <v>48</v>
      </c>
      <c r="K80" s="104" t="s">
        <v>27</v>
      </c>
      <c r="L80" s="104" t="s">
        <v>48</v>
      </c>
      <c r="M80" s="104" t="s">
        <v>48</v>
      </c>
      <c r="N80" s="104" t="s">
        <v>29</v>
      </c>
      <c r="O80" s="104" t="s">
        <v>60</v>
      </c>
      <c r="P80" s="104" t="s">
        <v>60</v>
      </c>
      <c r="Q80" s="104" t="s">
        <v>29</v>
      </c>
      <c r="R80" s="104" t="s">
        <v>62</v>
      </c>
      <c r="S80" s="104" t="s">
        <v>48</v>
      </c>
      <c r="T80" s="104" t="s">
        <v>48</v>
      </c>
      <c r="U80" s="121" t="s">
        <v>29</v>
      </c>
      <c r="V80" s="104" t="s">
        <v>48</v>
      </c>
      <c r="W80" s="104" t="s">
        <v>62</v>
      </c>
      <c r="X80" s="104" t="s">
        <v>29</v>
      </c>
      <c r="Y80" s="104" t="s">
        <v>29</v>
      </c>
      <c r="Z80" s="104" t="s">
        <v>60</v>
      </c>
      <c r="AA80" s="104" t="s">
        <v>60</v>
      </c>
      <c r="AB80" s="104" t="s">
        <v>60</v>
      </c>
      <c r="AC80" s="117" t="s">
        <v>48</v>
      </c>
      <c r="AD80" s="104" t="s">
        <v>60</v>
      </c>
      <c r="AE80" s="104" t="s">
        <v>60</v>
      </c>
      <c r="AF80" s="104" t="s">
        <v>60</v>
      </c>
      <c r="AG80" s="104" t="s">
        <v>60</v>
      </c>
      <c r="AH80" s="121" t="s">
        <v>29</v>
      </c>
      <c r="AI80" s="104" t="s">
        <v>60</v>
      </c>
      <c r="AJ80" s="104" t="s">
        <v>60</v>
      </c>
      <c r="AK80" s="104" t="s">
        <v>60</v>
      </c>
      <c r="AL80" s="104" t="s">
        <v>60</v>
      </c>
      <c r="AM80" s="104" t="s">
        <v>48</v>
      </c>
      <c r="AN80" s="121" t="s">
        <v>29</v>
      </c>
      <c r="AO80" s="104" t="s">
        <v>48</v>
      </c>
      <c r="AP80" s="104" t="s">
        <v>29</v>
      </c>
      <c r="AQ80" s="104" t="s">
        <v>48</v>
      </c>
      <c r="AR80" s="104" t="s">
        <v>29</v>
      </c>
      <c r="AS80" s="104" t="s">
        <v>62</v>
      </c>
      <c r="AT80" s="104" t="s">
        <v>60</v>
      </c>
      <c r="AU80" s="15" t="s">
        <v>27</v>
      </c>
      <c r="AV80" s="15" t="s">
        <v>48</v>
      </c>
      <c r="AW80" s="15" t="s">
        <v>48</v>
      </c>
      <c r="AX80" s="15" t="s">
        <v>29</v>
      </c>
      <c r="AY80" s="15" t="s">
        <v>48</v>
      </c>
      <c r="AZ80" s="15" t="s">
        <v>48</v>
      </c>
      <c r="BA80" s="15" t="s">
        <v>48</v>
      </c>
      <c r="BB80" s="161" t="s">
        <v>48</v>
      </c>
      <c r="BC80" s="15" t="s">
        <v>27</v>
      </c>
      <c r="BD80" s="15" t="s">
        <v>29</v>
      </c>
      <c r="BE80" s="15" t="s">
        <v>62</v>
      </c>
      <c r="BF80" s="15" t="s">
        <v>27</v>
      </c>
      <c r="BG80" s="23" t="s">
        <v>29</v>
      </c>
      <c r="BH80" s="16" t="s">
        <v>27</v>
      </c>
      <c r="BI80" s="15" t="s">
        <v>27</v>
      </c>
      <c r="BJ80" s="16" t="s">
        <v>27</v>
      </c>
      <c r="BK80" s="15" t="s">
        <v>29</v>
      </c>
      <c r="BL80" s="16" t="s">
        <v>27</v>
      </c>
      <c r="BM80" s="15" t="s">
        <v>48</v>
      </c>
      <c r="BN80" s="15" t="s">
        <v>48</v>
      </c>
      <c r="BO80" s="15" t="s">
        <v>48</v>
      </c>
      <c r="BP80" s="15" t="s">
        <v>48</v>
      </c>
      <c r="BQ80" s="15" t="s">
        <v>48</v>
      </c>
      <c r="BR80" s="15" t="s">
        <v>48</v>
      </c>
      <c r="BS80" s="15" t="s">
        <v>27</v>
      </c>
      <c r="BT80" s="15" t="s">
        <v>48</v>
      </c>
      <c r="BU80" s="15" t="s">
        <v>48</v>
      </c>
      <c r="BV80" s="15" t="s">
        <v>48</v>
      </c>
      <c r="BW80" s="15" t="s">
        <v>48</v>
      </c>
      <c r="BX80" s="15" t="s">
        <v>48</v>
      </c>
      <c r="BY80" s="15" t="s">
        <v>48</v>
      </c>
    </row>
    <row r="81" spans="1:77" ht="15" thickBot="1">
      <c r="A81" s="191"/>
      <c r="B81" s="13" t="s">
        <v>23</v>
      </c>
      <c r="C81" s="122">
        <f>VLOOKUP(C80,Feuille3!$BR$2:$BS$6,2,FALSE)</f>
        <v>0.66</v>
      </c>
      <c r="D81" s="122">
        <f>VLOOKUP(D80,Feuille3!$BR$2:$BS$6,2,FALSE)</f>
        <v>1</v>
      </c>
      <c r="E81" s="122">
        <f>VLOOKUP(E80,Feuille3!$BR$2:$BS$6,2,FALSE)</f>
        <v>1</v>
      </c>
      <c r="F81" s="122">
        <f>VLOOKUP(F80,Feuille3!$BR$2:$BS$6,2,FALSE)</f>
        <v>1</v>
      </c>
      <c r="G81" s="122">
        <f>VLOOKUP(G80,Feuille3!$BR$2:$BS$6,2,FALSE)</f>
        <v>1</v>
      </c>
      <c r="H81" s="122">
        <f>VLOOKUP(H80,Feuille3!$BR$2:$BS$6,2,FALSE)</f>
        <v>1</v>
      </c>
      <c r="I81" s="122">
        <f>VLOOKUP(I80,Feuille3!$BR$2:$BS$6,2,FALSE)</f>
        <v>1</v>
      </c>
      <c r="J81" s="122">
        <f>VLOOKUP(J80,Feuille3!$BR$2:$BS$6,2,FALSE)</f>
        <v>0</v>
      </c>
      <c r="K81" s="122">
        <f>VLOOKUP(K80,Feuille3!$BR$2:$BS$6,2,FALSE)</f>
        <v>1</v>
      </c>
      <c r="L81" s="122">
        <f>VLOOKUP(L80,Feuille3!$BR$2:$BS$6,2,FALSE)</f>
        <v>0</v>
      </c>
      <c r="M81" s="122">
        <f>VLOOKUP(M80,Feuille3!$BR$2:$BS$6,2,FALSE)</f>
        <v>0</v>
      </c>
      <c r="N81" s="122">
        <f>VLOOKUP(N80,Feuille3!$BR$2:$BS$6,2,FALSE)</f>
        <v>0.66</v>
      </c>
      <c r="O81" s="122">
        <f>VLOOKUP(O80,Feuille3!$BR$2:$BS$6,2,FALSE)</f>
        <v>1</v>
      </c>
      <c r="P81" s="122">
        <f>VLOOKUP(P80,Feuille3!$BR$2:$BS$6,2,FALSE)</f>
        <v>1</v>
      </c>
      <c r="Q81" s="122">
        <f>VLOOKUP(Q80,Feuille3!$BR$2:$BS$6,2,FALSE)</f>
        <v>0.66</v>
      </c>
      <c r="R81" s="122">
        <f>VLOOKUP(R80,Feuille3!$BR$2:$BS$6,2,FALSE)</f>
        <v>0.33</v>
      </c>
      <c r="S81" s="122">
        <f>VLOOKUP(S80,Feuille3!$BR$2:$BS$6,2,FALSE)</f>
        <v>0</v>
      </c>
      <c r="T81" s="122">
        <f>VLOOKUP(T80,Feuille3!$BR$2:$BS$6,2,FALSE)</f>
        <v>0</v>
      </c>
      <c r="U81" s="122">
        <f>VLOOKUP(U80,Feuille3!$BR$2:$BS$6,2,FALSE)</f>
        <v>0.66</v>
      </c>
      <c r="V81" s="122">
        <f>VLOOKUP(V80,Feuille3!$BR$2:$BS$6,2,FALSE)</f>
        <v>0</v>
      </c>
      <c r="W81" s="122">
        <f>VLOOKUP(W80,Feuille3!$BR$2:$BS$6,2,FALSE)</f>
        <v>0.33</v>
      </c>
      <c r="X81" s="122">
        <f>VLOOKUP(X80,Feuille3!$BR$2:$BS$6,2,FALSE)</f>
        <v>0.66</v>
      </c>
      <c r="Y81" s="122">
        <f>VLOOKUP(Y80,Feuille3!$BR$2:$BS$6,2,FALSE)</f>
        <v>0.66</v>
      </c>
      <c r="Z81" s="122">
        <f>VLOOKUP(Z80,Feuille3!$BR$2:$BS$6,2,FALSE)</f>
        <v>1</v>
      </c>
      <c r="AA81" s="122">
        <f>VLOOKUP(AA80,Feuille3!$BR$2:$BS$6,2,FALSE)</f>
        <v>1</v>
      </c>
      <c r="AB81" s="122">
        <f>VLOOKUP(AB80,Feuille3!$BR$2:$BS$6,2,FALSE)</f>
        <v>1</v>
      </c>
      <c r="AC81" s="122">
        <f>VLOOKUP(AC80,Feuille3!$BR$2:$BS$6,2,FALSE)</f>
        <v>0</v>
      </c>
      <c r="AD81" s="122">
        <f>VLOOKUP(AD80,Feuille3!$BR$2:$BS$6,2,FALSE)</f>
        <v>1</v>
      </c>
      <c r="AE81" s="122">
        <f>VLOOKUP(AE80,Feuille3!$BR$2:$BS$6,2,FALSE)</f>
        <v>1</v>
      </c>
      <c r="AF81" s="122">
        <f>VLOOKUP(AF80,Feuille3!$BR$2:$BS$6,2,FALSE)</f>
        <v>1</v>
      </c>
      <c r="AG81" s="122">
        <f>VLOOKUP(AG80,Feuille3!$BR$2:$BS$6,2,FALSE)</f>
        <v>1</v>
      </c>
      <c r="AH81" s="122">
        <f>VLOOKUP(AH80,Feuille3!$BR$2:$BS$6,2,FALSE)</f>
        <v>0.66</v>
      </c>
      <c r="AI81" s="122">
        <f>VLOOKUP(AI80,Feuille3!$BR$2:$BS$6,2,FALSE)</f>
        <v>1</v>
      </c>
      <c r="AJ81" s="122">
        <f>VLOOKUP(AJ80,Feuille3!$BR$2:$BS$6,2,FALSE)</f>
        <v>1</v>
      </c>
      <c r="AK81" s="122">
        <f>VLOOKUP(AK80,Feuille3!$BR$2:$BS$6,2,FALSE)</f>
        <v>1</v>
      </c>
      <c r="AL81" s="122">
        <f>VLOOKUP(AL80,Feuille3!$BR$2:$BS$6,2,FALSE)</f>
        <v>1</v>
      </c>
      <c r="AM81" s="122">
        <f>VLOOKUP(AM80,Feuille3!$BR$2:$BS$6,2,FALSE)</f>
        <v>0</v>
      </c>
      <c r="AN81" s="122">
        <f>VLOOKUP(AN80,Feuille3!$BR$2:$BS$6,2,FALSE)</f>
        <v>0.66</v>
      </c>
      <c r="AO81" s="122">
        <f>VLOOKUP(AO80,Feuille3!$BR$2:$BS$6,2,FALSE)</f>
        <v>0</v>
      </c>
      <c r="AP81" s="122">
        <f>VLOOKUP(AP80,Feuille3!$BR$2:$BS$6,2,FALSE)</f>
        <v>0.66</v>
      </c>
      <c r="AQ81" s="122">
        <f>VLOOKUP(AQ80,Feuille3!$BR$2:$BS$6,2,FALSE)</f>
        <v>0</v>
      </c>
      <c r="AR81" s="122">
        <f>VLOOKUP(AR80,Feuille3!$BR$2:$BS$6,2,FALSE)</f>
        <v>0.66</v>
      </c>
      <c r="AS81" s="122">
        <f>VLOOKUP(AS80,Feuille3!$BR$2:$BS$6,2,FALSE)</f>
        <v>0.33</v>
      </c>
      <c r="AT81" s="122">
        <f>VLOOKUP(AT80,Feuille3!$BR$2:$BS$6,2,FALSE)</f>
        <v>1</v>
      </c>
      <c r="AU81" s="122">
        <f>VLOOKUP(AU80,Feuille3!$BR$2:$BS$6,2,FALSE)</f>
        <v>1</v>
      </c>
      <c r="AV81" s="122">
        <f>VLOOKUP(AV80,Feuille3!$BR$2:$BS$6,2,FALSE)</f>
        <v>0</v>
      </c>
      <c r="AW81" s="122">
        <f>VLOOKUP(AW80,Feuille3!$BR$2:$BS$6,2,FALSE)</f>
        <v>0</v>
      </c>
      <c r="AX81" s="122">
        <f>VLOOKUP(AX80,Feuille3!$BR$2:$BS$6,2,FALSE)</f>
        <v>0.66</v>
      </c>
      <c r="AY81" s="122">
        <f>VLOOKUP(AY80,Feuille3!$BR$2:$BS$6,2,FALSE)</f>
        <v>0</v>
      </c>
      <c r="AZ81" s="122">
        <f>VLOOKUP(AZ80,Feuille3!$BR$2:$BS$6,2,FALSE)</f>
        <v>0</v>
      </c>
      <c r="BA81" s="122">
        <f>VLOOKUP(BA80,Feuille3!$BR$2:$BS$6,2,FALSE)</f>
        <v>0</v>
      </c>
      <c r="BB81" s="162">
        <f>VLOOKUP(BB80,Feuille3!$BR$2:$BS$6,2,FALSE)</f>
        <v>0</v>
      </c>
      <c r="BC81" s="122">
        <f>VLOOKUP(BC80,Feuille3!$BR$2:$BS$6,2,FALSE)</f>
        <v>1</v>
      </c>
      <c r="BD81" s="122">
        <f>VLOOKUP(BD80,Feuille3!$BR$2:$BS$6,2,FALSE)</f>
        <v>0.66</v>
      </c>
      <c r="BE81" s="128">
        <v>0.33</v>
      </c>
      <c r="BF81" s="122">
        <f>VLOOKUP(BF80,Feuille3!$BR$2:$BS$6,2,FALSE)</f>
        <v>1</v>
      </c>
      <c r="BG81" s="122">
        <f>VLOOKUP(BG80,Feuille3!$BR$2:$BS$6,2,FALSE)</f>
        <v>0.66</v>
      </c>
      <c r="BH81" s="122">
        <f>VLOOKUP(BH80,Feuille3!$BR$2:$BS$6,2,FALSE)</f>
        <v>1</v>
      </c>
      <c r="BI81" s="128">
        <v>1</v>
      </c>
      <c r="BJ81" s="122">
        <f>VLOOKUP(BJ80,Feuille3!$BR$2:$BS$6,2,FALSE)</f>
        <v>1</v>
      </c>
      <c r="BK81" s="122">
        <f>VLOOKUP(BK80,Feuille3!$BR$2:$BS$6,2,FALSE)</f>
        <v>0.66</v>
      </c>
      <c r="BL81" s="122">
        <f>VLOOKUP(BL80,Feuille3!$BR$2:$BS$6,2,FALSE)</f>
        <v>1</v>
      </c>
      <c r="BM81" s="128">
        <v>0</v>
      </c>
      <c r="BN81" s="122">
        <f>VLOOKUP(BN80,Feuille3!$BR$2:$BS$6,2,FALSE)</f>
        <v>0</v>
      </c>
      <c r="BO81" s="128">
        <v>0</v>
      </c>
      <c r="BP81" s="122">
        <f>VLOOKUP(BP80,Feuille3!$BR$2:$BS$6,2,FALSE)</f>
        <v>0</v>
      </c>
      <c r="BQ81" s="122">
        <f>VLOOKUP(BQ80,Feuille3!$BR$2:$BS$6,2,FALSE)</f>
        <v>0</v>
      </c>
      <c r="BR81" s="122">
        <f>VLOOKUP(BR80,Feuille3!$BR$2:$BS$6,2,FALSE)</f>
        <v>0</v>
      </c>
      <c r="BS81" s="128">
        <v>1</v>
      </c>
      <c r="BT81" s="122">
        <f>VLOOKUP(BT80,Feuille3!$BR$2:$BS$6,2,FALSE)</f>
        <v>0</v>
      </c>
      <c r="BU81" s="122">
        <f>VLOOKUP(BU80,Feuille3!$BR$2:$BS$6,2,FALSE)</f>
        <v>0</v>
      </c>
      <c r="BV81" s="122">
        <f>VLOOKUP(BV80,Feuille3!$BR$2:$BS$6,2,FALSE)</f>
        <v>0</v>
      </c>
      <c r="BW81" s="122">
        <f>VLOOKUP(BW80,Feuille3!$BR$2:$BS$6,2,FALSE)</f>
        <v>0</v>
      </c>
      <c r="BX81" s="122">
        <f>VLOOKUP(BX80,Feuille3!$BR$2:$BS$6,2,FALSE)</f>
        <v>0</v>
      </c>
      <c r="BY81" s="122">
        <f>VLOOKUP(BY80,Feuille3!$BR$2:$BS$6,2,FALSE)</f>
        <v>0</v>
      </c>
    </row>
    <row r="82" spans="1:77" ht="15" thickBot="1">
      <c r="A82" s="191" t="s">
        <v>122</v>
      </c>
      <c r="B82" s="9" t="s">
        <v>49</v>
      </c>
      <c r="C82" s="104" t="s">
        <v>123</v>
      </c>
      <c r="D82" s="104" t="s">
        <v>123</v>
      </c>
      <c r="E82" s="104" t="s">
        <v>123</v>
      </c>
      <c r="F82" s="104" t="s">
        <v>123</v>
      </c>
      <c r="G82" s="104" t="s">
        <v>123</v>
      </c>
      <c r="H82" s="104" t="s">
        <v>123</v>
      </c>
      <c r="I82" s="104" t="s">
        <v>123</v>
      </c>
      <c r="J82" s="104" t="s">
        <v>125</v>
      </c>
      <c r="K82" s="104" t="s">
        <v>123</v>
      </c>
      <c r="L82" s="104" t="s">
        <v>125</v>
      </c>
      <c r="M82" s="104" t="s">
        <v>125</v>
      </c>
      <c r="N82" s="104" t="s">
        <v>123</v>
      </c>
      <c r="O82" s="104" t="s">
        <v>123</v>
      </c>
      <c r="P82" s="104" t="s">
        <v>123</v>
      </c>
      <c r="Q82" s="104" t="s">
        <v>125</v>
      </c>
      <c r="R82" s="104" t="s">
        <v>125</v>
      </c>
      <c r="S82" s="104" t="s">
        <v>125</v>
      </c>
      <c r="T82" s="104" t="s">
        <v>125</v>
      </c>
      <c r="U82" s="117" t="s">
        <v>123</v>
      </c>
      <c r="V82" s="104" t="s">
        <v>48</v>
      </c>
      <c r="W82" s="104" t="s">
        <v>123</v>
      </c>
      <c r="X82" s="104" t="s">
        <v>123</v>
      </c>
      <c r="Y82" s="104" t="s">
        <v>123</v>
      </c>
      <c r="Z82" s="104" t="s">
        <v>123</v>
      </c>
      <c r="AA82" s="104" t="s">
        <v>123</v>
      </c>
      <c r="AB82" s="104" t="s">
        <v>123</v>
      </c>
      <c r="AC82" s="104" t="s">
        <v>123</v>
      </c>
      <c r="AD82" s="104" t="s">
        <v>123</v>
      </c>
      <c r="AE82" s="104" t="s">
        <v>123</v>
      </c>
      <c r="AF82" s="104" t="s">
        <v>123</v>
      </c>
      <c r="AG82" s="104" t="s">
        <v>123</v>
      </c>
      <c r="AH82" s="117" t="s">
        <v>123</v>
      </c>
      <c r="AI82" s="104" t="s">
        <v>123</v>
      </c>
      <c r="AJ82" s="104" t="s">
        <v>123</v>
      </c>
      <c r="AK82" s="104" t="s">
        <v>123</v>
      </c>
      <c r="AL82" s="104" t="s">
        <v>123</v>
      </c>
      <c r="AM82" s="104" t="s">
        <v>48</v>
      </c>
      <c r="AN82" s="117" t="s">
        <v>123</v>
      </c>
      <c r="AO82" s="104" t="s">
        <v>48</v>
      </c>
      <c r="AP82" s="104" t="s">
        <v>123</v>
      </c>
      <c r="AQ82" s="104" t="s">
        <v>48</v>
      </c>
      <c r="AR82" s="104" t="s">
        <v>124</v>
      </c>
      <c r="AS82" s="104" t="s">
        <v>125</v>
      </c>
      <c r="AT82" s="104" t="s">
        <v>123</v>
      </c>
      <c r="AU82" s="15" t="s">
        <v>123</v>
      </c>
      <c r="AV82" s="15" t="s">
        <v>125</v>
      </c>
      <c r="AW82" s="15" t="s">
        <v>125</v>
      </c>
      <c r="AX82" s="15" t="s">
        <v>123</v>
      </c>
      <c r="AY82" s="15" t="s">
        <v>125</v>
      </c>
      <c r="AZ82" s="15" t="s">
        <v>48</v>
      </c>
      <c r="BA82" s="15" t="s">
        <v>123</v>
      </c>
      <c r="BB82" s="161" t="s">
        <v>48</v>
      </c>
      <c r="BC82" s="15" t="s">
        <v>123</v>
      </c>
      <c r="BD82" s="15" t="s">
        <v>123</v>
      </c>
      <c r="BE82" s="15" t="s">
        <v>125</v>
      </c>
      <c r="BF82" s="15" t="s">
        <v>123</v>
      </c>
      <c r="BG82" s="23" t="s">
        <v>125</v>
      </c>
      <c r="BH82" s="15" t="s">
        <v>123</v>
      </c>
      <c r="BI82" s="15" t="s">
        <v>123</v>
      </c>
      <c r="BJ82" s="15" t="s">
        <v>123</v>
      </c>
      <c r="BK82" s="15" t="s">
        <v>123</v>
      </c>
      <c r="BL82" s="15" t="s">
        <v>123</v>
      </c>
      <c r="BM82" s="15" t="s">
        <v>529</v>
      </c>
      <c r="BN82" s="15" t="s">
        <v>125</v>
      </c>
      <c r="BO82" s="15" t="s">
        <v>123</v>
      </c>
      <c r="BP82" s="15" t="s">
        <v>125</v>
      </c>
      <c r="BQ82" s="15" t="s">
        <v>124</v>
      </c>
      <c r="BR82" s="15" t="s">
        <v>123</v>
      </c>
      <c r="BS82" s="15" t="s">
        <v>123</v>
      </c>
      <c r="BT82" s="15" t="s">
        <v>125</v>
      </c>
      <c r="BU82" s="15" t="s">
        <v>123</v>
      </c>
      <c r="BV82" s="15" t="s">
        <v>123</v>
      </c>
      <c r="BW82" s="15" t="s">
        <v>123</v>
      </c>
      <c r="BX82" s="15" t="s">
        <v>123</v>
      </c>
      <c r="BY82" s="15" t="s">
        <v>125</v>
      </c>
    </row>
    <row r="83" spans="1:77" ht="15" thickBot="1">
      <c r="A83" s="191"/>
      <c r="B83" s="13" t="s">
        <v>23</v>
      </c>
      <c r="C83" s="105">
        <f>VLOOKUP(C82,Feuille3!$BT$2:$BU$6,2,FALSE)</f>
        <v>1</v>
      </c>
      <c r="D83" s="105">
        <f>VLOOKUP(D82,Feuille3!$BT$2:$BU$6,2,FALSE)</f>
        <v>1</v>
      </c>
      <c r="E83" s="105">
        <f>VLOOKUP(E82,Feuille3!$BT$2:$BU$6,2,FALSE)</f>
        <v>1</v>
      </c>
      <c r="F83" s="105">
        <f>VLOOKUP(F82,Feuille3!$BT$2:$BU$6,2,FALSE)</f>
        <v>1</v>
      </c>
      <c r="G83" s="105">
        <f>VLOOKUP(G82,Feuille3!$BT$2:$BU$6,2,FALSE)</f>
        <v>1</v>
      </c>
      <c r="H83" s="105">
        <f>VLOOKUP(H82,Feuille3!$BT$2:$BU$6,2,FALSE)</f>
        <v>1</v>
      </c>
      <c r="I83" s="105">
        <f>VLOOKUP(I82,Feuille3!$BT$2:$BU$6,2,FALSE)</f>
        <v>1</v>
      </c>
      <c r="J83" s="105">
        <f>VLOOKUP(J82,Feuille3!$BT$2:$BU$6,2,FALSE)</f>
        <v>0.33</v>
      </c>
      <c r="K83" s="105">
        <f>VLOOKUP(K82,Feuille3!$BT$2:$BU$6,2,FALSE)</f>
        <v>1</v>
      </c>
      <c r="L83" s="105">
        <f>VLOOKUP(L82,Feuille3!$BT$2:$BU$6,2,FALSE)</f>
        <v>0.33</v>
      </c>
      <c r="M83" s="105">
        <f>VLOOKUP(M82,Feuille3!$BT$2:$BU$6,2,FALSE)</f>
        <v>0.33</v>
      </c>
      <c r="N83" s="105">
        <f>VLOOKUP(N82,Feuille3!$BT$2:$BU$6,2,FALSE)</f>
        <v>1</v>
      </c>
      <c r="O83" s="105">
        <f>VLOOKUP(O82,Feuille3!$BT$2:$BU$6,2,FALSE)</f>
        <v>1</v>
      </c>
      <c r="P83" s="105">
        <f>VLOOKUP(P82,Feuille3!$BT$2:$BU$6,2,FALSE)</f>
        <v>1</v>
      </c>
      <c r="Q83" s="105">
        <f>VLOOKUP(Q82,Feuille3!$BT$2:$BU$6,2,FALSE)</f>
        <v>0.33</v>
      </c>
      <c r="R83" s="105">
        <f>VLOOKUP(R82,Feuille3!$BT$2:$BU$6,2,FALSE)</f>
        <v>0.33</v>
      </c>
      <c r="S83" s="105">
        <f>VLOOKUP(S82,Feuille3!$BT$2:$BU$6,2,FALSE)</f>
        <v>0.33</v>
      </c>
      <c r="T83" s="105">
        <f>VLOOKUP(T82,Feuille3!$BT$2:$BU$6,2,FALSE)</f>
        <v>0.33</v>
      </c>
      <c r="U83" s="105">
        <f>VLOOKUP(U82,Feuille3!$BT$2:$BU$6,2,FALSE)</f>
        <v>1</v>
      </c>
      <c r="V83" s="105">
        <f>VLOOKUP(V82,Feuille3!$BT$2:$BU$6,2,FALSE)</f>
        <v>0</v>
      </c>
      <c r="W83" s="105">
        <f>VLOOKUP(W82,Feuille3!$BT$2:$BU$6,2,FALSE)</f>
        <v>1</v>
      </c>
      <c r="X83" s="105">
        <f>VLOOKUP(X82,Feuille3!$BT$2:$BU$6,2,FALSE)</f>
        <v>1</v>
      </c>
      <c r="Y83" s="105">
        <f>VLOOKUP(Y82,Feuille3!$BT$2:$BU$6,2,FALSE)</f>
        <v>1</v>
      </c>
      <c r="Z83" s="105">
        <f>VLOOKUP(Z82,Feuille3!$BT$2:$BU$6,2,FALSE)</f>
        <v>1</v>
      </c>
      <c r="AA83" s="105">
        <f>VLOOKUP(AA82,Feuille3!$BT$2:$BU$6,2,FALSE)</f>
        <v>1</v>
      </c>
      <c r="AB83" s="105">
        <f>VLOOKUP(AB82,Feuille3!$BT$2:$BU$6,2,FALSE)</f>
        <v>1</v>
      </c>
      <c r="AC83" s="105">
        <f>VLOOKUP(AC82,Feuille3!$BT$2:$BU$6,2,FALSE)</f>
        <v>1</v>
      </c>
      <c r="AD83" s="105">
        <f>VLOOKUP(AD82,Feuille3!$BT$2:$BU$6,2,FALSE)</f>
        <v>1</v>
      </c>
      <c r="AE83" s="105">
        <f>VLOOKUP(AE82,Feuille3!$BT$2:$BU$6,2,FALSE)</f>
        <v>1</v>
      </c>
      <c r="AF83" s="105">
        <f>VLOOKUP(AF82,Feuille3!$BT$2:$BU$6,2,FALSE)</f>
        <v>1</v>
      </c>
      <c r="AG83" s="105">
        <f>VLOOKUP(AG82,Feuille3!$BT$2:$BU$6,2,FALSE)</f>
        <v>1</v>
      </c>
      <c r="AH83" s="105">
        <f>VLOOKUP(AH82,Feuille3!$BT$2:$BU$6,2,FALSE)</f>
        <v>1</v>
      </c>
      <c r="AI83" s="105">
        <f>VLOOKUP(AI82,Feuille3!$BT$2:$BU$6,2,FALSE)</f>
        <v>1</v>
      </c>
      <c r="AJ83" s="105">
        <f>VLOOKUP(AJ82,Feuille3!$BT$2:$BU$6,2,FALSE)</f>
        <v>1</v>
      </c>
      <c r="AK83" s="105">
        <f>VLOOKUP(AK82,Feuille3!$BT$2:$BU$6,2,FALSE)</f>
        <v>1</v>
      </c>
      <c r="AL83" s="105">
        <f>VLOOKUP(AL82,Feuille3!$BT$2:$BU$6,2,FALSE)</f>
        <v>1</v>
      </c>
      <c r="AM83" s="105">
        <f>VLOOKUP(AM82,Feuille3!$BT$2:$BU$6,2,FALSE)</f>
        <v>0</v>
      </c>
      <c r="AN83" s="105">
        <f>VLOOKUP(AN82,Feuille3!$BT$2:$BU$6,2,FALSE)</f>
        <v>1</v>
      </c>
      <c r="AO83" s="105">
        <f>VLOOKUP(AO82,Feuille3!$BT$2:$BU$6,2,FALSE)</f>
        <v>0</v>
      </c>
      <c r="AP83" s="105">
        <f>VLOOKUP(AP82,Feuille3!$BT$2:$BU$6,2,FALSE)</f>
        <v>1</v>
      </c>
      <c r="AQ83" s="105">
        <f>VLOOKUP(AQ82,Feuille3!$BT$2:$BU$6,2,FALSE)</f>
        <v>0</v>
      </c>
      <c r="AR83" s="105">
        <f>VLOOKUP(AR82,Feuille3!$BT$2:$BU$6,2,FALSE)</f>
        <v>0.66</v>
      </c>
      <c r="AS83" s="105">
        <f>VLOOKUP(AS82,Feuille3!$BT$2:$BU$6,2,FALSE)</f>
        <v>0.33</v>
      </c>
      <c r="AT83" s="105">
        <f>VLOOKUP(AT82,Feuille3!$BT$2:$BU$6,2,FALSE)</f>
        <v>1</v>
      </c>
      <c r="AU83" s="105">
        <f>VLOOKUP(AU82,Feuille3!$BT$2:$BU$6,2,FALSE)</f>
        <v>1</v>
      </c>
      <c r="AV83" s="105">
        <f>VLOOKUP(AV82,Feuille3!$BT$2:$BU$6,2,FALSE)</f>
        <v>0.33</v>
      </c>
      <c r="AW83" s="105">
        <f>VLOOKUP(AW82,Feuille3!$BT$2:$BU$6,2,FALSE)</f>
        <v>0.33</v>
      </c>
      <c r="AX83" s="105">
        <f>VLOOKUP(AX82,Feuille3!$BT$2:$BU$6,2,FALSE)</f>
        <v>1</v>
      </c>
      <c r="AY83" s="105">
        <f>VLOOKUP(AY82,Feuille3!$BT$2:$BU$6,2,FALSE)</f>
        <v>0.33</v>
      </c>
      <c r="AZ83" s="105">
        <f>VLOOKUP(AZ82,Feuille3!$BT$2:$BU$6,2,FALSE)</f>
        <v>0</v>
      </c>
      <c r="BA83" s="105">
        <f>VLOOKUP(BA82,Feuille3!$BT$2:$BU$6,2,FALSE)</f>
        <v>1</v>
      </c>
      <c r="BB83" s="162">
        <f>VLOOKUP(BB82,Feuille3!$BT$2:$BU$6,2,FALSE)</f>
        <v>0</v>
      </c>
      <c r="BC83" s="105">
        <f>VLOOKUP(BC82,Feuille3!$BT$2:$BU$6,2,FALSE)</f>
        <v>1</v>
      </c>
      <c r="BD83" s="105">
        <f>VLOOKUP(BD82,Feuille3!$BT$2:$BU$6,2,FALSE)</f>
        <v>1</v>
      </c>
      <c r="BE83" s="128">
        <v>0.33</v>
      </c>
      <c r="BF83" s="105">
        <f>VLOOKUP(BF82,Feuille3!$BT$2:$BU$6,2,FALSE)</f>
        <v>1</v>
      </c>
      <c r="BG83" s="105">
        <f>VLOOKUP(BG82,Feuille3!$BT$2:$BU$6,2,FALSE)</f>
        <v>0.33</v>
      </c>
      <c r="BH83" s="105">
        <f>VLOOKUP(BH82,Feuille3!$BT$2:$BU$6,2,FALSE)</f>
        <v>1</v>
      </c>
      <c r="BI83" s="128">
        <v>1</v>
      </c>
      <c r="BJ83" s="105">
        <f>VLOOKUP(BJ82,Feuille3!$BT$2:$BU$6,2,FALSE)</f>
        <v>1</v>
      </c>
      <c r="BK83" s="105">
        <f>VLOOKUP(BK82,Feuille3!$BT$2:$BU$6,2,FALSE)</f>
        <v>1</v>
      </c>
      <c r="BL83" s="105">
        <f>VLOOKUP(BL82,Feuille3!$BT$2:$BU$6,2,FALSE)</f>
        <v>1</v>
      </c>
      <c r="BM83" s="128">
        <v>0.66</v>
      </c>
      <c r="BN83" s="105">
        <f>VLOOKUP(BN82,Feuille3!$BT$2:$BU$6,2,FALSE)</f>
        <v>0.33</v>
      </c>
      <c r="BO83" s="128">
        <v>1</v>
      </c>
      <c r="BP83" s="105">
        <f>VLOOKUP(BP82,Feuille3!$BT$2:$BU$6,2,FALSE)</f>
        <v>0.33</v>
      </c>
      <c r="BQ83" s="105">
        <f>VLOOKUP(BQ82,Feuille3!$BT$2:$BU$6,2,FALSE)</f>
        <v>0.66</v>
      </c>
      <c r="BR83" s="105">
        <f>VLOOKUP(BR82,Feuille3!$BT$2:$BU$6,2,FALSE)</f>
        <v>1</v>
      </c>
      <c r="BS83" s="128">
        <v>1</v>
      </c>
      <c r="BT83" s="105">
        <f>VLOOKUP(BT82,Feuille3!$BT$2:$BU$6,2,FALSE)</f>
        <v>0.33</v>
      </c>
      <c r="BU83" s="105">
        <f>VLOOKUP(BU82,Feuille3!$BT$2:$BU$6,2,FALSE)</f>
        <v>1</v>
      </c>
      <c r="BV83" s="105">
        <f>VLOOKUP(BV82,Feuille3!$BT$2:$BU$6,2,FALSE)</f>
        <v>1</v>
      </c>
      <c r="BW83" s="105">
        <f>VLOOKUP(BW82,Feuille3!$BT$2:$BU$6,2,FALSE)</f>
        <v>1</v>
      </c>
      <c r="BX83" s="105">
        <f>VLOOKUP(BX82,Feuille3!$BT$2:$BU$6,2,FALSE)</f>
        <v>1</v>
      </c>
      <c r="BY83" s="105">
        <f>VLOOKUP(BY82,Feuille3!$BT$2:$BU$6,2,FALSE)</f>
        <v>0.33</v>
      </c>
    </row>
    <row r="84" spans="1:77" ht="15" thickBot="1">
      <c r="A84" s="191" t="s">
        <v>126</v>
      </c>
      <c r="B84" s="9" t="s">
        <v>49</v>
      </c>
      <c r="C84" s="104" t="s">
        <v>27</v>
      </c>
      <c r="D84" s="104" t="s">
        <v>27</v>
      </c>
      <c r="E84" s="104" t="s">
        <v>27</v>
      </c>
      <c r="F84" s="104" t="s">
        <v>27</v>
      </c>
      <c r="G84" s="104" t="s">
        <v>27</v>
      </c>
      <c r="H84" s="104" t="s">
        <v>27</v>
      </c>
      <c r="I84" s="104" t="s">
        <v>27</v>
      </c>
      <c r="J84" s="104" t="s">
        <v>48</v>
      </c>
      <c r="K84" s="104" t="s">
        <v>27</v>
      </c>
      <c r="L84" s="104" t="s">
        <v>27</v>
      </c>
      <c r="M84" s="104" t="s">
        <v>62</v>
      </c>
      <c r="N84" s="104" t="s">
        <v>62</v>
      </c>
      <c r="O84" s="104" t="s">
        <v>27</v>
      </c>
      <c r="P84" s="104" t="s">
        <v>62</v>
      </c>
      <c r="Q84" s="104" t="s">
        <v>27</v>
      </c>
      <c r="R84" s="104" t="s">
        <v>27</v>
      </c>
      <c r="S84" s="104" t="s">
        <v>27</v>
      </c>
      <c r="T84" s="104" t="s">
        <v>27</v>
      </c>
      <c r="U84" s="104" t="s">
        <v>27</v>
      </c>
      <c r="V84" s="104" t="s">
        <v>48</v>
      </c>
      <c r="W84" s="104" t="s">
        <v>60</v>
      </c>
      <c r="X84" s="104" t="s">
        <v>94</v>
      </c>
      <c r="Y84" s="104" t="s">
        <v>94</v>
      </c>
      <c r="Z84" s="104" t="s">
        <v>60</v>
      </c>
      <c r="AA84" s="104" t="s">
        <v>48</v>
      </c>
      <c r="AB84" s="104" t="s">
        <v>60</v>
      </c>
      <c r="AC84" s="117" t="s">
        <v>48</v>
      </c>
      <c r="AD84" s="104" t="s">
        <v>48</v>
      </c>
      <c r="AE84" s="104" t="s">
        <v>48</v>
      </c>
      <c r="AF84" s="104" t="s">
        <v>62</v>
      </c>
      <c r="AG84" s="104" t="s">
        <v>27</v>
      </c>
      <c r="AH84" s="104" t="s">
        <v>27</v>
      </c>
      <c r="AI84" s="104" t="s">
        <v>60</v>
      </c>
      <c r="AJ84" s="104" t="s">
        <v>27</v>
      </c>
      <c r="AK84" s="104" t="s">
        <v>27</v>
      </c>
      <c r="AL84" s="104" t="s">
        <v>27</v>
      </c>
      <c r="AM84" s="104" t="s">
        <v>48</v>
      </c>
      <c r="AN84" s="104" t="s">
        <v>27</v>
      </c>
      <c r="AO84" s="104" t="s">
        <v>48</v>
      </c>
      <c r="AP84" s="104" t="s">
        <v>60</v>
      </c>
      <c r="AQ84" s="104" t="s">
        <v>48</v>
      </c>
      <c r="AR84" s="104" t="s">
        <v>60</v>
      </c>
      <c r="AS84" s="104" t="s">
        <v>60</v>
      </c>
      <c r="AT84" s="104" t="s">
        <v>60</v>
      </c>
      <c r="AU84" s="15" t="s">
        <v>27</v>
      </c>
      <c r="AV84" s="15" t="s">
        <v>60</v>
      </c>
      <c r="AW84" s="15" t="s">
        <v>60</v>
      </c>
      <c r="AX84" s="15" t="s">
        <v>60</v>
      </c>
      <c r="AY84" s="15" t="s">
        <v>60</v>
      </c>
      <c r="AZ84" s="15" t="s">
        <v>60</v>
      </c>
      <c r="BA84" s="15" t="s">
        <v>60</v>
      </c>
      <c r="BB84" s="161" t="s">
        <v>60</v>
      </c>
      <c r="BC84" s="15" t="s">
        <v>27</v>
      </c>
      <c r="BD84" s="15" t="s">
        <v>27</v>
      </c>
      <c r="BE84" s="15" t="s">
        <v>27</v>
      </c>
      <c r="BF84" s="15" t="s">
        <v>60</v>
      </c>
      <c r="BG84" s="23" t="s">
        <v>27</v>
      </c>
      <c r="BH84" s="15" t="s">
        <v>48</v>
      </c>
      <c r="BI84" s="15" t="s">
        <v>27</v>
      </c>
      <c r="BJ84" s="15" t="s">
        <v>60</v>
      </c>
      <c r="BK84" s="15" t="s">
        <v>60</v>
      </c>
      <c r="BL84" s="15" t="s">
        <v>60</v>
      </c>
      <c r="BM84" s="15" t="s">
        <v>27</v>
      </c>
      <c r="BN84" s="15" t="s">
        <v>60</v>
      </c>
      <c r="BO84" s="15" t="s">
        <v>27</v>
      </c>
      <c r="BP84" s="15" t="s">
        <v>60</v>
      </c>
      <c r="BQ84" s="15" t="s">
        <v>48</v>
      </c>
      <c r="BR84" s="15" t="s">
        <v>60</v>
      </c>
      <c r="BS84" s="15" t="s">
        <v>27</v>
      </c>
      <c r="BT84" s="15" t="s">
        <v>60</v>
      </c>
      <c r="BU84" s="15" t="s">
        <v>60</v>
      </c>
      <c r="BV84" s="15" t="s">
        <v>60</v>
      </c>
      <c r="BW84" s="15" t="s">
        <v>60</v>
      </c>
      <c r="BX84" s="15" t="s">
        <v>60</v>
      </c>
      <c r="BY84" s="15" t="s">
        <v>60</v>
      </c>
    </row>
    <row r="85" spans="1:77" ht="15" thickBot="1">
      <c r="A85" s="191"/>
      <c r="B85" s="13" t="s">
        <v>23</v>
      </c>
      <c r="C85" s="105">
        <f>VLOOKUP(C84,Feuille3!$BV$2:$BW$7,2,FALSE)</f>
        <v>1</v>
      </c>
      <c r="D85" s="105">
        <f>VLOOKUP(D84,Feuille3!$BV$2:$BW$7,2,FALSE)</f>
        <v>1</v>
      </c>
      <c r="E85" s="105">
        <f>VLOOKUP(E84,Feuille3!$BV$2:$BW$7,2,FALSE)</f>
        <v>1</v>
      </c>
      <c r="F85" s="105">
        <f>VLOOKUP(F84,Feuille3!$BV$2:$BW$7,2,FALSE)</f>
        <v>1</v>
      </c>
      <c r="G85" s="105">
        <f>VLOOKUP(G84,Feuille3!$BV$2:$BW$7,2,FALSE)</f>
        <v>1</v>
      </c>
      <c r="H85" s="105">
        <f>VLOOKUP(H84,Feuille3!$BV$2:$BW$7,2,FALSE)</f>
        <v>1</v>
      </c>
      <c r="I85" s="105">
        <f>VLOOKUP(I84,Feuille3!$BV$2:$BW$7,2,FALSE)</f>
        <v>1</v>
      </c>
      <c r="J85" s="105">
        <f>VLOOKUP(J84,Feuille3!$BV$2:$BW$7,2,FALSE)</f>
        <v>0</v>
      </c>
      <c r="K85" s="105">
        <f>VLOOKUP(K84,Feuille3!$BV$2:$BW$7,2,FALSE)</f>
        <v>1</v>
      </c>
      <c r="L85" s="105">
        <f>VLOOKUP(L84,Feuille3!$BV$2:$BW$7,2,FALSE)</f>
        <v>1</v>
      </c>
      <c r="M85" s="105">
        <f>VLOOKUP(M84,Feuille3!$BV$2:$BW$7,2,FALSE)</f>
        <v>0</v>
      </c>
      <c r="N85" s="105">
        <f>VLOOKUP(N84,Feuille3!$BV$2:$BW$7,2,FALSE)</f>
        <v>0</v>
      </c>
      <c r="O85" s="105">
        <f>VLOOKUP(O84,Feuille3!$BV$2:$BW$7,2,FALSE)</f>
        <v>1</v>
      </c>
      <c r="P85" s="105">
        <f>VLOOKUP(P84,Feuille3!$BV$2:$BW$7,2,FALSE)</f>
        <v>0</v>
      </c>
      <c r="Q85" s="105">
        <f>VLOOKUP(Q84,Feuille3!$BV$2:$BW$7,2,FALSE)</f>
        <v>1</v>
      </c>
      <c r="R85" s="105">
        <f>VLOOKUP(R84,Feuille3!$BV$2:$BW$7,2,FALSE)</f>
        <v>1</v>
      </c>
      <c r="S85" s="105">
        <f>VLOOKUP(S84,Feuille3!$BV$2:$BW$7,2,FALSE)</f>
        <v>1</v>
      </c>
      <c r="T85" s="105">
        <f>VLOOKUP(T84,Feuille3!$BV$2:$BW$7,2,FALSE)</f>
        <v>1</v>
      </c>
      <c r="U85" s="105">
        <f>VLOOKUP(U84,Feuille3!$BV$2:$BW$7,2,FALSE)</f>
        <v>1</v>
      </c>
      <c r="V85" s="105">
        <f>VLOOKUP(V84,Feuille3!$BV$2:$BW$7,2,FALSE)</f>
        <v>0</v>
      </c>
      <c r="W85" s="105">
        <f>VLOOKUP(W84,Feuille3!$BV$2:$BW$7,2,FALSE)</f>
        <v>1</v>
      </c>
      <c r="X85" s="105">
        <f>VLOOKUP(X84,Feuille3!$BV$2:$BW$7,2,FALSE)</f>
        <v>0.66</v>
      </c>
      <c r="Y85" s="105">
        <f>VLOOKUP(Y84,Feuille3!$BV$2:$BW$7,2,FALSE)</f>
        <v>0.66</v>
      </c>
      <c r="Z85" s="105">
        <f>VLOOKUP(Z84,Feuille3!$BV$2:$BW$7,2,FALSE)</f>
        <v>1</v>
      </c>
      <c r="AA85" s="105">
        <f>VLOOKUP(AA84,Feuille3!$BV$2:$BW$7,2,FALSE)</f>
        <v>0</v>
      </c>
      <c r="AB85" s="105">
        <f>VLOOKUP(AB84,Feuille3!$BV$2:$BW$7,2,FALSE)</f>
        <v>1</v>
      </c>
      <c r="AC85" s="105">
        <f>VLOOKUP(AC84,Feuille3!$BV$2:$BW$7,2,FALSE)</f>
        <v>0</v>
      </c>
      <c r="AD85" s="105">
        <f>VLOOKUP(AD84,Feuille3!$BV$2:$BW$7,2,FALSE)</f>
        <v>0</v>
      </c>
      <c r="AE85" s="105">
        <f>VLOOKUP(AE84,Feuille3!$BV$2:$BW$7,2,FALSE)</f>
        <v>0</v>
      </c>
      <c r="AF85" s="105">
        <f>VLOOKUP(AF84,Feuille3!$BV$2:$BW$7,2,FALSE)</f>
        <v>0</v>
      </c>
      <c r="AG85" s="105">
        <f>VLOOKUP(AG84,Feuille3!$BV$2:$BW$7,2,FALSE)</f>
        <v>1</v>
      </c>
      <c r="AH85" s="105">
        <f>VLOOKUP(AH84,Feuille3!$BV$2:$BW$7,2,FALSE)</f>
        <v>1</v>
      </c>
      <c r="AI85" s="105">
        <f>VLOOKUP(AI84,Feuille3!$BV$2:$BW$7,2,FALSE)</f>
        <v>1</v>
      </c>
      <c r="AJ85" s="105">
        <f>VLOOKUP(AJ84,Feuille3!$BV$2:$BW$7,2,FALSE)</f>
        <v>1</v>
      </c>
      <c r="AK85" s="105">
        <f>VLOOKUP(AK84,Feuille3!$BV$2:$BW$7,2,FALSE)</f>
        <v>1</v>
      </c>
      <c r="AL85" s="105">
        <f>VLOOKUP(AL84,Feuille3!$BV$2:$BW$7,2,FALSE)</f>
        <v>1</v>
      </c>
      <c r="AM85" s="105">
        <f>VLOOKUP(AM84,Feuille3!$BV$2:$BW$7,2,FALSE)</f>
        <v>0</v>
      </c>
      <c r="AN85" s="105">
        <f>VLOOKUP(AN84,Feuille3!$BV$2:$BW$7,2,FALSE)</f>
        <v>1</v>
      </c>
      <c r="AO85" s="105">
        <f>VLOOKUP(AO84,Feuille3!$BV$2:$BW$7,2,FALSE)</f>
        <v>0</v>
      </c>
      <c r="AP85" s="105">
        <f>VLOOKUP(AP84,Feuille3!$BV$2:$BW$7,2,FALSE)</f>
        <v>1</v>
      </c>
      <c r="AQ85" s="105">
        <f>VLOOKUP(AQ84,Feuille3!$BV$2:$BW$7,2,FALSE)</f>
        <v>0</v>
      </c>
      <c r="AR85" s="105">
        <f>VLOOKUP(AR84,Feuille3!$BV$2:$BW$7,2,FALSE)</f>
        <v>1</v>
      </c>
      <c r="AS85" s="105">
        <f>VLOOKUP(AS84,Feuille3!$BV$2:$BW$7,2,FALSE)</f>
        <v>1</v>
      </c>
      <c r="AT85" s="105">
        <f>VLOOKUP(AT84,Feuille3!$BV$2:$BW$7,2,FALSE)</f>
        <v>1</v>
      </c>
      <c r="AU85" s="105">
        <f>VLOOKUP(AU84,Feuille3!$BV$2:$BW$7,2,FALSE)</f>
        <v>1</v>
      </c>
      <c r="AV85" s="105">
        <f>VLOOKUP(AV84,Feuille3!$BV$2:$BW$7,2,FALSE)</f>
        <v>1</v>
      </c>
      <c r="AW85" s="105">
        <f>VLOOKUP(AW84,Feuille3!$BV$2:$BW$7,2,FALSE)</f>
        <v>1</v>
      </c>
      <c r="AX85" s="105">
        <f>VLOOKUP(AX84,Feuille3!$BV$2:$BW$7,2,FALSE)</f>
        <v>1</v>
      </c>
      <c r="AY85" s="105">
        <f>VLOOKUP(AY84,Feuille3!$BV$2:$BW$7,2,FALSE)</f>
        <v>1</v>
      </c>
      <c r="AZ85" s="105">
        <f>VLOOKUP(AZ84,Feuille3!$BV$2:$BW$7,2,FALSE)</f>
        <v>1</v>
      </c>
      <c r="BA85" s="105">
        <f>VLOOKUP(BA84,Feuille3!$BV$2:$BW$7,2,FALSE)</f>
        <v>1</v>
      </c>
      <c r="BB85" s="162">
        <f>VLOOKUP(BB84,Feuille3!$BV$2:$BW$7,2,FALSE)</f>
        <v>1</v>
      </c>
      <c r="BC85" s="105">
        <f>VLOOKUP(BC84,Feuille3!$BV$2:$BW$7,2,FALSE)</f>
        <v>1</v>
      </c>
      <c r="BD85" s="105">
        <f>VLOOKUP(BD84,Feuille3!$BV$2:$BW$7,2,FALSE)</f>
        <v>1</v>
      </c>
      <c r="BE85" s="128">
        <v>1</v>
      </c>
      <c r="BF85" s="105">
        <f>VLOOKUP(BF84,Feuille3!$BV$2:$BW$7,2,FALSE)</f>
        <v>1</v>
      </c>
      <c r="BG85" s="105">
        <f>VLOOKUP(BG84,Feuille3!$BV$2:$BW$7,2,FALSE)</f>
        <v>1</v>
      </c>
      <c r="BH85" s="105">
        <f>VLOOKUP(BH84,Feuille3!$BV$2:$BW$7,2,FALSE)</f>
        <v>0</v>
      </c>
      <c r="BI85" s="128">
        <v>1</v>
      </c>
      <c r="BJ85" s="105">
        <f>VLOOKUP(BJ84,Feuille3!$BV$2:$BW$7,2,FALSE)</f>
        <v>1</v>
      </c>
      <c r="BK85" s="105">
        <f>VLOOKUP(BK84,Feuille3!$BV$2:$BW$7,2,FALSE)</f>
        <v>1</v>
      </c>
      <c r="BL85" s="105">
        <f>VLOOKUP(BL84,Feuille3!$BV$2:$BW$7,2,FALSE)</f>
        <v>1</v>
      </c>
      <c r="BM85" s="128">
        <v>1</v>
      </c>
      <c r="BN85" s="105">
        <f>VLOOKUP(BN84,Feuille3!$BV$2:$BW$7,2,FALSE)</f>
        <v>1</v>
      </c>
      <c r="BO85" s="128">
        <v>1</v>
      </c>
      <c r="BP85" s="105">
        <f>VLOOKUP(BP84,Feuille3!$BV$2:$BW$7,2,FALSE)</f>
        <v>1</v>
      </c>
      <c r="BQ85" s="105">
        <f>VLOOKUP(BQ84,Feuille3!$BZ$2:$CA$6,2,FALSE)</f>
        <v>0</v>
      </c>
      <c r="BR85" s="105">
        <f>VLOOKUP(BR84,Feuille3!$BV$2:$BW$7,2,FALSE)</f>
        <v>1</v>
      </c>
      <c r="BS85" s="128">
        <v>1</v>
      </c>
      <c r="BT85" s="105">
        <f>VLOOKUP(BT84,Feuille3!$BV$2:$BW$7,2,FALSE)</f>
        <v>1</v>
      </c>
      <c r="BU85" s="105">
        <f>VLOOKUP(BU84,Feuille3!$BV$2:$BW$7,2,FALSE)</f>
        <v>1</v>
      </c>
      <c r="BV85" s="105">
        <f>VLOOKUP(BV84,Feuille3!$BV$2:$BW$7,2,FALSE)</f>
        <v>1</v>
      </c>
      <c r="BW85" s="105">
        <f>VLOOKUP(BW84,Feuille3!$BV$2:$BW$7,2,FALSE)</f>
        <v>1</v>
      </c>
      <c r="BX85" s="105">
        <f>VLOOKUP(BX84,Feuille3!$BV$2:$BW$7,2,FALSE)</f>
        <v>1</v>
      </c>
      <c r="BY85" s="105">
        <f>VLOOKUP(BY84,Feuille3!$BV$2:$BW$7,2,FALSE)</f>
        <v>1</v>
      </c>
    </row>
    <row r="86" spans="1:77" ht="15" thickBot="1">
      <c r="A86" s="191" t="s">
        <v>127</v>
      </c>
      <c r="B86" s="9" t="s">
        <v>49</v>
      </c>
      <c r="C86" s="104" t="s">
        <v>48</v>
      </c>
      <c r="D86" s="104" t="s">
        <v>26</v>
      </c>
      <c r="E86" s="104" t="s">
        <v>26</v>
      </c>
      <c r="F86" s="104" t="s">
        <v>26</v>
      </c>
      <c r="G86" s="104" t="s">
        <v>26</v>
      </c>
      <c r="H86" s="104" t="s">
        <v>26</v>
      </c>
      <c r="I86" s="104" t="s">
        <v>60</v>
      </c>
      <c r="J86" s="104" t="s">
        <v>48</v>
      </c>
      <c r="K86" s="104" t="s">
        <v>26</v>
      </c>
      <c r="L86" s="104" t="s">
        <v>26</v>
      </c>
      <c r="M86" s="104" t="s">
        <v>87</v>
      </c>
      <c r="N86" s="104" t="s">
        <v>29</v>
      </c>
      <c r="O86" s="104" t="s">
        <v>29</v>
      </c>
      <c r="P86" s="104" t="s">
        <v>60</v>
      </c>
      <c r="Q86" s="104" t="s">
        <v>87</v>
      </c>
      <c r="R86" s="104" t="s">
        <v>29</v>
      </c>
      <c r="S86" s="104" t="s">
        <v>87</v>
      </c>
      <c r="T86" s="104" t="s">
        <v>87</v>
      </c>
      <c r="U86" s="104" t="s">
        <v>48</v>
      </c>
      <c r="V86" s="104" t="s">
        <v>48</v>
      </c>
      <c r="W86" s="104" t="s">
        <v>29</v>
      </c>
      <c r="X86" s="104" t="s">
        <v>29</v>
      </c>
      <c r="Y86" s="104" t="s">
        <v>29</v>
      </c>
      <c r="Z86" s="104" t="s">
        <v>29</v>
      </c>
      <c r="AA86" s="104" t="s">
        <v>29</v>
      </c>
      <c r="AB86" s="104" t="s">
        <v>60</v>
      </c>
      <c r="AC86" s="117" t="s">
        <v>48</v>
      </c>
      <c r="AD86" s="104" t="s">
        <v>29</v>
      </c>
      <c r="AE86" s="104" t="s">
        <v>29</v>
      </c>
      <c r="AF86" s="104" t="s">
        <v>29</v>
      </c>
      <c r="AG86" s="104" t="s">
        <v>29</v>
      </c>
      <c r="AH86" s="104" t="s">
        <v>48</v>
      </c>
      <c r="AI86" s="104" t="s">
        <v>60</v>
      </c>
      <c r="AJ86" s="104" t="s">
        <v>60</v>
      </c>
      <c r="AK86" s="104" t="s">
        <v>60</v>
      </c>
      <c r="AL86" s="104" t="s">
        <v>60</v>
      </c>
      <c r="AM86" s="104" t="s">
        <v>48</v>
      </c>
      <c r="AN86" s="104" t="s">
        <v>48</v>
      </c>
      <c r="AO86" s="104" t="s">
        <v>48</v>
      </c>
      <c r="AP86" s="104" t="s">
        <v>29</v>
      </c>
      <c r="AQ86" s="104" t="s">
        <v>48</v>
      </c>
      <c r="AR86" s="104" t="s">
        <v>87</v>
      </c>
      <c r="AS86" s="104" t="s">
        <v>87</v>
      </c>
      <c r="AT86" s="104" t="s">
        <v>60</v>
      </c>
      <c r="AU86" s="15" t="s">
        <v>26</v>
      </c>
      <c r="AV86" s="15" t="s">
        <v>26</v>
      </c>
      <c r="AW86" s="15" t="s">
        <v>87</v>
      </c>
      <c r="AX86" s="15" t="s">
        <v>29</v>
      </c>
      <c r="AY86" s="15" t="s">
        <v>48</v>
      </c>
      <c r="AZ86" s="15" t="s">
        <v>48</v>
      </c>
      <c r="BA86" s="15" t="s">
        <v>87</v>
      </c>
      <c r="BB86" s="161" t="s">
        <v>48</v>
      </c>
      <c r="BC86" s="15" t="s">
        <v>60</v>
      </c>
      <c r="BD86" s="15" t="s">
        <v>29</v>
      </c>
      <c r="BE86" s="15" t="s">
        <v>48</v>
      </c>
      <c r="BF86" s="15" t="s">
        <v>87</v>
      </c>
      <c r="BG86" s="23" t="s">
        <v>87</v>
      </c>
      <c r="BH86" s="15" t="s">
        <v>87</v>
      </c>
      <c r="BI86" s="15" t="s">
        <v>26</v>
      </c>
      <c r="BJ86" s="15" t="s">
        <v>29</v>
      </c>
      <c r="BK86" s="15" t="s">
        <v>29</v>
      </c>
      <c r="BL86" s="15" t="s">
        <v>29</v>
      </c>
      <c r="BM86" s="15" t="s">
        <v>88</v>
      </c>
      <c r="BN86" s="15" t="s">
        <v>87</v>
      </c>
      <c r="BO86" s="15" t="s">
        <v>26</v>
      </c>
      <c r="BP86" s="15" t="s">
        <v>87</v>
      </c>
      <c r="BQ86" s="15" t="s">
        <v>48</v>
      </c>
      <c r="BR86" s="15" t="s">
        <v>48</v>
      </c>
      <c r="BS86" s="15" t="s">
        <v>26</v>
      </c>
      <c r="BT86" s="15" t="s">
        <v>48</v>
      </c>
      <c r="BU86" s="15" t="s">
        <v>48</v>
      </c>
      <c r="BV86" s="15" t="s">
        <v>48</v>
      </c>
      <c r="BW86" s="15" t="s">
        <v>48</v>
      </c>
      <c r="BX86" s="15" t="s">
        <v>48</v>
      </c>
      <c r="BY86" s="15" t="s">
        <v>48</v>
      </c>
    </row>
    <row r="87" spans="1:77" ht="15" thickBot="1">
      <c r="A87" s="191"/>
      <c r="B87" s="13" t="s">
        <v>23</v>
      </c>
      <c r="C87" s="105">
        <f>VLOOKUP(C86,Feuille3!$BX$2:$BY$6,2,FALSE)</f>
        <v>0</v>
      </c>
      <c r="D87" s="105">
        <f>VLOOKUP(D86,Feuille3!$BX$2:$BY$6,2,FALSE)</f>
        <v>0.66</v>
      </c>
      <c r="E87" s="105">
        <f>VLOOKUP(E86,Feuille3!$BX$2:$BY$6,2,FALSE)</f>
        <v>0.66</v>
      </c>
      <c r="F87" s="105">
        <f>VLOOKUP(F86,Feuille3!$BX$2:$BY$6,2,FALSE)</f>
        <v>0.66</v>
      </c>
      <c r="G87" s="105">
        <f>VLOOKUP(G86,Feuille3!$BX$2:$BY$6,2,FALSE)</f>
        <v>0.66</v>
      </c>
      <c r="H87" s="105">
        <f>VLOOKUP(H86,Feuille3!$BX$2:$BY$6,2,FALSE)</f>
        <v>0.66</v>
      </c>
      <c r="I87" s="105">
        <f>VLOOKUP(I86,Feuille3!$BX$2:$BY$6,2,FALSE)</f>
        <v>1</v>
      </c>
      <c r="J87" s="105">
        <f>VLOOKUP(J86,Feuille3!$BX$2:$BY$6,2,FALSE)</f>
        <v>0</v>
      </c>
      <c r="K87" s="105">
        <f>VLOOKUP(K86,Feuille3!$BX$2:$BY$6,2,FALSE)</f>
        <v>0.66</v>
      </c>
      <c r="L87" s="105">
        <f>VLOOKUP(L86,Feuille3!$BX$2:$BY$6,2,FALSE)</f>
        <v>0.66</v>
      </c>
      <c r="M87" s="105">
        <f>VLOOKUP(M86,Feuille3!$BX$2:$BY$6,2,FALSE)</f>
        <v>0.33</v>
      </c>
      <c r="N87" s="105">
        <f>VLOOKUP(N86,Feuille3!$BX$2:$BY$6,2,FALSE)</f>
        <v>0.66</v>
      </c>
      <c r="O87" s="105">
        <f>VLOOKUP(O86,Feuille3!$BX$2:$BY$6,2,FALSE)</f>
        <v>0.66</v>
      </c>
      <c r="P87" s="105">
        <f>VLOOKUP(P86,Feuille3!$BX$2:$BY$6,2,FALSE)</f>
        <v>1</v>
      </c>
      <c r="Q87" s="105">
        <f>VLOOKUP(Q86,Feuille3!$BX$2:$BY$6,2,FALSE)</f>
        <v>0.33</v>
      </c>
      <c r="R87" s="105">
        <f>VLOOKUP(R86,Feuille3!$BX$2:$BY$6,2,FALSE)</f>
        <v>0.66</v>
      </c>
      <c r="S87" s="105">
        <f>VLOOKUP(S86,Feuille3!$BX$2:$BY$6,2,FALSE)</f>
        <v>0.33</v>
      </c>
      <c r="T87" s="105">
        <f>VLOOKUP(T86,Feuille3!$BX$2:$BY$6,2,FALSE)</f>
        <v>0.33</v>
      </c>
      <c r="U87" s="105">
        <f>VLOOKUP(U86,Feuille3!$BX$2:$BY$6,2,FALSE)</f>
        <v>0</v>
      </c>
      <c r="V87" s="105">
        <f>VLOOKUP(V86,Feuille3!$BX$2:$BY$6,2,FALSE)</f>
        <v>0</v>
      </c>
      <c r="W87" s="105">
        <f>VLOOKUP(W86,Feuille3!$BX$2:$BY$6,2,FALSE)</f>
        <v>0.66</v>
      </c>
      <c r="X87" s="105">
        <f>VLOOKUP(X86,Feuille3!$BX$2:$BY$6,2,FALSE)</f>
        <v>0.66</v>
      </c>
      <c r="Y87" s="105">
        <f>VLOOKUP(Y86,Feuille3!$BX$2:$BY$6,2,FALSE)</f>
        <v>0.66</v>
      </c>
      <c r="Z87" s="105">
        <f>VLOOKUP(Z86,Feuille3!$BX$2:$BY$6,2,FALSE)</f>
        <v>0.66</v>
      </c>
      <c r="AA87" s="105">
        <f>VLOOKUP(AA86,Feuille3!$BX$2:$BY$6,2,FALSE)</f>
        <v>0.66</v>
      </c>
      <c r="AB87" s="105">
        <f>VLOOKUP(AB86,Feuille3!$BX$2:$BY$6,2,FALSE)</f>
        <v>1</v>
      </c>
      <c r="AC87" s="105">
        <f>VLOOKUP(AC86,Feuille3!$BX$2:$BY$6,2,FALSE)</f>
        <v>0</v>
      </c>
      <c r="AD87" s="105">
        <f>VLOOKUP(AD86,Feuille3!$BX$2:$BY$6,2,FALSE)</f>
        <v>0.66</v>
      </c>
      <c r="AE87" s="105">
        <f>VLOOKUP(AE86,Feuille3!$BX$2:$BY$6,2,FALSE)</f>
        <v>0.66</v>
      </c>
      <c r="AF87" s="105">
        <f>VLOOKUP(AF86,Feuille3!$BX$2:$BY$6,2,FALSE)</f>
        <v>0.66</v>
      </c>
      <c r="AG87" s="105">
        <f>VLOOKUP(AG86,Feuille3!$BX$2:$BY$6,2,FALSE)</f>
        <v>0.66</v>
      </c>
      <c r="AH87" s="105">
        <f>VLOOKUP(AH86,Feuille3!$BX$2:$BY$6,2,FALSE)</f>
        <v>0</v>
      </c>
      <c r="AI87" s="105">
        <f>VLOOKUP(AI86,Feuille3!$BX$2:$BY$6,2,FALSE)</f>
        <v>1</v>
      </c>
      <c r="AJ87" s="105">
        <f>VLOOKUP(AJ86,Feuille3!$BX$2:$BY$6,2,FALSE)</f>
        <v>1</v>
      </c>
      <c r="AK87" s="105">
        <f>VLOOKUP(AK86,Feuille3!$BX$2:$BY$6,2,FALSE)</f>
        <v>1</v>
      </c>
      <c r="AL87" s="105">
        <f>VLOOKUP(AL86,Feuille3!$BX$2:$BY$6,2,FALSE)</f>
        <v>1</v>
      </c>
      <c r="AM87" s="105">
        <f>VLOOKUP(AM86,Feuille3!$BX$2:$BY$6,2,FALSE)</f>
        <v>0</v>
      </c>
      <c r="AN87" s="105">
        <f>VLOOKUP(AN86,Feuille3!$BX$2:$BY$6,2,FALSE)</f>
        <v>0</v>
      </c>
      <c r="AO87" s="105">
        <f>VLOOKUP(AO86,Feuille3!$BX$2:$BY$6,2,FALSE)</f>
        <v>0</v>
      </c>
      <c r="AP87" s="105">
        <f>VLOOKUP(AP86,Feuille3!$BX$2:$BY$6,2,FALSE)</f>
        <v>0.66</v>
      </c>
      <c r="AQ87" s="105">
        <f>VLOOKUP(AQ86,Feuille3!$BX$2:$BY$6,2,FALSE)</f>
        <v>0</v>
      </c>
      <c r="AR87" s="105">
        <f>VLOOKUP(AR86,Feuille3!$BX$2:$BY$6,2,FALSE)</f>
        <v>0.33</v>
      </c>
      <c r="AS87" s="105">
        <f>VLOOKUP(AS86,Feuille3!$BX$2:$BY$6,2,FALSE)</f>
        <v>0.33</v>
      </c>
      <c r="AT87" s="105">
        <f>VLOOKUP(AT86,Feuille3!$BX$2:$BY$6,2,FALSE)</f>
        <v>1</v>
      </c>
      <c r="AU87" s="105">
        <f>VLOOKUP(AU86,Feuille3!$BX$2:$BY$6,2,FALSE)</f>
        <v>0.66</v>
      </c>
      <c r="AV87" s="105">
        <f>VLOOKUP(AV86,Feuille3!$BX$2:$BY$6,2,FALSE)</f>
        <v>0.66</v>
      </c>
      <c r="AW87" s="105">
        <f>VLOOKUP(AW86,Feuille3!$BX$2:$BY$6,2,FALSE)</f>
        <v>0.33</v>
      </c>
      <c r="AX87" s="105">
        <f>VLOOKUP(AX86,Feuille3!$BX$2:$BY$6,2,FALSE)</f>
        <v>0.66</v>
      </c>
      <c r="AY87" s="105">
        <f>VLOOKUP(AY86,Feuille3!$BX$2:$BY$6,2,FALSE)</f>
        <v>0</v>
      </c>
      <c r="AZ87" s="105">
        <f>VLOOKUP(AZ86,Feuille3!$BX$2:$BY$6,2,FALSE)</f>
        <v>0</v>
      </c>
      <c r="BA87" s="105">
        <f>VLOOKUP(BA86,Feuille3!$BX$2:$BY$6,2,FALSE)</f>
        <v>0.33</v>
      </c>
      <c r="BB87" s="162">
        <f>VLOOKUP(BB86,Feuille3!$BX$2:$BY$6,2,FALSE)</f>
        <v>0</v>
      </c>
      <c r="BC87" s="105">
        <f>VLOOKUP(BC86,Feuille3!$BX$2:$BY$6,2,FALSE)</f>
        <v>1</v>
      </c>
      <c r="BD87" s="105">
        <f>VLOOKUP(BD86,Feuille3!$BX$2:$BY$6,2,FALSE)</f>
        <v>0.66</v>
      </c>
      <c r="BE87" s="128">
        <v>0</v>
      </c>
      <c r="BF87" s="105">
        <f>VLOOKUP(BF86,Feuille3!$BX$2:$BY$6,2,FALSE)</f>
        <v>0.33</v>
      </c>
      <c r="BG87" s="105">
        <f>VLOOKUP(BG86,Feuille3!$BX$2:$BY$6,2,FALSE)</f>
        <v>0.33</v>
      </c>
      <c r="BH87" s="105">
        <f>VLOOKUP(BH86,Feuille3!$BX$2:$BY$6,2,FALSE)</f>
        <v>0.33</v>
      </c>
      <c r="BI87" s="128">
        <v>0.66</v>
      </c>
      <c r="BJ87" s="105">
        <f>VLOOKUP(BJ86,Feuille3!$BX$2:$BY$6,2,FALSE)</f>
        <v>0.66</v>
      </c>
      <c r="BK87" s="105">
        <f>VLOOKUP(BK86,Feuille3!$BX$2:$BY$6,2,FALSE)</f>
        <v>0.66</v>
      </c>
      <c r="BL87" s="105">
        <f>VLOOKUP(BL86,Feuille3!$BX$2:$BY$6,2,FALSE)</f>
        <v>0.66</v>
      </c>
      <c r="BM87" s="128">
        <v>0.33</v>
      </c>
      <c r="BN87" s="105">
        <f>VLOOKUP(BN86,Feuille3!$BX$2:$BY$6,2,FALSE)</f>
        <v>0.33</v>
      </c>
      <c r="BO87" s="128">
        <v>0.66</v>
      </c>
      <c r="BP87" s="105">
        <f>VLOOKUP(BP86,Feuille3!$BX$2:$BY$6,2,FALSE)</f>
        <v>0.33</v>
      </c>
      <c r="BQ87" s="105">
        <f>VLOOKUP(BQ86,Feuille3!$BZ$2:$CA$6,2,FALSE)</f>
        <v>0</v>
      </c>
      <c r="BR87" s="105">
        <f>VLOOKUP(BR86,Feuille3!$BZ$2:$CA$6,2,FALSE)</f>
        <v>0</v>
      </c>
      <c r="BS87" s="128">
        <v>0.66</v>
      </c>
      <c r="BT87" s="105">
        <f>VLOOKUP(BT86,Feuille3!$BZ$2:$CA$6,2,FALSE)</f>
        <v>0</v>
      </c>
      <c r="BU87" s="105">
        <f>VLOOKUP(BU86,Feuille3!$BZ$2:$CA$6,2,FALSE)</f>
        <v>0</v>
      </c>
      <c r="BV87" s="105">
        <f>VLOOKUP(BV86,Feuille3!$BZ$2:$CA$6,2,FALSE)</f>
        <v>0</v>
      </c>
      <c r="BW87" s="105">
        <f>VLOOKUP(BW86,Feuille3!$BZ$2:$CA$6,2,FALSE)</f>
        <v>0</v>
      </c>
      <c r="BX87" s="105">
        <f>VLOOKUP(BX86,Feuille3!$BZ$2:$CA$6,2,FALSE)</f>
        <v>0</v>
      </c>
      <c r="BY87" s="105">
        <f>VLOOKUP(BY86,Feuille3!$BZ$2:$CA$6,2,FALSE)</f>
        <v>0</v>
      </c>
    </row>
    <row r="88" spans="1:77" ht="15" thickBot="1">
      <c r="A88" s="191" t="s">
        <v>128</v>
      </c>
      <c r="B88" s="9" t="s">
        <v>49</v>
      </c>
      <c r="C88" s="104" t="s">
        <v>87</v>
      </c>
      <c r="D88" s="104" t="s">
        <v>29</v>
      </c>
      <c r="E88" s="104" t="s">
        <v>29</v>
      </c>
      <c r="F88" s="104" t="s">
        <v>29</v>
      </c>
      <c r="G88" s="104" t="s">
        <v>29</v>
      </c>
      <c r="H88" s="104" t="s">
        <v>29</v>
      </c>
      <c r="I88" s="104" t="s">
        <v>60</v>
      </c>
      <c r="J88" s="104" t="s">
        <v>48</v>
      </c>
      <c r="K88" s="104" t="s">
        <v>29</v>
      </c>
      <c r="L88" s="104" t="s">
        <v>60</v>
      </c>
      <c r="M88" s="104" t="s">
        <v>87</v>
      </c>
      <c r="N88" s="104" t="s">
        <v>87</v>
      </c>
      <c r="O88" s="104" t="s">
        <v>29</v>
      </c>
      <c r="P88" s="104" t="s">
        <v>60</v>
      </c>
      <c r="Q88" s="104" t="s">
        <v>87</v>
      </c>
      <c r="R88" s="104" t="s">
        <v>29</v>
      </c>
      <c r="S88" s="104" t="s">
        <v>87</v>
      </c>
      <c r="T88" s="104" t="s">
        <v>87</v>
      </c>
      <c r="U88" s="104" t="s">
        <v>87</v>
      </c>
      <c r="V88" s="104" t="s">
        <v>48</v>
      </c>
      <c r="W88" s="104" t="s">
        <v>87</v>
      </c>
      <c r="X88" s="104" t="s">
        <v>60</v>
      </c>
      <c r="Y88" s="104" t="s">
        <v>29</v>
      </c>
      <c r="Z88" s="104" t="s">
        <v>60</v>
      </c>
      <c r="AA88" s="104" t="s">
        <v>60</v>
      </c>
      <c r="AB88" s="104" t="s">
        <v>29</v>
      </c>
      <c r="AC88" s="117" t="s">
        <v>48</v>
      </c>
      <c r="AD88" s="104" t="s">
        <v>60</v>
      </c>
      <c r="AE88" s="104" t="s">
        <v>60</v>
      </c>
      <c r="AF88" s="104" t="s">
        <v>60</v>
      </c>
      <c r="AG88" s="104" t="s">
        <v>29</v>
      </c>
      <c r="AH88" s="104" t="s">
        <v>87</v>
      </c>
      <c r="AI88" s="104" t="s">
        <v>29</v>
      </c>
      <c r="AJ88" s="104" t="s">
        <v>60</v>
      </c>
      <c r="AK88" s="104" t="s">
        <v>60</v>
      </c>
      <c r="AL88" s="104" t="s">
        <v>60</v>
      </c>
      <c r="AM88" s="104" t="s">
        <v>48</v>
      </c>
      <c r="AN88" s="104" t="s">
        <v>87</v>
      </c>
      <c r="AO88" s="104" t="s">
        <v>48</v>
      </c>
      <c r="AP88" s="104" t="s">
        <v>29</v>
      </c>
      <c r="AQ88" s="104" t="s">
        <v>48</v>
      </c>
      <c r="AR88" s="104" t="s">
        <v>87</v>
      </c>
      <c r="AS88" s="104" t="s">
        <v>87</v>
      </c>
      <c r="AT88" s="104" t="s">
        <v>29</v>
      </c>
      <c r="AU88" s="15" t="s">
        <v>29</v>
      </c>
      <c r="AV88" s="15" t="s">
        <v>87</v>
      </c>
      <c r="AW88" s="15" t="s">
        <v>48</v>
      </c>
      <c r="AX88" s="15" t="s">
        <v>48</v>
      </c>
      <c r="AY88" s="15" t="s">
        <v>48</v>
      </c>
      <c r="AZ88" s="15" t="s">
        <v>48</v>
      </c>
      <c r="BA88" s="15" t="s">
        <v>48</v>
      </c>
      <c r="BB88" s="161" t="s">
        <v>48</v>
      </c>
      <c r="BC88" s="15" t="s">
        <v>60</v>
      </c>
      <c r="BD88" s="15" t="s">
        <v>87</v>
      </c>
      <c r="BE88" s="15" t="s">
        <v>87</v>
      </c>
      <c r="BF88" s="15" t="s">
        <v>60</v>
      </c>
      <c r="BG88" s="23" t="s">
        <v>48</v>
      </c>
      <c r="BH88" s="15" t="s">
        <v>29</v>
      </c>
      <c r="BI88" s="15" t="s">
        <v>27</v>
      </c>
      <c r="BJ88" s="15" t="s">
        <v>60</v>
      </c>
      <c r="BK88" s="15" t="s">
        <v>87</v>
      </c>
      <c r="BL88" s="15" t="s">
        <v>60</v>
      </c>
      <c r="BM88" s="15" t="s">
        <v>26</v>
      </c>
      <c r="BN88" s="15" t="s">
        <v>87</v>
      </c>
      <c r="BO88" s="15" t="s">
        <v>88</v>
      </c>
      <c r="BP88" s="15" t="s">
        <v>48</v>
      </c>
      <c r="BQ88" s="15" t="s">
        <v>48</v>
      </c>
      <c r="BR88" s="15" t="s">
        <v>48</v>
      </c>
      <c r="BS88" s="15" t="s">
        <v>26</v>
      </c>
      <c r="BT88" s="15" t="s">
        <v>48</v>
      </c>
      <c r="BU88" s="15" t="s">
        <v>48</v>
      </c>
      <c r="BV88" s="15" t="s">
        <v>48</v>
      </c>
      <c r="BW88" s="15" t="s">
        <v>48</v>
      </c>
      <c r="BX88" s="15" t="s">
        <v>48</v>
      </c>
      <c r="BY88" s="15" t="s">
        <v>48</v>
      </c>
    </row>
    <row r="89" spans="1:77" ht="15" thickBot="1">
      <c r="A89" s="191"/>
      <c r="B89" s="13" t="s">
        <v>23</v>
      </c>
      <c r="C89" s="105">
        <f>VLOOKUP(C88,Feuille3!$BZ$2:$CA$6,2,FALSE)</f>
        <v>0.33</v>
      </c>
      <c r="D89" s="105">
        <f>VLOOKUP(D88,Feuille3!$BZ$2:$CA$6,2,FALSE)</f>
        <v>0.66</v>
      </c>
      <c r="E89" s="105">
        <f>VLOOKUP(E88,Feuille3!$BZ$2:$CA$6,2,FALSE)</f>
        <v>0.66</v>
      </c>
      <c r="F89" s="105">
        <f>VLOOKUP(F88,Feuille3!$BZ$2:$CA$6,2,FALSE)</f>
        <v>0.66</v>
      </c>
      <c r="G89" s="105">
        <f>VLOOKUP(G88,Feuille3!$BZ$2:$CA$6,2,FALSE)</f>
        <v>0.66</v>
      </c>
      <c r="H89" s="105">
        <f>VLOOKUP(H88,Feuille3!$BZ$2:$CA$6,2,FALSE)</f>
        <v>0.66</v>
      </c>
      <c r="I89" s="105">
        <f>VLOOKUP(I88,Feuille3!$BZ$2:$CA$6,2,FALSE)</f>
        <v>1</v>
      </c>
      <c r="J89" s="105">
        <f>VLOOKUP(J88,Feuille3!$BZ$2:$CA$6,2,FALSE)</f>
        <v>0</v>
      </c>
      <c r="K89" s="105">
        <f>VLOOKUP(K88,Feuille3!$BZ$2:$CA$6,2,FALSE)</f>
        <v>0.66</v>
      </c>
      <c r="L89" s="105">
        <f>VLOOKUP(L88,Feuille3!$BZ$2:$CA$6,2,FALSE)</f>
        <v>1</v>
      </c>
      <c r="M89" s="105">
        <f>VLOOKUP(M88,Feuille3!$BZ$2:$CA$6,2,FALSE)</f>
        <v>0.33</v>
      </c>
      <c r="N89" s="105">
        <f>VLOOKUP(N88,Feuille3!$BZ$2:$CA$6,2,FALSE)</f>
        <v>0.33</v>
      </c>
      <c r="O89" s="105">
        <f>VLOOKUP(O88,Feuille3!$BZ$2:$CA$6,2,FALSE)</f>
        <v>0.66</v>
      </c>
      <c r="P89" s="105">
        <f>VLOOKUP(P88,Feuille3!$BZ$2:$CA$6,2,FALSE)</f>
        <v>1</v>
      </c>
      <c r="Q89" s="105">
        <f>VLOOKUP(Q88,Feuille3!$BZ$2:$CA$6,2,FALSE)</f>
        <v>0.33</v>
      </c>
      <c r="R89" s="105">
        <f>VLOOKUP(R88,Feuille3!$BZ$2:$CA$6,2,FALSE)</f>
        <v>0.66</v>
      </c>
      <c r="S89" s="105">
        <f>VLOOKUP(S88,Feuille3!$BZ$2:$CA$6,2,FALSE)</f>
        <v>0.33</v>
      </c>
      <c r="T89" s="105">
        <f>VLOOKUP(T88,Feuille3!$BZ$2:$CA$6,2,FALSE)</f>
        <v>0.33</v>
      </c>
      <c r="U89" s="105">
        <f>VLOOKUP(U88,Feuille3!$BZ$2:$CA$6,2,FALSE)</f>
        <v>0.33</v>
      </c>
      <c r="V89" s="105">
        <f>VLOOKUP(V88,Feuille3!$BZ$2:$CA$6,2,FALSE)</f>
        <v>0</v>
      </c>
      <c r="W89" s="105">
        <f>VLOOKUP(W88,Feuille3!$BZ$2:$CA$6,2,FALSE)</f>
        <v>0.33</v>
      </c>
      <c r="X89" s="105">
        <f>VLOOKUP(X88,Feuille3!$BZ$2:$CA$6,2,FALSE)</f>
        <v>1</v>
      </c>
      <c r="Y89" s="105">
        <f>VLOOKUP(Y88,Feuille3!$BZ$2:$CA$6,2,FALSE)</f>
        <v>0.66</v>
      </c>
      <c r="Z89" s="105">
        <f>VLOOKUP(Z88,Feuille3!$BZ$2:$CA$6,2,FALSE)</f>
        <v>1</v>
      </c>
      <c r="AA89" s="105">
        <f>VLOOKUP(AA88,Feuille3!$BZ$2:$CA$6,2,FALSE)</f>
        <v>1</v>
      </c>
      <c r="AB89" s="105">
        <f>VLOOKUP(AB88,Feuille3!$BZ$2:$CA$6,2,FALSE)</f>
        <v>0.66</v>
      </c>
      <c r="AC89" s="105">
        <f>VLOOKUP(AC88,Feuille3!$BZ$2:$CA$6,2,FALSE)</f>
        <v>0</v>
      </c>
      <c r="AD89" s="105">
        <f>VLOOKUP(AD88,Feuille3!$BZ$2:$CA$6,2,FALSE)</f>
        <v>1</v>
      </c>
      <c r="AE89" s="105">
        <f>VLOOKUP(AE88,Feuille3!$BZ$2:$CA$6,2,FALSE)</f>
        <v>1</v>
      </c>
      <c r="AF89" s="105">
        <f>VLOOKUP(AF88,Feuille3!$BZ$2:$CA$6,2,FALSE)</f>
        <v>1</v>
      </c>
      <c r="AG89" s="105">
        <f>VLOOKUP(AG88,Feuille3!$BZ$2:$CA$6,2,FALSE)</f>
        <v>0.66</v>
      </c>
      <c r="AH89" s="105">
        <f>VLOOKUP(AH88,Feuille3!$BZ$2:$CA$6,2,FALSE)</f>
        <v>0.33</v>
      </c>
      <c r="AI89" s="105">
        <f>VLOOKUP(AI88,Feuille3!$BZ$2:$CA$6,2,FALSE)</f>
        <v>0.66</v>
      </c>
      <c r="AJ89" s="105">
        <f>VLOOKUP(AJ88,Feuille3!$BZ$2:$CA$6,2,FALSE)</f>
        <v>1</v>
      </c>
      <c r="AK89" s="105">
        <f>VLOOKUP(AK88,Feuille3!$BZ$2:$CA$6,2,FALSE)</f>
        <v>1</v>
      </c>
      <c r="AL89" s="105">
        <f>VLOOKUP(AL88,Feuille3!$BZ$2:$CA$6,2,FALSE)</f>
        <v>1</v>
      </c>
      <c r="AM89" s="105">
        <f>VLOOKUP(AM88,Feuille3!$BZ$2:$CA$6,2,FALSE)</f>
        <v>0</v>
      </c>
      <c r="AN89" s="105">
        <f>VLOOKUP(AN88,Feuille3!$BZ$2:$CA$6,2,FALSE)</f>
        <v>0.33</v>
      </c>
      <c r="AO89" s="105">
        <f>VLOOKUP(AO88,Feuille3!$BZ$2:$CA$6,2,FALSE)</f>
        <v>0</v>
      </c>
      <c r="AP89" s="105">
        <f>VLOOKUP(AP88,Feuille3!$BZ$2:$CA$6,2,FALSE)</f>
        <v>0.66</v>
      </c>
      <c r="AQ89" s="105">
        <f>VLOOKUP(AQ88,Feuille3!$BZ$2:$CA$6,2,FALSE)</f>
        <v>0</v>
      </c>
      <c r="AR89" s="105">
        <f>VLOOKUP(AR88,Feuille3!$BZ$2:$CA$6,2,FALSE)</f>
        <v>0.33</v>
      </c>
      <c r="AS89" s="105">
        <f>VLOOKUP(AS88,Feuille3!$BZ$2:$CA$6,2,FALSE)</f>
        <v>0.33</v>
      </c>
      <c r="AT89" s="105">
        <f>VLOOKUP(AT88,Feuille3!$BZ$2:$CA$6,2,FALSE)</f>
        <v>0.66</v>
      </c>
      <c r="AU89" s="105">
        <f>VLOOKUP(AU88,Feuille3!$BZ$2:$CA$6,2,FALSE)</f>
        <v>0.66</v>
      </c>
      <c r="AV89" s="105">
        <f>VLOOKUP(AV88,Feuille3!$BZ$2:$CA$6,2,FALSE)</f>
        <v>0.33</v>
      </c>
      <c r="AW89" s="105">
        <f>VLOOKUP(AW88,Feuille3!$BZ$2:$CA$6,2,FALSE)</f>
        <v>0</v>
      </c>
      <c r="AX89" s="105">
        <f>VLOOKUP(AX88,Feuille3!$BZ$2:$CA$6,2,FALSE)</f>
        <v>0</v>
      </c>
      <c r="AY89" s="105">
        <f>VLOOKUP(AY88,Feuille3!$BZ$2:$CA$6,2,FALSE)</f>
        <v>0</v>
      </c>
      <c r="AZ89" s="105">
        <f>VLOOKUP(AZ88,Feuille3!$BZ$2:$CA$6,2,FALSE)</f>
        <v>0</v>
      </c>
      <c r="BA89" s="105">
        <f>VLOOKUP(BA88,Feuille3!$BZ$2:$CA$6,2,FALSE)</f>
        <v>0</v>
      </c>
      <c r="BB89" s="162">
        <f>VLOOKUP(BB88,Feuille3!$BZ$2:$CA$6,2,FALSE)</f>
        <v>0</v>
      </c>
      <c r="BC89" s="105">
        <f>VLOOKUP(BC88,Feuille3!$BZ$2:$CA$6,2,FALSE)</f>
        <v>1</v>
      </c>
      <c r="BD89" s="105">
        <f>VLOOKUP(BD88,Feuille3!$BZ$2:$CA$6,2,FALSE)</f>
        <v>0.33</v>
      </c>
      <c r="BE89" s="128">
        <v>0.33</v>
      </c>
      <c r="BF89" s="105">
        <f>VLOOKUP(BF88,Feuille3!$BZ$2:$CA$6,2,FALSE)</f>
        <v>1</v>
      </c>
      <c r="BG89" s="105">
        <f>VLOOKUP(BG88,Feuille3!$BZ$2:$CA$6,2,FALSE)</f>
        <v>0</v>
      </c>
      <c r="BH89" s="105">
        <f>VLOOKUP(BH88,Feuille3!$BZ$2:$CA$6,2,FALSE)</f>
        <v>0.66</v>
      </c>
      <c r="BI89" s="128">
        <v>1</v>
      </c>
      <c r="BJ89" s="105">
        <f>VLOOKUP(BJ88,Feuille3!$BZ$2:$CA$6,2,FALSE)</f>
        <v>1</v>
      </c>
      <c r="BK89" s="105">
        <f>VLOOKUP(BK88,Feuille3!$BZ$2:$CA$6,2,FALSE)</f>
        <v>0.33</v>
      </c>
      <c r="BL89" s="105">
        <f>VLOOKUP(BL88,Feuille3!$BZ$2:$CA$6,2,FALSE)</f>
        <v>1</v>
      </c>
      <c r="BM89" s="128">
        <v>0.66</v>
      </c>
      <c r="BN89" s="105">
        <f>VLOOKUP(BN88,Feuille3!$BZ$2:$CA$6,2,FALSE)</f>
        <v>0.33</v>
      </c>
      <c r="BO89" s="128">
        <v>0.33</v>
      </c>
      <c r="BP89" s="105">
        <f>VLOOKUP(BP88,Feuille3!$BZ$2:$CA$6,2,FALSE)</f>
        <v>0</v>
      </c>
      <c r="BQ89" s="105">
        <f>VLOOKUP(BQ88,Feuille3!$BZ$2:$CA$6,2,FALSE)</f>
        <v>0</v>
      </c>
      <c r="BR89" s="105">
        <f>VLOOKUP(BR88,Feuille3!$BZ$2:$CA$6,2,FALSE)</f>
        <v>0</v>
      </c>
      <c r="BS89" s="128">
        <v>0.66</v>
      </c>
      <c r="BT89" s="105">
        <f>VLOOKUP(BT88,Feuille3!$BZ$2:$CA$6,2,FALSE)</f>
        <v>0</v>
      </c>
      <c r="BU89" s="105">
        <f>VLOOKUP(BU88,Feuille3!$BZ$2:$CA$6,2,FALSE)</f>
        <v>0</v>
      </c>
      <c r="BV89" s="105">
        <f>VLOOKUP(BV88,Feuille3!$BZ$2:$CA$6,2,FALSE)</f>
        <v>0</v>
      </c>
      <c r="BW89" s="105">
        <f>VLOOKUP(BW88,Feuille3!$BZ$2:$CA$6,2,FALSE)</f>
        <v>0</v>
      </c>
      <c r="BX89" s="105">
        <f>VLOOKUP(BX88,Feuille3!$BZ$2:$CA$6,2,FALSE)</f>
        <v>0</v>
      </c>
      <c r="BY89" s="105">
        <f>VLOOKUP(BY88,Feuille3!$BZ$2:$CA$6,2,FALSE)</f>
        <v>0</v>
      </c>
    </row>
    <row r="90" spans="1:77" ht="15" thickBot="1">
      <c r="A90" s="191" t="s">
        <v>129</v>
      </c>
      <c r="B90" s="9" t="s">
        <v>49</v>
      </c>
      <c r="C90" s="104" t="s">
        <v>131</v>
      </c>
      <c r="D90" s="104" t="s">
        <v>131</v>
      </c>
      <c r="E90" s="104" t="s">
        <v>131</v>
      </c>
      <c r="F90" s="104" t="s">
        <v>131</v>
      </c>
      <c r="G90" s="104" t="s">
        <v>131</v>
      </c>
      <c r="H90" s="104" t="s">
        <v>131</v>
      </c>
      <c r="I90" s="104" t="s">
        <v>60</v>
      </c>
      <c r="J90" s="104" t="s">
        <v>48</v>
      </c>
      <c r="K90" s="104" t="s">
        <v>60</v>
      </c>
      <c r="L90" s="104" t="s">
        <v>60</v>
      </c>
      <c r="M90" s="104" t="s">
        <v>131</v>
      </c>
      <c r="N90" s="104" t="s">
        <v>206</v>
      </c>
      <c r="O90" s="104" t="s">
        <v>131</v>
      </c>
      <c r="P90" s="104" t="s">
        <v>60</v>
      </c>
      <c r="Q90" s="104" t="s">
        <v>131</v>
      </c>
      <c r="R90" s="104" t="s">
        <v>206</v>
      </c>
      <c r="S90" s="104" t="s">
        <v>131</v>
      </c>
      <c r="T90" s="104" t="s">
        <v>131</v>
      </c>
      <c r="U90" s="104" t="s">
        <v>131</v>
      </c>
      <c r="V90" s="104" t="s">
        <v>48</v>
      </c>
      <c r="W90" s="104" t="s">
        <v>206</v>
      </c>
      <c r="X90" s="104" t="s">
        <v>206</v>
      </c>
      <c r="Y90" s="104" t="s">
        <v>206</v>
      </c>
      <c r="Z90" s="104" t="s">
        <v>60</v>
      </c>
      <c r="AA90" s="104" t="s">
        <v>60</v>
      </c>
      <c r="AB90" s="104" t="s">
        <v>206</v>
      </c>
      <c r="AC90" s="117" t="s">
        <v>48</v>
      </c>
      <c r="AD90" s="104" t="s">
        <v>60</v>
      </c>
      <c r="AE90" s="104" t="s">
        <v>60</v>
      </c>
      <c r="AF90" s="104" t="s">
        <v>60</v>
      </c>
      <c r="AG90" s="104" t="s">
        <v>206</v>
      </c>
      <c r="AH90" s="104" t="s">
        <v>131</v>
      </c>
      <c r="AI90" s="104" t="s">
        <v>206</v>
      </c>
      <c r="AJ90" s="104" t="s">
        <v>60</v>
      </c>
      <c r="AK90" s="104" t="s">
        <v>60</v>
      </c>
      <c r="AL90" s="104" t="s">
        <v>60</v>
      </c>
      <c r="AM90" s="104" t="s">
        <v>48</v>
      </c>
      <c r="AN90" s="104" t="s">
        <v>131</v>
      </c>
      <c r="AO90" s="104" t="s">
        <v>48</v>
      </c>
      <c r="AP90" s="104" t="s">
        <v>206</v>
      </c>
      <c r="AQ90" s="104" t="s">
        <v>48</v>
      </c>
      <c r="AR90" s="104" t="s">
        <v>131</v>
      </c>
      <c r="AS90" s="104" t="s">
        <v>131</v>
      </c>
      <c r="AT90" s="104" t="s">
        <v>60</v>
      </c>
      <c r="AU90" s="15" t="s">
        <v>60</v>
      </c>
      <c r="AV90" s="15" t="s">
        <v>131</v>
      </c>
      <c r="AW90" s="15" t="s">
        <v>48</v>
      </c>
      <c r="AX90" s="15" t="s">
        <v>206</v>
      </c>
      <c r="AY90" s="15" t="s">
        <v>48</v>
      </c>
      <c r="AZ90" s="15" t="s">
        <v>48</v>
      </c>
      <c r="BA90" s="15" t="s">
        <v>48</v>
      </c>
      <c r="BB90" s="161" t="s">
        <v>48</v>
      </c>
      <c r="BC90" s="15" t="s">
        <v>27</v>
      </c>
      <c r="BD90" s="15" t="s">
        <v>131</v>
      </c>
      <c r="BE90" s="15" t="s">
        <v>131</v>
      </c>
      <c r="BF90" s="15" t="s">
        <v>27</v>
      </c>
      <c r="BG90" s="23" t="s">
        <v>131</v>
      </c>
      <c r="BH90" s="15" t="s">
        <v>60</v>
      </c>
      <c r="BI90" s="15" t="s">
        <v>27</v>
      </c>
      <c r="BJ90" s="15" t="s">
        <v>60</v>
      </c>
      <c r="BK90" s="15" t="s">
        <v>131</v>
      </c>
      <c r="BL90" s="15" t="s">
        <v>60</v>
      </c>
      <c r="BM90" s="15" t="s">
        <v>27</v>
      </c>
      <c r="BN90" s="15" t="s">
        <v>131</v>
      </c>
      <c r="BO90" s="15" t="s">
        <v>48</v>
      </c>
      <c r="BP90" s="15" t="s">
        <v>48</v>
      </c>
      <c r="BQ90" s="15" t="s">
        <v>48</v>
      </c>
      <c r="BR90" s="15" t="s">
        <v>48</v>
      </c>
      <c r="BS90" s="15" t="s">
        <v>130</v>
      </c>
      <c r="BT90" s="15" t="s">
        <v>48</v>
      </c>
      <c r="BU90" s="15" t="s">
        <v>48</v>
      </c>
      <c r="BV90" s="15" t="s">
        <v>48</v>
      </c>
      <c r="BW90" s="15" t="s">
        <v>48</v>
      </c>
      <c r="BX90" s="15" t="s">
        <v>48</v>
      </c>
      <c r="BY90" s="15" t="s">
        <v>48</v>
      </c>
    </row>
    <row r="91" spans="1:77" ht="15" thickBot="1">
      <c r="A91" s="191"/>
      <c r="B91" s="13" t="s">
        <v>23</v>
      </c>
      <c r="C91" s="105">
        <f>VLOOKUP(C90,Feuille3!$CB$2:$CC$6,2,FALSE)</f>
        <v>0.33</v>
      </c>
      <c r="D91" s="105">
        <f>VLOOKUP(D90,Feuille3!$CB$2:$CC$6,2,FALSE)</f>
        <v>0.33</v>
      </c>
      <c r="E91" s="105">
        <f>VLOOKUP(E90,Feuille3!$CB$2:$CC$6,2,FALSE)</f>
        <v>0.33</v>
      </c>
      <c r="F91" s="105">
        <f>VLOOKUP(F90,Feuille3!$CB$2:$CC$6,2,FALSE)</f>
        <v>0.33</v>
      </c>
      <c r="G91" s="105">
        <f>VLOOKUP(G90,Feuille3!$CB$2:$CC$6,2,FALSE)</f>
        <v>0.33</v>
      </c>
      <c r="H91" s="105">
        <f>VLOOKUP(H90,Feuille3!$CB$2:$CC$6,2,FALSE)</f>
        <v>0.33</v>
      </c>
      <c r="I91" s="105">
        <f>VLOOKUP(I90,Feuille3!$CB$2:$CC$6,2,FALSE)</f>
        <v>1</v>
      </c>
      <c r="J91" s="105">
        <f>VLOOKUP(J90,Feuille3!$CB$2:$CC$6,2,FALSE)</f>
        <v>0</v>
      </c>
      <c r="K91" s="105">
        <f>VLOOKUP(K90,Feuille3!$CB$2:$CC$6,2,FALSE)</f>
        <v>1</v>
      </c>
      <c r="L91" s="105">
        <f>VLOOKUP(L90,Feuille3!$CB$2:$CC$6,2,FALSE)</f>
        <v>1</v>
      </c>
      <c r="M91" s="105">
        <f>VLOOKUP(M90,Feuille3!$CB$2:$CC$6,2,FALSE)</f>
        <v>0.33</v>
      </c>
      <c r="N91" s="105">
        <f>VLOOKUP(N90,Feuille3!$CB$2:$CC$6,2,FALSE)</f>
        <v>0.66</v>
      </c>
      <c r="O91" s="105">
        <f>VLOOKUP(O90,Feuille3!$CB$2:$CC$6,2,FALSE)</f>
        <v>0.33</v>
      </c>
      <c r="P91" s="105">
        <f>VLOOKUP(P90,Feuille3!$CB$2:$CC$6,2,FALSE)</f>
        <v>1</v>
      </c>
      <c r="Q91" s="105">
        <f>VLOOKUP(Q90,Feuille3!$CB$2:$CC$6,2,FALSE)</f>
        <v>0.33</v>
      </c>
      <c r="R91" s="105">
        <f>VLOOKUP(R90,Feuille3!$CB$2:$CC$6,2,FALSE)</f>
        <v>0.66</v>
      </c>
      <c r="S91" s="105">
        <f>VLOOKUP(S90,Feuille3!$CB$2:$CC$6,2,FALSE)</f>
        <v>0.33</v>
      </c>
      <c r="T91" s="105">
        <f>VLOOKUP(T90,Feuille3!$CB$2:$CC$6,2,FALSE)</f>
        <v>0.33</v>
      </c>
      <c r="U91" s="105">
        <f>VLOOKUP(U90,Feuille3!$CB$2:$CC$6,2,FALSE)</f>
        <v>0.33</v>
      </c>
      <c r="V91" s="105">
        <f>VLOOKUP(V90,Feuille3!$CB$2:$CC$6,2,FALSE)</f>
        <v>0</v>
      </c>
      <c r="W91" s="105">
        <f>VLOOKUP(W90,Feuille3!$CB$2:$CC$6,2,FALSE)</f>
        <v>0.66</v>
      </c>
      <c r="X91" s="105">
        <f>VLOOKUP(X90,Feuille3!$CB$2:$CC$6,2,FALSE)</f>
        <v>0.66</v>
      </c>
      <c r="Y91" s="105">
        <f>VLOOKUP(Y90,Feuille3!$CB$2:$CC$6,2,FALSE)</f>
        <v>0.66</v>
      </c>
      <c r="Z91" s="105">
        <f>VLOOKUP(Z90,Feuille3!$CB$2:$CC$6,2,FALSE)</f>
        <v>1</v>
      </c>
      <c r="AA91" s="105">
        <f>VLOOKUP(AA90,Feuille3!$CB$2:$CC$6,2,FALSE)</f>
        <v>1</v>
      </c>
      <c r="AB91" s="105">
        <f>VLOOKUP(AB90,Feuille3!$CB$2:$CC$6,2,FALSE)</f>
        <v>0.66</v>
      </c>
      <c r="AC91" s="105">
        <f>VLOOKUP(AC90,Feuille3!$CB$2:$CC$6,2,FALSE)</f>
        <v>0</v>
      </c>
      <c r="AD91" s="105">
        <f>VLOOKUP(AD90,Feuille3!$CB$2:$CC$6,2,FALSE)</f>
        <v>1</v>
      </c>
      <c r="AE91" s="105">
        <f>VLOOKUP(AE90,Feuille3!$CB$2:$CC$6,2,FALSE)</f>
        <v>1</v>
      </c>
      <c r="AF91" s="105">
        <f>VLOOKUP(AF90,Feuille3!$CB$2:$CC$6,2,FALSE)</f>
        <v>1</v>
      </c>
      <c r="AG91" s="105">
        <f>VLOOKUP(AG90,Feuille3!$CB$2:$CC$6,2,FALSE)</f>
        <v>0.66</v>
      </c>
      <c r="AH91" s="105">
        <f>VLOOKUP(AH90,Feuille3!$CB$2:$CC$6,2,FALSE)</f>
        <v>0.33</v>
      </c>
      <c r="AI91" s="105">
        <f>VLOOKUP(AI90,Feuille3!$CB$2:$CC$6,2,FALSE)</f>
        <v>0.66</v>
      </c>
      <c r="AJ91" s="105">
        <f>VLOOKUP(AJ90,Feuille3!$CB$2:$CC$6,2,FALSE)</f>
        <v>1</v>
      </c>
      <c r="AK91" s="105">
        <f>VLOOKUP(AK90,Feuille3!$CB$2:$CC$6,2,FALSE)</f>
        <v>1</v>
      </c>
      <c r="AL91" s="105">
        <f>VLOOKUP(AL90,Feuille3!$CB$2:$CC$6,2,FALSE)</f>
        <v>1</v>
      </c>
      <c r="AM91" s="105">
        <f>VLOOKUP(AM90,Feuille3!$CB$2:$CC$6,2,FALSE)</f>
        <v>0</v>
      </c>
      <c r="AN91" s="105">
        <f>VLOOKUP(AN90,Feuille3!$CB$2:$CC$6,2,FALSE)</f>
        <v>0.33</v>
      </c>
      <c r="AO91" s="105">
        <f>VLOOKUP(AO90,Feuille3!$CB$2:$CC$6,2,FALSE)</f>
        <v>0</v>
      </c>
      <c r="AP91" s="105">
        <f>VLOOKUP(AP90,Feuille3!$CB$2:$CC$6,2,FALSE)</f>
        <v>0.66</v>
      </c>
      <c r="AQ91" s="105">
        <f>VLOOKUP(AQ90,Feuille3!$CB$2:$CC$6,2,FALSE)</f>
        <v>0</v>
      </c>
      <c r="AR91" s="105">
        <f>VLOOKUP(AR90,Feuille3!$CB$2:$CC$6,2,FALSE)</f>
        <v>0.33</v>
      </c>
      <c r="AS91" s="105">
        <f>VLOOKUP(AS90,Feuille3!$CB$2:$CC$6,2,FALSE)</f>
        <v>0.33</v>
      </c>
      <c r="AT91" s="105">
        <f>VLOOKUP(AT90,Feuille3!$CB$2:$CC$6,2,FALSE)</f>
        <v>1</v>
      </c>
      <c r="AU91" s="105">
        <f>VLOOKUP(AU90,Feuille3!$CB$2:$CC$6,2,FALSE)</f>
        <v>1</v>
      </c>
      <c r="AV91" s="105">
        <f>VLOOKUP(AV90,Feuille3!$CB$2:$CC$6,2,FALSE)</f>
        <v>0.33</v>
      </c>
      <c r="AW91" s="105">
        <f>VLOOKUP(AW90,Feuille3!$CB$2:$CC$6,2,FALSE)</f>
        <v>0</v>
      </c>
      <c r="AX91" s="105">
        <f>VLOOKUP(AX90,Feuille3!$CB$2:$CC$6,2,FALSE)</f>
        <v>0.66</v>
      </c>
      <c r="AY91" s="105">
        <f>VLOOKUP(AY90,Feuille3!$CB$2:$CC$6,2,FALSE)</f>
        <v>0</v>
      </c>
      <c r="AZ91" s="105">
        <f>VLOOKUP(AZ90,Feuille3!$CB$2:$CC$6,2,FALSE)</f>
        <v>0</v>
      </c>
      <c r="BA91" s="105">
        <f>VLOOKUP(BA90,Feuille3!$CB$2:$CC$6,2,FALSE)</f>
        <v>0</v>
      </c>
      <c r="BB91" s="162">
        <f>VLOOKUP(BB90,Feuille3!$CB$2:$CC$6,2,FALSE)</f>
        <v>0</v>
      </c>
      <c r="BC91" s="105">
        <f>VLOOKUP(BC90,Feuille3!$CB$2:$CC$6,2,FALSE)</f>
        <v>1</v>
      </c>
      <c r="BD91" s="105">
        <f>VLOOKUP(BD90,Feuille3!$CB$2:$CC$6,2,FALSE)</f>
        <v>0.33</v>
      </c>
      <c r="BE91" s="128">
        <v>0.33</v>
      </c>
      <c r="BF91" s="105">
        <f>VLOOKUP(BF90,Feuille3!$CB$2:$CC$6,2,FALSE)</f>
        <v>1</v>
      </c>
      <c r="BG91" s="105">
        <f>VLOOKUP(BG90,Feuille3!$CB$2:$CC$6,2,FALSE)</f>
        <v>0.33</v>
      </c>
      <c r="BH91" s="105">
        <f>VLOOKUP(BH90,Feuille3!$CB$2:$CC$6,2,FALSE)</f>
        <v>1</v>
      </c>
      <c r="BI91" s="128">
        <v>1</v>
      </c>
      <c r="BJ91" s="105">
        <f>VLOOKUP(BJ90,Feuille3!$CB$2:$CC$6,2,FALSE)</f>
        <v>1</v>
      </c>
      <c r="BK91" s="105">
        <f>VLOOKUP(BK90,Feuille3!$CB$2:$CC$6,2,FALSE)</f>
        <v>0.33</v>
      </c>
      <c r="BL91" s="105">
        <f>VLOOKUP(BL90,Feuille3!$CB$2:$CC$6,2,FALSE)</f>
        <v>1</v>
      </c>
      <c r="BM91" s="128">
        <v>1</v>
      </c>
      <c r="BN91" s="105">
        <f>VLOOKUP(BN90,Feuille3!$CB$2:$CC$6,2,FALSE)</f>
        <v>0.33</v>
      </c>
      <c r="BO91" s="128">
        <v>0</v>
      </c>
      <c r="BP91" s="105">
        <f>VLOOKUP(BP90,Feuille3!$CB$2:$CC$6,2,FALSE)</f>
        <v>0</v>
      </c>
      <c r="BQ91" s="105">
        <f>VLOOKUP(BQ90,Feuille3!$CB$2:$CC$6,2,FALSE)</f>
        <v>0</v>
      </c>
      <c r="BR91" s="105">
        <f>VLOOKUP(BR90,Feuille3!$CB$2:$CC$6,2,FALSE)</f>
        <v>0</v>
      </c>
      <c r="BS91" s="128">
        <v>0.66</v>
      </c>
      <c r="BT91" s="105">
        <f>VLOOKUP(BT90,Feuille3!$CB$2:$CC$6,2,FALSE)</f>
        <v>0</v>
      </c>
      <c r="BU91" s="105">
        <f>VLOOKUP(BU90,Feuille3!$CB$2:$CC$6,2,FALSE)</f>
        <v>0</v>
      </c>
      <c r="BV91" s="105">
        <f>VLOOKUP(BV90,Feuille3!$CB$2:$CC$6,2,FALSE)</f>
        <v>0</v>
      </c>
      <c r="BW91" s="105">
        <f>VLOOKUP(BW90,Feuille3!$CB$2:$CC$6,2,FALSE)</f>
        <v>0</v>
      </c>
      <c r="BX91" s="105">
        <f>VLOOKUP(BX90,Feuille3!$CB$2:$CC$6,2,FALSE)</f>
        <v>0</v>
      </c>
      <c r="BY91" s="105">
        <f>VLOOKUP(BY90,Feuille3!$CB$2:$CC$6,2,FALSE)</f>
        <v>0</v>
      </c>
    </row>
    <row r="92" spans="1:77" ht="15" thickBot="1">
      <c r="A92" s="191" t="s">
        <v>132</v>
      </c>
      <c r="B92" s="9" t="s">
        <v>49</v>
      </c>
      <c r="C92" s="104" t="s">
        <v>130</v>
      </c>
      <c r="D92" s="104" t="s">
        <v>207</v>
      </c>
      <c r="E92" s="104" t="s">
        <v>207</v>
      </c>
      <c r="F92" s="104" t="s">
        <v>207</v>
      </c>
      <c r="G92" s="104" t="s">
        <v>207</v>
      </c>
      <c r="H92" s="104" t="s">
        <v>207</v>
      </c>
      <c r="I92" s="104" t="s">
        <v>199</v>
      </c>
      <c r="J92" s="104" t="s">
        <v>48</v>
      </c>
      <c r="K92" s="104" t="s">
        <v>130</v>
      </c>
      <c r="L92" s="104" t="s">
        <v>130</v>
      </c>
      <c r="M92" s="104" t="s">
        <v>48</v>
      </c>
      <c r="N92" s="104" t="s">
        <v>206</v>
      </c>
      <c r="O92" s="104" t="s">
        <v>207</v>
      </c>
      <c r="P92" s="104" t="s">
        <v>206</v>
      </c>
      <c r="Q92" s="104" t="s">
        <v>206</v>
      </c>
      <c r="R92" s="104" t="s">
        <v>206</v>
      </c>
      <c r="S92" s="104" t="s">
        <v>206</v>
      </c>
      <c r="T92" s="104" t="s">
        <v>206</v>
      </c>
      <c r="U92" s="104" t="s">
        <v>130</v>
      </c>
      <c r="V92" s="104" t="s">
        <v>206</v>
      </c>
      <c r="W92" s="104" t="s">
        <v>206</v>
      </c>
      <c r="X92" s="104" t="s">
        <v>206</v>
      </c>
      <c r="Y92" s="104" t="s">
        <v>206</v>
      </c>
      <c r="Z92" s="104" t="s">
        <v>206</v>
      </c>
      <c r="AA92" s="104" t="s">
        <v>206</v>
      </c>
      <c r="AB92" s="104" t="s">
        <v>206</v>
      </c>
      <c r="AC92" s="117" t="s">
        <v>48</v>
      </c>
      <c r="AD92" s="104" t="s">
        <v>206</v>
      </c>
      <c r="AE92" s="104" t="s">
        <v>206</v>
      </c>
      <c r="AF92" s="104" t="s">
        <v>206</v>
      </c>
      <c r="AG92" s="104" t="s">
        <v>206</v>
      </c>
      <c r="AH92" s="104" t="s">
        <v>130</v>
      </c>
      <c r="AI92" s="104" t="s">
        <v>206</v>
      </c>
      <c r="AJ92" s="104" t="s">
        <v>206</v>
      </c>
      <c r="AK92" s="104" t="s">
        <v>206</v>
      </c>
      <c r="AL92" s="104" t="s">
        <v>206</v>
      </c>
      <c r="AM92" s="104" t="s">
        <v>48</v>
      </c>
      <c r="AN92" s="104" t="s">
        <v>130</v>
      </c>
      <c r="AO92" s="104" t="s">
        <v>48</v>
      </c>
      <c r="AP92" s="104" t="s">
        <v>206</v>
      </c>
      <c r="AQ92" s="104" t="s">
        <v>48</v>
      </c>
      <c r="AR92" s="104" t="s">
        <v>206</v>
      </c>
      <c r="AS92" s="104" t="s">
        <v>48</v>
      </c>
      <c r="AT92" s="104" t="s">
        <v>206</v>
      </c>
      <c r="AU92" s="15" t="s">
        <v>130</v>
      </c>
      <c r="AV92" s="15" t="s">
        <v>199</v>
      </c>
      <c r="AW92" s="15" t="s">
        <v>48</v>
      </c>
      <c r="AX92" s="15" t="s">
        <v>48</v>
      </c>
      <c r="AY92" s="15" t="s">
        <v>48</v>
      </c>
      <c r="AZ92" s="15" t="s">
        <v>48</v>
      </c>
      <c r="BA92" s="15" t="s">
        <v>48</v>
      </c>
      <c r="BB92" s="161" t="s">
        <v>48</v>
      </c>
      <c r="BC92" s="15" t="s">
        <v>130</v>
      </c>
      <c r="BD92" s="15" t="s">
        <v>130</v>
      </c>
      <c r="BE92" s="15" t="s">
        <v>133</v>
      </c>
      <c r="BF92" s="15" t="s">
        <v>130</v>
      </c>
      <c r="BG92" s="23" t="s">
        <v>207</v>
      </c>
      <c r="BH92" s="15" t="s">
        <v>206</v>
      </c>
      <c r="BI92" s="15" t="s">
        <v>48</v>
      </c>
      <c r="BJ92" s="15" t="s">
        <v>206</v>
      </c>
      <c r="BK92" s="15" t="s">
        <v>206</v>
      </c>
      <c r="BL92" s="15" t="s">
        <v>206</v>
      </c>
      <c r="BM92" s="15" t="s">
        <v>130</v>
      </c>
      <c r="BN92" s="15" t="s">
        <v>199</v>
      </c>
      <c r="BO92" s="15" t="s">
        <v>48</v>
      </c>
      <c r="BP92" s="15" t="s">
        <v>48</v>
      </c>
      <c r="BQ92" s="15" t="s">
        <v>48</v>
      </c>
      <c r="BR92" s="15" t="s">
        <v>48</v>
      </c>
      <c r="BS92" s="15" t="s">
        <v>48</v>
      </c>
      <c r="BT92" s="15" t="s">
        <v>48</v>
      </c>
      <c r="BU92" s="15" t="s">
        <v>48</v>
      </c>
      <c r="BV92" s="15" t="s">
        <v>48</v>
      </c>
      <c r="BW92" s="15" t="s">
        <v>48</v>
      </c>
      <c r="BX92" s="15" t="s">
        <v>48</v>
      </c>
      <c r="BY92" s="15" t="s">
        <v>48</v>
      </c>
    </row>
    <row r="93" spans="1:77" ht="15" thickBot="1">
      <c r="A93" s="191"/>
      <c r="B93" s="13" t="s">
        <v>23</v>
      </c>
      <c r="C93" s="14">
        <f>VLOOKUP(C92,Feuille3!$CD$2:$CE$6,2,FALSE)</f>
        <v>1</v>
      </c>
      <c r="D93" s="14">
        <f>VLOOKUP(D92,Feuille3!$CD$2:$CE$6,2,FALSE)</f>
        <v>0.66</v>
      </c>
      <c r="E93" s="14">
        <f>VLOOKUP(E92,Feuille3!$CD$2:$CE$6,2,FALSE)</f>
        <v>0.66</v>
      </c>
      <c r="F93" s="14">
        <f>VLOOKUP(F92,Feuille3!$CD$2:$CE$6,2,FALSE)</f>
        <v>0.66</v>
      </c>
      <c r="G93" s="14">
        <f>VLOOKUP(G92,Feuille3!$CD$2:$CE$6,2,FALSE)</f>
        <v>0.66</v>
      </c>
      <c r="H93" s="14">
        <f>VLOOKUP(H92,Feuille3!$CD$2:$CE$6,2,FALSE)</f>
        <v>0.66</v>
      </c>
      <c r="I93" s="14">
        <f>VLOOKUP(I92,Feuille3!$CD$2:$CE$6,2,FALSE)</f>
        <v>0.33</v>
      </c>
      <c r="J93" s="14">
        <f>VLOOKUP(J92,Feuille3!$CD$2:$CE$6,2,FALSE)</f>
        <v>0</v>
      </c>
      <c r="K93" s="14">
        <f>VLOOKUP(K92,Feuille3!$CD$2:$CE$6,2,FALSE)</f>
        <v>1</v>
      </c>
      <c r="L93" s="14">
        <f>VLOOKUP(L92,Feuille3!$CD$2:$CE$6,2,FALSE)</f>
        <v>1</v>
      </c>
      <c r="M93" s="14">
        <f>VLOOKUP(M92,Feuille3!$CD$2:$CE$6,2,FALSE)</f>
        <v>0</v>
      </c>
      <c r="N93" s="14">
        <f>VLOOKUP(N92,Feuille3!$CD$2:$CE$6,2,FALSE)</f>
        <v>1</v>
      </c>
      <c r="O93" s="14">
        <f>VLOOKUP(O92,Feuille3!$CD$2:$CE$6,2,FALSE)</f>
        <v>0.66</v>
      </c>
      <c r="P93" s="14">
        <f>VLOOKUP(P92,Feuille3!$CD$2:$CE$6,2,FALSE)</f>
        <v>1</v>
      </c>
      <c r="Q93" s="14">
        <f>VLOOKUP(Q92,Feuille3!$CD$2:$CE$6,2,FALSE)</f>
        <v>1</v>
      </c>
      <c r="R93" s="14">
        <f>VLOOKUP(R92,Feuille3!$CD$2:$CE$6,2,FALSE)</f>
        <v>1</v>
      </c>
      <c r="S93" s="14">
        <f>VLOOKUP(S92,Feuille3!$CD$2:$CE$6,2,FALSE)</f>
        <v>1</v>
      </c>
      <c r="T93" s="14">
        <f>VLOOKUP(T92,Feuille3!$CD$2:$CE$6,2,FALSE)</f>
        <v>1</v>
      </c>
      <c r="U93" s="14">
        <f>VLOOKUP(U92,Feuille3!$CD$2:$CE$6,2,FALSE)</f>
        <v>1</v>
      </c>
      <c r="V93" s="14">
        <f>VLOOKUP(V92,Feuille3!$CD$2:$CE$6,2,FALSE)</f>
        <v>1</v>
      </c>
      <c r="W93" s="14">
        <f>VLOOKUP(W92,Feuille3!$CD$2:$CE$6,2,FALSE)</f>
        <v>1</v>
      </c>
      <c r="X93" s="14">
        <f>VLOOKUP(X92,Feuille3!$CD$2:$CE$6,2,FALSE)</f>
        <v>1</v>
      </c>
      <c r="Y93" s="14">
        <f>VLOOKUP(Y92,Feuille3!$CD$2:$CE$6,2,FALSE)</f>
        <v>1</v>
      </c>
      <c r="Z93" s="14">
        <f>VLOOKUP(Z92,Feuille3!$CD$2:$CE$6,2,FALSE)</f>
        <v>1</v>
      </c>
      <c r="AA93" s="14">
        <f>VLOOKUP(AA92,Feuille3!$CD$2:$CE$6,2,FALSE)</f>
        <v>1</v>
      </c>
      <c r="AB93" s="14">
        <f>VLOOKUP(AB92,Feuille3!$CD$2:$CE$6,2,FALSE)</f>
        <v>1</v>
      </c>
      <c r="AC93" s="14">
        <f>VLOOKUP(AC92,Feuille3!$CD$2:$CE$6,2,FALSE)</f>
        <v>0</v>
      </c>
      <c r="AD93" s="14">
        <f>VLOOKUP(AD92,Feuille3!$CD$2:$CE$6,2,FALSE)</f>
        <v>1</v>
      </c>
      <c r="AE93" s="14">
        <f>VLOOKUP(AE92,Feuille3!$CD$2:$CE$6,2,FALSE)</f>
        <v>1</v>
      </c>
      <c r="AF93" s="14">
        <f>VLOOKUP(AF92,Feuille3!$CD$2:$CE$6,2,FALSE)</f>
        <v>1</v>
      </c>
      <c r="AG93" s="14">
        <f>VLOOKUP(AG92,Feuille3!$CD$2:$CE$6,2,FALSE)</f>
        <v>1</v>
      </c>
      <c r="AH93" s="14">
        <f>VLOOKUP(AH92,Feuille3!$CD$2:$CE$6,2,FALSE)</f>
        <v>1</v>
      </c>
      <c r="AI93" s="14">
        <f>VLOOKUP(AI92,Feuille3!$CD$2:$CE$6,2,FALSE)</f>
        <v>1</v>
      </c>
      <c r="AJ93" s="14">
        <f>VLOOKUP(AJ92,Feuille3!$CD$2:$CE$6,2,FALSE)</f>
        <v>1</v>
      </c>
      <c r="AK93" s="14">
        <f>VLOOKUP(AK92,Feuille3!$CD$2:$CE$6,2,FALSE)</f>
        <v>1</v>
      </c>
      <c r="AL93" s="14">
        <f>VLOOKUP(AL92,Feuille3!$CD$2:$CE$6,2,FALSE)</f>
        <v>1</v>
      </c>
      <c r="AM93" s="14">
        <f>VLOOKUP(AM92,Feuille3!$CD$2:$CE$6,2,FALSE)</f>
        <v>0</v>
      </c>
      <c r="AN93" s="14">
        <f>VLOOKUP(AN92,Feuille3!$CD$2:$CE$6,2,FALSE)</f>
        <v>1</v>
      </c>
      <c r="AO93" s="14">
        <f>VLOOKUP(AO92,Feuille3!$CD$2:$CE$6,2,FALSE)</f>
        <v>0</v>
      </c>
      <c r="AP93" s="14">
        <f>VLOOKUP(AP92,Feuille3!$CD$2:$CE$6,2,FALSE)</f>
        <v>1</v>
      </c>
      <c r="AQ93" s="14">
        <f>VLOOKUP(AQ92,Feuille3!$CD$2:$CE$6,2,FALSE)</f>
        <v>0</v>
      </c>
      <c r="AR93" s="14">
        <f>VLOOKUP(AR92,Feuille3!$CD$2:$CE$6,2,FALSE)</f>
        <v>1</v>
      </c>
      <c r="AS93" s="14">
        <f>VLOOKUP(AS92,Feuille3!$CD$2:$CE$6,2,FALSE)</f>
        <v>0</v>
      </c>
      <c r="AT93" s="14">
        <f>VLOOKUP(AT92,Feuille3!$CD$2:$CE$6,2,FALSE)</f>
        <v>1</v>
      </c>
      <c r="AU93" s="14">
        <f>VLOOKUP(AU92,Feuille3!$CD$2:$CE$6,2,FALSE)</f>
        <v>1</v>
      </c>
      <c r="AV93" s="14">
        <f>VLOOKUP(AV92,Feuille3!$CD$2:$CE$6,2,FALSE)</f>
        <v>0.33</v>
      </c>
      <c r="AW93" s="14">
        <f>VLOOKUP(AW92,Feuille3!$CD$2:$CE$6,2,FALSE)</f>
        <v>0</v>
      </c>
      <c r="AX93" s="14">
        <f>VLOOKUP(AX92,Feuille3!$CD$2:$CE$6,2,FALSE)</f>
        <v>0</v>
      </c>
      <c r="AY93" s="14">
        <f>VLOOKUP(AY92,Feuille3!$CD$2:$CE$6,2,FALSE)</f>
        <v>0</v>
      </c>
      <c r="AZ93" s="14">
        <f>VLOOKUP(AZ92,Feuille3!$CD$2:$CE$6,2,FALSE)</f>
        <v>0</v>
      </c>
      <c r="BA93" s="14">
        <f>VLOOKUP(BA92,Feuille3!$CD$2:$CE$6,2,FALSE)</f>
        <v>0</v>
      </c>
      <c r="BB93" s="174">
        <f>VLOOKUP(BB92,Feuille3!$CD$2:$CE$6,2,FALSE)</f>
        <v>0</v>
      </c>
      <c r="BC93" s="14">
        <f>VLOOKUP(BC92,Feuille3!$CD$2:$CE$6,2,FALSE)</f>
        <v>1</v>
      </c>
      <c r="BD93" s="14">
        <f>VLOOKUP(BD92,Feuille3!$CD$2:$CE$6,2,FALSE)</f>
        <v>1</v>
      </c>
      <c r="BE93" s="128">
        <v>0.33</v>
      </c>
      <c r="BF93" s="14">
        <f>VLOOKUP(BF92,Feuille3!$CD$2:$CE$6,2,FALSE)</f>
        <v>1</v>
      </c>
      <c r="BG93" s="14">
        <f>VLOOKUP(BG92,Feuille3!$CD$2:$CE$6,2,FALSE)</f>
        <v>0.66</v>
      </c>
      <c r="BH93" s="14">
        <f>VLOOKUP(BH92,Feuille3!$CD$2:$CE$6,2,FALSE)</f>
        <v>1</v>
      </c>
      <c r="BI93" s="128">
        <v>0</v>
      </c>
      <c r="BJ93" s="14">
        <f>VLOOKUP(BJ92,Feuille3!$CD$2:$CE$6,2,FALSE)</f>
        <v>1</v>
      </c>
      <c r="BK93" s="14">
        <f>VLOOKUP(BK92,Feuille3!$CD$2:$CE$6,2,FALSE)</f>
        <v>1</v>
      </c>
      <c r="BL93" s="14">
        <f>VLOOKUP(BL92,Feuille3!$CD$2:$CE$6,2,FALSE)</f>
        <v>1</v>
      </c>
      <c r="BM93" s="128">
        <v>1</v>
      </c>
      <c r="BN93" s="14">
        <f>VLOOKUP(BN92,Feuille3!$CD$2:$CE$6,2,FALSE)</f>
        <v>0.33</v>
      </c>
      <c r="BO93" s="128">
        <v>0</v>
      </c>
      <c r="BP93" s="14">
        <f>VLOOKUP(BP92,Feuille3!$CD$2:$CE$6,2,FALSE)</f>
        <v>0</v>
      </c>
      <c r="BQ93" s="14">
        <f>VLOOKUP(BQ92,Feuille3!$CD$2:$CE$6,2,FALSE)</f>
        <v>0</v>
      </c>
      <c r="BR93" s="14">
        <f>VLOOKUP(BR92,Feuille3!$CD$2:$CE$6,2,FALSE)</f>
        <v>0</v>
      </c>
      <c r="BS93" s="128">
        <v>0</v>
      </c>
      <c r="BT93" s="14">
        <f>VLOOKUP(BT92,Feuille3!$CD$2:$CE$6,2,FALSE)</f>
        <v>0</v>
      </c>
      <c r="BU93" s="14">
        <f>VLOOKUP(BU92,Feuille3!$CD$2:$CE$6,2,FALSE)</f>
        <v>0</v>
      </c>
      <c r="BV93" s="14">
        <f>VLOOKUP(BV92,Feuille3!$CD$2:$CE$6,2,FALSE)</f>
        <v>0</v>
      </c>
      <c r="BW93" s="14">
        <f>VLOOKUP(BW92,Feuille3!$CD$2:$CE$6,2,FALSE)</f>
        <v>0</v>
      </c>
      <c r="BX93" s="14">
        <f>VLOOKUP(BX92,Feuille3!$CD$2:$CE$6,2,FALSE)</f>
        <v>0</v>
      </c>
      <c r="BY93" s="14">
        <f>VLOOKUP(BY92,Feuille3!$CD$2:$CE$6,2,FALSE)</f>
        <v>0</v>
      </c>
    </row>
  </sheetData>
  <mergeCells count="34">
    <mergeCell ref="A86:A87"/>
    <mergeCell ref="A88:A89"/>
    <mergeCell ref="A90:A91"/>
    <mergeCell ref="A92:A93"/>
    <mergeCell ref="A76:A77"/>
    <mergeCell ref="A78:A79"/>
    <mergeCell ref="A80:A81"/>
    <mergeCell ref="A82:A83"/>
    <mergeCell ref="A84:A85"/>
    <mergeCell ref="A65:A66"/>
    <mergeCell ref="A67:A69"/>
    <mergeCell ref="A70:A71"/>
    <mergeCell ref="A72:A73"/>
    <mergeCell ref="A74:A75"/>
    <mergeCell ref="A55:A56"/>
    <mergeCell ref="A57:A58"/>
    <mergeCell ref="A59:A60"/>
    <mergeCell ref="A61:A62"/>
    <mergeCell ref="A63:A64"/>
    <mergeCell ref="A35:A39"/>
    <mergeCell ref="A40:A44"/>
    <mergeCell ref="A45:A50"/>
    <mergeCell ref="A51:A52"/>
    <mergeCell ref="A53:A54"/>
    <mergeCell ref="A22:A25"/>
    <mergeCell ref="A27:A28"/>
    <mergeCell ref="A29:A30"/>
    <mergeCell ref="A31:A32"/>
    <mergeCell ref="A33:A34"/>
    <mergeCell ref="A2:A7"/>
    <mergeCell ref="A8:A10"/>
    <mergeCell ref="A11:A15"/>
    <mergeCell ref="A16:A19"/>
    <mergeCell ref="A20:A21"/>
  </mergeCells>
  <hyperlinks>
    <hyperlink ref="BC2" r:id="rId1"/>
    <hyperlink ref="BC16" r:id="rId2"/>
    <hyperlink ref="BC8" r:id="rId3"/>
    <hyperlink ref="BD2" r:id="rId4"/>
    <hyperlink ref="BD16" r:id="rId5"/>
    <hyperlink ref="BE16" r:id="rId6"/>
    <hyperlink ref="BE2" r:id="rId7"/>
    <hyperlink ref="BE8" r:id="rId8"/>
    <hyperlink ref="BG2" r:id="rId9"/>
    <hyperlink ref="BG8" r:id="rId10"/>
    <hyperlink ref="BG16" r:id="rId11"/>
    <hyperlink ref="BH8" r:id="rId12"/>
    <hyperlink ref="BI2" r:id="rId13"/>
    <hyperlink ref="BJ2" r:id="rId14"/>
    <hyperlink ref="BJ8" r:id="rId15"/>
    <hyperlink ref="BJ16" r:id="rId16"/>
    <hyperlink ref="BK8" r:id="rId17"/>
    <hyperlink ref="BK16" r:id="rId18"/>
    <hyperlink ref="BK2" r:id="rId19"/>
    <hyperlink ref="BL2" r:id="rId20"/>
    <hyperlink ref="BL8" r:id="rId21"/>
    <hyperlink ref="BL16" r:id="rId22"/>
    <hyperlink ref="BM2" r:id="rId23"/>
    <hyperlink ref="BM16" r:id="rId24"/>
    <hyperlink ref="BN8" r:id="rId25"/>
    <hyperlink ref="BN16" r:id="rId26"/>
    <hyperlink ref="BN2" r:id="rId27"/>
    <hyperlink ref="BO2" r:id="rId28"/>
    <hyperlink ref="BO8" r:id="rId29"/>
    <hyperlink ref="BO16" r:id="rId30"/>
    <hyperlink ref="BP2" r:id="rId31"/>
    <hyperlink ref="AU8" r:id="rId32"/>
    <hyperlink ref="AU2" r:id="rId33"/>
    <hyperlink ref="AU16" r:id="rId34"/>
    <hyperlink ref="AV8" r:id="rId35"/>
    <hyperlink ref="AV2" r:id="rId36"/>
    <hyperlink ref="AW2" r:id="rId37"/>
    <hyperlink ref="AW8" r:id="rId38"/>
    <hyperlink ref="AX2" r:id="rId39"/>
    <hyperlink ref="AX8" r:id="rId40"/>
    <hyperlink ref="AX16" r:id="rId41"/>
    <hyperlink ref="AY2" r:id="rId42"/>
    <hyperlink ref="AY16" r:id="rId43"/>
    <hyperlink ref="AY8" r:id="rId44"/>
    <hyperlink ref="AZ2" r:id="rId45"/>
    <hyperlink ref="AZ16" r:id="rId46"/>
    <hyperlink ref="AZ8" r:id="rId47"/>
    <hyperlink ref="C2" r:id="rId48"/>
    <hyperlink ref="D2" r:id="rId49"/>
    <hyperlink ref="E2" r:id="rId50"/>
    <hyperlink ref="F2" r:id="rId51"/>
    <hyperlink ref="G2" r:id="rId52"/>
    <hyperlink ref="H2" r:id="rId53"/>
    <hyperlink ref="I2" r:id="rId54"/>
    <hyperlink ref="J2" r:id="rId55"/>
    <hyperlink ref="K2" r:id="rId56"/>
    <hyperlink ref="L2" r:id="rId57"/>
    <hyperlink ref="M2" r:id="rId58"/>
    <hyperlink ref="N2" r:id="rId59"/>
    <hyperlink ref="O2" r:id="rId60"/>
    <hyperlink ref="P2" r:id="rId61"/>
    <hyperlink ref="Q2" r:id="rId62"/>
    <hyperlink ref="R2" r:id="rId63"/>
    <hyperlink ref="S2" r:id="rId64"/>
    <hyperlink ref="T2" r:id="rId65"/>
    <hyperlink ref="U2" r:id="rId66"/>
    <hyperlink ref="V2" r:id="rId67"/>
    <hyperlink ref="W2" r:id="rId68"/>
    <hyperlink ref="X2" r:id="rId69"/>
    <hyperlink ref="Y2" r:id="rId70"/>
    <hyperlink ref="Z2" r:id="rId71"/>
    <hyperlink ref="AA2" r:id="rId72"/>
    <hyperlink ref="AB2" r:id="rId73"/>
    <hyperlink ref="AD2" r:id="rId74"/>
    <hyperlink ref="AE2" r:id="rId75"/>
    <hyperlink ref="AF2" r:id="rId76"/>
    <hyperlink ref="AG2" r:id="rId77"/>
    <hyperlink ref="AI2" r:id="rId78"/>
    <hyperlink ref="AJ2" r:id="rId79"/>
    <hyperlink ref="AK2" r:id="rId80"/>
    <hyperlink ref="AL2" r:id="rId81"/>
    <hyperlink ref="AM2" r:id="rId82"/>
    <hyperlink ref="AN2" r:id="rId83"/>
    <hyperlink ref="AO2" r:id="rId84"/>
    <hyperlink ref="AP2" r:id="rId85"/>
    <hyperlink ref="AR2" r:id="rId86"/>
    <hyperlink ref="AT2" r:id="rId87"/>
    <hyperlink ref="C8" r:id="rId88"/>
    <hyperlink ref="D8" r:id="rId89"/>
    <hyperlink ref="E8" r:id="rId90"/>
    <hyperlink ref="F8" r:id="rId91"/>
    <hyperlink ref="G8" r:id="rId92"/>
    <hyperlink ref="H8" r:id="rId93"/>
    <hyperlink ref="I8" r:id="rId94"/>
    <hyperlink ref="J8" r:id="rId95"/>
    <hyperlink ref="K8" r:id="rId96"/>
    <hyperlink ref="L8" r:id="rId97"/>
    <hyperlink ref="M8" r:id="rId98"/>
    <hyperlink ref="N8" r:id="rId99"/>
    <hyperlink ref="O8" r:id="rId100"/>
    <hyperlink ref="P8" r:id="rId101"/>
    <hyperlink ref="Q8" r:id="rId102"/>
    <hyperlink ref="R8" r:id="rId103"/>
    <hyperlink ref="S8" r:id="rId104"/>
    <hyperlink ref="T8" r:id="rId105"/>
    <hyperlink ref="U8" r:id="rId106"/>
    <hyperlink ref="V8" r:id="rId107"/>
    <hyperlink ref="W8" r:id="rId108"/>
    <hyperlink ref="X8" r:id="rId109"/>
    <hyperlink ref="Y8" r:id="rId110"/>
    <hyperlink ref="Z8" r:id="rId111"/>
    <hyperlink ref="AA8" r:id="rId112"/>
    <hyperlink ref="AB8" r:id="rId113"/>
    <hyperlink ref="AC8" r:id="rId114"/>
    <hyperlink ref="AE8" r:id="rId115"/>
    <hyperlink ref="AF8" r:id="rId116"/>
    <hyperlink ref="AG8" r:id="rId117"/>
    <hyperlink ref="AH8" r:id="rId118"/>
    <hyperlink ref="AI8" r:id="rId119"/>
    <hyperlink ref="AJ8" r:id="rId120"/>
    <hyperlink ref="AK8" r:id="rId121"/>
    <hyperlink ref="AL8" r:id="rId122"/>
    <hyperlink ref="AM8" r:id="rId123"/>
    <hyperlink ref="AN8" r:id="rId124"/>
    <hyperlink ref="AO8" r:id="rId125"/>
    <hyperlink ref="AP8" r:id="rId126"/>
    <hyperlink ref="AR8" r:id="rId127"/>
    <hyperlink ref="AT8" r:id="rId128"/>
    <hyperlink ref="C16" r:id="rId129"/>
    <hyperlink ref="D16" r:id="rId130"/>
    <hyperlink ref="E16" r:id="rId131"/>
    <hyperlink ref="F16" r:id="rId132"/>
    <hyperlink ref="G16" r:id="rId133"/>
    <hyperlink ref="H16" r:id="rId134"/>
    <hyperlink ref="I16" r:id="rId135"/>
    <hyperlink ref="L16" r:id="rId136"/>
    <hyperlink ref="M16" r:id="rId137"/>
    <hyperlink ref="N16" r:id="rId138"/>
    <hyperlink ref="O16" r:id="rId139"/>
    <hyperlink ref="P16" r:id="rId140"/>
    <hyperlink ref="Q16" r:id="rId141"/>
    <hyperlink ref="R16" r:id="rId142"/>
    <hyperlink ref="S16" r:id="rId143"/>
    <hyperlink ref="T16" r:id="rId144"/>
    <hyperlink ref="U16" r:id="rId145"/>
    <hyperlink ref="V16" r:id="rId146"/>
    <hyperlink ref="W16" r:id="rId147"/>
    <hyperlink ref="X16" r:id="rId148"/>
    <hyperlink ref="Z16" r:id="rId149"/>
    <hyperlink ref="AA16" r:id="rId150"/>
    <hyperlink ref="AB16" r:id="rId151" display="https://bugs.eclipse.org/bugs/buglist.cgi?bug_file_loc_type=allwordssubstr&amp;bug_severity=blocker&amp;bug_severity=critical&amp;bug_severity=major&amp;bug_severity=normal&amp;bug_severity=minor&amp;bug_severity=trivial&amp;bug_status=NEW&amp;bug_status=ASSIGNED&amp;bug_status=REOPENED&amp;bugidtype=include&amp;chfieldto=Now&amp;emailtype1=substring&amp;emailtype2=substring&amp;field0-0-0=noop&amp;keywords_type=allwords&amp;long_desc_type=allwordssubstr&amp;order=bug_status DESC%2Cpriority%2Cassigned_to%2Cbug_id&amp;product=AspectJ&amp;query_format=advanced&amp;short_desc_type=allwordssubstr&amp;status_whiteboard_type=allwordssubstr&amp;type0-0-0=noop"/>
    <hyperlink ref="AD16" r:id="rId152"/>
    <hyperlink ref="AE16" r:id="rId153"/>
    <hyperlink ref="AF16" r:id="rId154"/>
    <hyperlink ref="AG16" r:id="rId155"/>
    <hyperlink ref="AH16" r:id="rId156"/>
    <hyperlink ref="AI16" r:id="rId157"/>
    <hyperlink ref="AJ16" r:id="rId158"/>
    <hyperlink ref="AK16" r:id="rId159"/>
    <hyperlink ref="AL16" r:id="rId160"/>
    <hyperlink ref="AM16" r:id="rId161" location="!forum/jsr-305"/>
    <hyperlink ref="AN16" r:id="rId162"/>
    <hyperlink ref="AO16" r:id="rId163"/>
    <hyperlink ref="AP16" r:id="rId164"/>
    <hyperlink ref="AS16" r:id="rId165"/>
    <hyperlink ref="AT16" r:id="rId166"/>
    <hyperlink ref="BA2" r:id="rId167"/>
    <hyperlink ref="BA8" r:id="rId168"/>
    <hyperlink ref="BB16" r:id="rId169"/>
    <hyperlink ref="BB8" r:id="rId170"/>
    <hyperlink ref="BI8" r:id="rId171"/>
    <hyperlink ref="BQ2" r:id="rId172"/>
    <hyperlink ref="BQ16" r:id="rId173"/>
    <hyperlink ref="BR2" r:id="rId174"/>
    <hyperlink ref="BR8" r:id="rId175"/>
    <hyperlink ref="BR16" r:id="rId176"/>
    <hyperlink ref="BQ8" r:id="rId177"/>
    <hyperlink ref="BS2" r:id="rId178"/>
    <hyperlink ref="BT2" r:id="rId179"/>
    <hyperlink ref="BT8" r:id="rId180"/>
    <hyperlink ref="BS8" r:id="rId181"/>
    <hyperlink ref="BU2" r:id="rId182"/>
    <hyperlink ref="BV2" r:id="rId183"/>
    <hyperlink ref="BV16" r:id="rId184"/>
    <hyperlink ref="BV8" r:id="rId185"/>
    <hyperlink ref="BW2" r:id="rId186"/>
    <hyperlink ref="BW8" r:id="rId187"/>
    <hyperlink ref="BX2" r:id="rId188"/>
    <hyperlink ref="BY2" r:id="rId189"/>
    <hyperlink ref="BX8" r:id="rId190"/>
    <hyperlink ref="BY8" r:id="rId191"/>
    <hyperlink ref="BT16" r:id="rId192"/>
    <hyperlink ref="BY16" r:id="rId193"/>
    <hyperlink ref="BX16" r:id="rId194"/>
  </hyperlinks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N61"/>
  <sheetViews>
    <sheetView tabSelected="1" zoomScale="85" zoomScaleNormal="85" workbookViewId="0">
      <selection activeCell="A2" sqref="A2"/>
    </sheetView>
  </sheetViews>
  <sheetFormatPr defaultColWidth="8" defaultRowHeight="15"/>
  <cols>
    <col min="1" max="1" width="6.375" style="24" customWidth="1"/>
    <col min="2" max="2" width="24" style="25" customWidth="1"/>
    <col min="3" max="3" width="68.375" style="26" customWidth="1"/>
    <col min="4" max="4" width="14.375" style="27" hidden="1" customWidth="1"/>
    <col min="5" max="61" width="11.625" style="28" customWidth="1"/>
    <col min="62" max="62" width="12.75" style="28" customWidth="1"/>
    <col min="63" max="79" width="11.625" style="28" customWidth="1"/>
    <col min="80" max="80" width="11.375" style="28" customWidth="1"/>
    <col min="81" max="96" width="11.375" style="29" customWidth="1"/>
    <col min="97" max="97" width="19.875" style="29" customWidth="1"/>
    <col min="98" max="137" width="11.375" style="29" customWidth="1"/>
    <col min="138" max="138" width="12.25" style="29" bestFit="1" customWidth="1"/>
    <col min="139" max="155" width="11.375" style="29" customWidth="1"/>
    <col min="156" max="156" width="10.5" style="29" bestFit="1" customWidth="1"/>
    <col min="157" max="221" width="8" style="29"/>
    <col min="222" max="222" width="8" style="177"/>
    <col min="223" max="16384" width="8" style="29"/>
  </cols>
  <sheetData>
    <row r="1" spans="1:222" ht="69" customHeight="1">
      <c r="CB1" s="29"/>
      <c r="CE1" s="28"/>
    </row>
    <row r="2" spans="1:222" ht="21" customHeight="1">
      <c r="C2" s="30"/>
      <c r="D2" s="31"/>
      <c r="E2" s="201" t="s">
        <v>534</v>
      </c>
      <c r="F2" s="202"/>
      <c r="G2" s="202"/>
      <c r="H2" s="202"/>
      <c r="I2" s="202"/>
      <c r="J2" s="202"/>
      <c r="K2" s="202"/>
      <c r="L2" s="202"/>
      <c r="M2" s="202"/>
      <c r="N2" s="202"/>
      <c r="O2" s="202"/>
      <c r="P2" s="202"/>
      <c r="Q2" s="202"/>
      <c r="R2" s="202"/>
      <c r="S2" s="202"/>
      <c r="T2" s="202"/>
      <c r="U2" s="202"/>
      <c r="V2" s="202"/>
      <c r="W2" s="202"/>
      <c r="X2" s="202"/>
      <c r="Y2" s="202"/>
      <c r="Z2" s="202"/>
      <c r="AA2" s="197"/>
      <c r="AB2" s="197"/>
      <c r="AC2" s="197"/>
      <c r="AD2" s="197"/>
      <c r="AE2" s="197"/>
      <c r="AF2" s="197"/>
      <c r="AG2" s="197"/>
      <c r="AH2" s="197"/>
      <c r="AI2" s="197"/>
      <c r="AJ2" s="197"/>
      <c r="AK2" s="197"/>
      <c r="AL2" s="197"/>
      <c r="AM2" s="197"/>
      <c r="AN2" s="197"/>
      <c r="AO2" s="197"/>
      <c r="AP2" s="197"/>
      <c r="AQ2" s="197"/>
      <c r="AR2" s="197"/>
      <c r="AS2" s="197"/>
      <c r="AT2" s="197"/>
      <c r="AU2" s="197"/>
      <c r="AV2" s="197"/>
      <c r="AW2" s="197"/>
      <c r="AX2" s="197"/>
      <c r="AY2" s="197"/>
      <c r="AZ2" s="197"/>
      <c r="BA2" s="197"/>
      <c r="BB2" s="197"/>
      <c r="BC2" s="197"/>
      <c r="BD2" s="198"/>
      <c r="BE2" s="193" t="s">
        <v>536</v>
      </c>
      <c r="BF2" s="194"/>
      <c r="BG2" s="194"/>
      <c r="BH2" s="194"/>
      <c r="BI2" s="194"/>
      <c r="BJ2" s="194"/>
      <c r="BK2" s="194"/>
      <c r="BL2" s="194"/>
      <c r="BM2" s="194"/>
      <c r="BN2" s="194"/>
      <c r="BO2" s="194"/>
      <c r="BP2" s="194"/>
      <c r="BQ2" s="194"/>
      <c r="BR2" s="194"/>
      <c r="BS2" s="194"/>
      <c r="BT2" s="194"/>
      <c r="BU2" s="194"/>
      <c r="BV2" s="194"/>
      <c r="BW2" s="194"/>
      <c r="BX2" s="194"/>
      <c r="BY2" s="194"/>
      <c r="BZ2" s="194"/>
      <c r="CA2" s="195"/>
      <c r="CB2" s="196" t="s">
        <v>535</v>
      </c>
      <c r="CC2" s="197"/>
      <c r="CD2" s="197"/>
      <c r="CE2" s="197"/>
      <c r="CF2" s="197"/>
      <c r="CG2" s="197"/>
      <c r="CH2" s="197"/>
      <c r="CI2" s="197"/>
      <c r="CJ2" s="197"/>
      <c r="CK2" s="197"/>
      <c r="CL2" s="197"/>
      <c r="CM2" s="197"/>
      <c r="CN2" s="197"/>
      <c r="CO2" s="197"/>
      <c r="CP2" s="197"/>
      <c r="CQ2" s="197"/>
      <c r="CR2" s="197"/>
      <c r="CS2" s="197"/>
      <c r="CT2" s="197"/>
      <c r="CU2" s="197"/>
      <c r="CV2" s="197"/>
      <c r="CW2" s="197"/>
      <c r="CX2" s="197"/>
      <c r="CY2" s="197"/>
      <c r="CZ2" s="197"/>
      <c r="DA2" s="197"/>
      <c r="DB2" s="197"/>
      <c r="DC2" s="197"/>
      <c r="DD2" s="197"/>
      <c r="DE2" s="197"/>
      <c r="DF2" s="197"/>
      <c r="DG2" s="197"/>
      <c r="DH2" s="197"/>
      <c r="DI2" s="197"/>
      <c r="DJ2" s="197"/>
      <c r="DK2" s="197"/>
      <c r="DL2" s="197"/>
      <c r="DM2" s="197"/>
      <c r="DN2" s="197"/>
      <c r="DO2" s="197"/>
      <c r="DP2" s="197"/>
      <c r="DQ2" s="197"/>
      <c r="DR2" s="197"/>
      <c r="DS2" s="197"/>
      <c r="DT2" s="197"/>
      <c r="DU2" s="197"/>
      <c r="DV2" s="197"/>
      <c r="DW2" s="197"/>
      <c r="DX2" s="197"/>
      <c r="DY2" s="197"/>
      <c r="DZ2" s="197"/>
      <c r="EA2" s="197"/>
      <c r="EB2" s="198"/>
      <c r="EC2" s="203" t="s">
        <v>537</v>
      </c>
      <c r="ED2" s="204"/>
      <c r="EE2" s="204"/>
      <c r="EF2" s="204"/>
      <c r="EG2" s="204"/>
      <c r="EH2" s="204"/>
      <c r="EI2" s="204"/>
      <c r="EJ2" s="204"/>
      <c r="EK2" s="204"/>
      <c r="EL2" s="204"/>
      <c r="EM2" s="204"/>
      <c r="EN2" s="204"/>
      <c r="EO2" s="204"/>
      <c r="EP2" s="204"/>
      <c r="EQ2" s="204"/>
      <c r="ER2" s="204"/>
      <c r="ES2" s="204"/>
      <c r="ET2" s="204"/>
      <c r="EU2" s="204"/>
      <c r="EV2" s="204"/>
      <c r="EW2" s="204"/>
      <c r="EX2" s="204"/>
      <c r="EY2" s="204"/>
      <c r="EZ2" s="204"/>
    </row>
    <row r="3" spans="1:222" s="36" customFormat="1" ht="63">
      <c r="A3" s="32" t="s">
        <v>134</v>
      </c>
      <c r="B3" s="33" t="s">
        <v>135</v>
      </c>
      <c r="C3" s="32" t="s">
        <v>136</v>
      </c>
      <c r="D3" s="34" t="s">
        <v>137</v>
      </c>
      <c r="E3" s="35" t="s">
        <v>214</v>
      </c>
      <c r="F3" s="35" t="s">
        <v>215</v>
      </c>
      <c r="G3" s="35" t="s">
        <v>216</v>
      </c>
      <c r="H3" s="35" t="s">
        <v>217</v>
      </c>
      <c r="I3" s="35" t="s">
        <v>218</v>
      </c>
      <c r="J3" s="35" t="s">
        <v>219</v>
      </c>
      <c r="K3" s="35" t="s">
        <v>220</v>
      </c>
      <c r="L3" s="35" t="s">
        <v>221</v>
      </c>
      <c r="M3" s="35" t="s">
        <v>222</v>
      </c>
      <c r="N3" s="35" t="s">
        <v>223</v>
      </c>
      <c r="O3" s="35" t="s">
        <v>224</v>
      </c>
      <c r="P3" s="35" t="s">
        <v>225</v>
      </c>
      <c r="Q3" s="35" t="s">
        <v>226</v>
      </c>
      <c r="R3" s="35" t="s">
        <v>227</v>
      </c>
      <c r="S3" s="35" t="s">
        <v>228</v>
      </c>
      <c r="T3" s="35" t="s">
        <v>229</v>
      </c>
      <c r="U3" s="35" t="s">
        <v>230</v>
      </c>
      <c r="V3" s="35" t="s">
        <v>231</v>
      </c>
      <c r="W3" s="35" t="s">
        <v>232</v>
      </c>
      <c r="X3" s="35" t="s">
        <v>233</v>
      </c>
      <c r="Y3" s="35" t="s">
        <v>234</v>
      </c>
      <c r="Z3" s="35" t="s">
        <v>235</v>
      </c>
      <c r="AA3" s="35" t="s">
        <v>236</v>
      </c>
      <c r="AB3" s="35" t="s">
        <v>237</v>
      </c>
      <c r="AC3" s="35" t="s">
        <v>238</v>
      </c>
      <c r="AD3" s="35" t="s">
        <v>239</v>
      </c>
      <c r="AE3" s="35" t="s">
        <v>240</v>
      </c>
      <c r="AF3" s="35" t="s">
        <v>241</v>
      </c>
      <c r="AG3" s="35" t="s">
        <v>242</v>
      </c>
      <c r="AH3" s="35" t="s">
        <v>243</v>
      </c>
      <c r="AI3" s="35" t="s">
        <v>244</v>
      </c>
      <c r="AJ3" s="35" t="s">
        <v>245</v>
      </c>
      <c r="AK3" s="35" t="s">
        <v>246</v>
      </c>
      <c r="AL3" s="35" t="s">
        <v>247</v>
      </c>
      <c r="AM3" s="35" t="s">
        <v>248</v>
      </c>
      <c r="AN3" s="35" t="s">
        <v>249</v>
      </c>
      <c r="AO3" s="35" t="s">
        <v>250</v>
      </c>
      <c r="AP3" s="35" t="s">
        <v>251</v>
      </c>
      <c r="AQ3" s="35" t="s">
        <v>252</v>
      </c>
      <c r="AR3" s="35" t="s">
        <v>253</v>
      </c>
      <c r="AS3" s="35" t="s">
        <v>254</v>
      </c>
      <c r="AT3" s="35" t="s">
        <v>255</v>
      </c>
      <c r="AU3" s="35" t="s">
        <v>256</v>
      </c>
      <c r="AV3" s="35" t="s">
        <v>257</v>
      </c>
      <c r="AW3" s="35" t="s">
        <v>258</v>
      </c>
      <c r="AX3" s="35" t="s">
        <v>259</v>
      </c>
      <c r="AY3" s="35" t="s">
        <v>260</v>
      </c>
      <c r="AZ3" s="35" t="s">
        <v>261</v>
      </c>
      <c r="BA3" s="35" t="s">
        <v>262</v>
      </c>
      <c r="BB3" s="35" t="s">
        <v>263</v>
      </c>
      <c r="BC3" s="35" t="s">
        <v>264</v>
      </c>
      <c r="BD3" s="131" t="s">
        <v>265</v>
      </c>
      <c r="BE3" s="137" t="s">
        <v>4</v>
      </c>
      <c r="BF3" s="35" t="s">
        <v>6</v>
      </c>
      <c r="BG3" s="35" t="s">
        <v>5</v>
      </c>
      <c r="BH3" s="35" t="s">
        <v>533</v>
      </c>
      <c r="BI3" s="35" t="s">
        <v>493</v>
      </c>
      <c r="BJ3" s="35" t="s">
        <v>530</v>
      </c>
      <c r="BK3" s="35" t="s">
        <v>267</v>
      </c>
      <c r="BL3" s="35" t="s">
        <v>268</v>
      </c>
      <c r="BM3" s="35" t="s">
        <v>269</v>
      </c>
      <c r="BN3" s="35" t="s">
        <v>270</v>
      </c>
      <c r="BO3" s="35" t="s">
        <v>3</v>
      </c>
      <c r="BP3" s="35" t="s">
        <v>271</v>
      </c>
      <c r="BQ3" s="35" t="s">
        <v>272</v>
      </c>
      <c r="BR3" s="35" t="s">
        <v>273</v>
      </c>
      <c r="BS3" s="35" t="s">
        <v>496</v>
      </c>
      <c r="BT3" s="35" t="s">
        <v>497</v>
      </c>
      <c r="BU3" s="35" t="s">
        <v>498</v>
      </c>
      <c r="BV3" s="35" t="s">
        <v>499</v>
      </c>
      <c r="BW3" s="35" t="s">
        <v>500</v>
      </c>
      <c r="BX3" s="35" t="s">
        <v>501</v>
      </c>
      <c r="BY3" s="35" t="s">
        <v>502</v>
      </c>
      <c r="BZ3" s="35" t="s">
        <v>503</v>
      </c>
      <c r="CA3" s="35" t="s">
        <v>504</v>
      </c>
      <c r="CB3" s="35" t="s">
        <v>214</v>
      </c>
      <c r="CC3" s="35" t="s">
        <v>215</v>
      </c>
      <c r="CD3" s="35" t="s">
        <v>216</v>
      </c>
      <c r="CE3" s="35" t="s">
        <v>217</v>
      </c>
      <c r="CF3" s="35" t="s">
        <v>218</v>
      </c>
      <c r="CG3" s="35" t="s">
        <v>219</v>
      </c>
      <c r="CH3" s="35" t="s">
        <v>220</v>
      </c>
      <c r="CI3" s="35" t="s">
        <v>221</v>
      </c>
      <c r="CJ3" s="35" t="s">
        <v>222</v>
      </c>
      <c r="CK3" s="35" t="s">
        <v>223</v>
      </c>
      <c r="CL3" s="35" t="s">
        <v>224</v>
      </c>
      <c r="CM3" s="35" t="s">
        <v>225</v>
      </c>
      <c r="CN3" s="35" t="s">
        <v>226</v>
      </c>
      <c r="CO3" s="35" t="s">
        <v>227</v>
      </c>
      <c r="CP3" s="35" t="s">
        <v>228</v>
      </c>
      <c r="CQ3" s="35" t="s">
        <v>229</v>
      </c>
      <c r="CR3" s="35" t="s">
        <v>230</v>
      </c>
      <c r="CS3" s="35" t="s">
        <v>231</v>
      </c>
      <c r="CT3" s="35" t="s">
        <v>232</v>
      </c>
      <c r="CU3" s="35" t="s">
        <v>233</v>
      </c>
      <c r="CV3" s="35" t="s">
        <v>234</v>
      </c>
      <c r="CW3" s="35" t="s">
        <v>235</v>
      </c>
      <c r="CX3" s="35" t="s">
        <v>236</v>
      </c>
      <c r="CY3" s="35" t="s">
        <v>237</v>
      </c>
      <c r="CZ3" s="35" t="s">
        <v>238</v>
      </c>
      <c r="DA3" s="35" t="s">
        <v>239</v>
      </c>
      <c r="DB3" s="35" t="s">
        <v>240</v>
      </c>
      <c r="DC3" s="35" t="s">
        <v>241</v>
      </c>
      <c r="DD3" s="35" t="s">
        <v>242</v>
      </c>
      <c r="DE3" s="35" t="s">
        <v>243</v>
      </c>
      <c r="DF3" s="35" t="s">
        <v>244</v>
      </c>
      <c r="DG3" s="35" t="s">
        <v>245</v>
      </c>
      <c r="DH3" s="35" t="s">
        <v>246</v>
      </c>
      <c r="DI3" s="35" t="s">
        <v>247</v>
      </c>
      <c r="DJ3" s="35" t="s">
        <v>248</v>
      </c>
      <c r="DK3" s="35" t="s">
        <v>249</v>
      </c>
      <c r="DL3" s="35" t="s">
        <v>250</v>
      </c>
      <c r="DM3" s="35" t="s">
        <v>251</v>
      </c>
      <c r="DN3" s="35" t="s">
        <v>252</v>
      </c>
      <c r="DO3" s="35" t="s">
        <v>253</v>
      </c>
      <c r="DP3" s="35" t="s">
        <v>254</v>
      </c>
      <c r="DQ3" s="35" t="s">
        <v>255</v>
      </c>
      <c r="DR3" s="35" t="s">
        <v>256</v>
      </c>
      <c r="DS3" s="35" t="s">
        <v>257</v>
      </c>
      <c r="DT3" s="35" t="s">
        <v>258</v>
      </c>
      <c r="DU3" s="35" t="s">
        <v>259</v>
      </c>
      <c r="DV3" s="35" t="s">
        <v>260</v>
      </c>
      <c r="DW3" s="35" t="s">
        <v>261</v>
      </c>
      <c r="DX3" s="35" t="s">
        <v>262</v>
      </c>
      <c r="DY3" s="35" t="s">
        <v>263</v>
      </c>
      <c r="DZ3" s="35" t="s">
        <v>264</v>
      </c>
      <c r="EA3" s="131" t="s">
        <v>265</v>
      </c>
      <c r="EB3" s="186" t="s">
        <v>492</v>
      </c>
      <c r="EC3" s="137" t="s">
        <v>4</v>
      </c>
      <c r="ED3" s="35" t="s">
        <v>6</v>
      </c>
      <c r="EE3" s="35" t="s">
        <v>5</v>
      </c>
      <c r="EF3" s="35" t="s">
        <v>533</v>
      </c>
      <c r="EG3" s="35" t="s">
        <v>495</v>
      </c>
      <c r="EH3" s="35" t="s">
        <v>494</v>
      </c>
      <c r="EI3" s="35" t="s">
        <v>267</v>
      </c>
      <c r="EJ3" s="35" t="s">
        <v>268</v>
      </c>
      <c r="EK3" s="35" t="s">
        <v>269</v>
      </c>
      <c r="EL3" s="35" t="s">
        <v>270</v>
      </c>
      <c r="EM3" s="35" t="s">
        <v>3</v>
      </c>
      <c r="EN3" s="35" t="s">
        <v>271</v>
      </c>
      <c r="EO3" s="35" t="s">
        <v>272</v>
      </c>
      <c r="EP3" s="35" t="s">
        <v>273</v>
      </c>
      <c r="EQ3" s="35" t="s">
        <v>496</v>
      </c>
      <c r="ER3" s="35" t="s">
        <v>497</v>
      </c>
      <c r="ES3" s="35" t="s">
        <v>498</v>
      </c>
      <c r="ET3" s="35" t="s">
        <v>499</v>
      </c>
      <c r="EU3" s="35" t="s">
        <v>500</v>
      </c>
      <c r="EV3" s="35" t="s">
        <v>501</v>
      </c>
      <c r="EW3" s="35" t="s">
        <v>502</v>
      </c>
      <c r="EX3" s="35" t="s">
        <v>503</v>
      </c>
      <c r="EY3" s="35" t="s">
        <v>504</v>
      </c>
      <c r="EZ3" s="35" t="s">
        <v>492</v>
      </c>
      <c r="FA3" s="36" t="s">
        <v>272</v>
      </c>
      <c r="FB3" s="36" t="s">
        <v>273</v>
      </c>
      <c r="FC3" s="36" t="s">
        <v>274</v>
      </c>
      <c r="FD3" s="36" t="s">
        <v>275</v>
      </c>
      <c r="FE3" s="36" t="s">
        <v>276</v>
      </c>
      <c r="HN3" s="178"/>
    </row>
    <row r="4" spans="1:222">
      <c r="A4" s="37"/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37"/>
      <c r="AN4" s="37"/>
      <c r="AO4" s="37"/>
      <c r="AP4" s="37"/>
      <c r="AQ4" s="37"/>
      <c r="AR4" s="37"/>
      <c r="AS4" s="37"/>
      <c r="AT4" s="37"/>
      <c r="AU4" s="37"/>
      <c r="AV4" s="37"/>
      <c r="AW4" s="37"/>
      <c r="AX4" s="37"/>
      <c r="AY4" s="37"/>
      <c r="AZ4" s="37"/>
      <c r="BA4" s="37"/>
      <c r="BB4" s="37"/>
      <c r="BC4" s="37"/>
      <c r="BD4" s="37"/>
      <c r="BE4" s="138"/>
      <c r="BF4" s="37"/>
      <c r="BG4" s="37"/>
      <c r="BH4" s="37"/>
      <c r="BI4" s="37"/>
      <c r="BJ4" s="37"/>
      <c r="BK4" s="37"/>
      <c r="BL4" s="37"/>
      <c r="BM4" s="37"/>
      <c r="BN4" s="37"/>
      <c r="BO4" s="37"/>
      <c r="BP4" s="37"/>
      <c r="BQ4" s="37"/>
      <c r="BR4" s="37"/>
      <c r="BS4" s="37"/>
      <c r="BT4" s="37"/>
      <c r="BU4" s="37"/>
      <c r="BV4" s="37"/>
      <c r="BW4" s="37"/>
      <c r="BX4" s="37"/>
      <c r="BY4" s="37"/>
      <c r="BZ4" s="37"/>
      <c r="CA4" s="37"/>
      <c r="CB4" s="38"/>
      <c r="CD4" s="39"/>
      <c r="CF4" s="39"/>
      <c r="EA4" s="180"/>
      <c r="EB4" s="180"/>
      <c r="EC4" s="183"/>
    </row>
    <row r="5" spans="1:222" ht="25.5">
      <c r="A5" s="40">
        <v>1</v>
      </c>
      <c r="B5" s="200" t="s">
        <v>138</v>
      </c>
      <c r="C5" s="41" t="s">
        <v>139</v>
      </c>
      <c r="D5" s="42">
        <v>5</v>
      </c>
      <c r="E5" s="43" t="str">
        <f>'INPUT_-_WP1_criteria'!C6</f>
        <v>Dependant</v>
      </c>
      <c r="F5" s="43" t="str">
        <f>'INPUT_-_WP1_criteria'!D6</f>
        <v>Very dependant</v>
      </c>
      <c r="G5" s="43" t="str">
        <f>'INPUT_-_WP1_criteria'!E6</f>
        <v>Split</v>
      </c>
      <c r="H5" s="43" t="str">
        <f>'INPUT_-_WP1_criteria'!F6</f>
        <v>Dependant</v>
      </c>
      <c r="I5" s="43" t="str">
        <f>'INPUT_-_WP1_criteria'!G6</f>
        <v>Split</v>
      </c>
      <c r="J5" s="43" t="str">
        <f>'INPUT_-_WP1_criteria'!H6</f>
        <v>Average</v>
      </c>
      <c r="K5" s="43" t="str">
        <f>'INPUT_-_WP1_criteria'!I6</f>
        <v>Split</v>
      </c>
      <c r="L5" s="43" t="e">
        <f>'INPUT_-_WP1_criteria'!J6</f>
        <v>#N/A</v>
      </c>
      <c r="M5" s="43" t="str">
        <f>'INPUT_-_WP1_criteria'!K6</f>
        <v>Dependant</v>
      </c>
      <c r="N5" s="43" t="str">
        <f>'INPUT_-_WP1_criteria'!L6</f>
        <v>Average</v>
      </c>
      <c r="O5" s="43" t="e">
        <f>'INPUT_-_WP1_criteria'!M6</f>
        <v>#N/A</v>
      </c>
      <c r="P5" s="43" t="str">
        <f>'INPUT_-_WP1_criteria'!N6</f>
        <v>Very dependant</v>
      </c>
      <c r="Q5" s="43" t="str">
        <f>'INPUT_-_WP1_criteria'!O6</f>
        <v>Very dependant</v>
      </c>
      <c r="R5" s="43" t="str">
        <f>'INPUT_-_WP1_criteria'!P6</f>
        <v>Very split</v>
      </c>
      <c r="S5" s="43" t="str">
        <f>'INPUT_-_WP1_criteria'!Q6</f>
        <v>Very dependant</v>
      </c>
      <c r="T5" s="43" t="str">
        <f>'INPUT_-_WP1_criteria'!R6</f>
        <v>Dependant</v>
      </c>
      <c r="U5" s="43" t="str">
        <f>'INPUT_-_WP1_criteria'!S6</f>
        <v>Dependant</v>
      </c>
      <c r="V5" s="43" t="str">
        <f>'INPUT_-_WP1_criteria'!T6</f>
        <v>Average</v>
      </c>
      <c r="W5" s="43" t="str">
        <f>'INPUT_-_WP1_criteria'!U6</f>
        <v>Dependant</v>
      </c>
      <c r="X5" s="43" t="str">
        <f>'INPUT_-_WP1_criteria'!V6</f>
        <v>Very dependant</v>
      </c>
      <c r="Y5" s="43" t="str">
        <f>'INPUT_-_WP1_criteria'!W6</f>
        <v>Split</v>
      </c>
      <c r="Z5" s="43" t="e">
        <f>'INPUT_-_WP1_criteria'!X6</f>
        <v>#N/A</v>
      </c>
      <c r="AA5" s="43" t="e">
        <f>'INPUT_-_WP1_criteria'!Y6</f>
        <v>#N/A</v>
      </c>
      <c r="AB5" s="43" t="str">
        <f>'INPUT_-_WP1_criteria'!Z6</f>
        <v>Average</v>
      </c>
      <c r="AC5" s="43" t="str">
        <f>'INPUT_-_WP1_criteria'!AA6</f>
        <v>Very dependant</v>
      </c>
      <c r="AD5" s="43" t="str">
        <f>'INPUT_-_WP1_criteria'!AB6</f>
        <v>Average</v>
      </c>
      <c r="AE5" s="43" t="e">
        <f>'INPUT_-_WP1_criteria'!AC6</f>
        <v>#N/A</v>
      </c>
      <c r="AF5" s="43" t="str">
        <f>'INPUT_-_WP1_criteria'!AD6</f>
        <v>Very split</v>
      </c>
      <c r="AG5" s="43" t="str">
        <f>'INPUT_-_WP1_criteria'!AE6</f>
        <v>Split</v>
      </c>
      <c r="AH5" s="43" t="str">
        <f>'INPUT_-_WP1_criteria'!AF6</f>
        <v>Average</v>
      </c>
      <c r="AI5" s="43" t="str">
        <f>'INPUT_-_WP1_criteria'!AG6</f>
        <v>Dependant</v>
      </c>
      <c r="AJ5" s="43" t="str">
        <f>'INPUT_-_WP1_criteria'!AH6</f>
        <v>Dependant</v>
      </c>
      <c r="AK5" s="43" t="str">
        <f>'INPUT_-_WP1_criteria'!AI6</f>
        <v>Very dependant</v>
      </c>
      <c r="AL5" s="43" t="e">
        <f>'INPUT_-_WP1_criteria'!AJ6</f>
        <v>#N/A</v>
      </c>
      <c r="AM5" s="43" t="e">
        <f>'INPUT_-_WP1_criteria'!AK6</f>
        <v>#N/A</v>
      </c>
      <c r="AN5" s="43" t="str">
        <f>'INPUT_-_WP1_criteria'!AL6</f>
        <v>Average</v>
      </c>
      <c r="AO5" s="43" t="str">
        <f>'INPUT_-_WP1_criteria'!AM6</f>
        <v>Very dependant</v>
      </c>
      <c r="AP5" s="43" t="str">
        <f>'INPUT_-_WP1_criteria'!AN6</f>
        <v>Dependant</v>
      </c>
      <c r="AQ5" s="43" t="e">
        <f>'INPUT_-_WP1_criteria'!AO6</f>
        <v>#N/A</v>
      </c>
      <c r="AR5" s="43" t="str">
        <f>'INPUT_-_WP1_criteria'!AP6</f>
        <v>Average</v>
      </c>
      <c r="AS5" s="43" t="str">
        <f>'INPUT_-_WP1_criteria'!AQ6</f>
        <v>Very dependant</v>
      </c>
      <c r="AT5" s="43" t="str">
        <f>'INPUT_-_WP1_criteria'!AR6</f>
        <v>Split</v>
      </c>
      <c r="AU5" s="43" t="e">
        <f>'INPUT_-_WP1_criteria'!AS6</f>
        <v>#N/A</v>
      </c>
      <c r="AV5" s="43" t="str">
        <f>'INPUT_-_WP1_criteria'!AT6</f>
        <v>Very dependant</v>
      </c>
      <c r="AW5" s="43" t="str">
        <f>'INPUT_-_WP1_criteria'!AU6</f>
        <v>Very dependant</v>
      </c>
      <c r="AX5" s="43" t="str">
        <f>'INPUT_-_WP1_criteria'!AV6</f>
        <v>Dependant</v>
      </c>
      <c r="AY5" s="43" t="str">
        <f>'INPUT_-_WP1_criteria'!AW6</f>
        <v>Very dependant</v>
      </c>
      <c r="AZ5" s="43" t="str">
        <f>'INPUT_-_WP1_criteria'!AX6</f>
        <v>Dependant</v>
      </c>
      <c r="BA5" s="43" t="str">
        <f>'INPUT_-_WP1_criteria'!AY6</f>
        <v>Dependant</v>
      </c>
      <c r="BB5" s="43" t="e">
        <f>'INPUT_-_WP1_criteria'!AZ6</f>
        <v>#N/A</v>
      </c>
      <c r="BC5" s="43" t="str">
        <f>'INPUT_-_WP1_criteria'!BA6</f>
        <v>Very dependant</v>
      </c>
      <c r="BD5" s="132" t="str">
        <f>'INPUT_-_WP1_criteria'!BB6</f>
        <v>Average</v>
      </c>
      <c r="BE5" s="139" t="e">
        <f>'INPUT_-_WP1_criteria'!BC6</f>
        <v>#N/A</v>
      </c>
      <c r="BF5" s="43" t="str">
        <f>'INPUT_-_WP1_criteria'!BD6</f>
        <v>Split</v>
      </c>
      <c r="BG5" s="43" t="e">
        <f>'INPUT_-_WP1_criteria'!BE6</f>
        <v>#N/A</v>
      </c>
      <c r="BH5" s="43" t="e">
        <f>'INPUT_-_WP1_criteria'!BF6</f>
        <v>#N/A</v>
      </c>
      <c r="BI5" s="43" t="str">
        <f>'INPUT_-_WP1_criteria'!BG6</f>
        <v>Average</v>
      </c>
      <c r="BJ5" s="43" t="e">
        <f>'INPUT_-_WP1_criteria'!BH6</f>
        <v>#N/A</v>
      </c>
      <c r="BK5" s="43" t="e">
        <f>'INPUT_-_WP1_criteria'!BI6</f>
        <v>#N/A</v>
      </c>
      <c r="BL5" s="43" t="e">
        <f>'INPUT_-_WP1_criteria'!BJ6</f>
        <v>#N/A</v>
      </c>
      <c r="BM5" s="43" t="e">
        <f>'INPUT_-_WP1_criteria'!BK6</f>
        <v>#N/A</v>
      </c>
      <c r="BN5" s="43" t="str">
        <f>'INPUT_-_WP1_criteria'!BL6</f>
        <v>Split</v>
      </c>
      <c r="BO5" s="43" t="str">
        <f>'INPUT_-_WP1_criteria'!BM6</f>
        <v>Very split</v>
      </c>
      <c r="BP5" s="43" t="str">
        <f>'INPUT_-_WP1_criteria'!BN6</f>
        <v>Very dependant</v>
      </c>
      <c r="BQ5" s="43" t="str">
        <f>'INPUT_-_WP1_criteria'!BO6</f>
        <v>Very split</v>
      </c>
      <c r="BR5" s="43" t="str">
        <f>'INPUT_-_WP1_criteria'!BP6</f>
        <v>N/A</v>
      </c>
      <c r="BS5" s="43" t="str">
        <f>'INPUT_-_WP1_criteria'!BQ6</f>
        <v>N/A</v>
      </c>
      <c r="BT5" s="43" t="str">
        <f>'INPUT_-_WP1_criteria'!BR6</f>
        <v>N/A</v>
      </c>
      <c r="BU5" s="43" t="str">
        <f>'INPUT_-_WP1_criteria'!BS6</f>
        <v>N/A</v>
      </c>
      <c r="BV5" s="43" t="str">
        <f>'INPUT_-_WP1_criteria'!BT6</f>
        <v>N/A</v>
      </c>
      <c r="BW5" s="43" t="str">
        <f>'INPUT_-_WP1_criteria'!BU6</f>
        <v>Dependant</v>
      </c>
      <c r="BX5" s="43" t="str">
        <f>'INPUT_-_WP1_criteria'!BV6</f>
        <v>Very split</v>
      </c>
      <c r="BY5" s="43" t="str">
        <f>'INPUT_-_WP1_criteria'!BW6</f>
        <v>N/A</v>
      </c>
      <c r="BZ5" s="43" t="str">
        <f>'INPUT_-_WP1_criteria'!BX6</f>
        <v>N/A</v>
      </c>
      <c r="CA5" s="43" t="str">
        <f>'INPUT_-_WP1_criteria'!BY6</f>
        <v>Dependant</v>
      </c>
      <c r="CB5" s="44">
        <f>IF(ISNA('INPUT_-_WP1_criteria'!C7),"#N/A",'INPUT_-_WP1_criteria'!C7)</f>
        <v>0.25</v>
      </c>
      <c r="CC5" s="44">
        <f>IF(ISNA('INPUT_-_WP1_criteria'!D7),"#N/A",'INPUT_-_WP1_criteria'!D7)</f>
        <v>0</v>
      </c>
      <c r="CD5" s="44">
        <f>IF(ISNA('INPUT_-_WP1_criteria'!E7),"#N/A",'INPUT_-_WP1_criteria'!E7)</f>
        <v>0.75</v>
      </c>
      <c r="CE5" s="44">
        <f>IF(ISNA('INPUT_-_WP1_criteria'!F7),"#N/A",'INPUT_-_WP1_criteria'!F7)</f>
        <v>0.25</v>
      </c>
      <c r="CF5" s="44">
        <f>IF(ISNA('INPUT_-_WP1_criteria'!G7),"#N/A",'INPUT_-_WP1_criteria'!G7)</f>
        <v>0.75</v>
      </c>
      <c r="CG5" s="44">
        <f>IF(ISNA('INPUT_-_WP1_criteria'!H7),"#N/A",'INPUT_-_WP1_criteria'!H7)</f>
        <v>0.5</v>
      </c>
      <c r="CH5" s="44">
        <f>IF(ISNA('INPUT_-_WP1_criteria'!I7),"#N/A",'INPUT_-_WP1_criteria'!I7)</f>
        <v>0.75</v>
      </c>
      <c r="CI5" s="44" t="str">
        <f>IF(ISNA('INPUT_-_WP1_criteria'!J7),"#N/A",'INPUT_-_WP1_criteria'!J7)</f>
        <v>#N/A</v>
      </c>
      <c r="CJ5" s="44">
        <f>IF(ISNA('INPUT_-_WP1_criteria'!K7),"#N/A",'INPUT_-_WP1_criteria'!K7)</f>
        <v>0.25</v>
      </c>
      <c r="CK5" s="44">
        <f>IF(ISNA('INPUT_-_WP1_criteria'!L7),"#N/A",'INPUT_-_WP1_criteria'!L7)</f>
        <v>0.5</v>
      </c>
      <c r="CL5" s="44" t="str">
        <f>IF(ISNA('INPUT_-_WP1_criteria'!M7),"#N/A",'INPUT_-_WP1_criteria'!M7)</f>
        <v>#N/A</v>
      </c>
      <c r="CM5" s="44">
        <f>IF(ISNA('INPUT_-_WP1_criteria'!N7),"#N/A",'INPUT_-_WP1_criteria'!N7)</f>
        <v>0</v>
      </c>
      <c r="CN5" s="44">
        <f>IF(ISNA('INPUT_-_WP1_criteria'!O7),"#N/A",'INPUT_-_WP1_criteria'!O7)</f>
        <v>0</v>
      </c>
      <c r="CO5" s="44">
        <f>IF(ISNA('INPUT_-_WP1_criteria'!P7),"#N/A",'INPUT_-_WP1_criteria'!P7)</f>
        <v>1</v>
      </c>
      <c r="CP5" s="44">
        <f>IF(ISNA('INPUT_-_WP1_criteria'!Q7),"#N/A",'INPUT_-_WP1_criteria'!Q7)</f>
        <v>0</v>
      </c>
      <c r="CQ5" s="44">
        <f>IF(ISNA('INPUT_-_WP1_criteria'!R7),"#N/A",'INPUT_-_WP1_criteria'!R7)</f>
        <v>0.25</v>
      </c>
      <c r="CR5" s="44">
        <f>IF(ISNA('INPUT_-_WP1_criteria'!S7),"#N/A",'INPUT_-_WP1_criteria'!S7)</f>
        <v>0.25</v>
      </c>
      <c r="CS5" s="44">
        <f>IF(ISNA('INPUT_-_WP1_criteria'!T7),"#N/A",'INPUT_-_WP1_criteria'!T7)</f>
        <v>0.5</v>
      </c>
      <c r="CT5" s="44">
        <f>IF(ISNA('INPUT_-_WP1_criteria'!U7),"#N/A",'INPUT_-_WP1_criteria'!U7)</f>
        <v>0.25</v>
      </c>
      <c r="CU5" s="44">
        <f>IF(ISNA('INPUT_-_WP1_criteria'!V7),"#N/A",'INPUT_-_WP1_criteria'!V7)</f>
        <v>0</v>
      </c>
      <c r="CV5" s="44">
        <f>IF(ISNA('INPUT_-_WP1_criteria'!W7),"#N/A",'INPUT_-_WP1_criteria'!W7)</f>
        <v>0.75</v>
      </c>
      <c r="CW5" s="44" t="str">
        <f>IF(ISNA('INPUT_-_WP1_criteria'!X7),"#N/A",'INPUT_-_WP1_criteria'!X7)</f>
        <v>#N/A</v>
      </c>
      <c r="CX5" s="44" t="str">
        <f>IF(ISNA('INPUT_-_WP1_criteria'!Y7),"#N/A",'INPUT_-_WP1_criteria'!Y7)</f>
        <v>#N/A</v>
      </c>
      <c r="CY5" s="44">
        <f>IF(ISNA('INPUT_-_WP1_criteria'!Z7),"#N/A",'INPUT_-_WP1_criteria'!Z7)</f>
        <v>0.5</v>
      </c>
      <c r="CZ5" s="44">
        <f>IF(ISNA('INPUT_-_WP1_criteria'!AA7),"#N/A",'INPUT_-_WP1_criteria'!AA7)</f>
        <v>0</v>
      </c>
      <c r="DA5" s="44">
        <f>IF(ISNA('INPUT_-_WP1_criteria'!AB7),"#N/A",'INPUT_-_WP1_criteria'!AB7)</f>
        <v>0.5</v>
      </c>
      <c r="DB5" s="44" t="str">
        <f>IF(ISNA('INPUT_-_WP1_criteria'!AC7),"#N/A",'INPUT_-_WP1_criteria'!AC7)</f>
        <v>#N/A</v>
      </c>
      <c r="DC5" s="44">
        <f>IF(ISNA('INPUT_-_WP1_criteria'!AD7),"#N/A",'INPUT_-_WP1_criteria'!AD7)</f>
        <v>1</v>
      </c>
      <c r="DD5" s="44">
        <f>IF(ISNA('INPUT_-_WP1_criteria'!AE7),"#N/A",'INPUT_-_WP1_criteria'!AE7)</f>
        <v>0.75</v>
      </c>
      <c r="DE5" s="44">
        <f>IF(ISNA('INPUT_-_WP1_criteria'!AF7),"#N/A",'INPUT_-_WP1_criteria'!AF7)</f>
        <v>0.5</v>
      </c>
      <c r="DF5" s="44">
        <f>IF(ISNA('INPUT_-_WP1_criteria'!AG7),"#N/A",'INPUT_-_WP1_criteria'!AG7)</f>
        <v>0.25</v>
      </c>
      <c r="DG5" s="44">
        <f>IF(ISNA('INPUT_-_WP1_criteria'!AH7),"#N/A",'INPUT_-_WP1_criteria'!AH7)</f>
        <v>0.25</v>
      </c>
      <c r="DH5" s="44">
        <f>IF(ISNA('INPUT_-_WP1_criteria'!AI7),"#N/A",'INPUT_-_WP1_criteria'!AI7)</f>
        <v>0</v>
      </c>
      <c r="DI5" s="44" t="str">
        <f>IF(ISNA('INPUT_-_WP1_criteria'!AJ7),"#N/A",'INPUT_-_WP1_criteria'!AJ7)</f>
        <v>#N/A</v>
      </c>
      <c r="DJ5" s="44" t="str">
        <f>IF(ISNA('INPUT_-_WP1_criteria'!AK7),"#N/A",'INPUT_-_WP1_criteria'!AK7)</f>
        <v>#N/A</v>
      </c>
      <c r="DK5" s="44">
        <f>IF(ISNA('INPUT_-_WP1_criteria'!AL7),"#N/A",'INPUT_-_WP1_criteria'!AL7)</f>
        <v>0.5</v>
      </c>
      <c r="DL5" s="44">
        <f>IF(ISNA('INPUT_-_WP1_criteria'!AM7),"#N/A",'INPUT_-_WP1_criteria'!AM7)</f>
        <v>0</v>
      </c>
      <c r="DM5" s="44">
        <f>IF(ISNA('INPUT_-_WP1_criteria'!AN7),"#N/A",'INPUT_-_WP1_criteria'!AN7)</f>
        <v>0.25</v>
      </c>
      <c r="DN5" s="44" t="str">
        <f>IF(ISNA('INPUT_-_WP1_criteria'!AO7),"#N/A",'INPUT_-_WP1_criteria'!AO7)</f>
        <v>#N/A</v>
      </c>
      <c r="DO5" s="44">
        <f>IF(ISNA('INPUT_-_WP1_criteria'!AP7),"#N/A",'INPUT_-_WP1_criteria'!AP7)</f>
        <v>0.5</v>
      </c>
      <c r="DP5" s="44">
        <f>IF(ISNA('INPUT_-_WP1_criteria'!AQ7),"#N/A",'INPUT_-_WP1_criteria'!AQ7)</f>
        <v>0</v>
      </c>
      <c r="DQ5" s="44">
        <f>IF(ISNA('INPUT_-_WP1_criteria'!AR7),"#N/A",'INPUT_-_WP1_criteria'!AR7)</f>
        <v>0.75</v>
      </c>
      <c r="DR5" s="44" t="str">
        <f>IF(ISNA('INPUT_-_WP1_criteria'!AS7),"#N/A",'INPUT_-_WP1_criteria'!AS7)</f>
        <v>#N/A</v>
      </c>
      <c r="DS5" s="44">
        <f>IF(ISNA('INPUT_-_WP1_criteria'!AT7),"#N/A",'INPUT_-_WP1_criteria'!AT7)</f>
        <v>0</v>
      </c>
      <c r="DT5" s="44">
        <f>IF(ISNA('INPUT_-_WP1_criteria'!AU7),"#N/A",'INPUT_-_WP1_criteria'!AU7)</f>
        <v>0</v>
      </c>
      <c r="DU5" s="44">
        <f>IF(ISNA('INPUT_-_WP1_criteria'!AV7),"#N/A",'INPUT_-_WP1_criteria'!AV7)</f>
        <v>0.25</v>
      </c>
      <c r="DV5" s="44">
        <f>IF(ISNA('INPUT_-_WP1_criteria'!AW7),"#N/A",'INPUT_-_WP1_criteria'!AW7)</f>
        <v>0</v>
      </c>
      <c r="DW5" s="44">
        <f>IF(ISNA('INPUT_-_WP1_criteria'!AX7),"#N/A",'INPUT_-_WP1_criteria'!AX7)</f>
        <v>0.25</v>
      </c>
      <c r="DX5" s="44">
        <f>IF(ISNA('INPUT_-_WP1_criteria'!AY7),"#N/A",'INPUT_-_WP1_criteria'!AY7)</f>
        <v>0.25</v>
      </c>
      <c r="DY5" s="44" t="str">
        <f>IF(ISNA('INPUT_-_WP1_criteria'!AZ7),"#N/A",'INPUT_-_WP1_criteria'!AZ7)</f>
        <v>#N/A</v>
      </c>
      <c r="DZ5" s="44">
        <f>IF(ISNA('INPUT_-_WP1_criteria'!BA7),"#N/A",'INPUT_-_WP1_criteria'!BA7)</f>
        <v>0</v>
      </c>
      <c r="EA5" s="181">
        <f>IF(ISNA('INPUT_-_WP1_criteria'!BB7),"#N/A",'INPUT_-_WP1_criteria'!BB7)</f>
        <v>0.5</v>
      </c>
      <c r="EB5" s="187"/>
      <c r="EC5" s="184" t="str">
        <f>IF(ISNA('INPUT_-_WP1_criteria'!BC7),"#N/A",'INPUT_-_WP1_criteria'!BC7)</f>
        <v>#N/A</v>
      </c>
      <c r="ED5" s="44">
        <f>IF(ISNA('INPUT_-_WP1_criteria'!BD7),"#N/A",'INPUT_-_WP1_criteria'!BD7)</f>
        <v>0.75</v>
      </c>
      <c r="EE5" s="44" t="str">
        <f>IF(ISNA('INPUT_-_WP1_criteria'!BE7),"#N/A",'INPUT_-_WP1_criteria'!BE7)</f>
        <v>#N/A</v>
      </c>
      <c r="EF5" s="44" t="str">
        <f>IF(ISNA('INPUT_-_WP1_criteria'!BF7),"#N/A",'INPUT_-_WP1_criteria'!BF7)</f>
        <v>#N/A</v>
      </c>
      <c r="EG5" s="44">
        <f>IF(ISNA('INPUT_-_WP1_criteria'!BG7),"#N/A",'INPUT_-_WP1_criteria'!BG7)</f>
        <v>0.5</v>
      </c>
      <c r="EH5" s="44" t="str">
        <f>IF(ISNA('INPUT_-_WP1_criteria'!BH7),"#N/A",'INPUT_-_WP1_criteria'!BH7)</f>
        <v>#N/A</v>
      </c>
      <c r="EI5" s="44" t="str">
        <f>IF(ISNA('INPUT_-_WP1_criteria'!BI7),"#N/A",'INPUT_-_WP1_criteria'!BI7)</f>
        <v>#N/A</v>
      </c>
      <c r="EJ5" s="44" t="str">
        <f>IF(ISNA('INPUT_-_WP1_criteria'!BJ7),"#N/A",'INPUT_-_WP1_criteria'!BJ7)</f>
        <v>#N/A</v>
      </c>
      <c r="EK5" s="44" t="str">
        <f>IF(ISNA('INPUT_-_WP1_criteria'!BK7),"#N/A",'INPUT_-_WP1_criteria'!BK7)</f>
        <v>#N/A</v>
      </c>
      <c r="EL5" s="44">
        <f>IF(ISNA('INPUT_-_WP1_criteria'!BL7),"#N/A",'INPUT_-_WP1_criteria'!BL7)</f>
        <v>0.75</v>
      </c>
      <c r="EM5" s="44">
        <f>IF(ISNA('INPUT_-_WP1_criteria'!BM7),"#N/A",'INPUT_-_WP1_criteria'!BM7)</f>
        <v>1</v>
      </c>
      <c r="EN5" s="44">
        <f>IF(ISNA('INPUT_-_WP1_criteria'!BN7),"#N/A",'INPUT_-_WP1_criteria'!BN7)</f>
        <v>0</v>
      </c>
      <c r="EO5" s="44">
        <f>IF(ISNA('INPUT_-_WP1_criteria'!BO7),"#N/A",'INPUT_-_WP1_criteria'!BO7)</f>
        <v>1</v>
      </c>
      <c r="EP5" s="44" t="str">
        <f>IF(ISNA('INPUT_-_WP1_criteria'!BP7),"#N/A",'INPUT_-_WP1_criteria'!BP7)</f>
        <v>N/A</v>
      </c>
      <c r="EQ5" s="44" t="str">
        <f>IF(ISNA('INPUT_-_WP1_criteria'!BQ7),"#N/A",'INPUT_-_WP1_criteria'!BQ7)</f>
        <v>N/A</v>
      </c>
      <c r="ER5" s="44" t="str">
        <f>IF(ISNA('INPUT_-_WP1_criteria'!BR7),"#N/A",'INPUT_-_WP1_criteria'!BR7)</f>
        <v>N/A</v>
      </c>
      <c r="ES5" s="44" t="str">
        <f>IF(ISNA('INPUT_-_WP1_criteria'!BS7),"#N/A",'INPUT_-_WP1_criteria'!BS7)</f>
        <v>N/A</v>
      </c>
      <c r="ET5" s="44" t="str">
        <f>IF(ISNA('INPUT_-_WP1_criteria'!BT7),"#N/A",'INPUT_-_WP1_criteria'!BT7)</f>
        <v>N/A</v>
      </c>
      <c r="EU5" s="44">
        <f>IF(ISNA('INPUT_-_WP1_criteria'!BU7),"#N/A",'INPUT_-_WP1_criteria'!BU7)</f>
        <v>0.25</v>
      </c>
      <c r="EV5" s="44">
        <f>IF(ISNA('INPUT_-_WP1_criteria'!BV7),"#N/A",'INPUT_-_WP1_criteria'!BV7)</f>
        <v>1</v>
      </c>
      <c r="EW5" s="44" t="str">
        <f>IF(ISNA('INPUT_-_WP1_criteria'!BW7),"#N/A",'INPUT_-_WP1_criteria'!BW7)</f>
        <v>N/A</v>
      </c>
      <c r="EX5" s="44" t="str">
        <f>IF(ISNA('INPUT_-_WP1_criteria'!BX7),"#N/A",'INPUT_-_WP1_criteria'!BX7)</f>
        <v>N/A</v>
      </c>
      <c r="EY5" s="44">
        <f>IF(ISNA('INPUT_-_WP1_criteria'!BY7),"#N/A",'INPUT_-_WP1_criteria'!BY7)</f>
        <v>0.25</v>
      </c>
      <c r="EZ5" s="44"/>
    </row>
    <row r="6" spans="1:222">
      <c r="A6" s="40">
        <f t="shared" ref="A6:A14" si="0">A5+1</f>
        <v>2</v>
      </c>
      <c r="B6" s="200"/>
      <c r="C6" s="41" t="s">
        <v>140</v>
      </c>
      <c r="D6" s="42">
        <v>3</v>
      </c>
      <c r="E6" s="43" t="str">
        <f>'INPUT_-_WP1_criteria'!C9</f>
        <v>Managed</v>
      </c>
      <c r="F6" s="43" t="str">
        <f>'INPUT_-_WP1_criteria'!D9</f>
        <v>Initial</v>
      </c>
      <c r="G6" s="43" t="str">
        <f>'INPUT_-_WP1_criteria'!E9</f>
        <v>Managed</v>
      </c>
      <c r="H6" s="43" t="str">
        <f>'INPUT_-_WP1_criteria'!F9</f>
        <v>Managed</v>
      </c>
      <c r="I6" s="43" t="str">
        <f>'INPUT_-_WP1_criteria'!G9</f>
        <v>Managed</v>
      </c>
      <c r="J6" s="43" t="str">
        <f>'INPUT_-_WP1_criteria'!H9</f>
        <v>Managed</v>
      </c>
      <c r="K6" s="43" t="str">
        <f>'INPUT_-_WP1_criteria'!I9</f>
        <v>optimized</v>
      </c>
      <c r="L6" s="43" t="str">
        <f>'INPUT_-_WP1_criteria'!J9</f>
        <v>Managed</v>
      </c>
      <c r="M6" s="43" t="str">
        <f>'INPUT_-_WP1_criteria'!K9</f>
        <v>Initial</v>
      </c>
      <c r="N6" s="43" t="str">
        <f>'INPUT_-_WP1_criteria'!L9</f>
        <v>Optimized</v>
      </c>
      <c r="O6" s="43" t="str">
        <f>'INPUT_-_WP1_criteria'!M9</f>
        <v>Initial</v>
      </c>
      <c r="P6" s="43" t="str">
        <f>'INPUT_-_WP1_criteria'!N9</f>
        <v>Initial</v>
      </c>
      <c r="Q6" s="43" t="str">
        <f>'INPUT_-_WP1_criteria'!O9</f>
        <v>Initial</v>
      </c>
      <c r="R6" s="43" t="str">
        <f>'INPUT_-_WP1_criteria'!P9</f>
        <v>Managed</v>
      </c>
      <c r="S6" s="43" t="str">
        <f>'INPUT_-_WP1_criteria'!Q9</f>
        <v>Managed</v>
      </c>
      <c r="T6" s="43" t="str">
        <f>'INPUT_-_WP1_criteria'!R9</f>
        <v>Managed</v>
      </c>
      <c r="U6" s="43" t="str">
        <f>'INPUT_-_WP1_criteria'!S9</f>
        <v>Optimized</v>
      </c>
      <c r="V6" s="43" t="str">
        <f>'INPUT_-_WP1_criteria'!T9</f>
        <v>Optimized</v>
      </c>
      <c r="W6" s="43" t="str">
        <f>'INPUT_-_WP1_criteria'!U9</f>
        <v>Managed</v>
      </c>
      <c r="X6" s="43" t="str">
        <f>'INPUT_-_WP1_criteria'!V9</f>
        <v>Initial</v>
      </c>
      <c r="Y6" s="43" t="str">
        <f>'INPUT_-_WP1_criteria'!W9</f>
        <v>Optimized</v>
      </c>
      <c r="Z6" s="43" t="str">
        <f>'INPUT_-_WP1_criteria'!X9</f>
        <v>Managed</v>
      </c>
      <c r="AA6" s="43" t="str">
        <f>'INPUT_-_WP1_criteria'!Y9</f>
        <v>Managed</v>
      </c>
      <c r="AB6" s="43" t="str">
        <f>'INPUT_-_WP1_criteria'!Z9</f>
        <v>Optimized</v>
      </c>
      <c r="AC6" s="43" t="str">
        <f>'INPUT_-_WP1_criteria'!AA9</f>
        <v>Initial</v>
      </c>
      <c r="AD6" s="43" t="str">
        <f>'INPUT_-_WP1_criteria'!AB9</f>
        <v>Managed</v>
      </c>
      <c r="AE6" s="43" t="str">
        <f>'INPUT_-_WP1_criteria'!AC9</f>
        <v>Optimized</v>
      </c>
      <c r="AF6" s="43" t="str">
        <f>'INPUT_-_WP1_criteria'!AD9</f>
        <v>Optimized</v>
      </c>
      <c r="AG6" s="43" t="str">
        <f>'INPUT_-_WP1_criteria'!AE9</f>
        <v>Optimized</v>
      </c>
      <c r="AH6" s="43" t="str">
        <f>'INPUT_-_WP1_criteria'!AF9</f>
        <v>Managed</v>
      </c>
      <c r="AI6" s="43" t="str">
        <f>'INPUT_-_WP1_criteria'!AG9</f>
        <v>Managed</v>
      </c>
      <c r="AJ6" s="43" t="str">
        <f>'INPUT_-_WP1_criteria'!AH9</f>
        <v>Managed</v>
      </c>
      <c r="AK6" s="43" t="str">
        <f>'INPUT_-_WP1_criteria'!AI9</f>
        <v>Initial</v>
      </c>
      <c r="AL6" s="43" t="str">
        <f>'INPUT_-_WP1_criteria'!AJ9</f>
        <v>Initial</v>
      </c>
      <c r="AM6" s="43" t="str">
        <f>'INPUT_-_WP1_criteria'!AK9</f>
        <v>Managed</v>
      </c>
      <c r="AN6" s="43" t="str">
        <f>'INPUT_-_WP1_criteria'!AL9</f>
        <v>Managed</v>
      </c>
      <c r="AO6" s="43" t="str">
        <f>'INPUT_-_WP1_criteria'!AM9</f>
        <v>Initial</v>
      </c>
      <c r="AP6" s="43" t="str">
        <f>'INPUT_-_WP1_criteria'!AN9</f>
        <v>Managed</v>
      </c>
      <c r="AQ6" s="43" t="str">
        <f>'INPUT_-_WP1_criteria'!AO9</f>
        <v>Managed</v>
      </c>
      <c r="AR6" s="43" t="str">
        <f>'INPUT_-_WP1_criteria'!AP9</f>
        <v>Managed</v>
      </c>
      <c r="AS6" s="43" t="e">
        <f>'INPUT_-_WP1_criteria'!AQ9</f>
        <v>#N/A</v>
      </c>
      <c r="AT6" s="43" t="str">
        <f>'INPUT_-_WP1_criteria'!AR9</f>
        <v>Initial</v>
      </c>
      <c r="AU6" s="43" t="str">
        <f>'INPUT_-_WP1_criteria'!AS9</f>
        <v>Initial</v>
      </c>
      <c r="AV6" s="43" t="str">
        <f>'INPUT_-_WP1_criteria'!AT9</f>
        <v>Initial</v>
      </c>
      <c r="AW6" s="43" t="str">
        <f>'INPUT_-_WP1_criteria'!AU9</f>
        <v>Optimized</v>
      </c>
      <c r="AX6" s="43" t="str">
        <f>'INPUT_-_WP1_criteria'!AV9</f>
        <v>Managed</v>
      </c>
      <c r="AY6" s="43" t="str">
        <f>'INPUT_-_WP1_criteria'!AW9</f>
        <v>Initial</v>
      </c>
      <c r="AZ6" s="43" t="str">
        <f>'INPUT_-_WP1_criteria'!AX9</f>
        <v>Optimized</v>
      </c>
      <c r="BA6" s="43" t="str">
        <f>'INPUT_-_WP1_criteria'!AY9</f>
        <v>Managed</v>
      </c>
      <c r="BB6" s="43" t="str">
        <f>'INPUT_-_WP1_criteria'!AZ9</f>
        <v>Initial</v>
      </c>
      <c r="BC6" s="43" t="str">
        <f>'INPUT_-_WP1_criteria'!BA9</f>
        <v>Initial</v>
      </c>
      <c r="BD6" s="132" t="str">
        <f>'INPUT_-_WP1_criteria'!BB9</f>
        <v>Optimized</v>
      </c>
      <c r="BE6" s="139" t="str">
        <f>'INPUT_-_WP1_criteria'!BC9</f>
        <v>optimized</v>
      </c>
      <c r="BF6" s="43" t="str">
        <f>'INPUT_-_WP1_criteria'!BD9</f>
        <v>managed</v>
      </c>
      <c r="BG6" s="43" t="str">
        <f>'INPUT_-_WP1_criteria'!BE9</f>
        <v>initial</v>
      </c>
      <c r="BH6" s="43" t="str">
        <f>'INPUT_-_WP1_criteria'!BF9</f>
        <v>Optimized</v>
      </c>
      <c r="BI6" s="43" t="str">
        <f>'INPUT_-_WP1_criteria'!BG9</f>
        <v>Optimized</v>
      </c>
      <c r="BJ6" s="43" t="str">
        <f>'INPUT_-_WP1_criteria'!BH9</f>
        <v>Optimized</v>
      </c>
      <c r="BK6" s="43" t="str">
        <f>'INPUT_-_WP1_criteria'!BI9</f>
        <v>Optimized</v>
      </c>
      <c r="BL6" s="43" t="str">
        <f>'INPUT_-_WP1_criteria'!BJ9</f>
        <v>Optimized</v>
      </c>
      <c r="BM6" s="43" t="str">
        <f>'INPUT_-_WP1_criteria'!BK9</f>
        <v>Optimized</v>
      </c>
      <c r="BN6" s="43" t="str">
        <f>'INPUT_-_WP1_criteria'!BL9</f>
        <v>Optimized</v>
      </c>
      <c r="BO6" s="43" t="str">
        <f>'INPUT_-_WP1_criteria'!BM9</f>
        <v>managed</v>
      </c>
      <c r="BP6" s="43" t="str">
        <f>'INPUT_-_WP1_criteria'!BN9</f>
        <v>Initial</v>
      </c>
      <c r="BQ6" s="43" t="str">
        <f>'INPUT_-_WP1_criteria'!BO9</f>
        <v>managed</v>
      </c>
      <c r="BR6" s="43" t="str">
        <f>'INPUT_-_WP1_criteria'!BP9</f>
        <v>N/A</v>
      </c>
      <c r="BS6" s="43" t="str">
        <f>'INPUT_-_WP1_criteria'!BQ9</f>
        <v>Initial</v>
      </c>
      <c r="BT6" s="43" t="str">
        <f>'INPUT_-_WP1_criteria'!BR9</f>
        <v>Optimized</v>
      </c>
      <c r="BU6" s="43" t="str">
        <f>'INPUT_-_WP1_criteria'!BS9</f>
        <v>managed</v>
      </c>
      <c r="BV6" s="43" t="str">
        <f>'INPUT_-_WP1_criteria'!BT9</f>
        <v>Initial</v>
      </c>
      <c r="BW6" s="43" t="str">
        <f>'INPUT_-_WP1_criteria'!BU9</f>
        <v>N/A</v>
      </c>
      <c r="BX6" s="43" t="str">
        <f>'INPUT_-_WP1_criteria'!BV9</f>
        <v>managed</v>
      </c>
      <c r="BY6" s="43" t="str">
        <f>'INPUT_-_WP1_criteria'!BW9</f>
        <v>Initial</v>
      </c>
      <c r="BZ6" s="43" t="str">
        <f>'INPUT_-_WP1_criteria'!BX9</f>
        <v>managed</v>
      </c>
      <c r="CA6" s="43" t="str">
        <f>'INPUT_-_WP1_criteria'!BY9</f>
        <v>Optimized</v>
      </c>
      <c r="CB6" s="44">
        <f>IF(ISNA('INPUT_-_WP1_criteria'!C10),"#N/A",'INPUT_-_WP1_criteria'!C10)</f>
        <v>0.5</v>
      </c>
      <c r="CC6" s="44">
        <f>IF(ISNA('INPUT_-_WP1_criteria'!D10),"#N/A",'INPUT_-_WP1_criteria'!D10)</f>
        <v>0</v>
      </c>
      <c r="CD6" s="44">
        <f>IF(ISNA('INPUT_-_WP1_criteria'!E10),"#N/A",'INPUT_-_WP1_criteria'!E10)</f>
        <v>0.5</v>
      </c>
      <c r="CE6" s="44">
        <f>IF(ISNA('INPUT_-_WP1_criteria'!F10),"#N/A",'INPUT_-_WP1_criteria'!F10)</f>
        <v>0.5</v>
      </c>
      <c r="CF6" s="44">
        <f>IF(ISNA('INPUT_-_WP1_criteria'!G10),"#N/A",'INPUT_-_WP1_criteria'!G10)</f>
        <v>0.5</v>
      </c>
      <c r="CG6" s="44">
        <f>IF(ISNA('INPUT_-_WP1_criteria'!H10),"#N/A",'INPUT_-_WP1_criteria'!H10)</f>
        <v>0.5</v>
      </c>
      <c r="CH6" s="44">
        <f>IF(ISNA('INPUT_-_WP1_criteria'!I10),"#N/A",'INPUT_-_WP1_criteria'!I10)</f>
        <v>1</v>
      </c>
      <c r="CI6" s="44">
        <f>IF(ISNA('INPUT_-_WP1_criteria'!J10),"#N/A",'INPUT_-_WP1_criteria'!J10)</f>
        <v>0.5</v>
      </c>
      <c r="CJ6" s="44">
        <f>IF(ISNA('INPUT_-_WP1_criteria'!K10),"#N/A",'INPUT_-_WP1_criteria'!K10)</f>
        <v>0</v>
      </c>
      <c r="CK6" s="44">
        <f>IF(ISNA('INPUT_-_WP1_criteria'!L10),"#N/A",'INPUT_-_WP1_criteria'!L10)</f>
        <v>1</v>
      </c>
      <c r="CL6" s="44">
        <f>IF(ISNA('INPUT_-_WP1_criteria'!M10),"#N/A",'INPUT_-_WP1_criteria'!M10)</f>
        <v>0</v>
      </c>
      <c r="CM6" s="44">
        <f>IF(ISNA('INPUT_-_WP1_criteria'!N10),"#N/A",'INPUT_-_WP1_criteria'!N10)</f>
        <v>0</v>
      </c>
      <c r="CN6" s="44">
        <f>IF(ISNA('INPUT_-_WP1_criteria'!O10),"#N/A",'INPUT_-_WP1_criteria'!O10)</f>
        <v>0</v>
      </c>
      <c r="CO6" s="44">
        <f>IF(ISNA('INPUT_-_WP1_criteria'!P10),"#N/A",'INPUT_-_WP1_criteria'!P10)</f>
        <v>0.5</v>
      </c>
      <c r="CP6" s="44">
        <f>IF(ISNA('INPUT_-_WP1_criteria'!Q10),"#N/A",'INPUT_-_WP1_criteria'!Q10)</f>
        <v>0.5</v>
      </c>
      <c r="CQ6" s="44">
        <f>IF(ISNA('INPUT_-_WP1_criteria'!R10),"#N/A",'INPUT_-_WP1_criteria'!R10)</f>
        <v>0.5</v>
      </c>
      <c r="CR6" s="44">
        <f>IF(ISNA('INPUT_-_WP1_criteria'!S10),"#N/A",'INPUT_-_WP1_criteria'!S10)</f>
        <v>1</v>
      </c>
      <c r="CS6" s="44">
        <f>IF(ISNA('INPUT_-_WP1_criteria'!T10),"#N/A",'INPUT_-_WP1_criteria'!T10)</f>
        <v>1</v>
      </c>
      <c r="CT6" s="44">
        <f>IF(ISNA('INPUT_-_WP1_criteria'!U10),"#N/A",'INPUT_-_WP1_criteria'!U10)</f>
        <v>0.5</v>
      </c>
      <c r="CU6" s="44">
        <f>IF(ISNA('INPUT_-_WP1_criteria'!V10),"#N/A",'INPUT_-_WP1_criteria'!V10)</f>
        <v>0</v>
      </c>
      <c r="CV6" s="44">
        <f>IF(ISNA('INPUT_-_WP1_criteria'!W10),"#N/A",'INPUT_-_WP1_criteria'!W10)</f>
        <v>1</v>
      </c>
      <c r="CW6" s="44">
        <f>IF(ISNA('INPUT_-_WP1_criteria'!X10),"#N/A",'INPUT_-_WP1_criteria'!X10)</f>
        <v>0.5</v>
      </c>
      <c r="CX6" s="44">
        <f>IF(ISNA('INPUT_-_WP1_criteria'!Y10),"#N/A",'INPUT_-_WP1_criteria'!Y10)</f>
        <v>0.5</v>
      </c>
      <c r="CY6" s="44">
        <f>IF(ISNA('INPUT_-_WP1_criteria'!Z10),"#N/A",'INPUT_-_WP1_criteria'!Z10)</f>
        <v>1</v>
      </c>
      <c r="CZ6" s="44">
        <f>IF(ISNA('INPUT_-_WP1_criteria'!AA10),"#N/A",'INPUT_-_WP1_criteria'!AA10)</f>
        <v>0</v>
      </c>
      <c r="DA6" s="44">
        <f>IF(ISNA('INPUT_-_WP1_criteria'!AB10),"#N/A",'INPUT_-_WP1_criteria'!AB10)</f>
        <v>0.5</v>
      </c>
      <c r="DB6" s="44">
        <f>IF(ISNA('INPUT_-_WP1_criteria'!AC10),"#N/A",'INPUT_-_WP1_criteria'!AC10)</f>
        <v>1</v>
      </c>
      <c r="DC6" s="44">
        <f>IF(ISNA('INPUT_-_WP1_criteria'!AD10),"#N/A",'INPUT_-_WP1_criteria'!AD10)</f>
        <v>1</v>
      </c>
      <c r="DD6" s="44">
        <f>IF(ISNA('INPUT_-_WP1_criteria'!AE10),"#N/A",'INPUT_-_WP1_criteria'!AE10)</f>
        <v>1</v>
      </c>
      <c r="DE6" s="44">
        <f>IF(ISNA('INPUT_-_WP1_criteria'!AF10),"#N/A",'INPUT_-_WP1_criteria'!AF10)</f>
        <v>0.5</v>
      </c>
      <c r="DF6" s="44">
        <f>IF(ISNA('INPUT_-_WP1_criteria'!AG10),"#N/A",'INPUT_-_WP1_criteria'!AG10)</f>
        <v>0.5</v>
      </c>
      <c r="DG6" s="44">
        <f>IF(ISNA('INPUT_-_WP1_criteria'!AH10),"#N/A",'INPUT_-_WP1_criteria'!AH10)</f>
        <v>0.5</v>
      </c>
      <c r="DH6" s="44">
        <f>IF(ISNA('INPUT_-_WP1_criteria'!AI10),"#N/A",'INPUT_-_WP1_criteria'!AI10)</f>
        <v>0</v>
      </c>
      <c r="DI6" s="44">
        <f>IF(ISNA('INPUT_-_WP1_criteria'!AJ10),"#N/A",'INPUT_-_WP1_criteria'!AJ10)</f>
        <v>0</v>
      </c>
      <c r="DJ6" s="44">
        <f>IF(ISNA('INPUT_-_WP1_criteria'!AK10),"#N/A",'INPUT_-_WP1_criteria'!AK10)</f>
        <v>0.5</v>
      </c>
      <c r="DK6" s="44">
        <f>IF(ISNA('INPUT_-_WP1_criteria'!AL10),"#N/A",'INPUT_-_WP1_criteria'!AL10)</f>
        <v>0.5</v>
      </c>
      <c r="DL6" s="44">
        <f>IF(ISNA('INPUT_-_WP1_criteria'!AM10),"#N/A",'INPUT_-_WP1_criteria'!AM10)</f>
        <v>0</v>
      </c>
      <c r="DM6" s="44">
        <f>IF(ISNA('INPUT_-_WP1_criteria'!AN10),"#N/A",'INPUT_-_WP1_criteria'!AN10)</f>
        <v>0.5</v>
      </c>
      <c r="DN6" s="44">
        <f>IF(ISNA('INPUT_-_WP1_criteria'!AO10),"#N/A",'INPUT_-_WP1_criteria'!AO10)</f>
        <v>0.5</v>
      </c>
      <c r="DO6" s="44">
        <f>IF(ISNA('INPUT_-_WP1_criteria'!AP10),"#N/A",'INPUT_-_WP1_criteria'!AP10)</f>
        <v>0.5</v>
      </c>
      <c r="DP6" s="44" t="str">
        <f>IF(ISNA('INPUT_-_WP1_criteria'!AQ10),"#N/A",'INPUT_-_WP1_criteria'!AQ10)</f>
        <v>#N/A</v>
      </c>
      <c r="DQ6" s="44">
        <f>IF(ISNA('INPUT_-_WP1_criteria'!AR10),"#N/A",'INPUT_-_WP1_criteria'!AR10)</f>
        <v>0</v>
      </c>
      <c r="DR6" s="44">
        <f>IF(ISNA('INPUT_-_WP1_criteria'!AS10),"#N/A",'INPUT_-_WP1_criteria'!AS10)</f>
        <v>0</v>
      </c>
      <c r="DS6" s="44">
        <f>IF(ISNA('INPUT_-_WP1_criteria'!AT10),"#N/A",'INPUT_-_WP1_criteria'!AT10)</f>
        <v>0</v>
      </c>
      <c r="DT6" s="44">
        <f>IF(ISNA('INPUT_-_WP1_criteria'!AU10),"#N/A",'INPUT_-_WP1_criteria'!AU10)</f>
        <v>1</v>
      </c>
      <c r="DU6" s="44">
        <f>IF(ISNA('INPUT_-_WP1_criteria'!AV10),"#N/A",'INPUT_-_WP1_criteria'!AV10)</f>
        <v>0.5</v>
      </c>
      <c r="DV6" s="44">
        <f>IF(ISNA('INPUT_-_WP1_criteria'!AW10),"#N/A",'INPUT_-_WP1_criteria'!AW10)</f>
        <v>0</v>
      </c>
      <c r="DW6" s="44">
        <f>IF(ISNA('INPUT_-_WP1_criteria'!AX10),"#N/A",'INPUT_-_WP1_criteria'!AX10)</f>
        <v>1</v>
      </c>
      <c r="DX6" s="44">
        <f>IF(ISNA('INPUT_-_WP1_criteria'!AY10),"#N/A",'INPUT_-_WP1_criteria'!AY10)</f>
        <v>0.5</v>
      </c>
      <c r="DY6" s="44">
        <f>IF(ISNA('INPUT_-_WP1_criteria'!AZ10),"#N/A",'INPUT_-_WP1_criteria'!AZ10)</f>
        <v>0</v>
      </c>
      <c r="DZ6" s="44">
        <f>IF(ISNA('INPUT_-_WP1_criteria'!BA10),"#N/A",'INPUT_-_WP1_criteria'!BA10)</f>
        <v>0</v>
      </c>
      <c r="EA6" s="181">
        <f>IF(ISNA('INPUT_-_WP1_criteria'!BB10),"#N/A",'INPUT_-_WP1_criteria'!BB10)</f>
        <v>1</v>
      </c>
      <c r="EB6" s="187"/>
      <c r="EC6" s="184">
        <f>IF(ISNA('INPUT_-_WP1_criteria'!BC10),"#N/A",'INPUT_-_WP1_criteria'!BC10)</f>
        <v>1</v>
      </c>
      <c r="ED6" s="44">
        <f>IF(ISNA('INPUT_-_WP1_criteria'!BD10),"#N/A",'INPUT_-_WP1_criteria'!BD10)</f>
        <v>0.5</v>
      </c>
      <c r="EE6" s="44">
        <f>IF(ISNA('INPUT_-_WP1_criteria'!BE10),"#N/A",'INPUT_-_WP1_criteria'!BE10)</f>
        <v>0</v>
      </c>
      <c r="EF6" s="44">
        <f>IF(ISNA('INPUT_-_WP1_criteria'!BF10),"#N/A",'INPUT_-_WP1_criteria'!BF10)</f>
        <v>1</v>
      </c>
      <c r="EG6" s="44">
        <f>IF(ISNA('INPUT_-_WP1_criteria'!BG10),"#N/A",'INPUT_-_WP1_criteria'!BG10)</f>
        <v>1</v>
      </c>
      <c r="EH6" s="44">
        <f>IF(ISNA('INPUT_-_WP1_criteria'!BH10),"#N/A",'INPUT_-_WP1_criteria'!BH10)</f>
        <v>1</v>
      </c>
      <c r="EI6" s="44">
        <f>IF(ISNA('INPUT_-_WP1_criteria'!BI10),"#N/A",'INPUT_-_WP1_criteria'!BI10)</f>
        <v>1</v>
      </c>
      <c r="EJ6" s="44">
        <f>IF(ISNA('INPUT_-_WP1_criteria'!BJ10),"#N/A",'INPUT_-_WP1_criteria'!BJ10)</f>
        <v>1</v>
      </c>
      <c r="EK6" s="44">
        <f>IF(ISNA('INPUT_-_WP1_criteria'!BK10),"#N/A",'INPUT_-_WP1_criteria'!BK10)</f>
        <v>1</v>
      </c>
      <c r="EL6" s="44">
        <f>IF(ISNA('INPUT_-_WP1_criteria'!BL10),"#N/A",'INPUT_-_WP1_criteria'!BL10)</f>
        <v>1</v>
      </c>
      <c r="EM6" s="44">
        <f>IF(ISNA('INPUT_-_WP1_criteria'!BM10),"#N/A",'INPUT_-_WP1_criteria'!BM10)</f>
        <v>0.5</v>
      </c>
      <c r="EN6" s="44">
        <f>IF(ISNA('INPUT_-_WP1_criteria'!BN10),"#N/A",'INPUT_-_WP1_criteria'!BN10)</f>
        <v>0</v>
      </c>
      <c r="EO6" s="44">
        <f>IF(ISNA('INPUT_-_WP1_criteria'!BO10),"#N/A",'INPUT_-_WP1_criteria'!BO10)</f>
        <v>0.5</v>
      </c>
      <c r="EP6" s="44" t="str">
        <f>IF(ISNA('INPUT_-_WP1_criteria'!BP10),"#N/A",'INPUT_-_WP1_criteria'!BP10)</f>
        <v>#N/A</v>
      </c>
      <c r="EQ6" s="44">
        <f>IF(ISNA('INPUT_-_WP1_criteria'!BQ10),"#N/A",'INPUT_-_WP1_criteria'!BQ10)</f>
        <v>0</v>
      </c>
      <c r="ER6" s="44">
        <f>IF(ISNA('INPUT_-_WP1_criteria'!BR10),"#N/A",'INPUT_-_WP1_criteria'!BR10)</f>
        <v>1</v>
      </c>
      <c r="ES6" s="44">
        <f>IF(ISNA('INPUT_-_WP1_criteria'!BS10),"#N/A",'INPUT_-_WP1_criteria'!BS10)</f>
        <v>0.5</v>
      </c>
      <c r="ET6" s="44">
        <f>IF(ISNA('INPUT_-_WP1_criteria'!BT10),"#N/A",'INPUT_-_WP1_criteria'!BT10)</f>
        <v>0</v>
      </c>
      <c r="EU6" s="44" t="str">
        <f>IF(ISNA('INPUT_-_WP1_criteria'!BU10),"#N/A",'INPUT_-_WP1_criteria'!BU10)</f>
        <v>#N/A</v>
      </c>
      <c r="EV6" s="44">
        <f>IF(ISNA('INPUT_-_WP1_criteria'!BV10),"#N/A",'INPUT_-_WP1_criteria'!BV10)</f>
        <v>0.5</v>
      </c>
      <c r="EW6" s="44">
        <f>IF(ISNA('INPUT_-_WP1_criteria'!BW10),"#N/A",'INPUT_-_WP1_criteria'!BW10)</f>
        <v>0</v>
      </c>
      <c r="EX6" s="44">
        <f>IF(ISNA('INPUT_-_WP1_criteria'!BX10),"#N/A",'INPUT_-_WP1_criteria'!BX10)</f>
        <v>0.5</v>
      </c>
      <c r="EY6" s="44">
        <f>IF(ISNA('INPUT_-_WP1_criteria'!BY10),"#N/A",'INPUT_-_WP1_criteria'!BY10)</f>
        <v>1</v>
      </c>
      <c r="EZ6" s="44"/>
    </row>
    <row r="7" spans="1:222" ht="25.5" customHeight="1">
      <c r="A7" s="40">
        <f t="shared" si="0"/>
        <v>3</v>
      </c>
      <c r="B7" s="200"/>
      <c r="C7" s="41" t="s">
        <v>141</v>
      </c>
      <c r="D7" s="42">
        <v>5</v>
      </c>
      <c r="E7" s="43" t="str">
        <f>'INPUT_-_WP1_criteria'!C14</f>
        <v>Very inactive</v>
      </c>
      <c r="F7" s="43" t="str">
        <f>'INPUT_-_WP1_criteria'!D14</f>
        <v>Very inactive</v>
      </c>
      <c r="G7" s="43" t="str">
        <f>'INPUT_-_WP1_criteria'!E14</f>
        <v>Very inactive</v>
      </c>
      <c r="H7" s="43" t="str">
        <f>'INPUT_-_WP1_criteria'!F14</f>
        <v>Very inactive</v>
      </c>
      <c r="I7" s="43" t="str">
        <f>'INPUT_-_WP1_criteria'!G14</f>
        <v>Very inactive</v>
      </c>
      <c r="J7" s="43" t="str">
        <f>'INPUT_-_WP1_criteria'!H14</f>
        <v>Very inactive</v>
      </c>
      <c r="K7" s="43" t="str">
        <f>'INPUT_-_WP1_criteria'!I14</f>
        <v>Inactive</v>
      </c>
      <c r="L7" s="43" t="str">
        <f>'INPUT_-_WP1_criteria'!J14</f>
        <v>Very inactive</v>
      </c>
      <c r="M7" s="43" t="str">
        <f>'INPUT_-_WP1_criteria'!K14</f>
        <v>Very inactive</v>
      </c>
      <c r="N7" s="43" t="str">
        <f>'INPUT_-_WP1_criteria'!L14</f>
        <v>Very inactive</v>
      </c>
      <c r="O7" s="43" t="str">
        <f>'INPUT_-_WP1_criteria'!M14</f>
        <v>Very inactive</v>
      </c>
      <c r="P7" s="43" t="str">
        <f>'INPUT_-_WP1_criteria'!N14</f>
        <v>Very inactive</v>
      </c>
      <c r="Q7" s="43" t="str">
        <f>'INPUT_-_WP1_criteria'!O14</f>
        <v>Very inactive</v>
      </c>
      <c r="R7" s="43" t="str">
        <f>'INPUT_-_WP1_criteria'!P14</f>
        <v>Very inactive</v>
      </c>
      <c r="S7" s="43" t="str">
        <f>'INPUT_-_WP1_criteria'!Q14</f>
        <v>Very inactive</v>
      </c>
      <c r="T7" s="43" t="str">
        <f>'INPUT_-_WP1_criteria'!R14</f>
        <v>Very inactive</v>
      </c>
      <c r="U7" s="43" t="str">
        <f>'INPUT_-_WP1_criteria'!S14</f>
        <v>Very inactive</v>
      </c>
      <c r="V7" s="43" t="str">
        <f>'INPUT_-_WP1_criteria'!T14</f>
        <v>Very inactive</v>
      </c>
      <c r="W7" s="43" t="str">
        <f>'INPUT_-_WP1_criteria'!U14</f>
        <v>Very inactive</v>
      </c>
      <c r="X7" s="43" t="str">
        <f>'INPUT_-_WP1_criteria'!V14</f>
        <v>Very inactive</v>
      </c>
      <c r="Y7" s="43" t="str">
        <f>'INPUT_-_WP1_criteria'!W14</f>
        <v>Very inactive</v>
      </c>
      <c r="Z7" s="43" t="str">
        <f>'INPUT_-_WP1_criteria'!X14</f>
        <v>Very inactive</v>
      </c>
      <c r="AA7" s="43" t="str">
        <f>'INPUT_-_WP1_criteria'!Y14</f>
        <v>Very inactive</v>
      </c>
      <c r="AB7" s="43" t="str">
        <f>'INPUT_-_WP1_criteria'!Z14</f>
        <v>Very inactive</v>
      </c>
      <c r="AC7" s="43" t="str">
        <f>'INPUT_-_WP1_criteria'!AA14</f>
        <v>Very inactive</v>
      </c>
      <c r="AD7" s="43" t="str">
        <f>'INPUT_-_WP1_criteria'!AB14</f>
        <v>Very inactive</v>
      </c>
      <c r="AE7" s="43" t="e">
        <f>'INPUT_-_WP1_criteria'!AC14</f>
        <v>#N/A</v>
      </c>
      <c r="AF7" s="43" t="str">
        <f>'INPUT_-_WP1_criteria'!AD14</f>
        <v>Inactive</v>
      </c>
      <c r="AG7" s="43" t="str">
        <f>'INPUT_-_WP1_criteria'!AE14</f>
        <v>Inactive</v>
      </c>
      <c r="AH7" s="43" t="str">
        <f>'INPUT_-_WP1_criteria'!AF14</f>
        <v>Very inactive</v>
      </c>
      <c r="AI7" s="43" t="str">
        <f>'INPUT_-_WP1_criteria'!AG14</f>
        <v>Very inactive</v>
      </c>
      <c r="AJ7" s="43" t="str">
        <f>'INPUT_-_WP1_criteria'!AH14</f>
        <v>Very inactive</v>
      </c>
      <c r="AK7" s="43" t="str">
        <f>'INPUT_-_WP1_criteria'!AI14</f>
        <v>Very inactive</v>
      </c>
      <c r="AL7" s="43" t="str">
        <f>'INPUT_-_WP1_criteria'!AJ14</f>
        <v>Very inactive</v>
      </c>
      <c r="AM7" s="43" t="str">
        <f>'INPUT_-_WP1_criteria'!AK14</f>
        <v>Very inactive</v>
      </c>
      <c r="AN7" s="43" t="str">
        <f>'INPUT_-_WP1_criteria'!AL14</f>
        <v>Very inactive</v>
      </c>
      <c r="AO7" s="43" t="str">
        <f>'INPUT_-_WP1_criteria'!AM14</f>
        <v>Very inactive</v>
      </c>
      <c r="AP7" s="43" t="str">
        <f>'INPUT_-_WP1_criteria'!AN14</f>
        <v>Very inactive</v>
      </c>
      <c r="AQ7" s="43" t="e">
        <f>'INPUT_-_WP1_criteria'!AO14</f>
        <v>#N/A</v>
      </c>
      <c r="AR7" s="43" t="str">
        <f>'INPUT_-_WP1_criteria'!AP14</f>
        <v>Very inactive</v>
      </c>
      <c r="AS7" s="43" t="e">
        <f>'INPUT_-_WP1_criteria'!AQ14</f>
        <v>#N/A</v>
      </c>
      <c r="AT7" s="43" t="str">
        <f>'INPUT_-_WP1_criteria'!AR14</f>
        <v>Very inactive</v>
      </c>
      <c r="AU7" s="43" t="e">
        <f>'INPUT_-_WP1_criteria'!AS14</f>
        <v>#N/A</v>
      </c>
      <c r="AV7" s="43" t="str">
        <f>'INPUT_-_WP1_criteria'!AT14</f>
        <v>Very inactive</v>
      </c>
      <c r="AW7" s="43" t="str">
        <f>'INPUT_-_WP1_criteria'!AU14</f>
        <v>Very inactive</v>
      </c>
      <c r="AX7" s="43" t="str">
        <f>'INPUT_-_WP1_criteria'!AV14</f>
        <v>Very inactive</v>
      </c>
      <c r="AY7" s="43" t="str">
        <f>'INPUT_-_WP1_criteria'!AW14</f>
        <v>Very inactive</v>
      </c>
      <c r="AZ7" s="43" t="str">
        <f>'INPUT_-_WP1_criteria'!AX14</f>
        <v>Very inactive</v>
      </c>
      <c r="BA7" s="43" t="str">
        <f>'INPUT_-_WP1_criteria'!AY14</f>
        <v>Very inactive</v>
      </c>
      <c r="BB7" s="43" t="e">
        <f>'INPUT_-_WP1_criteria'!AZ14</f>
        <v>#N/A</v>
      </c>
      <c r="BC7" s="43" t="str">
        <f>'INPUT_-_WP1_criteria'!BA14</f>
        <v>Very inactive</v>
      </c>
      <c r="BD7" s="132" t="str">
        <f>'INPUT_-_WP1_criteria'!BB14</f>
        <v>Very inactive</v>
      </c>
      <c r="BE7" s="139" t="str">
        <f>'INPUT_-_WP1_criteria'!BC14</f>
        <v>Very inactive</v>
      </c>
      <c r="BF7" s="43" t="str">
        <f>'INPUT_-_WP1_criteria'!BD14</f>
        <v>Average</v>
      </c>
      <c r="BG7" s="43" t="str">
        <f>'INPUT_-_WP1_criteria'!BE14</f>
        <v>Very inactive</v>
      </c>
      <c r="BH7" s="43" t="e">
        <f>'INPUT_-_WP1_criteria'!BF14</f>
        <v>#N/A</v>
      </c>
      <c r="BI7" s="43" t="str">
        <f>'INPUT_-_WP1_criteria'!BG14</f>
        <v>Inactive</v>
      </c>
      <c r="BJ7" s="43" t="e">
        <f>'INPUT_-_WP1_criteria'!BH14</f>
        <v>#N/A</v>
      </c>
      <c r="BK7" s="43" t="str">
        <f>'INPUT_-_WP1_criteria'!BI14</f>
        <v>Very active</v>
      </c>
      <c r="BL7" s="43" t="str">
        <f>'INPUT_-_WP1_criteria'!BJ14</f>
        <v>Inactive</v>
      </c>
      <c r="BM7" s="43" t="str">
        <f>'INPUT_-_WP1_criteria'!BK14</f>
        <v>Average</v>
      </c>
      <c r="BN7" s="43" t="str">
        <f>'INPUT_-_WP1_criteria'!BL14</f>
        <v>Inactive</v>
      </c>
      <c r="BO7" s="43" t="str">
        <f>'INPUT_-_WP1_criteria'!BM14</f>
        <v>Inactive</v>
      </c>
      <c r="BP7" s="43" t="str">
        <f>'INPUT_-_WP1_criteria'!BN14</f>
        <v>Very inactive</v>
      </c>
      <c r="BQ7" s="43" t="str">
        <f>'INPUT_-_WP1_criteria'!BO14</f>
        <v>Inactive</v>
      </c>
      <c r="BR7" s="43" t="str">
        <f>'INPUT_-_WP1_criteria'!BP14</f>
        <v>Very inactive</v>
      </c>
      <c r="BS7" s="43" t="e">
        <f>'INPUT_-_WP1_criteria'!BQ14</f>
        <v>#N/A</v>
      </c>
      <c r="BT7" s="43" t="str">
        <f>'INPUT_-_WP1_criteria'!BR14</f>
        <v>Average</v>
      </c>
      <c r="BU7" s="43" t="str">
        <f>'INPUT_-_WP1_criteria'!BS14</f>
        <v>Very inactive</v>
      </c>
      <c r="BV7" s="43" t="str">
        <f>'INPUT_-_WP1_criteria'!BT14</f>
        <v>Very inactive</v>
      </c>
      <c r="BW7" s="43" t="str">
        <f>'INPUT_-_WP1_criteria'!BU14</f>
        <v>Very inactive</v>
      </c>
      <c r="BX7" s="43" t="str">
        <f>'INPUT_-_WP1_criteria'!BV14</f>
        <v>Very inactive</v>
      </c>
      <c r="BY7" s="43" t="str">
        <f>'INPUT_-_WP1_criteria'!BW14</f>
        <v>Very inactive</v>
      </c>
      <c r="BZ7" s="43" t="str">
        <f>'INPUT_-_WP1_criteria'!BX14</f>
        <v>Very inactive</v>
      </c>
      <c r="CA7" s="43" t="str">
        <f>'INPUT_-_WP1_criteria'!BY14</f>
        <v>Inactive</v>
      </c>
      <c r="CB7" s="44">
        <f>IF(ISNA('INPUT_-_WP1_criteria'!C15),"#N/A",'INPUT_-_WP1_criteria'!C15)</f>
        <v>0</v>
      </c>
      <c r="CC7" s="44">
        <f>IF(ISNA('INPUT_-_WP1_criteria'!D15),"#N/A",'INPUT_-_WP1_criteria'!D15)</f>
        <v>0</v>
      </c>
      <c r="CD7" s="44">
        <f>IF(ISNA('INPUT_-_WP1_criteria'!E15),"#N/A",'INPUT_-_WP1_criteria'!E15)</f>
        <v>0</v>
      </c>
      <c r="CE7" s="44">
        <f>IF(ISNA('INPUT_-_WP1_criteria'!F15),"#N/A",'INPUT_-_WP1_criteria'!F15)</f>
        <v>0</v>
      </c>
      <c r="CF7" s="44">
        <f>IF(ISNA('INPUT_-_WP1_criteria'!G15),"#N/A",'INPUT_-_WP1_criteria'!G15)</f>
        <v>0</v>
      </c>
      <c r="CG7" s="44">
        <f>IF(ISNA('INPUT_-_WP1_criteria'!H15),"#N/A",'INPUT_-_WP1_criteria'!H15)</f>
        <v>0</v>
      </c>
      <c r="CH7" s="44">
        <f>IF(ISNA('INPUT_-_WP1_criteria'!I15),"#N/A",'INPUT_-_WP1_criteria'!I15)</f>
        <v>0.25</v>
      </c>
      <c r="CI7" s="44">
        <f>IF(ISNA('INPUT_-_WP1_criteria'!J15),"#N/A",'INPUT_-_WP1_criteria'!J15)</f>
        <v>0</v>
      </c>
      <c r="CJ7" s="44">
        <f>IF(ISNA('INPUT_-_WP1_criteria'!K15),"#N/A",'INPUT_-_WP1_criteria'!K15)</f>
        <v>0</v>
      </c>
      <c r="CK7" s="44">
        <f>IF(ISNA('INPUT_-_WP1_criteria'!L15),"#N/A",'INPUT_-_WP1_criteria'!L15)</f>
        <v>0</v>
      </c>
      <c r="CL7" s="44">
        <f>IF(ISNA('INPUT_-_WP1_criteria'!M15),"#N/A",'INPUT_-_WP1_criteria'!M15)</f>
        <v>0</v>
      </c>
      <c r="CM7" s="44">
        <f>IF(ISNA('INPUT_-_WP1_criteria'!N15),"#N/A",'INPUT_-_WP1_criteria'!N15)</f>
        <v>0</v>
      </c>
      <c r="CN7" s="44">
        <f>IF(ISNA('INPUT_-_WP1_criteria'!O15),"#N/A",'INPUT_-_WP1_criteria'!O15)</f>
        <v>0</v>
      </c>
      <c r="CO7" s="44">
        <f>IF(ISNA('INPUT_-_WP1_criteria'!P15),"#N/A",'INPUT_-_WP1_criteria'!P15)</f>
        <v>0</v>
      </c>
      <c r="CP7" s="44">
        <f>IF(ISNA('INPUT_-_WP1_criteria'!Q15),"#N/A",'INPUT_-_WP1_criteria'!Q15)</f>
        <v>0</v>
      </c>
      <c r="CQ7" s="44">
        <f>IF(ISNA('INPUT_-_WP1_criteria'!R15),"#N/A",'INPUT_-_WP1_criteria'!R15)</f>
        <v>0</v>
      </c>
      <c r="CR7" s="44">
        <f>IF(ISNA('INPUT_-_WP1_criteria'!S15),"#N/A",'INPUT_-_WP1_criteria'!S15)</f>
        <v>0</v>
      </c>
      <c r="CS7" s="44">
        <f>IF(ISNA('INPUT_-_WP1_criteria'!T15),"#N/A",'INPUT_-_WP1_criteria'!T15)</f>
        <v>0</v>
      </c>
      <c r="CT7" s="44">
        <f>IF(ISNA('INPUT_-_WP1_criteria'!U15),"#N/A",'INPUT_-_WP1_criteria'!U15)</f>
        <v>0</v>
      </c>
      <c r="CU7" s="44">
        <f>IF(ISNA('INPUT_-_WP1_criteria'!V15),"#N/A",'INPUT_-_WP1_criteria'!V15)</f>
        <v>0</v>
      </c>
      <c r="CV7" s="44">
        <f>IF(ISNA('INPUT_-_WP1_criteria'!W15),"#N/A",'INPUT_-_WP1_criteria'!W15)</f>
        <v>0</v>
      </c>
      <c r="CW7" s="44">
        <f>IF(ISNA('INPUT_-_WP1_criteria'!X15),"#N/A",'INPUT_-_WP1_criteria'!X15)</f>
        <v>0</v>
      </c>
      <c r="CX7" s="44">
        <f>IF(ISNA('INPUT_-_WP1_criteria'!Y15),"#N/A",'INPUT_-_WP1_criteria'!Y15)</f>
        <v>0</v>
      </c>
      <c r="CY7" s="44">
        <f>IF(ISNA('INPUT_-_WP1_criteria'!Z15),"#N/A",'INPUT_-_WP1_criteria'!Z15)</f>
        <v>0</v>
      </c>
      <c r="CZ7" s="44">
        <f>IF(ISNA('INPUT_-_WP1_criteria'!AA15),"#N/A",'INPUT_-_WP1_criteria'!AA15)</f>
        <v>0</v>
      </c>
      <c r="DA7" s="44">
        <f>IF(ISNA('INPUT_-_WP1_criteria'!AB15),"#N/A",'INPUT_-_WP1_criteria'!AB15)</f>
        <v>0</v>
      </c>
      <c r="DB7" s="44" t="str">
        <f>IF(ISNA('INPUT_-_WP1_criteria'!AC15),"#N/A",'INPUT_-_WP1_criteria'!AC15)</f>
        <v>#N/A</v>
      </c>
      <c r="DC7" s="44">
        <f>IF(ISNA('INPUT_-_WP1_criteria'!AD15),"#N/A",'INPUT_-_WP1_criteria'!AD15)</f>
        <v>0.25</v>
      </c>
      <c r="DD7" s="44">
        <f>IF(ISNA('INPUT_-_WP1_criteria'!AE15),"#N/A",'INPUT_-_WP1_criteria'!AE15)</f>
        <v>0.25</v>
      </c>
      <c r="DE7" s="44">
        <f>IF(ISNA('INPUT_-_WP1_criteria'!AF15),"#N/A",'INPUT_-_WP1_criteria'!AF15)</f>
        <v>0</v>
      </c>
      <c r="DF7" s="44">
        <f>IF(ISNA('INPUT_-_WP1_criteria'!AG15),"#N/A",'INPUT_-_WP1_criteria'!AG15)</f>
        <v>0</v>
      </c>
      <c r="DG7" s="44">
        <f>IF(ISNA('INPUT_-_WP1_criteria'!AH15),"#N/A",'INPUT_-_WP1_criteria'!AH15)</f>
        <v>0</v>
      </c>
      <c r="DH7" s="44">
        <f>IF(ISNA('INPUT_-_WP1_criteria'!AI15),"#N/A",'INPUT_-_WP1_criteria'!AI15)</f>
        <v>0</v>
      </c>
      <c r="DI7" s="44">
        <f>IF(ISNA('INPUT_-_WP1_criteria'!AJ15),"#N/A",'INPUT_-_WP1_criteria'!AJ15)</f>
        <v>0</v>
      </c>
      <c r="DJ7" s="44">
        <f>IF(ISNA('INPUT_-_WP1_criteria'!AK15),"#N/A",'INPUT_-_WP1_criteria'!AK15)</f>
        <v>0</v>
      </c>
      <c r="DK7" s="44">
        <f>IF(ISNA('INPUT_-_WP1_criteria'!AL15),"#N/A",'INPUT_-_WP1_criteria'!AL15)</f>
        <v>0</v>
      </c>
      <c r="DL7" s="44">
        <f>IF(ISNA('INPUT_-_WP1_criteria'!AM15),"#N/A",'INPUT_-_WP1_criteria'!AM15)</f>
        <v>0</v>
      </c>
      <c r="DM7" s="44">
        <f>IF(ISNA('INPUT_-_WP1_criteria'!AN15),"#N/A",'INPUT_-_WP1_criteria'!AN15)</f>
        <v>0</v>
      </c>
      <c r="DN7" s="44" t="str">
        <f>IF(ISNA('INPUT_-_WP1_criteria'!AO15),"#N/A",'INPUT_-_WP1_criteria'!AO15)</f>
        <v>#N/A</v>
      </c>
      <c r="DO7" s="44">
        <f>IF(ISNA('INPUT_-_WP1_criteria'!AP15),"#N/A",'INPUT_-_WP1_criteria'!AP15)</f>
        <v>0</v>
      </c>
      <c r="DP7" s="44" t="str">
        <f>IF(ISNA('INPUT_-_WP1_criteria'!AQ15),"#N/A",'INPUT_-_WP1_criteria'!AQ15)</f>
        <v>#N/A</v>
      </c>
      <c r="DQ7" s="44">
        <f>IF(ISNA('INPUT_-_WP1_criteria'!AR15),"#N/A",'INPUT_-_WP1_criteria'!AR15)</f>
        <v>0</v>
      </c>
      <c r="DR7" s="44" t="str">
        <f>IF(ISNA('INPUT_-_WP1_criteria'!AS15),"#N/A",'INPUT_-_WP1_criteria'!AS15)</f>
        <v>#N/A</v>
      </c>
      <c r="DS7" s="44">
        <f>IF(ISNA('INPUT_-_WP1_criteria'!AT15),"#N/A",'INPUT_-_WP1_criteria'!AT15)</f>
        <v>0</v>
      </c>
      <c r="DT7" s="44">
        <f>IF(ISNA('INPUT_-_WP1_criteria'!AU15),"#N/A",'INPUT_-_WP1_criteria'!AU15)</f>
        <v>0</v>
      </c>
      <c r="DU7" s="44">
        <f>IF(ISNA('INPUT_-_WP1_criteria'!AV15),"#N/A",'INPUT_-_WP1_criteria'!AV15)</f>
        <v>0</v>
      </c>
      <c r="DV7" s="44">
        <f>IF(ISNA('INPUT_-_WP1_criteria'!AW15),"#N/A",'INPUT_-_WP1_criteria'!AW15)</f>
        <v>0</v>
      </c>
      <c r="DW7" s="44">
        <f>IF(ISNA('INPUT_-_WP1_criteria'!AX15),"#N/A",'INPUT_-_WP1_criteria'!AX15)</f>
        <v>0</v>
      </c>
      <c r="DX7" s="44">
        <f>IF(ISNA('INPUT_-_WP1_criteria'!AY15),"#N/A",'INPUT_-_WP1_criteria'!AY15)</f>
        <v>0</v>
      </c>
      <c r="DY7" s="44" t="str">
        <f>IF(ISNA('INPUT_-_WP1_criteria'!AZ15),"#N/A",'INPUT_-_WP1_criteria'!AZ15)</f>
        <v>#N/A</v>
      </c>
      <c r="DZ7" s="44">
        <f>IF(ISNA('INPUT_-_WP1_criteria'!BA15),"#N/A",'INPUT_-_WP1_criteria'!BA15)</f>
        <v>0</v>
      </c>
      <c r="EA7" s="181">
        <f>IF(ISNA('INPUT_-_WP1_criteria'!BB15),"#N/A",'INPUT_-_WP1_criteria'!BB15)</f>
        <v>0</v>
      </c>
      <c r="EB7" s="187"/>
      <c r="EC7" s="184">
        <f>IF(ISNA('INPUT_-_WP1_criteria'!BC15),"#N/A",'INPUT_-_WP1_criteria'!BC15)</f>
        <v>0</v>
      </c>
      <c r="ED7" s="44">
        <f>IF(ISNA('INPUT_-_WP1_criteria'!BD15),"#N/A",'INPUT_-_WP1_criteria'!BD15)</f>
        <v>0.5</v>
      </c>
      <c r="EE7" s="44">
        <f>IF(ISNA('INPUT_-_WP1_criteria'!BE15),"#N/A",'INPUT_-_WP1_criteria'!BE15)</f>
        <v>0</v>
      </c>
      <c r="EF7" s="44" t="str">
        <f>IF(ISNA('INPUT_-_WP1_criteria'!BF15),"#N/A",'INPUT_-_WP1_criteria'!BF15)</f>
        <v>#N/A</v>
      </c>
      <c r="EG7" s="44">
        <f>IF(ISNA('INPUT_-_WP1_criteria'!BG15),"#N/A",'INPUT_-_WP1_criteria'!BG15)</f>
        <v>0.25</v>
      </c>
      <c r="EH7" s="44" t="str">
        <f>IF(ISNA('INPUT_-_WP1_criteria'!BH15),"#N/A",'INPUT_-_WP1_criteria'!BH15)</f>
        <v>#N/A</v>
      </c>
      <c r="EI7" s="44">
        <f>IF(ISNA('INPUT_-_WP1_criteria'!BI15),"#N/A",'INPUT_-_WP1_criteria'!BI15)</f>
        <v>1</v>
      </c>
      <c r="EJ7" s="44">
        <f>IF(ISNA('INPUT_-_WP1_criteria'!BJ15),"#N/A",'INPUT_-_WP1_criteria'!BJ15)</f>
        <v>0.25</v>
      </c>
      <c r="EK7" s="44">
        <f>IF(ISNA('INPUT_-_WP1_criteria'!BK15),"#N/A",'INPUT_-_WP1_criteria'!BK15)</f>
        <v>0.5</v>
      </c>
      <c r="EL7" s="44">
        <f>IF(ISNA('INPUT_-_WP1_criteria'!BL15),"#N/A",'INPUT_-_WP1_criteria'!BL15)</f>
        <v>0.25</v>
      </c>
      <c r="EM7" s="44">
        <f>IF(ISNA('INPUT_-_WP1_criteria'!BM15),"#N/A",'INPUT_-_WP1_criteria'!BM15)</f>
        <v>0.25</v>
      </c>
      <c r="EN7" s="44">
        <f>IF(ISNA('INPUT_-_WP1_criteria'!BN15),"#N/A",'INPUT_-_WP1_criteria'!BN15)</f>
        <v>0</v>
      </c>
      <c r="EO7" s="44">
        <f>IF(ISNA('INPUT_-_WP1_criteria'!BO15),"#N/A",'INPUT_-_WP1_criteria'!BO15)</f>
        <v>0.25</v>
      </c>
      <c r="EP7" s="44">
        <f>IF(ISNA('INPUT_-_WP1_criteria'!BP15),"#N/A",'INPUT_-_WP1_criteria'!BP15)</f>
        <v>0</v>
      </c>
      <c r="EQ7" s="44" t="str">
        <f>IF(ISNA('INPUT_-_WP1_criteria'!BQ15),"#N/A",'INPUT_-_WP1_criteria'!BQ15)</f>
        <v>#N/A</v>
      </c>
      <c r="ER7" s="44">
        <f>IF(ISNA('INPUT_-_WP1_criteria'!BR15),"#N/A",'INPUT_-_WP1_criteria'!BR15)</f>
        <v>0.5</v>
      </c>
      <c r="ES7" s="44">
        <f>IF(ISNA('INPUT_-_WP1_criteria'!BS15),"#N/A",'INPUT_-_WP1_criteria'!BS15)</f>
        <v>0</v>
      </c>
      <c r="ET7" s="44">
        <f>IF(ISNA('INPUT_-_WP1_criteria'!BT15),"#N/A",'INPUT_-_WP1_criteria'!BT15)</f>
        <v>0</v>
      </c>
      <c r="EU7" s="44">
        <f>IF(ISNA('INPUT_-_WP1_criteria'!BU15),"#N/A",'INPUT_-_WP1_criteria'!BU15)</f>
        <v>0</v>
      </c>
      <c r="EV7" s="44">
        <f>IF(ISNA('INPUT_-_WP1_criteria'!BV15),"#N/A",'INPUT_-_WP1_criteria'!BV15)</f>
        <v>0</v>
      </c>
      <c r="EW7" s="44">
        <f>IF(ISNA('INPUT_-_WP1_criteria'!BW15),"#N/A",'INPUT_-_WP1_criteria'!BW15)</f>
        <v>0</v>
      </c>
      <c r="EX7" s="44">
        <f>IF(ISNA('INPUT_-_WP1_criteria'!BX15),"#N/A",'INPUT_-_WP1_criteria'!BX15)</f>
        <v>0</v>
      </c>
      <c r="EY7" s="44">
        <f>IF(ISNA('INPUT_-_WP1_criteria'!BY15),"#N/A",'INPUT_-_WP1_criteria'!BY15)</f>
        <v>0.25</v>
      </c>
      <c r="EZ7" s="44"/>
    </row>
    <row r="8" spans="1:222" ht="25.5" customHeight="1">
      <c r="A8" s="40">
        <f t="shared" si="0"/>
        <v>4</v>
      </c>
      <c r="B8" s="200"/>
      <c r="C8" s="41" t="s">
        <v>142</v>
      </c>
      <c r="D8" s="42">
        <v>5</v>
      </c>
      <c r="E8" s="43" t="str">
        <f>'INPUT_-_WP1_criteria'!C18</f>
        <v>Average</v>
      </c>
      <c r="F8" s="43" t="str">
        <f>'INPUT_-_WP1_criteria'!D18</f>
        <v>Very inactive</v>
      </c>
      <c r="G8" s="43" t="str">
        <f>'INPUT_-_WP1_criteria'!E18</f>
        <v>Inactive</v>
      </c>
      <c r="H8" s="43" t="str">
        <f>'INPUT_-_WP1_criteria'!F18</f>
        <v>Inactive</v>
      </c>
      <c r="I8" s="43" t="str">
        <f>'INPUT_-_WP1_criteria'!G18</f>
        <v>Average</v>
      </c>
      <c r="J8" s="43" t="str">
        <f>'INPUT_-_WP1_criteria'!H18</f>
        <v>Very inactive</v>
      </c>
      <c r="K8" s="43" t="str">
        <f>'INPUT_-_WP1_criteria'!I18</f>
        <v>Inactive</v>
      </c>
      <c r="L8" s="43" t="str">
        <f>'INPUT_-_WP1_criteria'!J18</f>
        <v>N/A</v>
      </c>
      <c r="M8" s="43" t="str">
        <f>'INPUT_-_WP1_criteria'!K18</f>
        <v>Very inactive</v>
      </c>
      <c r="N8" s="43" t="str">
        <f>'INPUT_-_WP1_criteria'!L18</f>
        <v>Average</v>
      </c>
      <c r="O8" s="43" t="str">
        <f>'INPUT_-_WP1_criteria'!M18</f>
        <v>Very inactive</v>
      </c>
      <c r="P8" s="43" t="str">
        <f>'INPUT_-_WP1_criteria'!N18</f>
        <v>Very inactive</v>
      </c>
      <c r="Q8" s="43" t="str">
        <f>'INPUT_-_WP1_criteria'!O18</f>
        <v>Very inactive</v>
      </c>
      <c r="R8" s="43" t="str">
        <f>'INPUT_-_WP1_criteria'!P18</f>
        <v>Very active</v>
      </c>
      <c r="S8" s="43" t="str">
        <f>'INPUT_-_WP1_criteria'!Q18</f>
        <v>Very inactive</v>
      </c>
      <c r="T8" s="43" t="str">
        <f>'INPUT_-_WP1_criteria'!R18</f>
        <v>Very inactive</v>
      </c>
      <c r="U8" s="43" t="str">
        <f>'INPUT_-_WP1_criteria'!S18</f>
        <v>Inactive</v>
      </c>
      <c r="V8" s="43" t="str">
        <f>'INPUT_-_WP1_criteria'!T18</f>
        <v>Active</v>
      </c>
      <c r="W8" s="43" t="str">
        <f>'INPUT_-_WP1_criteria'!U18</f>
        <v>Average</v>
      </c>
      <c r="X8" s="43" t="str">
        <f>'INPUT_-_WP1_criteria'!V18</f>
        <v>Very inactive</v>
      </c>
      <c r="Y8" s="43" t="str">
        <f>'INPUT_-_WP1_criteria'!W18</f>
        <v>Active</v>
      </c>
      <c r="Z8" s="43" t="str">
        <f>'INPUT_-_WP1_criteria'!X18</f>
        <v>Inactive</v>
      </c>
      <c r="AA8" s="43" t="str">
        <f>'INPUT_-_WP1_criteria'!Y18</f>
        <v>N/A</v>
      </c>
      <c r="AB8" s="43" t="str">
        <f>'INPUT_-_WP1_criteria'!Z18</f>
        <v>Inactive</v>
      </c>
      <c r="AC8" s="43" t="str">
        <f>'INPUT_-_WP1_criteria'!AA18</f>
        <v>Very inactive</v>
      </c>
      <c r="AD8" s="43" t="str">
        <f>'INPUT_-_WP1_criteria'!AB18</f>
        <v>Very inactive</v>
      </c>
      <c r="AE8" s="43" t="str">
        <f>'INPUT_-_WP1_criteria'!AC18</f>
        <v>Very inactive</v>
      </c>
      <c r="AF8" s="43" t="str">
        <f>'INPUT_-_WP1_criteria'!AD18</f>
        <v>Active</v>
      </c>
      <c r="AG8" s="43" t="str">
        <f>'INPUT_-_WP1_criteria'!AE18</f>
        <v>Very inactive</v>
      </c>
      <c r="AH8" s="43" t="str">
        <f>'INPUT_-_WP1_criteria'!AF18</f>
        <v>Very inactive</v>
      </c>
      <c r="AI8" s="43" t="str">
        <f>'INPUT_-_WP1_criteria'!AG18</f>
        <v>Inactive</v>
      </c>
      <c r="AJ8" s="43" t="str">
        <f>'INPUT_-_WP1_criteria'!AH18</f>
        <v>Average</v>
      </c>
      <c r="AK8" s="43" t="str">
        <f>'INPUT_-_WP1_criteria'!AI18</f>
        <v>Very inactive</v>
      </c>
      <c r="AL8" s="43" t="str">
        <f>'INPUT_-_WP1_criteria'!AJ18</f>
        <v>Very inactive</v>
      </c>
      <c r="AM8" s="43" t="str">
        <f>'INPUT_-_WP1_criteria'!AK18</f>
        <v>Average</v>
      </c>
      <c r="AN8" s="43" t="str">
        <f>'INPUT_-_WP1_criteria'!AL18</f>
        <v>Inactive</v>
      </c>
      <c r="AO8" s="43" t="str">
        <f>'INPUT_-_WP1_criteria'!AM18</f>
        <v>Very inactive</v>
      </c>
      <c r="AP8" s="43" t="str">
        <f>'INPUT_-_WP1_criteria'!AN18</f>
        <v>Average</v>
      </c>
      <c r="AQ8" s="43" t="e">
        <f>'INPUT_-_WP1_criteria'!AO18</f>
        <v>#N/A</v>
      </c>
      <c r="AR8" s="43" t="str">
        <f>'INPUT_-_WP1_criteria'!AP18</f>
        <v>Active</v>
      </c>
      <c r="AS8" s="43" t="str">
        <f>'INPUT_-_WP1_criteria'!AQ18</f>
        <v>Inactive</v>
      </c>
      <c r="AT8" s="43" t="str">
        <f>'INPUT_-_WP1_criteria'!AR18</f>
        <v>Very inactive</v>
      </c>
      <c r="AU8" s="43" t="str">
        <f>'INPUT_-_WP1_criteria'!AS18</f>
        <v>Very inactive</v>
      </c>
      <c r="AV8" s="43" t="str">
        <f>'INPUT_-_WP1_criteria'!AT18</f>
        <v>Inactive</v>
      </c>
      <c r="AW8" s="43" t="str">
        <f>'INPUT_-_WP1_criteria'!AU18</f>
        <v>Very inactive</v>
      </c>
      <c r="AX8" s="43" t="str">
        <f>'INPUT_-_WP1_criteria'!AV18</f>
        <v>Very inactive</v>
      </c>
      <c r="AY8" s="43" t="e">
        <f>'INPUT_-_WP1_criteria'!AW18</f>
        <v>#N/A</v>
      </c>
      <c r="AZ8" s="43" t="str">
        <f>'INPUT_-_WP1_criteria'!AX18</f>
        <v>Very inactive</v>
      </c>
      <c r="BA8" s="43" t="str">
        <f>'INPUT_-_WP1_criteria'!AY18</f>
        <v>Very inactive</v>
      </c>
      <c r="BB8" s="43" t="str">
        <f>'INPUT_-_WP1_criteria'!AZ18</f>
        <v>Very inactive</v>
      </c>
      <c r="BC8" s="43" t="str">
        <f>'INPUT_-_WP1_criteria'!BA18</f>
        <v>N/A</v>
      </c>
      <c r="BD8" s="132" t="str">
        <f>'INPUT_-_WP1_criteria'!BB18</f>
        <v>Active</v>
      </c>
      <c r="BE8" s="139" t="str">
        <f>'INPUT_-_WP1_criteria'!BC18</f>
        <v>Very active</v>
      </c>
      <c r="BF8" s="43" t="str">
        <f>'INPUT_-_WP1_criteria'!BD18</f>
        <v>Very active</v>
      </c>
      <c r="BG8" s="43" t="str">
        <f>'INPUT_-_WP1_criteria'!BE18</f>
        <v>Inactive</v>
      </c>
      <c r="BH8" s="43" t="str">
        <f>'INPUT_-_WP1_criteria'!BF18</f>
        <v>N/A</v>
      </c>
      <c r="BI8" s="43" t="str">
        <f>'INPUT_-_WP1_criteria'!BG18</f>
        <v>Very active</v>
      </c>
      <c r="BJ8" s="43" t="str">
        <f>'INPUT_-_WP1_criteria'!BH18</f>
        <v>Inactive</v>
      </c>
      <c r="BK8" s="43" t="str">
        <f>'INPUT_-_WP1_criteria'!BI18</f>
        <v>N/A</v>
      </c>
      <c r="BL8" s="43" t="str">
        <f>'INPUT_-_WP1_criteria'!BJ18</f>
        <v>Very active</v>
      </c>
      <c r="BM8" s="43" t="str">
        <f>'INPUT_-_WP1_criteria'!BK18</f>
        <v>Very active</v>
      </c>
      <c r="BN8" s="43" t="str">
        <f>'INPUT_-_WP1_criteria'!BL18</f>
        <v>N/A</v>
      </c>
      <c r="BO8" s="43" t="str">
        <f>'INPUT_-_WP1_criteria'!BM18</f>
        <v>Active</v>
      </c>
      <c r="BP8" s="43" t="str">
        <f>'INPUT_-_WP1_criteria'!BN18</f>
        <v>Very inactive</v>
      </c>
      <c r="BQ8" s="43" t="str">
        <f>'INPUT_-_WP1_criteria'!BO18</f>
        <v>Very active</v>
      </c>
      <c r="BR8" s="43" t="str">
        <f>'INPUT_-_WP1_criteria'!BP18</f>
        <v>N/A</v>
      </c>
      <c r="BS8" s="43" t="str">
        <f>'INPUT_-_WP1_criteria'!BQ18</f>
        <v>Very inactive</v>
      </c>
      <c r="BT8" s="43" t="str">
        <f>'INPUT_-_WP1_criteria'!BR18</f>
        <v>Very inactive</v>
      </c>
      <c r="BU8" s="43" t="str">
        <f>'INPUT_-_WP1_criteria'!BS18</f>
        <v>N/A</v>
      </c>
      <c r="BV8" s="43" t="str">
        <f>'INPUT_-_WP1_criteria'!BT18</f>
        <v>Very inactive</v>
      </c>
      <c r="BW8" s="43" t="str">
        <f>'INPUT_-_WP1_criteria'!BU18</f>
        <v>N/A</v>
      </c>
      <c r="BX8" s="43" t="str">
        <f>'INPUT_-_WP1_criteria'!BV18</f>
        <v>Active</v>
      </c>
      <c r="BY8" s="43" t="str">
        <f>'INPUT_-_WP1_criteria'!BW18</f>
        <v>N/A</v>
      </c>
      <c r="BZ8" s="43" t="str">
        <f>'INPUT_-_WP1_criteria'!BX18</f>
        <v>Very inactive</v>
      </c>
      <c r="CA8" s="43" t="str">
        <f>'INPUT_-_WP1_criteria'!BY18</f>
        <v>Active</v>
      </c>
      <c r="CB8" s="44">
        <f>IF(ISNA('INPUT_-_WP1_criteria'!C19),"#N/A",'INPUT_-_WP1_criteria'!C19)</f>
        <v>0.5</v>
      </c>
      <c r="CC8" s="44">
        <f>IF(ISNA('INPUT_-_WP1_criteria'!D19),"#N/A",'INPUT_-_WP1_criteria'!D19)</f>
        <v>0</v>
      </c>
      <c r="CD8" s="44">
        <f>IF(ISNA('INPUT_-_WP1_criteria'!E19),"#N/A",'INPUT_-_WP1_criteria'!E19)</f>
        <v>0.25</v>
      </c>
      <c r="CE8" s="44">
        <f>IF(ISNA('INPUT_-_WP1_criteria'!F19),"#N/A",'INPUT_-_WP1_criteria'!F19)</f>
        <v>0.25</v>
      </c>
      <c r="CF8" s="44">
        <f>IF(ISNA('INPUT_-_WP1_criteria'!G19),"#N/A",'INPUT_-_WP1_criteria'!G19)</f>
        <v>0.5</v>
      </c>
      <c r="CG8" s="44">
        <f>IF(ISNA('INPUT_-_WP1_criteria'!H19),"#N/A",'INPUT_-_WP1_criteria'!H19)</f>
        <v>0</v>
      </c>
      <c r="CH8" s="44">
        <f>IF(ISNA('INPUT_-_WP1_criteria'!I19),"#N/A",'INPUT_-_WP1_criteria'!I19)</f>
        <v>0.25</v>
      </c>
      <c r="CI8" s="44">
        <f>IF(ISNA('INPUT_-_WP1_criteria'!J19),"#N/A",'INPUT_-_WP1_criteria'!J19)</f>
        <v>0</v>
      </c>
      <c r="CJ8" s="44">
        <f>IF(ISNA('INPUT_-_WP1_criteria'!K19),"#N/A",'INPUT_-_WP1_criteria'!K19)</f>
        <v>0</v>
      </c>
      <c r="CK8" s="44">
        <f>IF(ISNA('INPUT_-_WP1_criteria'!L19),"#N/A",'INPUT_-_WP1_criteria'!L19)</f>
        <v>0.5</v>
      </c>
      <c r="CL8" s="44">
        <f>IF(ISNA('INPUT_-_WP1_criteria'!M19),"#N/A",'INPUT_-_WP1_criteria'!M19)</f>
        <v>0</v>
      </c>
      <c r="CM8" s="44">
        <f>IF(ISNA('INPUT_-_WP1_criteria'!N19),"#N/A",'INPUT_-_WP1_criteria'!N19)</f>
        <v>0</v>
      </c>
      <c r="CN8" s="44">
        <f>IF(ISNA('INPUT_-_WP1_criteria'!O19),"#N/A",'INPUT_-_WP1_criteria'!O19)</f>
        <v>0</v>
      </c>
      <c r="CO8" s="44">
        <f>IF(ISNA('INPUT_-_WP1_criteria'!P19),"#N/A",'INPUT_-_WP1_criteria'!P19)</f>
        <v>1</v>
      </c>
      <c r="CP8" s="44">
        <f>IF(ISNA('INPUT_-_WP1_criteria'!Q19),"#N/A",'INPUT_-_WP1_criteria'!Q19)</f>
        <v>0</v>
      </c>
      <c r="CQ8" s="44">
        <f>IF(ISNA('INPUT_-_WP1_criteria'!R19),"#N/A",'INPUT_-_WP1_criteria'!R19)</f>
        <v>0</v>
      </c>
      <c r="CR8" s="44">
        <f>IF(ISNA('INPUT_-_WP1_criteria'!S19),"#N/A",'INPUT_-_WP1_criteria'!S19)</f>
        <v>0.25</v>
      </c>
      <c r="CS8" s="44">
        <f>IF(ISNA('INPUT_-_WP1_criteria'!T19),"#N/A",'INPUT_-_WP1_criteria'!T19)</f>
        <v>0.75</v>
      </c>
      <c r="CT8" s="44">
        <f>IF(ISNA('INPUT_-_WP1_criteria'!U19),"#N/A",'INPUT_-_WP1_criteria'!U19)</f>
        <v>0.5</v>
      </c>
      <c r="CU8" s="44">
        <f>IF(ISNA('INPUT_-_WP1_criteria'!V19),"#N/A",'INPUT_-_WP1_criteria'!V19)</f>
        <v>0</v>
      </c>
      <c r="CV8" s="44">
        <f>IF(ISNA('INPUT_-_WP1_criteria'!W19),"#N/A",'INPUT_-_WP1_criteria'!W19)</f>
        <v>0.75</v>
      </c>
      <c r="CW8" s="44">
        <f>IF(ISNA('INPUT_-_WP1_criteria'!X19),"#N/A",'INPUT_-_WP1_criteria'!X19)</f>
        <v>0.25</v>
      </c>
      <c r="CX8" s="44">
        <f>IF(ISNA('INPUT_-_WP1_criteria'!Y19),"#N/A",'INPUT_-_WP1_criteria'!Y19)</f>
        <v>0</v>
      </c>
      <c r="CY8" s="44">
        <f>IF(ISNA('INPUT_-_WP1_criteria'!Z19),"#N/A",'INPUT_-_WP1_criteria'!Z19)</f>
        <v>0.25</v>
      </c>
      <c r="CZ8" s="44">
        <f>IF(ISNA('INPUT_-_WP1_criteria'!AA19),"#N/A",'INPUT_-_WP1_criteria'!AA19)</f>
        <v>0</v>
      </c>
      <c r="DA8" s="44">
        <f>IF(ISNA('INPUT_-_WP1_criteria'!AB19),"#N/A",'INPUT_-_WP1_criteria'!AB19)</f>
        <v>0</v>
      </c>
      <c r="DB8" s="44">
        <f>IF(ISNA('INPUT_-_WP1_criteria'!AC19),"#N/A",'INPUT_-_WP1_criteria'!AC19)</f>
        <v>0</v>
      </c>
      <c r="DC8" s="44">
        <f>IF(ISNA('INPUT_-_WP1_criteria'!AD19),"#N/A",'INPUT_-_WP1_criteria'!AD19)</f>
        <v>0.75</v>
      </c>
      <c r="DD8" s="44">
        <f>IF(ISNA('INPUT_-_WP1_criteria'!AE19),"#N/A",'INPUT_-_WP1_criteria'!AE19)</f>
        <v>0</v>
      </c>
      <c r="DE8" s="44">
        <f>IF(ISNA('INPUT_-_WP1_criteria'!AF19),"#N/A",'INPUT_-_WP1_criteria'!AF19)</f>
        <v>0</v>
      </c>
      <c r="DF8" s="44">
        <f>IF(ISNA('INPUT_-_WP1_criteria'!AG19),"#N/A",'INPUT_-_WP1_criteria'!AG19)</f>
        <v>0.25</v>
      </c>
      <c r="DG8" s="44">
        <f>IF(ISNA('INPUT_-_WP1_criteria'!AH19),"#N/A",'INPUT_-_WP1_criteria'!AH19)</f>
        <v>0.5</v>
      </c>
      <c r="DH8" s="44">
        <f>IF(ISNA('INPUT_-_WP1_criteria'!AI19),"#N/A",'INPUT_-_WP1_criteria'!AI19)</f>
        <v>0</v>
      </c>
      <c r="DI8" s="44">
        <f>IF(ISNA('INPUT_-_WP1_criteria'!AJ19),"#N/A",'INPUT_-_WP1_criteria'!AJ19)</f>
        <v>0</v>
      </c>
      <c r="DJ8" s="44">
        <f>IF(ISNA('INPUT_-_WP1_criteria'!AK19),"#N/A",'INPUT_-_WP1_criteria'!AK19)</f>
        <v>0.5</v>
      </c>
      <c r="DK8" s="44">
        <f>IF(ISNA('INPUT_-_WP1_criteria'!AL19),"#N/A",'INPUT_-_WP1_criteria'!AL19)</f>
        <v>0.25</v>
      </c>
      <c r="DL8" s="44">
        <f>IF(ISNA('INPUT_-_WP1_criteria'!AM19),"#N/A",'INPUT_-_WP1_criteria'!AM19)</f>
        <v>0</v>
      </c>
      <c r="DM8" s="44">
        <f>IF(ISNA('INPUT_-_WP1_criteria'!AN19),"#N/A",'INPUT_-_WP1_criteria'!AN19)</f>
        <v>0.5</v>
      </c>
      <c r="DN8" s="44" t="str">
        <f>IF(ISNA('INPUT_-_WP1_criteria'!AO19),"#N/A",'INPUT_-_WP1_criteria'!AO19)</f>
        <v>#N/A</v>
      </c>
      <c r="DO8" s="44">
        <f>IF(ISNA('INPUT_-_WP1_criteria'!AP19),"#N/A",'INPUT_-_WP1_criteria'!AP19)</f>
        <v>0.75</v>
      </c>
      <c r="DP8" s="44">
        <f>IF(ISNA('INPUT_-_WP1_criteria'!AQ19),"#N/A",'INPUT_-_WP1_criteria'!AQ19)</f>
        <v>0.25</v>
      </c>
      <c r="DQ8" s="44">
        <f>IF(ISNA('INPUT_-_WP1_criteria'!AR19),"#N/A",'INPUT_-_WP1_criteria'!AR19)</f>
        <v>0</v>
      </c>
      <c r="DR8" s="44">
        <f>IF(ISNA('INPUT_-_WP1_criteria'!AS19),"#N/A",'INPUT_-_WP1_criteria'!AS19)</f>
        <v>0</v>
      </c>
      <c r="DS8" s="44">
        <f>IF(ISNA('INPUT_-_WP1_criteria'!AT19),"#N/A",'INPUT_-_WP1_criteria'!AT19)</f>
        <v>0.25</v>
      </c>
      <c r="DT8" s="44">
        <f>IF(ISNA('INPUT_-_WP1_criteria'!AU19),"#N/A",'INPUT_-_WP1_criteria'!AU19)</f>
        <v>0</v>
      </c>
      <c r="DU8" s="44">
        <f>IF(ISNA('INPUT_-_WP1_criteria'!AV19),"#N/A",'INPUT_-_WP1_criteria'!AV19)</f>
        <v>0</v>
      </c>
      <c r="DV8" s="44" t="str">
        <f>IF(ISNA('INPUT_-_WP1_criteria'!AW19),"#N/A",'INPUT_-_WP1_criteria'!AW19)</f>
        <v>#N/A</v>
      </c>
      <c r="DW8" s="44">
        <f>IF(ISNA('INPUT_-_WP1_criteria'!AX19),"#N/A",'INPUT_-_WP1_criteria'!AX19)</f>
        <v>0</v>
      </c>
      <c r="DX8" s="44">
        <f>IF(ISNA('INPUT_-_WP1_criteria'!AY19),"#N/A",'INPUT_-_WP1_criteria'!AY19)</f>
        <v>0</v>
      </c>
      <c r="DY8" s="44">
        <f>IF(ISNA('INPUT_-_WP1_criteria'!AZ19),"#N/A",'INPUT_-_WP1_criteria'!AZ19)</f>
        <v>0</v>
      </c>
      <c r="DZ8" s="44">
        <f>IF(ISNA('INPUT_-_WP1_criteria'!BA19),"#N/A",'INPUT_-_WP1_criteria'!BA19)</f>
        <v>0</v>
      </c>
      <c r="EA8" s="181">
        <f>IF(ISNA('INPUT_-_WP1_criteria'!BB19),"#N/A",'INPUT_-_WP1_criteria'!BB19)</f>
        <v>0.75</v>
      </c>
      <c r="EB8" s="187"/>
      <c r="EC8" s="184">
        <f>IF(ISNA('INPUT_-_WP1_criteria'!BC19),"#N/A",'INPUT_-_WP1_criteria'!BC19)</f>
        <v>1</v>
      </c>
      <c r="ED8" s="44">
        <f>IF(ISNA('INPUT_-_WP1_criteria'!BD19),"#N/A",'INPUT_-_WP1_criteria'!BD19)</f>
        <v>1</v>
      </c>
      <c r="EE8" s="44">
        <f>IF(ISNA('INPUT_-_WP1_criteria'!BE19),"#N/A",'INPUT_-_WP1_criteria'!BE19)</f>
        <v>0.25</v>
      </c>
      <c r="EF8" s="44">
        <f>IF(ISNA('INPUT_-_WP1_criteria'!BF19),"#N/A",'INPUT_-_WP1_criteria'!BF19)</f>
        <v>0</v>
      </c>
      <c r="EG8" s="44">
        <f>IF(ISNA('INPUT_-_WP1_criteria'!BG19),"#N/A",'INPUT_-_WP1_criteria'!BG19)</f>
        <v>1</v>
      </c>
      <c r="EH8" s="44">
        <f>IF(ISNA('INPUT_-_WP1_criteria'!BH19),"#N/A",'INPUT_-_WP1_criteria'!BH19)</f>
        <v>0.25</v>
      </c>
      <c r="EI8" s="44">
        <f>IF(ISNA('INPUT_-_WP1_criteria'!BI19),"#N/A",'INPUT_-_WP1_criteria'!BI19)</f>
        <v>0</v>
      </c>
      <c r="EJ8" s="44">
        <f>IF(ISNA('INPUT_-_WP1_criteria'!BJ19),"#N/A",'INPUT_-_WP1_criteria'!BJ19)</f>
        <v>1</v>
      </c>
      <c r="EK8" s="44">
        <f>IF(ISNA('INPUT_-_WP1_criteria'!BK19),"#N/A",'INPUT_-_WP1_criteria'!BK19)</f>
        <v>1</v>
      </c>
      <c r="EL8" s="44">
        <f>IF(ISNA('INPUT_-_WP1_criteria'!BL19),"#N/A",'INPUT_-_WP1_criteria'!BL19)</f>
        <v>0</v>
      </c>
      <c r="EM8" s="44">
        <f>IF(ISNA('INPUT_-_WP1_criteria'!BM19),"#N/A",'INPUT_-_WP1_criteria'!BM19)</f>
        <v>0.75</v>
      </c>
      <c r="EN8" s="44">
        <f>IF(ISNA('INPUT_-_WP1_criteria'!BN19),"#N/A",'INPUT_-_WP1_criteria'!BN19)</f>
        <v>0</v>
      </c>
      <c r="EO8" s="44">
        <f>IF(ISNA('INPUT_-_WP1_criteria'!BO19),"#N/A",'INPUT_-_WP1_criteria'!BO19)</f>
        <v>1</v>
      </c>
      <c r="EP8" s="44">
        <f>IF(ISNA('INPUT_-_WP1_criteria'!BP19),"#N/A",'INPUT_-_WP1_criteria'!BP19)</f>
        <v>0</v>
      </c>
      <c r="EQ8" s="44">
        <f>IF(ISNA('INPUT_-_WP1_criteria'!BQ19),"#N/A",'INPUT_-_WP1_criteria'!BQ19)</f>
        <v>0</v>
      </c>
      <c r="ER8" s="44">
        <f>IF(ISNA('INPUT_-_WP1_criteria'!BR19),"#N/A",'INPUT_-_WP1_criteria'!BR19)</f>
        <v>0</v>
      </c>
      <c r="ES8" s="44">
        <f>IF(ISNA('INPUT_-_WP1_criteria'!BS19),"#N/A",'INPUT_-_WP1_criteria'!BS19)</f>
        <v>0</v>
      </c>
      <c r="ET8" s="44">
        <f>IF(ISNA('INPUT_-_WP1_criteria'!BT19),"#N/A",'INPUT_-_WP1_criteria'!BT19)</f>
        <v>0</v>
      </c>
      <c r="EU8" s="44">
        <f>IF(ISNA('INPUT_-_WP1_criteria'!BU19),"#N/A",'INPUT_-_WP1_criteria'!BU19)</f>
        <v>0</v>
      </c>
      <c r="EV8" s="44">
        <f>IF(ISNA('INPUT_-_WP1_criteria'!BV19),"#N/A",'INPUT_-_WP1_criteria'!BV19)</f>
        <v>0.75</v>
      </c>
      <c r="EW8" s="44">
        <f>IF(ISNA('INPUT_-_WP1_criteria'!BW19),"#N/A",'INPUT_-_WP1_criteria'!BW19)</f>
        <v>0</v>
      </c>
      <c r="EX8" s="44">
        <f>IF(ISNA('INPUT_-_WP1_criteria'!BX19),"#N/A",'INPUT_-_WP1_criteria'!BX19)</f>
        <v>0</v>
      </c>
      <c r="EY8" s="44">
        <f>IF(ISNA('INPUT_-_WP1_criteria'!BY19),"#N/A",'INPUT_-_WP1_criteria'!BY19)</f>
        <v>0.75</v>
      </c>
      <c r="EZ8" s="44"/>
    </row>
    <row r="9" spans="1:222">
      <c r="A9" s="40">
        <f t="shared" si="0"/>
        <v>5</v>
      </c>
      <c r="B9" s="200"/>
      <c r="C9" s="41" t="s">
        <v>143</v>
      </c>
      <c r="D9" s="42">
        <v>4</v>
      </c>
      <c r="E9" s="43" t="str">
        <f>'INPUT_-_WP1_criteria'!C20</f>
        <v>Optimized</v>
      </c>
      <c r="F9" s="43" t="str">
        <f>'INPUT_-_WP1_criteria'!D20</f>
        <v>Optimized</v>
      </c>
      <c r="G9" s="43" t="str">
        <f>'INPUT_-_WP1_criteria'!E20</f>
        <v>Optimized</v>
      </c>
      <c r="H9" s="43" t="str">
        <f>'INPUT_-_WP1_criteria'!F20</f>
        <v>Optimized</v>
      </c>
      <c r="I9" s="43" t="str">
        <f>'INPUT_-_WP1_criteria'!G20</f>
        <v>Optimized</v>
      </c>
      <c r="J9" s="43" t="str">
        <f>'INPUT_-_WP1_criteria'!H20</f>
        <v>Optimized</v>
      </c>
      <c r="K9" s="43" t="str">
        <f>'INPUT_-_WP1_criteria'!I20</f>
        <v>Optimized</v>
      </c>
      <c r="L9" s="43" t="str">
        <f>'INPUT_-_WP1_criteria'!J20</f>
        <v>N/A</v>
      </c>
      <c r="M9" s="43" t="str">
        <f>'INPUT_-_WP1_criteria'!K20</f>
        <v>Optimized</v>
      </c>
      <c r="N9" s="43" t="str">
        <f>'INPUT_-_WP1_criteria'!L20</f>
        <v>Optimized</v>
      </c>
      <c r="O9" s="43" t="str">
        <f>'INPUT_-_WP1_criteria'!M20</f>
        <v>Initial</v>
      </c>
      <c r="P9" s="43" t="str">
        <f>'INPUT_-_WP1_criteria'!N20</f>
        <v>Managed</v>
      </c>
      <c r="Q9" s="43" t="str">
        <f>'INPUT_-_WP1_criteria'!O20</f>
        <v>Optimized</v>
      </c>
      <c r="R9" s="43" t="str">
        <f>'INPUT_-_WP1_criteria'!P20</f>
        <v>Optimized</v>
      </c>
      <c r="S9" s="43" t="str">
        <f>'INPUT_-_WP1_criteria'!Q20</f>
        <v>Initial</v>
      </c>
      <c r="T9" s="43" t="str">
        <f>'INPUT_-_WP1_criteria'!R20</f>
        <v>Initial</v>
      </c>
      <c r="U9" s="43" t="str">
        <f>'INPUT_-_WP1_criteria'!S20</f>
        <v>N/A</v>
      </c>
      <c r="V9" s="43" t="str">
        <f>'INPUT_-_WP1_criteria'!T20</f>
        <v>N/A</v>
      </c>
      <c r="W9" s="43" t="str">
        <f>'INPUT_-_WP1_criteria'!U20</f>
        <v>Optimized</v>
      </c>
      <c r="X9" s="43" t="str">
        <f>'INPUT_-_WP1_criteria'!V20</f>
        <v>N/A</v>
      </c>
      <c r="Y9" s="43" t="str">
        <f>'INPUT_-_WP1_criteria'!W20</f>
        <v>Initial</v>
      </c>
      <c r="Z9" s="43" t="str">
        <f>'INPUT_-_WP1_criteria'!X20</f>
        <v>Optimized</v>
      </c>
      <c r="AA9" s="43" t="str">
        <f>'INPUT_-_WP1_criteria'!Y20</f>
        <v>Initial</v>
      </c>
      <c r="AB9" s="43" t="str">
        <f>'INPUT_-_WP1_criteria'!Z20</f>
        <v>Optimized</v>
      </c>
      <c r="AC9" s="43" t="str">
        <f>'INPUT_-_WP1_criteria'!AA20</f>
        <v>Optimized</v>
      </c>
      <c r="AD9" s="43" t="str">
        <f>'INPUT_-_WP1_criteria'!AB20</f>
        <v>Optimized</v>
      </c>
      <c r="AE9" s="43" t="str">
        <f>'INPUT_-_WP1_criteria'!AC20</f>
        <v>Optimized</v>
      </c>
      <c r="AF9" s="43" t="str">
        <f>'INPUT_-_WP1_criteria'!AD20</f>
        <v>Optimized</v>
      </c>
      <c r="AG9" s="43" t="str">
        <f>'INPUT_-_WP1_criteria'!AE20</f>
        <v>Optimized</v>
      </c>
      <c r="AH9" s="43" t="str">
        <f>'INPUT_-_WP1_criteria'!AF20</f>
        <v>Managed</v>
      </c>
      <c r="AI9" s="43">
        <f>'INPUT_-_WP1_criteria'!AG20</f>
        <v>0</v>
      </c>
      <c r="AJ9" s="43" t="str">
        <f>'INPUT_-_WP1_criteria'!AH20</f>
        <v>Optimized</v>
      </c>
      <c r="AK9" s="43" t="str">
        <f>'INPUT_-_WP1_criteria'!AI20</f>
        <v>Optimized</v>
      </c>
      <c r="AL9" s="43" t="str">
        <f>'INPUT_-_WP1_criteria'!AJ20</f>
        <v>Optimized</v>
      </c>
      <c r="AM9" s="43" t="str">
        <f>'INPUT_-_WP1_criteria'!AK20</f>
        <v>Optimized</v>
      </c>
      <c r="AN9" s="43" t="str">
        <f>'INPUT_-_WP1_criteria'!AL20</f>
        <v>Optimized</v>
      </c>
      <c r="AO9" s="43" t="str">
        <f>'INPUT_-_WP1_criteria'!AM20</f>
        <v>Initial</v>
      </c>
      <c r="AP9" s="43" t="str">
        <f>'INPUT_-_WP1_criteria'!AN20</f>
        <v>Optimized</v>
      </c>
      <c r="AQ9" s="43" t="str">
        <f>'INPUT_-_WP1_criteria'!AO20</f>
        <v>Optimized</v>
      </c>
      <c r="AR9" s="43" t="str">
        <f>'INPUT_-_WP1_criteria'!AP20</f>
        <v>Optimized</v>
      </c>
      <c r="AS9" s="43" t="str">
        <f>'INPUT_-_WP1_criteria'!AQ20</f>
        <v>Optimized</v>
      </c>
      <c r="AT9" s="43" t="str">
        <f>'INPUT_-_WP1_criteria'!AR20</f>
        <v>Initial</v>
      </c>
      <c r="AU9" s="43" t="str">
        <f>'INPUT_-_WP1_criteria'!AS20</f>
        <v>Initial</v>
      </c>
      <c r="AV9" s="43" t="str">
        <f>'INPUT_-_WP1_criteria'!AT20</f>
        <v>Managed</v>
      </c>
      <c r="AW9" s="43" t="str">
        <f>'INPUT_-_WP1_criteria'!AU20</f>
        <v>Optimized</v>
      </c>
      <c r="AX9" s="43" t="str">
        <f>'INPUT_-_WP1_criteria'!AV20</f>
        <v>Initial</v>
      </c>
      <c r="AY9" s="43" t="str">
        <f>'INPUT_-_WP1_criteria'!AW20</f>
        <v>N/A</v>
      </c>
      <c r="AZ9" s="43" t="str">
        <f>'INPUT_-_WP1_criteria'!AX20</f>
        <v>Managed</v>
      </c>
      <c r="BA9" s="43" t="str">
        <f>'INPUT_-_WP1_criteria'!AY20</f>
        <v>N/A</v>
      </c>
      <c r="BB9" s="43" t="str">
        <f>'INPUT_-_WP1_criteria'!AZ20</f>
        <v>N/A</v>
      </c>
      <c r="BC9" s="43" t="str">
        <f>'INPUT_-_WP1_criteria'!BA20</f>
        <v>N/A</v>
      </c>
      <c r="BD9" s="132" t="str">
        <f>'INPUT_-_WP1_criteria'!BB20</f>
        <v>Managed</v>
      </c>
      <c r="BE9" s="139" t="str">
        <f>'INPUT_-_WP1_criteria'!BC20</f>
        <v>optimized</v>
      </c>
      <c r="BF9" s="43" t="str">
        <f>'INPUT_-_WP1_criteria'!BD20</f>
        <v>optimized</v>
      </c>
      <c r="BG9" s="43" t="str">
        <f>'INPUT_-_WP1_criteria'!BE20</f>
        <v>initial</v>
      </c>
      <c r="BH9" s="43" t="str">
        <f>'INPUT_-_WP1_criteria'!BF20</f>
        <v>N/A</v>
      </c>
      <c r="BI9" s="43" t="str">
        <f>'INPUT_-_WP1_criteria'!BG20</f>
        <v>Optimized</v>
      </c>
      <c r="BJ9" s="43" t="str">
        <f>'INPUT_-_WP1_criteria'!BH20</f>
        <v>Optimized</v>
      </c>
      <c r="BK9" s="43" t="str">
        <f>'INPUT_-_WP1_criteria'!BI20</f>
        <v>Optimized</v>
      </c>
      <c r="BL9" s="43" t="str">
        <f>'INPUT_-_WP1_criteria'!BJ20</f>
        <v>Optimized</v>
      </c>
      <c r="BM9" s="43" t="str">
        <f>'INPUT_-_WP1_criteria'!BK20</f>
        <v>Optimized</v>
      </c>
      <c r="BN9" s="43" t="str">
        <f>'INPUT_-_WP1_criteria'!BL20</f>
        <v>Optimized</v>
      </c>
      <c r="BO9" s="43" t="str">
        <f>'INPUT_-_WP1_criteria'!BM20</f>
        <v>Optimized</v>
      </c>
      <c r="BP9" s="43" t="str">
        <f>'INPUT_-_WP1_criteria'!BN20</f>
        <v>Initial</v>
      </c>
      <c r="BQ9" s="43" t="str">
        <f>'INPUT_-_WP1_criteria'!BO20</f>
        <v>Optimized</v>
      </c>
      <c r="BR9" s="43" t="str">
        <f>'INPUT_-_WP1_criteria'!BP20</f>
        <v>Initial</v>
      </c>
      <c r="BS9" s="43" t="str">
        <f>'INPUT_-_WP1_criteria'!BQ20</f>
        <v>Initial</v>
      </c>
      <c r="BT9" s="43" t="str">
        <f>'INPUT_-_WP1_criteria'!BR20</f>
        <v>Optimized</v>
      </c>
      <c r="BU9" s="43" t="str">
        <f>'INPUT_-_WP1_criteria'!BS20</f>
        <v>Managed</v>
      </c>
      <c r="BV9" s="43" t="str">
        <f>'INPUT_-_WP1_criteria'!BT20</f>
        <v>Initial</v>
      </c>
      <c r="BW9" s="43" t="str">
        <f>'INPUT_-_WP1_criteria'!BU20</f>
        <v>Initial</v>
      </c>
      <c r="BX9" s="43" t="str">
        <f>'INPUT_-_WP1_criteria'!BV20</f>
        <v>Optimized</v>
      </c>
      <c r="BY9" s="43" t="str">
        <f>'INPUT_-_WP1_criteria'!BW20</f>
        <v>Initial</v>
      </c>
      <c r="BZ9" s="43" t="str">
        <f>'INPUT_-_WP1_criteria'!BX20</f>
        <v>Managed</v>
      </c>
      <c r="CA9" s="43" t="str">
        <f>'INPUT_-_WP1_criteria'!BY20</f>
        <v>Managed</v>
      </c>
      <c r="CB9" s="44">
        <f>IF(ISNA('INPUT_-_WP1_criteria'!C21),"#N/A",'INPUT_-_WP1_criteria'!C21)</f>
        <v>1</v>
      </c>
      <c r="CC9" s="44">
        <f>IF(ISNA('INPUT_-_WP1_criteria'!D21),"#N/A",'INPUT_-_WP1_criteria'!D21)</f>
        <v>1</v>
      </c>
      <c r="CD9" s="44">
        <f>IF(ISNA('INPUT_-_WP1_criteria'!E21),"#N/A",'INPUT_-_WP1_criteria'!E21)</f>
        <v>1</v>
      </c>
      <c r="CE9" s="44">
        <f>IF(ISNA('INPUT_-_WP1_criteria'!F21),"#N/A",'INPUT_-_WP1_criteria'!F21)</f>
        <v>1</v>
      </c>
      <c r="CF9" s="44">
        <f>IF(ISNA('INPUT_-_WP1_criteria'!G21),"#N/A",'INPUT_-_WP1_criteria'!G21)</f>
        <v>1</v>
      </c>
      <c r="CG9" s="44">
        <f>IF(ISNA('INPUT_-_WP1_criteria'!H21),"#N/A",'INPUT_-_WP1_criteria'!H21)</f>
        <v>1</v>
      </c>
      <c r="CH9" s="44">
        <f>IF(ISNA('INPUT_-_WP1_criteria'!I21),"#N/A",'INPUT_-_WP1_criteria'!I21)</f>
        <v>1</v>
      </c>
      <c r="CI9" s="44">
        <f>IF(ISNA('INPUT_-_WP1_criteria'!J21),"#N/A",'INPUT_-_WP1_criteria'!J21)</f>
        <v>0.33</v>
      </c>
      <c r="CJ9" s="44">
        <f>IF(ISNA('INPUT_-_WP1_criteria'!K21),"#N/A",'INPUT_-_WP1_criteria'!K21)</f>
        <v>1</v>
      </c>
      <c r="CK9" s="44">
        <f>IF(ISNA('INPUT_-_WP1_criteria'!L21),"#N/A",'INPUT_-_WP1_criteria'!L21)</f>
        <v>1</v>
      </c>
      <c r="CL9" s="44">
        <f>IF(ISNA('INPUT_-_WP1_criteria'!M21),"#N/A",'INPUT_-_WP1_criteria'!M21)</f>
        <v>0.33</v>
      </c>
      <c r="CM9" s="44">
        <f>IF(ISNA('INPUT_-_WP1_criteria'!N21),"#N/A",'INPUT_-_WP1_criteria'!N21)</f>
        <v>0.66</v>
      </c>
      <c r="CN9" s="44">
        <f>IF(ISNA('INPUT_-_WP1_criteria'!O21),"#N/A",'INPUT_-_WP1_criteria'!O21)</f>
        <v>1</v>
      </c>
      <c r="CO9" s="44">
        <f>IF(ISNA('INPUT_-_WP1_criteria'!P21),"#N/A",'INPUT_-_WP1_criteria'!P21)</f>
        <v>1</v>
      </c>
      <c r="CP9" s="44">
        <f>IF(ISNA('INPUT_-_WP1_criteria'!Q21),"#N/A",'INPUT_-_WP1_criteria'!Q21)</f>
        <v>0.33</v>
      </c>
      <c r="CQ9" s="44">
        <f>IF(ISNA('INPUT_-_WP1_criteria'!R21),"#N/A",'INPUT_-_WP1_criteria'!R21)</f>
        <v>0.33</v>
      </c>
      <c r="CR9" s="44">
        <f>IF(ISNA('INPUT_-_WP1_criteria'!S21),"#N/A",'INPUT_-_WP1_criteria'!S21)</f>
        <v>0.33</v>
      </c>
      <c r="CS9" s="44">
        <f>IF(ISNA('INPUT_-_WP1_criteria'!T21),"#N/A",'INPUT_-_WP1_criteria'!T21)</f>
        <v>0.33</v>
      </c>
      <c r="CT9" s="44">
        <f>IF(ISNA('INPUT_-_WP1_criteria'!U21),"#N/A",'INPUT_-_WP1_criteria'!U21)</f>
        <v>1</v>
      </c>
      <c r="CU9" s="44">
        <f>IF(ISNA('INPUT_-_WP1_criteria'!V21),"#N/A",'INPUT_-_WP1_criteria'!V21)</f>
        <v>0.33</v>
      </c>
      <c r="CV9" s="44">
        <f>IF(ISNA('INPUT_-_WP1_criteria'!W21),"#N/A",'INPUT_-_WP1_criteria'!W21)</f>
        <v>0.33</v>
      </c>
      <c r="CW9" s="44">
        <f>IF(ISNA('INPUT_-_WP1_criteria'!X21),"#N/A",'INPUT_-_WP1_criteria'!X21)</f>
        <v>1</v>
      </c>
      <c r="CX9" s="44">
        <f>IF(ISNA('INPUT_-_WP1_criteria'!Y21),"#N/A",'INPUT_-_WP1_criteria'!Y21)</f>
        <v>0.33</v>
      </c>
      <c r="CY9" s="44">
        <f>IF(ISNA('INPUT_-_WP1_criteria'!Z21),"#N/A",'INPUT_-_WP1_criteria'!Z21)</f>
        <v>1</v>
      </c>
      <c r="CZ9" s="44">
        <f>IF(ISNA('INPUT_-_WP1_criteria'!AA21),"#N/A",'INPUT_-_WP1_criteria'!AA21)</f>
        <v>1</v>
      </c>
      <c r="DA9" s="44">
        <f>IF(ISNA('INPUT_-_WP1_criteria'!AB21),"#N/A",'INPUT_-_WP1_criteria'!AB21)</f>
        <v>1</v>
      </c>
      <c r="DB9" s="44">
        <f>IF(ISNA('INPUT_-_WP1_criteria'!AC21),"#N/A",'INPUT_-_WP1_criteria'!AC21)</f>
        <v>1</v>
      </c>
      <c r="DC9" s="44">
        <f>IF(ISNA('INPUT_-_WP1_criteria'!AD21),"#N/A",'INPUT_-_WP1_criteria'!AD21)</f>
        <v>1</v>
      </c>
      <c r="DD9" s="44">
        <f>IF(ISNA('INPUT_-_WP1_criteria'!AE21),"#N/A",'INPUT_-_WP1_criteria'!AE21)</f>
        <v>1</v>
      </c>
      <c r="DE9" s="44">
        <f>IF(ISNA('INPUT_-_WP1_criteria'!AF21),"#N/A",'INPUT_-_WP1_criteria'!AF21)</f>
        <v>0.66</v>
      </c>
      <c r="DF9" s="44" t="str">
        <f>IF(ISNA('INPUT_-_WP1_criteria'!AG21),"#N/A",'INPUT_-_WP1_criteria'!AG21)</f>
        <v>#N/A</v>
      </c>
      <c r="DG9" s="44">
        <f>IF(ISNA('INPUT_-_WP1_criteria'!AH21),"#N/A",'INPUT_-_WP1_criteria'!AH21)</f>
        <v>1</v>
      </c>
      <c r="DH9" s="44">
        <f>IF(ISNA('INPUT_-_WP1_criteria'!AI21),"#N/A",'INPUT_-_WP1_criteria'!AI21)</f>
        <v>1</v>
      </c>
      <c r="DI9" s="44">
        <f>IF(ISNA('INPUT_-_WP1_criteria'!AJ21),"#N/A",'INPUT_-_WP1_criteria'!AJ21)</f>
        <v>1</v>
      </c>
      <c r="DJ9" s="44">
        <f>IF(ISNA('INPUT_-_WP1_criteria'!AK21),"#N/A",'INPUT_-_WP1_criteria'!AK21)</f>
        <v>1</v>
      </c>
      <c r="DK9" s="44">
        <f>IF(ISNA('INPUT_-_WP1_criteria'!AL21),"#N/A",'INPUT_-_WP1_criteria'!AL21)</f>
        <v>1</v>
      </c>
      <c r="DL9" s="44">
        <f>IF(ISNA('INPUT_-_WP1_criteria'!AM21),"#N/A",'INPUT_-_WP1_criteria'!AM21)</f>
        <v>0.33</v>
      </c>
      <c r="DM9" s="44">
        <f>IF(ISNA('INPUT_-_WP1_criteria'!AN21),"#N/A",'INPUT_-_WP1_criteria'!AN21)</f>
        <v>1</v>
      </c>
      <c r="DN9" s="44">
        <f>IF(ISNA('INPUT_-_WP1_criteria'!AO21),"#N/A",'INPUT_-_WP1_criteria'!AO21)</f>
        <v>1</v>
      </c>
      <c r="DO9" s="44">
        <f>IF(ISNA('INPUT_-_WP1_criteria'!AP21),"#N/A",'INPUT_-_WP1_criteria'!AP21)</f>
        <v>1</v>
      </c>
      <c r="DP9" s="44">
        <f>IF(ISNA('INPUT_-_WP1_criteria'!AQ21),"#N/A",'INPUT_-_WP1_criteria'!AQ21)</f>
        <v>1</v>
      </c>
      <c r="DQ9" s="44">
        <f>IF(ISNA('INPUT_-_WP1_criteria'!AR21),"#N/A",'INPUT_-_WP1_criteria'!AR21)</f>
        <v>0.33</v>
      </c>
      <c r="DR9" s="44">
        <f>IF(ISNA('INPUT_-_WP1_criteria'!AS21),"#N/A",'INPUT_-_WP1_criteria'!AS21)</f>
        <v>0.33</v>
      </c>
      <c r="DS9" s="44">
        <f>IF(ISNA('INPUT_-_WP1_criteria'!AT21),"#N/A",'INPUT_-_WP1_criteria'!AT21)</f>
        <v>0.66</v>
      </c>
      <c r="DT9" s="44">
        <f>IF(ISNA('INPUT_-_WP1_criteria'!AU21),"#N/A",'INPUT_-_WP1_criteria'!AU21)</f>
        <v>1</v>
      </c>
      <c r="DU9" s="44">
        <f>IF(ISNA('INPUT_-_WP1_criteria'!AV21),"#N/A",'INPUT_-_WP1_criteria'!AV21)</f>
        <v>0.33</v>
      </c>
      <c r="DV9" s="44">
        <f>IF(ISNA('INPUT_-_WP1_criteria'!AW21),"#N/A",'INPUT_-_WP1_criteria'!AW21)</f>
        <v>0.33</v>
      </c>
      <c r="DW9" s="44">
        <f>IF(ISNA('INPUT_-_WP1_criteria'!AX21),"#N/A",'INPUT_-_WP1_criteria'!AX21)</f>
        <v>0.66</v>
      </c>
      <c r="DX9" s="44">
        <f>IF(ISNA('INPUT_-_WP1_criteria'!AY21),"#N/A",'INPUT_-_WP1_criteria'!AY21)</f>
        <v>0.33</v>
      </c>
      <c r="DY9" s="44">
        <f>IF(ISNA('INPUT_-_WP1_criteria'!AZ21),"#N/A",'INPUT_-_WP1_criteria'!AZ21)</f>
        <v>0.33</v>
      </c>
      <c r="DZ9" s="44">
        <f>IF(ISNA('INPUT_-_WP1_criteria'!BA21),"#N/A",'INPUT_-_WP1_criteria'!BA21)</f>
        <v>0.33</v>
      </c>
      <c r="EA9" s="181">
        <f>IF(ISNA('INPUT_-_WP1_criteria'!BB21),"#N/A",'INPUT_-_WP1_criteria'!BB21)</f>
        <v>0.66</v>
      </c>
      <c r="EB9" s="187"/>
      <c r="EC9" s="184">
        <f>IF(ISNA('INPUT_-_WP1_criteria'!BC21),"#N/A",'INPUT_-_WP1_criteria'!BC21)</f>
        <v>1</v>
      </c>
      <c r="ED9" s="44">
        <f>IF(ISNA('INPUT_-_WP1_criteria'!BD21),"#N/A",'INPUT_-_WP1_criteria'!BD21)</f>
        <v>1</v>
      </c>
      <c r="EE9" s="44">
        <f>IF(ISNA('INPUT_-_WP1_criteria'!BE21),"#N/A",'INPUT_-_WP1_criteria'!BE21)</f>
        <v>0.33</v>
      </c>
      <c r="EF9" s="44">
        <f>IF(ISNA('INPUT_-_WP1_criteria'!BF21),"#N/A",'INPUT_-_WP1_criteria'!BF21)</f>
        <v>0.33</v>
      </c>
      <c r="EG9" s="44">
        <f>IF(ISNA('INPUT_-_WP1_criteria'!BG21),"#N/A",'INPUT_-_WP1_criteria'!BG21)</f>
        <v>1</v>
      </c>
      <c r="EH9" s="44">
        <f>IF(ISNA('INPUT_-_WP1_criteria'!BH21),"#N/A",'INPUT_-_WP1_criteria'!BH21)</f>
        <v>1</v>
      </c>
      <c r="EI9" s="44">
        <f>IF(ISNA('INPUT_-_WP1_criteria'!BI21),"#N/A",'INPUT_-_WP1_criteria'!BI21)</f>
        <v>1</v>
      </c>
      <c r="EJ9" s="44">
        <f>IF(ISNA('INPUT_-_WP1_criteria'!BJ21),"#N/A",'INPUT_-_WP1_criteria'!BJ21)</f>
        <v>1</v>
      </c>
      <c r="EK9" s="44">
        <f>IF(ISNA('INPUT_-_WP1_criteria'!BK21),"#N/A",'INPUT_-_WP1_criteria'!BK21)</f>
        <v>1</v>
      </c>
      <c r="EL9" s="44">
        <f>IF(ISNA('INPUT_-_WP1_criteria'!BL21),"#N/A",'INPUT_-_WP1_criteria'!BL21)</f>
        <v>1</v>
      </c>
      <c r="EM9" s="44">
        <f>IF(ISNA('INPUT_-_WP1_criteria'!BM21),"#N/A",'INPUT_-_WP1_criteria'!BM21)</f>
        <v>1</v>
      </c>
      <c r="EN9" s="44">
        <f>IF(ISNA('INPUT_-_WP1_criteria'!BN21),"#N/A",'INPUT_-_WP1_criteria'!BN21)</f>
        <v>0.33</v>
      </c>
      <c r="EO9" s="44">
        <f>IF(ISNA('INPUT_-_WP1_criteria'!BO21),"#N/A",'INPUT_-_WP1_criteria'!BO21)</f>
        <v>1</v>
      </c>
      <c r="EP9" s="44">
        <f>IF(ISNA('INPUT_-_WP1_criteria'!BP21),"#N/A",'INPUT_-_WP1_criteria'!BP21)</f>
        <v>0.33</v>
      </c>
      <c r="EQ9" s="44">
        <f>IF(ISNA('INPUT_-_WP1_criteria'!BQ21),"#N/A",'INPUT_-_WP1_criteria'!BQ21)</f>
        <v>0.33</v>
      </c>
      <c r="ER9" s="44">
        <f>IF(ISNA('INPUT_-_WP1_criteria'!BR21),"#N/A",'INPUT_-_WP1_criteria'!BR21)</f>
        <v>1</v>
      </c>
      <c r="ES9" s="44">
        <f>IF(ISNA('INPUT_-_WP1_criteria'!BS21),"#N/A",'INPUT_-_WP1_criteria'!BS21)</f>
        <v>0.66</v>
      </c>
      <c r="ET9" s="44">
        <f>IF(ISNA('INPUT_-_WP1_criteria'!BT21),"#N/A",'INPUT_-_WP1_criteria'!BT21)</f>
        <v>0.33</v>
      </c>
      <c r="EU9" s="44">
        <f>IF(ISNA('INPUT_-_WP1_criteria'!BU21),"#N/A",'INPUT_-_WP1_criteria'!BU21)</f>
        <v>0.33</v>
      </c>
      <c r="EV9" s="44">
        <f>IF(ISNA('INPUT_-_WP1_criteria'!BV21),"#N/A",'INPUT_-_WP1_criteria'!BV21)</f>
        <v>1</v>
      </c>
      <c r="EW9" s="44">
        <f>IF(ISNA('INPUT_-_WP1_criteria'!BW21),"#N/A",'INPUT_-_WP1_criteria'!BW21)</f>
        <v>0.33</v>
      </c>
      <c r="EX9" s="44">
        <f>IF(ISNA('INPUT_-_WP1_criteria'!BX21),"#N/A",'INPUT_-_WP1_criteria'!BX21)</f>
        <v>0.66</v>
      </c>
      <c r="EY9" s="44">
        <f>IF(ISNA('INPUT_-_WP1_criteria'!BY21),"#N/A",'INPUT_-_WP1_criteria'!BY21)</f>
        <v>0.66</v>
      </c>
      <c r="EZ9" s="44"/>
    </row>
    <row r="10" spans="1:222" ht="25.5" customHeight="1">
      <c r="A10" s="40">
        <f t="shared" si="0"/>
        <v>6</v>
      </c>
      <c r="B10" s="200"/>
      <c r="C10" s="41" t="s">
        <v>144</v>
      </c>
      <c r="D10" s="42">
        <v>5</v>
      </c>
      <c r="E10" s="45" t="str">
        <f>'INPUT_-_WP1_criteria'!C25</f>
        <v>Interesting</v>
      </c>
      <c r="F10" s="45" t="str">
        <f>'INPUT_-_WP1_criteria'!D25</f>
        <v>Normal</v>
      </c>
      <c r="G10" s="45" t="str">
        <f>'INPUT_-_WP1_criteria'!E25</f>
        <v>Normal</v>
      </c>
      <c r="H10" s="45" t="str">
        <f>'INPUT_-_WP1_criteria'!F25</f>
        <v>Normal</v>
      </c>
      <c r="I10" s="45" t="str">
        <f>'INPUT_-_WP1_criteria'!G25</f>
        <v>Interesting</v>
      </c>
      <c r="J10" s="45" t="str">
        <f>'INPUT_-_WP1_criteria'!H25</f>
        <v>Normal</v>
      </c>
      <c r="K10" s="45" t="str">
        <f>'INPUT_-_WP1_criteria'!I25</f>
        <v>Interesting</v>
      </c>
      <c r="L10" s="45" t="e">
        <f>'INPUT_-_WP1_criteria'!J25</f>
        <v>#N/A</v>
      </c>
      <c r="M10" s="45" t="str">
        <f>'INPUT_-_WP1_criteria'!K25</f>
        <v>Normal</v>
      </c>
      <c r="N10" s="45" t="str">
        <f>'INPUT_-_WP1_criteria'!L25</f>
        <v>Normal</v>
      </c>
      <c r="O10" s="45" t="e">
        <f>'INPUT_-_WP1_criteria'!M25</f>
        <v>#N/A</v>
      </c>
      <c r="P10" s="45" t="e">
        <f>'INPUT_-_WP1_criteria'!N25</f>
        <v>#N/A</v>
      </c>
      <c r="Q10" s="45" t="str">
        <f>'INPUT_-_WP1_criteria'!O25</f>
        <v>Normal</v>
      </c>
      <c r="R10" s="45" t="str">
        <f>'INPUT_-_WP1_criteria'!P25</f>
        <v>Interesting</v>
      </c>
      <c r="S10" s="45" t="str">
        <f>'INPUT_-_WP1_criteria'!Q25</f>
        <v>Normal</v>
      </c>
      <c r="T10" s="45" t="str">
        <f>'INPUT_-_WP1_criteria'!R25</f>
        <v>Normal</v>
      </c>
      <c r="U10" s="45" t="str">
        <f>'INPUT_-_WP1_criteria'!S25</f>
        <v>Normal</v>
      </c>
      <c r="V10" s="45" t="str">
        <f>'INPUT_-_WP1_criteria'!T25</f>
        <v>Normal</v>
      </c>
      <c r="W10" s="45" t="str">
        <f>'INPUT_-_WP1_criteria'!U25</f>
        <v>Interesting</v>
      </c>
      <c r="X10" s="45" t="e">
        <f>'INPUT_-_WP1_criteria'!V25</f>
        <v>#N/A</v>
      </c>
      <c r="Y10" s="45" t="str">
        <f>'INPUT_-_WP1_criteria'!W25</f>
        <v>Interesting</v>
      </c>
      <c r="Z10" s="45" t="str">
        <f>'INPUT_-_WP1_criteria'!X25</f>
        <v>Interesting</v>
      </c>
      <c r="AA10" s="45" t="e">
        <f>'INPUT_-_WP1_criteria'!Y25</f>
        <v>#N/A</v>
      </c>
      <c r="AB10" s="45" t="str">
        <f>'INPUT_-_WP1_criteria'!Z25</f>
        <v>Normal</v>
      </c>
      <c r="AC10" s="45" t="e">
        <f>'INPUT_-_WP1_criteria'!AA25</f>
        <v>#N/A</v>
      </c>
      <c r="AD10" s="45" t="e">
        <f>'INPUT_-_WP1_criteria'!AB25</f>
        <v>#N/A</v>
      </c>
      <c r="AE10" s="45" t="str">
        <f>'INPUT_-_WP1_criteria'!AC25</f>
        <v>Normal</v>
      </c>
      <c r="AF10" s="45" t="str">
        <f>'INPUT_-_WP1_criteria'!AD25</f>
        <v>Interesting</v>
      </c>
      <c r="AG10" s="45" t="str">
        <f>'INPUT_-_WP1_criteria'!AE25</f>
        <v>Normal</v>
      </c>
      <c r="AH10" s="45" t="str">
        <f>'INPUT_-_WP1_criteria'!AF25</f>
        <v>Normal</v>
      </c>
      <c r="AI10" s="45" t="str">
        <f>'INPUT_-_WP1_criteria'!AG25</f>
        <v>Disappointing</v>
      </c>
      <c r="AJ10" s="45" t="str">
        <f>'INPUT_-_WP1_criteria'!AH25</f>
        <v>Interesting</v>
      </c>
      <c r="AK10" s="45" t="e">
        <f>'INPUT_-_WP1_criteria'!AI25</f>
        <v>#N/A</v>
      </c>
      <c r="AL10" s="45" t="str">
        <f>'INPUT_-_WP1_criteria'!AJ25</f>
        <v>Disappointing</v>
      </c>
      <c r="AM10" s="45" t="str">
        <f>'INPUT_-_WP1_criteria'!AK25</f>
        <v>Disappointing</v>
      </c>
      <c r="AN10" s="45" t="str">
        <f>'INPUT_-_WP1_criteria'!AL25</f>
        <v>Interesting</v>
      </c>
      <c r="AO10" s="45" t="str">
        <f>'INPUT_-_WP1_criteria'!AM25</f>
        <v>Normal</v>
      </c>
      <c r="AP10" s="45" t="str">
        <f>'INPUT_-_WP1_criteria'!AN25</f>
        <v>Interesting</v>
      </c>
      <c r="AQ10" s="45" t="e">
        <f>'INPUT_-_WP1_criteria'!AO25</f>
        <v>#N/A</v>
      </c>
      <c r="AR10" s="45" t="str">
        <f>'INPUT_-_WP1_criteria'!AP25</f>
        <v>Normal</v>
      </c>
      <c r="AS10" s="45" t="e">
        <f>'INPUT_-_WP1_criteria'!AQ25</f>
        <v>#N/A</v>
      </c>
      <c r="AT10" s="45" t="str">
        <f>'INPUT_-_WP1_criteria'!AR25</f>
        <v>Normal</v>
      </c>
      <c r="AU10" s="45" t="str">
        <f>'INPUT_-_WP1_criteria'!AS25</f>
        <v>Very disappointing</v>
      </c>
      <c r="AV10" s="45" t="e">
        <f>'INPUT_-_WP1_criteria'!AT25</f>
        <v>#N/A</v>
      </c>
      <c r="AW10" s="45" t="e">
        <f>'INPUT_-_WP1_criteria'!AU25</f>
        <v>#N/A</v>
      </c>
      <c r="AX10" s="45" t="e">
        <f>'INPUT_-_WP1_criteria'!AV25</f>
        <v>#N/A</v>
      </c>
      <c r="AY10" s="45" t="e">
        <f>'INPUT_-_WP1_criteria'!AW25</f>
        <v>#N/A</v>
      </c>
      <c r="AZ10" s="45" t="str">
        <f>'INPUT_-_WP1_criteria'!AX25</f>
        <v>Interesting</v>
      </c>
      <c r="BA10" s="45" t="str">
        <f>'INPUT_-_WP1_criteria'!AY25</f>
        <v>Disappointing</v>
      </c>
      <c r="BB10" s="45" t="str">
        <f>'INPUT_-_WP1_criteria'!AZ25</f>
        <v>Normal</v>
      </c>
      <c r="BC10" s="45" t="e">
        <f>'INPUT_-_WP1_criteria'!BA25</f>
        <v>#N/A</v>
      </c>
      <c r="BD10" s="133" t="str">
        <f>'INPUT_-_WP1_criteria'!BB25</f>
        <v>Interesting</v>
      </c>
      <c r="BE10" s="140" t="str">
        <f>'INPUT_-_WP1_criteria'!BC25</f>
        <v>Very interesting</v>
      </c>
      <c r="BF10" s="45" t="str">
        <f>'INPUT_-_WP1_criteria'!BD25</f>
        <v>Very interesting</v>
      </c>
      <c r="BG10" s="45" t="e">
        <f>'INPUT_-_WP1_criteria'!BE25</f>
        <v>#N/A</v>
      </c>
      <c r="BH10" s="45" t="str">
        <f>'INPUT_-_WP1_criteria'!BF25</f>
        <v>Very interesting</v>
      </c>
      <c r="BI10" s="45" t="str">
        <f>'INPUT_-_WP1_criteria'!BG25</f>
        <v>Interesting</v>
      </c>
      <c r="BJ10" s="45" t="str">
        <f>'INPUT_-_WP1_criteria'!BH25</f>
        <v>Very disappointing</v>
      </c>
      <c r="BK10" s="45" t="str">
        <f>'INPUT_-_WP1_criteria'!BI25</f>
        <v>Interesting</v>
      </c>
      <c r="BL10" s="45" t="str">
        <f>'INPUT_-_WP1_criteria'!BJ25</f>
        <v>Very interesting</v>
      </c>
      <c r="BM10" s="45" t="str">
        <f>'INPUT_-_WP1_criteria'!BK25</f>
        <v>Interesting</v>
      </c>
      <c r="BN10" s="45" t="str">
        <f>'INPUT_-_WP1_criteria'!BL25</f>
        <v>Disappointing</v>
      </c>
      <c r="BO10" s="45" t="str">
        <f>'INPUT_-_WP1_criteria'!BM25</f>
        <v>Interesting</v>
      </c>
      <c r="BP10" s="45" t="str">
        <f>'INPUT_-_WP1_criteria'!BN25</f>
        <v>Normal</v>
      </c>
      <c r="BQ10" s="45" t="str">
        <f>'INPUT_-_WP1_criteria'!BO25</f>
        <v>Interesting</v>
      </c>
      <c r="BR10" s="45" t="e">
        <f>'INPUT_-_WP1_criteria'!BP25</f>
        <v>#N/A</v>
      </c>
      <c r="BS10" s="45" t="e">
        <f>'INPUT_-_WP1_criteria'!BQ25</f>
        <v>#N/A</v>
      </c>
      <c r="BT10" s="45" t="str">
        <f>'INPUT_-_WP1_criteria'!BR25</f>
        <v>Interesting</v>
      </c>
      <c r="BU10" s="45" t="e">
        <f>'INPUT_-_WP1_criteria'!BS25</f>
        <v>#N/A</v>
      </c>
      <c r="BV10" s="45" t="e">
        <f>'INPUT_-_WP1_criteria'!BT25</f>
        <v>#N/A</v>
      </c>
      <c r="BW10" s="45" t="str">
        <f>'INPUT_-_WP1_criteria'!BU25</f>
        <v>Normal</v>
      </c>
      <c r="BX10" s="45" t="e">
        <f>'INPUT_-_WP1_criteria'!BV25</f>
        <v>#N/A</v>
      </c>
      <c r="BY10" s="45" t="e">
        <f>'INPUT_-_WP1_criteria'!BW25</f>
        <v>#N/A</v>
      </c>
      <c r="BZ10" s="45" t="str">
        <f>'INPUT_-_WP1_criteria'!BX25</f>
        <v>Interesting</v>
      </c>
      <c r="CA10" s="45" t="str">
        <f>'INPUT_-_WP1_criteria'!BY25</f>
        <v>Interesting</v>
      </c>
      <c r="CB10" s="44">
        <f>IF(ISNA('INPUT_-_WP1_criteria'!C26),"#N/A",'INPUT_-_WP1_criteria'!C26)</f>
        <v>0.75</v>
      </c>
      <c r="CC10" s="44">
        <f>IF(ISNA('INPUT_-_WP1_criteria'!D26),"#N/A",'INPUT_-_WP1_criteria'!D26)</f>
        <v>0.5</v>
      </c>
      <c r="CD10" s="44">
        <f>IF(ISNA('INPUT_-_WP1_criteria'!E26),"#N/A",'INPUT_-_WP1_criteria'!E26)</f>
        <v>0.5</v>
      </c>
      <c r="CE10" s="44">
        <f>IF(ISNA('INPUT_-_WP1_criteria'!F26),"#N/A",'INPUT_-_WP1_criteria'!F26)</f>
        <v>0.5</v>
      </c>
      <c r="CF10" s="44">
        <f>IF(ISNA('INPUT_-_WP1_criteria'!G26),"#N/A",'INPUT_-_WP1_criteria'!G26)</f>
        <v>0.75</v>
      </c>
      <c r="CG10" s="44">
        <f>IF(ISNA('INPUT_-_WP1_criteria'!H26),"#N/A",'INPUT_-_WP1_criteria'!H26)</f>
        <v>0.5</v>
      </c>
      <c r="CH10" s="44">
        <f>IF(ISNA('INPUT_-_WP1_criteria'!I26),"#N/A",'INPUT_-_WP1_criteria'!I26)</f>
        <v>0.75</v>
      </c>
      <c r="CI10" s="44" t="str">
        <f>IF(ISNA('INPUT_-_WP1_criteria'!J26),"#N/A",'INPUT_-_WP1_criteria'!J26)</f>
        <v>#N/A</v>
      </c>
      <c r="CJ10" s="44">
        <f>IF(ISNA('INPUT_-_WP1_criteria'!K26),"#N/A",'INPUT_-_WP1_criteria'!K26)</f>
        <v>0.5</v>
      </c>
      <c r="CK10" s="44">
        <f>IF(ISNA('INPUT_-_WP1_criteria'!L26),"#N/A",'INPUT_-_WP1_criteria'!L26)</f>
        <v>0.5</v>
      </c>
      <c r="CL10" s="44" t="str">
        <f>IF(ISNA('INPUT_-_WP1_criteria'!M26),"#N/A",'INPUT_-_WP1_criteria'!M26)</f>
        <v>#N/A</v>
      </c>
      <c r="CM10" s="44" t="str">
        <f>IF(ISNA('INPUT_-_WP1_criteria'!N26),"#N/A",'INPUT_-_WP1_criteria'!N26)</f>
        <v>#N/A</v>
      </c>
      <c r="CN10" s="44">
        <f>IF(ISNA('INPUT_-_WP1_criteria'!O26),"#N/A",'INPUT_-_WP1_criteria'!O26)</f>
        <v>0.5</v>
      </c>
      <c r="CO10" s="44">
        <f>IF(ISNA('INPUT_-_WP1_criteria'!P26),"#N/A",'INPUT_-_WP1_criteria'!P26)</f>
        <v>0.75</v>
      </c>
      <c r="CP10" s="44">
        <f>IF(ISNA('INPUT_-_WP1_criteria'!Q26),"#N/A",'INPUT_-_WP1_criteria'!Q26)</f>
        <v>0.5</v>
      </c>
      <c r="CQ10" s="44">
        <f>IF(ISNA('INPUT_-_WP1_criteria'!R26),"#N/A",'INPUT_-_WP1_criteria'!R26)</f>
        <v>0.5</v>
      </c>
      <c r="CR10" s="44">
        <f>IF(ISNA('INPUT_-_WP1_criteria'!S26),"#N/A",'INPUT_-_WP1_criteria'!S26)</f>
        <v>0.5</v>
      </c>
      <c r="CS10" s="44">
        <f>IF(ISNA('INPUT_-_WP1_criteria'!T26),"#N/A",'INPUT_-_WP1_criteria'!T26)</f>
        <v>0.5</v>
      </c>
      <c r="CT10" s="44">
        <f>IF(ISNA('INPUT_-_WP1_criteria'!U26),"#N/A",'INPUT_-_WP1_criteria'!U26)</f>
        <v>0.75</v>
      </c>
      <c r="CU10" s="44" t="str">
        <f>IF(ISNA('INPUT_-_WP1_criteria'!V26),"#N/A",'INPUT_-_WP1_criteria'!V26)</f>
        <v>#N/A</v>
      </c>
      <c r="CV10" s="44">
        <f>IF(ISNA('INPUT_-_WP1_criteria'!W26),"#N/A",'INPUT_-_WP1_criteria'!W26)</f>
        <v>0.75</v>
      </c>
      <c r="CW10" s="44">
        <f>IF(ISNA('INPUT_-_WP1_criteria'!X26),"#N/A",'INPUT_-_WP1_criteria'!X26)</f>
        <v>0.75</v>
      </c>
      <c r="CX10" s="44" t="str">
        <f>IF(ISNA('INPUT_-_WP1_criteria'!Y26),"#N/A",'INPUT_-_WP1_criteria'!Y26)</f>
        <v>#N/A</v>
      </c>
      <c r="CY10" s="44">
        <f>IF(ISNA('INPUT_-_WP1_criteria'!Z26),"#N/A",'INPUT_-_WP1_criteria'!Z26)</f>
        <v>0.5</v>
      </c>
      <c r="CZ10" s="44" t="str">
        <f>IF(ISNA('INPUT_-_WP1_criteria'!AA26),"#N/A",'INPUT_-_WP1_criteria'!AA26)</f>
        <v>#N/A</v>
      </c>
      <c r="DA10" s="44" t="str">
        <f>IF(ISNA('INPUT_-_WP1_criteria'!AB26),"#N/A",'INPUT_-_WP1_criteria'!AB26)</f>
        <v>#N/A</v>
      </c>
      <c r="DB10" s="44">
        <f>IF(ISNA('INPUT_-_WP1_criteria'!AC26),"#N/A",'INPUT_-_WP1_criteria'!AC26)</f>
        <v>0.5</v>
      </c>
      <c r="DC10" s="44">
        <f>IF(ISNA('INPUT_-_WP1_criteria'!AD26),"#N/A",'INPUT_-_WP1_criteria'!AD26)</f>
        <v>0.75</v>
      </c>
      <c r="DD10" s="44">
        <f>IF(ISNA('INPUT_-_WP1_criteria'!AE26),"#N/A",'INPUT_-_WP1_criteria'!AE26)</f>
        <v>0.5</v>
      </c>
      <c r="DE10" s="44">
        <f>IF(ISNA('INPUT_-_WP1_criteria'!AF26),"#N/A",'INPUT_-_WP1_criteria'!AF26)</f>
        <v>0.5</v>
      </c>
      <c r="DF10" s="44">
        <f>IF(ISNA('INPUT_-_WP1_criteria'!AG26),"#N/A",'INPUT_-_WP1_criteria'!AG26)</f>
        <v>0.25</v>
      </c>
      <c r="DG10" s="44">
        <f>IF(ISNA('INPUT_-_WP1_criteria'!AH26),"#N/A",'INPUT_-_WP1_criteria'!AH26)</f>
        <v>0.75</v>
      </c>
      <c r="DH10" s="44" t="str">
        <f>IF(ISNA('INPUT_-_WP1_criteria'!AI26),"#N/A",'INPUT_-_WP1_criteria'!AI26)</f>
        <v>#N/A</v>
      </c>
      <c r="DI10" s="44">
        <f>IF(ISNA('INPUT_-_WP1_criteria'!AJ26),"#N/A",'INPUT_-_WP1_criteria'!AJ26)</f>
        <v>0.25</v>
      </c>
      <c r="DJ10" s="44">
        <f>IF(ISNA('INPUT_-_WP1_criteria'!AK26),"#N/A",'INPUT_-_WP1_criteria'!AK26)</f>
        <v>0.25</v>
      </c>
      <c r="DK10" s="44">
        <f>IF(ISNA('INPUT_-_WP1_criteria'!AL26),"#N/A",'INPUT_-_WP1_criteria'!AL26)</f>
        <v>0.75</v>
      </c>
      <c r="DL10" s="44">
        <f>IF(ISNA('INPUT_-_WP1_criteria'!AM26),"#N/A",'INPUT_-_WP1_criteria'!AM26)</f>
        <v>0.5</v>
      </c>
      <c r="DM10" s="44">
        <f>IF(ISNA('INPUT_-_WP1_criteria'!AN26),"#N/A",'INPUT_-_WP1_criteria'!AN26)</f>
        <v>0.75</v>
      </c>
      <c r="DN10" s="44" t="str">
        <f>IF(ISNA('INPUT_-_WP1_criteria'!AO26),"#N/A",'INPUT_-_WP1_criteria'!AO26)</f>
        <v>#N/A</v>
      </c>
      <c r="DO10" s="44">
        <f>IF(ISNA('INPUT_-_WP1_criteria'!AP26),"#N/A",'INPUT_-_WP1_criteria'!AP26)</f>
        <v>0.5</v>
      </c>
      <c r="DP10" s="44" t="str">
        <f>IF(ISNA('INPUT_-_WP1_criteria'!AQ26),"#N/A",'INPUT_-_WP1_criteria'!AQ26)</f>
        <v>#N/A</v>
      </c>
      <c r="DQ10" s="44">
        <f>IF(ISNA('INPUT_-_WP1_criteria'!AR26),"#N/A",'INPUT_-_WP1_criteria'!AR26)</f>
        <v>0.5</v>
      </c>
      <c r="DR10" s="44">
        <f>IF(ISNA('INPUT_-_WP1_criteria'!AS26),"#N/A",'INPUT_-_WP1_criteria'!AS26)</f>
        <v>0</v>
      </c>
      <c r="DS10" s="44" t="str">
        <f>IF(ISNA('INPUT_-_WP1_criteria'!AT26),"#N/A",'INPUT_-_WP1_criteria'!AT26)</f>
        <v>#N/A</v>
      </c>
      <c r="DT10" s="44" t="str">
        <f>IF(ISNA('INPUT_-_WP1_criteria'!AU26),"#N/A",'INPUT_-_WP1_criteria'!AU26)</f>
        <v>#N/A</v>
      </c>
      <c r="DU10" s="44" t="str">
        <f>IF(ISNA('INPUT_-_WP1_criteria'!AV26),"#N/A",'INPUT_-_WP1_criteria'!AV26)</f>
        <v>#N/A</v>
      </c>
      <c r="DV10" s="44" t="str">
        <f>IF(ISNA('INPUT_-_WP1_criteria'!AW26),"#N/A",'INPUT_-_WP1_criteria'!AW26)</f>
        <v>#N/A</v>
      </c>
      <c r="DW10" s="44">
        <f>IF(ISNA('INPUT_-_WP1_criteria'!AX26),"#N/A",'INPUT_-_WP1_criteria'!AX26)</f>
        <v>0.75</v>
      </c>
      <c r="DX10" s="44">
        <f>IF(ISNA('INPUT_-_WP1_criteria'!AY26),"#N/A",'INPUT_-_WP1_criteria'!AY26)</f>
        <v>0.25</v>
      </c>
      <c r="DY10" s="44">
        <f>IF(ISNA('INPUT_-_WP1_criteria'!AZ26),"#N/A",'INPUT_-_WP1_criteria'!AZ26)</f>
        <v>0.5</v>
      </c>
      <c r="DZ10" s="44" t="str">
        <f>IF(ISNA('INPUT_-_WP1_criteria'!BA26),"#N/A",'INPUT_-_WP1_criteria'!BA26)</f>
        <v>#N/A</v>
      </c>
      <c r="EA10" s="181">
        <f>IF(ISNA('INPUT_-_WP1_criteria'!BB26),"#N/A",'INPUT_-_WP1_criteria'!BB26)</f>
        <v>0.75</v>
      </c>
      <c r="EB10" s="187"/>
      <c r="EC10" s="184">
        <f>IF(ISNA('INPUT_-_WP1_criteria'!BC26),"#N/A",'INPUT_-_WP1_criteria'!BC26)</f>
        <v>1</v>
      </c>
      <c r="ED10" s="44">
        <f>IF(ISNA('INPUT_-_WP1_criteria'!BD26),"#N/A",'INPUT_-_WP1_criteria'!BD26)</f>
        <v>1</v>
      </c>
      <c r="EE10" s="44" t="str">
        <f>IF(ISNA('INPUT_-_WP1_criteria'!BE26),"#N/A",'INPUT_-_WP1_criteria'!BE26)</f>
        <v>#N/A</v>
      </c>
      <c r="EF10" s="44">
        <f>IF(ISNA('INPUT_-_WP1_criteria'!BF26),"#N/A",'INPUT_-_WP1_criteria'!BF26)</f>
        <v>1</v>
      </c>
      <c r="EG10" s="44">
        <f>IF(ISNA('INPUT_-_WP1_criteria'!BG26),"#N/A",'INPUT_-_WP1_criteria'!BG26)</f>
        <v>0.75</v>
      </c>
      <c r="EH10" s="44">
        <f>IF(ISNA('INPUT_-_WP1_criteria'!BH26),"#N/A",'INPUT_-_WP1_criteria'!BH26)</f>
        <v>0</v>
      </c>
      <c r="EI10" s="44">
        <f>IF(ISNA('INPUT_-_WP1_criteria'!BI26),"#N/A",'INPUT_-_WP1_criteria'!BI26)</f>
        <v>0.75</v>
      </c>
      <c r="EJ10" s="44">
        <f>IF(ISNA('INPUT_-_WP1_criteria'!BJ26),"#N/A",'INPUT_-_WP1_criteria'!BJ26)</f>
        <v>1</v>
      </c>
      <c r="EK10" s="44">
        <f>IF(ISNA('INPUT_-_WP1_criteria'!BK26),"#N/A",'INPUT_-_WP1_criteria'!BK26)</f>
        <v>0.75</v>
      </c>
      <c r="EL10" s="44">
        <f>IF(ISNA('INPUT_-_WP1_criteria'!BL26),"#N/A",'INPUT_-_WP1_criteria'!BL26)</f>
        <v>0.25</v>
      </c>
      <c r="EM10" s="44">
        <f>IF(ISNA('INPUT_-_WP1_criteria'!BM26),"#N/A",'INPUT_-_WP1_criteria'!BM26)</f>
        <v>0.75</v>
      </c>
      <c r="EN10" s="44">
        <f>IF(ISNA('INPUT_-_WP1_criteria'!BN26),"#N/A",'INPUT_-_WP1_criteria'!BN26)</f>
        <v>0.5</v>
      </c>
      <c r="EO10" s="44">
        <f>IF(ISNA('INPUT_-_WP1_criteria'!BO26),"#N/A",'INPUT_-_WP1_criteria'!BO26)</f>
        <v>0.75</v>
      </c>
      <c r="EP10" s="44" t="str">
        <f>IF(ISNA('INPUT_-_WP1_criteria'!BP26),"#N/A",'INPUT_-_WP1_criteria'!BP26)</f>
        <v>#N/A</v>
      </c>
      <c r="EQ10" s="44" t="str">
        <f>IF(ISNA('INPUT_-_WP1_criteria'!BQ26),"#N/A",'INPUT_-_WP1_criteria'!BQ26)</f>
        <v>#N/A</v>
      </c>
      <c r="ER10" s="44">
        <f>IF(ISNA('INPUT_-_WP1_criteria'!BR26),"#N/A",'INPUT_-_WP1_criteria'!BR26)</f>
        <v>0.75</v>
      </c>
      <c r="ES10" s="44" t="str">
        <f>IF(ISNA('INPUT_-_WP1_criteria'!BS26),"#N/A",'INPUT_-_WP1_criteria'!BS26)</f>
        <v>#N/A</v>
      </c>
      <c r="ET10" s="44" t="str">
        <f>IF(ISNA('INPUT_-_WP1_criteria'!BT26),"#N/A",'INPUT_-_WP1_criteria'!BT26)</f>
        <v>#N/A</v>
      </c>
      <c r="EU10" s="44">
        <f>IF(ISNA('INPUT_-_WP1_criteria'!BU26),"#N/A",'INPUT_-_WP1_criteria'!BU26)</f>
        <v>0.5</v>
      </c>
      <c r="EV10" s="44" t="str">
        <f>IF(ISNA('INPUT_-_WP1_criteria'!BV26),"#N/A",'INPUT_-_WP1_criteria'!BV26)</f>
        <v>#N/A</v>
      </c>
      <c r="EW10" s="44" t="str">
        <f>IF(ISNA('INPUT_-_WP1_criteria'!BW26),"#N/A",'INPUT_-_WP1_criteria'!BW26)</f>
        <v>#N/A</v>
      </c>
      <c r="EX10" s="44">
        <f>IF(ISNA('INPUT_-_WP1_criteria'!BX26),"#N/A",'INPUT_-_WP1_criteria'!BX26)</f>
        <v>0.75</v>
      </c>
      <c r="EY10" s="44">
        <f>IF(ISNA('INPUT_-_WP1_criteria'!BY26),"#N/A",'INPUT_-_WP1_criteria'!BY26)</f>
        <v>0.75</v>
      </c>
      <c r="EZ10" s="44"/>
    </row>
    <row r="11" spans="1:222" ht="25.5">
      <c r="A11" s="40">
        <f t="shared" si="0"/>
        <v>7</v>
      </c>
      <c r="B11" s="200"/>
      <c r="C11" s="41" t="s">
        <v>145</v>
      </c>
      <c r="D11" s="42">
        <v>4</v>
      </c>
      <c r="E11" s="43" t="str">
        <f>'INPUT_-_WP1_criteria'!C27</f>
        <v>Addressed</v>
      </c>
      <c r="F11" s="43" t="str">
        <f>'INPUT_-_WP1_criteria'!D27</f>
        <v>Addressed</v>
      </c>
      <c r="G11" s="43" t="str">
        <f>'INPUT_-_WP1_criteria'!E27</f>
        <v>Addressed</v>
      </c>
      <c r="H11" s="43" t="str">
        <f>'INPUT_-_WP1_criteria'!F27</f>
        <v>Addressed</v>
      </c>
      <c r="I11" s="43" t="str">
        <f>'INPUT_-_WP1_criteria'!G27</f>
        <v>Addressed</v>
      </c>
      <c r="J11" s="43" t="str">
        <f>'INPUT_-_WP1_criteria'!H27</f>
        <v>Addressed</v>
      </c>
      <c r="K11" s="43" t="str">
        <f>'INPUT_-_WP1_criteria'!I27</f>
        <v>Optimized</v>
      </c>
      <c r="L11" s="43" t="str">
        <f>'INPUT_-_WP1_criteria'!J27</f>
        <v>N/A</v>
      </c>
      <c r="M11" s="43" t="str">
        <f>'INPUT_-_WP1_criteria'!K27</f>
        <v>Addressed</v>
      </c>
      <c r="N11" s="43" t="str">
        <f>'INPUT_-_WP1_criteria'!L27</f>
        <v>Partially addressed</v>
      </c>
      <c r="O11" s="43" t="str">
        <f>'INPUT_-_WP1_criteria'!M27</f>
        <v>Partially addressed</v>
      </c>
      <c r="P11" s="43" t="str">
        <f>'INPUT_-_WP1_criteria'!N27</f>
        <v>Addressed</v>
      </c>
      <c r="Q11" s="43" t="str">
        <f>'INPUT_-_WP1_criteria'!O27</f>
        <v>Addressed</v>
      </c>
      <c r="R11" s="43" t="str">
        <f>'INPUT_-_WP1_criteria'!P27</f>
        <v>Optimized</v>
      </c>
      <c r="S11" s="43" t="str">
        <f>'INPUT_-_WP1_criteria'!Q27</f>
        <v>Optimized</v>
      </c>
      <c r="T11" s="43" t="str">
        <f>'INPUT_-_WP1_criteria'!R27</f>
        <v>Optimized</v>
      </c>
      <c r="U11" s="43" t="str">
        <f>'INPUT_-_WP1_criteria'!S27</f>
        <v>Optimized</v>
      </c>
      <c r="V11" s="43" t="str">
        <f>'INPUT_-_WP1_criteria'!T27</f>
        <v>Optimized</v>
      </c>
      <c r="W11" s="43" t="str">
        <f>'INPUT_-_WP1_criteria'!U27</f>
        <v>Addressed</v>
      </c>
      <c r="X11" s="43" t="str">
        <f>'INPUT_-_WP1_criteria'!V27</f>
        <v>Optimized</v>
      </c>
      <c r="Y11" s="43" t="str">
        <f>'INPUT_-_WP1_criteria'!W27</f>
        <v>Optimized</v>
      </c>
      <c r="Z11" s="43" t="str">
        <f>'INPUT_-_WP1_criteria'!X27</f>
        <v>Optimized</v>
      </c>
      <c r="AA11" s="43" t="str">
        <f>'INPUT_-_WP1_criteria'!Y27</f>
        <v>N/A</v>
      </c>
      <c r="AB11" s="43" t="str">
        <f>'INPUT_-_WP1_criteria'!Z27</f>
        <v>Optimized</v>
      </c>
      <c r="AC11" s="43" t="str">
        <f>'INPUT_-_WP1_criteria'!AA27</f>
        <v>Optimized</v>
      </c>
      <c r="AD11" s="43" t="str">
        <f>'INPUT_-_WP1_criteria'!AB27</f>
        <v>Optimized</v>
      </c>
      <c r="AE11" s="43" t="str">
        <f>'INPUT_-_WP1_criteria'!AC27</f>
        <v>N/A</v>
      </c>
      <c r="AF11" s="43" t="str">
        <f>'INPUT_-_WP1_criteria'!AD27</f>
        <v>Optimized</v>
      </c>
      <c r="AG11" s="43" t="str">
        <f>'INPUT_-_WP1_criteria'!AE27</f>
        <v>Optimized</v>
      </c>
      <c r="AH11" s="43" t="str">
        <f>'INPUT_-_WP1_criteria'!AF27</f>
        <v>N/A</v>
      </c>
      <c r="AI11" s="43" t="str">
        <f>'INPUT_-_WP1_criteria'!AG27</f>
        <v>Optimized</v>
      </c>
      <c r="AJ11" s="43" t="str">
        <f>'INPUT_-_WP1_criteria'!AH27</f>
        <v>Addressed</v>
      </c>
      <c r="AK11" s="43" t="str">
        <f>'INPUT_-_WP1_criteria'!AI27</f>
        <v>Optimized</v>
      </c>
      <c r="AL11" s="43" t="str">
        <f>'INPUT_-_WP1_criteria'!AJ27</f>
        <v>Optimized</v>
      </c>
      <c r="AM11" s="43" t="str">
        <f>'INPUT_-_WP1_criteria'!AK27</f>
        <v>Optimized</v>
      </c>
      <c r="AN11" s="43" t="str">
        <f>'INPUT_-_WP1_criteria'!AL27</f>
        <v>Optimized</v>
      </c>
      <c r="AO11" s="43" t="str">
        <f>'INPUT_-_WP1_criteria'!AM27</f>
        <v>N/A</v>
      </c>
      <c r="AP11" s="43" t="str">
        <f>'INPUT_-_WP1_criteria'!AN27</f>
        <v>Addressed</v>
      </c>
      <c r="AQ11" s="43" t="str">
        <f>'INPUT_-_WP1_criteria'!AO27</f>
        <v>N/A</v>
      </c>
      <c r="AR11" s="43" t="str">
        <f>'INPUT_-_WP1_criteria'!AP27</f>
        <v>Addressed</v>
      </c>
      <c r="AS11" s="43">
        <f>'INPUT_-_WP1_criteria'!AQ27</f>
        <v>0</v>
      </c>
      <c r="AT11" s="43">
        <f>'INPUT_-_WP1_criteria'!AR27</f>
        <v>0</v>
      </c>
      <c r="AU11" s="43" t="str">
        <f>'INPUT_-_WP1_criteria'!AS27</f>
        <v>N/A</v>
      </c>
      <c r="AV11" s="43" t="str">
        <f>'INPUT_-_WP1_criteria'!AT27</f>
        <v>N/A</v>
      </c>
      <c r="AW11" s="43" t="str">
        <f>'INPUT_-_WP1_criteria'!AU27</f>
        <v>N/A</v>
      </c>
      <c r="AX11" s="43" t="str">
        <f>'INPUT_-_WP1_criteria'!AV27</f>
        <v>N/A</v>
      </c>
      <c r="AY11" s="43" t="str">
        <f>'INPUT_-_WP1_criteria'!AW27</f>
        <v>N/A</v>
      </c>
      <c r="AZ11" s="43" t="str">
        <f>'INPUT_-_WP1_criteria'!AX27</f>
        <v>Addressed</v>
      </c>
      <c r="BA11" s="43" t="str">
        <f>'INPUT_-_WP1_criteria'!AY27</f>
        <v>N/A</v>
      </c>
      <c r="BB11" s="43" t="str">
        <f>'INPUT_-_WP1_criteria'!AZ27</f>
        <v>N/A</v>
      </c>
      <c r="BC11" s="43" t="str">
        <f>'INPUT_-_WP1_criteria'!BA27</f>
        <v>N/A</v>
      </c>
      <c r="BD11" s="132" t="str">
        <f>'INPUT_-_WP1_criteria'!BB27</f>
        <v>Partially addressed</v>
      </c>
      <c r="BE11" s="139" t="str">
        <f>'INPUT_-_WP1_criteria'!BC27</f>
        <v>optimized</v>
      </c>
      <c r="BF11" s="43" t="str">
        <f>'INPUT_-_WP1_criteria'!BD27</f>
        <v>optimized</v>
      </c>
      <c r="BG11" s="43" t="str">
        <f>'INPUT_-_WP1_criteria'!BE27</f>
        <v>initial</v>
      </c>
      <c r="BH11" s="43" t="str">
        <f>'INPUT_-_WP1_criteria'!BF27</f>
        <v>Optimized</v>
      </c>
      <c r="BI11" s="43" t="str">
        <f>'INPUT_-_WP1_criteria'!BG27</f>
        <v>N/A</v>
      </c>
      <c r="BJ11" s="43" t="str">
        <f>'INPUT_-_WP1_criteria'!BH27</f>
        <v>N/A</v>
      </c>
      <c r="BK11" s="43" t="str">
        <f>'INPUT_-_WP1_criteria'!BI27</f>
        <v>Optimized</v>
      </c>
      <c r="BL11" s="43" t="str">
        <f>'INPUT_-_WP1_criteria'!BJ27</f>
        <v>Optimized</v>
      </c>
      <c r="BM11" s="43" t="str">
        <f>'INPUT_-_WP1_criteria'!BK27</f>
        <v>Optimized</v>
      </c>
      <c r="BN11" s="43" t="str">
        <f>'INPUT_-_WP1_criteria'!BL27</f>
        <v>Optimized</v>
      </c>
      <c r="BO11" s="43" t="str">
        <f>'INPUT_-_WP1_criteria'!BM27</f>
        <v>Optimized</v>
      </c>
      <c r="BP11" s="43" t="str">
        <f>'INPUT_-_WP1_criteria'!BN27</f>
        <v>Initial</v>
      </c>
      <c r="BQ11" s="43" t="str">
        <f>'INPUT_-_WP1_criteria'!BO27</f>
        <v>Optimized</v>
      </c>
      <c r="BR11" s="43" t="str">
        <f>'INPUT_-_WP1_criteria'!BP27</f>
        <v>N/A</v>
      </c>
      <c r="BS11" s="43" t="str">
        <f>'INPUT_-_WP1_criteria'!BQ27</f>
        <v>Partially addressed</v>
      </c>
      <c r="BT11" s="43" t="str">
        <f>'INPUT_-_WP1_criteria'!BR27</f>
        <v>Optimized</v>
      </c>
      <c r="BU11" s="43" t="str">
        <f>'INPUT_-_WP1_criteria'!BS27</f>
        <v>N/A</v>
      </c>
      <c r="BV11" s="43" t="str">
        <f>'INPUT_-_WP1_criteria'!BT27</f>
        <v>Optimized</v>
      </c>
      <c r="BW11" s="43" t="str">
        <f>'INPUT_-_WP1_criteria'!BU27</f>
        <v>N/A</v>
      </c>
      <c r="BX11" s="43" t="str">
        <f>'INPUT_-_WP1_criteria'!BV27</f>
        <v>Optimized</v>
      </c>
      <c r="BY11" s="43" t="str">
        <f>'INPUT_-_WP1_criteria'!BW27</f>
        <v>N/A</v>
      </c>
      <c r="BZ11" s="43" t="str">
        <f>'INPUT_-_WP1_criteria'!BX27</f>
        <v>Optimized</v>
      </c>
      <c r="CA11" s="43" t="str">
        <f>'INPUT_-_WP1_criteria'!BY27</f>
        <v>Optimized</v>
      </c>
      <c r="CB11" s="44">
        <f>IF(ISNA('INPUT_-_WP1_criteria'!C28),"#N/A",'INPUT_-_WP1_criteria'!C28)</f>
        <v>0.66</v>
      </c>
      <c r="CC11" s="44">
        <f>IF(ISNA('INPUT_-_WP1_criteria'!D28),"#N/A",'INPUT_-_WP1_criteria'!D28)</f>
        <v>0.66</v>
      </c>
      <c r="CD11" s="44">
        <f>IF(ISNA('INPUT_-_WP1_criteria'!E28),"#N/A",'INPUT_-_WP1_criteria'!E28)</f>
        <v>0.66</v>
      </c>
      <c r="CE11" s="44">
        <f>IF(ISNA('INPUT_-_WP1_criteria'!F28),"#N/A",'INPUT_-_WP1_criteria'!F28)</f>
        <v>0.66</v>
      </c>
      <c r="CF11" s="44">
        <f>IF(ISNA('INPUT_-_WP1_criteria'!G28),"#N/A",'INPUT_-_WP1_criteria'!G28)</f>
        <v>0.66</v>
      </c>
      <c r="CG11" s="44">
        <f>IF(ISNA('INPUT_-_WP1_criteria'!H28),"#N/A",'INPUT_-_WP1_criteria'!H28)</f>
        <v>0.66</v>
      </c>
      <c r="CH11" s="44">
        <f>IF(ISNA('INPUT_-_WP1_criteria'!I28),"#N/A",'INPUT_-_WP1_criteria'!I28)</f>
        <v>1</v>
      </c>
      <c r="CI11" s="44">
        <f>IF(ISNA('INPUT_-_WP1_criteria'!J28),"#N/A",'INPUT_-_WP1_criteria'!J28)</f>
        <v>0</v>
      </c>
      <c r="CJ11" s="44">
        <f>IF(ISNA('INPUT_-_WP1_criteria'!K28),"#N/A",'INPUT_-_WP1_criteria'!K28)</f>
        <v>0.66</v>
      </c>
      <c r="CK11" s="44">
        <f>IF(ISNA('INPUT_-_WP1_criteria'!L28),"#N/A",'INPUT_-_WP1_criteria'!L28)</f>
        <v>0.33</v>
      </c>
      <c r="CL11" s="44">
        <f>IF(ISNA('INPUT_-_WP1_criteria'!M28),"#N/A",'INPUT_-_WP1_criteria'!M28)</f>
        <v>0.33</v>
      </c>
      <c r="CM11" s="44">
        <f>IF(ISNA('INPUT_-_WP1_criteria'!N28),"#N/A",'INPUT_-_WP1_criteria'!N28)</f>
        <v>0.66</v>
      </c>
      <c r="CN11" s="44">
        <f>IF(ISNA('INPUT_-_WP1_criteria'!O28),"#N/A",'INPUT_-_WP1_criteria'!O28)</f>
        <v>0.66</v>
      </c>
      <c r="CO11" s="44">
        <f>IF(ISNA('INPUT_-_WP1_criteria'!P28),"#N/A",'INPUT_-_WP1_criteria'!P28)</f>
        <v>1</v>
      </c>
      <c r="CP11" s="44">
        <f>IF(ISNA('INPUT_-_WP1_criteria'!Q28),"#N/A",'INPUT_-_WP1_criteria'!Q28)</f>
        <v>1</v>
      </c>
      <c r="CQ11" s="44">
        <f>IF(ISNA('INPUT_-_WP1_criteria'!R28),"#N/A",'INPUT_-_WP1_criteria'!R28)</f>
        <v>1</v>
      </c>
      <c r="CR11" s="44">
        <f>IF(ISNA('INPUT_-_WP1_criteria'!S28),"#N/A",'INPUT_-_WP1_criteria'!S28)</f>
        <v>1</v>
      </c>
      <c r="CS11" s="44">
        <f>IF(ISNA('INPUT_-_WP1_criteria'!T28),"#N/A",'INPUT_-_WP1_criteria'!T28)</f>
        <v>1</v>
      </c>
      <c r="CT11" s="44">
        <f>IF(ISNA('INPUT_-_WP1_criteria'!U28),"#N/A",'INPUT_-_WP1_criteria'!U28)</f>
        <v>0.66</v>
      </c>
      <c r="CU11" s="44">
        <f>IF(ISNA('INPUT_-_WP1_criteria'!V28),"#N/A",'INPUT_-_WP1_criteria'!V28)</f>
        <v>1</v>
      </c>
      <c r="CV11" s="44">
        <f>IF(ISNA('INPUT_-_WP1_criteria'!W28),"#N/A",'INPUT_-_WP1_criteria'!W28)</f>
        <v>1</v>
      </c>
      <c r="CW11" s="44">
        <f>IF(ISNA('INPUT_-_WP1_criteria'!X28),"#N/A",'INPUT_-_WP1_criteria'!X28)</f>
        <v>1</v>
      </c>
      <c r="CX11" s="44">
        <f>IF(ISNA('INPUT_-_WP1_criteria'!Y28),"#N/A",'INPUT_-_WP1_criteria'!Y28)</f>
        <v>0</v>
      </c>
      <c r="CY11" s="44">
        <f>IF(ISNA('INPUT_-_WP1_criteria'!Z28),"#N/A",'INPUT_-_WP1_criteria'!Z28)</f>
        <v>1</v>
      </c>
      <c r="CZ11" s="44">
        <f>IF(ISNA('INPUT_-_WP1_criteria'!AA28),"#N/A",'INPUT_-_WP1_criteria'!AA28)</f>
        <v>1</v>
      </c>
      <c r="DA11" s="44">
        <f>IF(ISNA('INPUT_-_WP1_criteria'!AB28),"#N/A",'INPUT_-_WP1_criteria'!AB28)</f>
        <v>1</v>
      </c>
      <c r="DB11" s="44">
        <f>IF(ISNA('INPUT_-_WP1_criteria'!AC28),"#N/A",'INPUT_-_WP1_criteria'!AC28)</f>
        <v>0</v>
      </c>
      <c r="DC11" s="44">
        <f>IF(ISNA('INPUT_-_WP1_criteria'!AD28),"#N/A",'INPUT_-_WP1_criteria'!AD28)</f>
        <v>1</v>
      </c>
      <c r="DD11" s="44">
        <f>IF(ISNA('INPUT_-_WP1_criteria'!AE28),"#N/A",'INPUT_-_WP1_criteria'!AE28)</f>
        <v>1</v>
      </c>
      <c r="DE11" s="44">
        <f>IF(ISNA('INPUT_-_WP1_criteria'!AF28),"#N/A",'INPUT_-_WP1_criteria'!AF28)</f>
        <v>0</v>
      </c>
      <c r="DF11" s="44">
        <f>IF(ISNA('INPUT_-_WP1_criteria'!AG28),"#N/A",'INPUT_-_WP1_criteria'!AG28)</f>
        <v>1</v>
      </c>
      <c r="DG11" s="44">
        <f>IF(ISNA('INPUT_-_WP1_criteria'!AH28),"#N/A",'INPUT_-_WP1_criteria'!AH28)</f>
        <v>0.66</v>
      </c>
      <c r="DH11" s="44">
        <f>IF(ISNA('INPUT_-_WP1_criteria'!AI28),"#N/A",'INPUT_-_WP1_criteria'!AI28)</f>
        <v>1</v>
      </c>
      <c r="DI11" s="44">
        <f>IF(ISNA('INPUT_-_WP1_criteria'!AJ28),"#N/A",'INPUT_-_WP1_criteria'!AJ28)</f>
        <v>1</v>
      </c>
      <c r="DJ11" s="44">
        <f>IF(ISNA('INPUT_-_WP1_criteria'!AK28),"#N/A",'INPUT_-_WP1_criteria'!AK28)</f>
        <v>1</v>
      </c>
      <c r="DK11" s="44">
        <f>IF(ISNA('INPUT_-_WP1_criteria'!AL28),"#N/A",'INPUT_-_WP1_criteria'!AL28)</f>
        <v>1</v>
      </c>
      <c r="DL11" s="44">
        <f>IF(ISNA('INPUT_-_WP1_criteria'!AM28),"#N/A",'INPUT_-_WP1_criteria'!AM28)</f>
        <v>0</v>
      </c>
      <c r="DM11" s="44">
        <f>IF(ISNA('INPUT_-_WP1_criteria'!AN28),"#N/A",'INPUT_-_WP1_criteria'!AN28)</f>
        <v>0.66</v>
      </c>
      <c r="DN11" s="44">
        <f>IF(ISNA('INPUT_-_WP1_criteria'!AO28),"#N/A",'INPUT_-_WP1_criteria'!AO28)</f>
        <v>0</v>
      </c>
      <c r="DO11" s="44">
        <f>IF(ISNA('INPUT_-_WP1_criteria'!AP28),"#N/A",'INPUT_-_WP1_criteria'!AP28)</f>
        <v>0.66</v>
      </c>
      <c r="DP11" s="44" t="str">
        <f>IF(ISNA('INPUT_-_WP1_criteria'!AQ28),"#N/A",'INPUT_-_WP1_criteria'!AQ28)</f>
        <v>#N/A</v>
      </c>
      <c r="DQ11" s="44" t="str">
        <f>IF(ISNA('INPUT_-_WP1_criteria'!AR28),"#N/A",'INPUT_-_WP1_criteria'!AR28)</f>
        <v>#N/A</v>
      </c>
      <c r="DR11" s="44">
        <f>IF(ISNA('INPUT_-_WP1_criteria'!AS28),"#N/A",'INPUT_-_WP1_criteria'!AS28)</f>
        <v>0</v>
      </c>
      <c r="DS11" s="44">
        <f>IF(ISNA('INPUT_-_WP1_criteria'!AT28),"#N/A",'INPUT_-_WP1_criteria'!AT28)</f>
        <v>0</v>
      </c>
      <c r="DT11" s="44">
        <f>IF(ISNA('INPUT_-_WP1_criteria'!AU28),"#N/A",'INPUT_-_WP1_criteria'!AU28)</f>
        <v>0</v>
      </c>
      <c r="DU11" s="44">
        <f>IF(ISNA('INPUT_-_WP1_criteria'!AV28),"#N/A",'INPUT_-_WP1_criteria'!AV28)</f>
        <v>0</v>
      </c>
      <c r="DV11" s="44">
        <f>IF(ISNA('INPUT_-_WP1_criteria'!AW28),"#N/A",'INPUT_-_WP1_criteria'!AW28)</f>
        <v>0</v>
      </c>
      <c r="DW11" s="44">
        <f>IF(ISNA('INPUT_-_WP1_criteria'!AX28),"#N/A",'INPUT_-_WP1_criteria'!AX28)</f>
        <v>0.66</v>
      </c>
      <c r="DX11" s="44">
        <f>IF(ISNA('INPUT_-_WP1_criteria'!AY28),"#N/A",'INPUT_-_WP1_criteria'!AY28)</f>
        <v>0</v>
      </c>
      <c r="DY11" s="44">
        <f>IF(ISNA('INPUT_-_WP1_criteria'!AZ28),"#N/A",'INPUT_-_WP1_criteria'!AZ28)</f>
        <v>0</v>
      </c>
      <c r="DZ11" s="44">
        <f>IF(ISNA('INPUT_-_WP1_criteria'!BA28),"#N/A",'INPUT_-_WP1_criteria'!BA28)</f>
        <v>0</v>
      </c>
      <c r="EA11" s="181">
        <f>IF(ISNA('INPUT_-_WP1_criteria'!BB28),"#N/A",'INPUT_-_WP1_criteria'!BB28)</f>
        <v>0.33</v>
      </c>
      <c r="EB11" s="187"/>
      <c r="EC11" s="184">
        <f>IF(ISNA('INPUT_-_WP1_criteria'!BC28),"#N/A",'INPUT_-_WP1_criteria'!BC28)</f>
        <v>1</v>
      </c>
      <c r="ED11" s="44">
        <f>IF(ISNA('INPUT_-_WP1_criteria'!BD28),"#N/A",'INPUT_-_WP1_criteria'!BD28)</f>
        <v>1</v>
      </c>
      <c r="EE11" s="44">
        <f>IF(ISNA('INPUT_-_WP1_criteria'!BE28),"#N/A",'INPUT_-_WP1_criteria'!BE28)</f>
        <v>0</v>
      </c>
      <c r="EF11" s="44">
        <f>IF(ISNA('INPUT_-_WP1_criteria'!BF28),"#N/A",'INPUT_-_WP1_criteria'!BF28)</f>
        <v>1</v>
      </c>
      <c r="EG11" s="44">
        <f>IF(ISNA('INPUT_-_WP1_criteria'!BG28),"#N/A",'INPUT_-_WP1_criteria'!BG28)</f>
        <v>0</v>
      </c>
      <c r="EH11" s="44">
        <f>IF(ISNA('INPUT_-_WP1_criteria'!BH28),"#N/A",'INPUT_-_WP1_criteria'!BH28)</f>
        <v>0</v>
      </c>
      <c r="EI11" s="44">
        <f>IF(ISNA('INPUT_-_WP1_criteria'!BI28),"#N/A",'INPUT_-_WP1_criteria'!BI28)</f>
        <v>1</v>
      </c>
      <c r="EJ11" s="44">
        <f>IF(ISNA('INPUT_-_WP1_criteria'!BJ28),"#N/A",'INPUT_-_WP1_criteria'!BJ28)</f>
        <v>1</v>
      </c>
      <c r="EK11" s="44">
        <f>IF(ISNA('INPUT_-_WP1_criteria'!BK28),"#N/A",'INPUT_-_WP1_criteria'!BK28)</f>
        <v>1</v>
      </c>
      <c r="EL11" s="44">
        <f>IF(ISNA('INPUT_-_WP1_criteria'!BL28),"#N/A",'INPUT_-_WP1_criteria'!BL28)</f>
        <v>1</v>
      </c>
      <c r="EM11" s="44">
        <f>IF(ISNA('INPUT_-_WP1_criteria'!BM28),"#N/A",'INPUT_-_WP1_criteria'!BM28)</f>
        <v>1</v>
      </c>
      <c r="EN11" s="44">
        <f>IF(ISNA('INPUT_-_WP1_criteria'!BN28),"#N/A",'INPUT_-_WP1_criteria'!BN28)</f>
        <v>0</v>
      </c>
      <c r="EO11" s="44">
        <f>IF(ISNA('INPUT_-_WP1_criteria'!BO28),"#N/A",'INPUT_-_WP1_criteria'!BO28)</f>
        <v>1</v>
      </c>
      <c r="EP11" s="44">
        <f>IF(ISNA('INPUT_-_WP1_criteria'!BP28),"#N/A",'INPUT_-_WP1_criteria'!BP28)</f>
        <v>0</v>
      </c>
      <c r="EQ11" s="44">
        <f>IF(ISNA('INPUT_-_WP1_criteria'!BQ28),"#N/A",'INPUT_-_WP1_criteria'!BQ28)</f>
        <v>0.33</v>
      </c>
      <c r="ER11" s="44">
        <f>IF(ISNA('INPUT_-_WP1_criteria'!BR28),"#N/A",'INPUT_-_WP1_criteria'!BR28)</f>
        <v>1</v>
      </c>
      <c r="ES11" s="44">
        <f>IF(ISNA('INPUT_-_WP1_criteria'!BS28),"#N/A",'INPUT_-_WP1_criteria'!BS28)</f>
        <v>0</v>
      </c>
      <c r="ET11" s="44">
        <f>IF(ISNA('INPUT_-_WP1_criteria'!BT28),"#N/A",'INPUT_-_WP1_criteria'!BT28)</f>
        <v>1</v>
      </c>
      <c r="EU11" s="44">
        <f>IF(ISNA('INPUT_-_WP1_criteria'!BU28),"#N/A",'INPUT_-_WP1_criteria'!BU28)</f>
        <v>0</v>
      </c>
      <c r="EV11" s="44">
        <f>IF(ISNA('INPUT_-_WP1_criteria'!BV28),"#N/A",'INPUT_-_WP1_criteria'!BV28)</f>
        <v>1</v>
      </c>
      <c r="EW11" s="44">
        <f>IF(ISNA('INPUT_-_WP1_criteria'!BW28),"#N/A",'INPUT_-_WP1_criteria'!BW28)</f>
        <v>0</v>
      </c>
      <c r="EX11" s="44">
        <f>IF(ISNA('INPUT_-_WP1_criteria'!BX28),"#N/A",'INPUT_-_WP1_criteria'!BX28)</f>
        <v>1</v>
      </c>
      <c r="EY11" s="44">
        <f>IF(ISNA('INPUT_-_WP1_criteria'!BY28),"#N/A",'INPUT_-_WP1_criteria'!BY28)</f>
        <v>1</v>
      </c>
      <c r="EZ11" s="44"/>
    </row>
    <row r="12" spans="1:222">
      <c r="A12" s="40">
        <f t="shared" si="0"/>
        <v>8</v>
      </c>
      <c r="B12" s="200"/>
      <c r="C12" s="46" t="s">
        <v>146</v>
      </c>
      <c r="D12" s="42">
        <v>4</v>
      </c>
      <c r="E12" s="43" t="str">
        <f>'INPUT_-_WP1_criteria'!C29</f>
        <v>very popular</v>
      </c>
      <c r="F12" s="43" t="str">
        <f>'INPUT_-_WP1_criteria'!D29</f>
        <v>very popular</v>
      </c>
      <c r="G12" s="43" t="str">
        <f>'INPUT_-_WP1_criteria'!E29</f>
        <v>very popular</v>
      </c>
      <c r="H12" s="43" t="str">
        <f>'INPUT_-_WP1_criteria'!F29</f>
        <v>very popular</v>
      </c>
      <c r="I12" s="43" t="str">
        <f>'INPUT_-_WP1_criteria'!G29</f>
        <v>very popular</v>
      </c>
      <c r="J12" s="43" t="str">
        <f>'INPUT_-_WP1_criteria'!H29</f>
        <v>very popular</v>
      </c>
      <c r="K12" s="43" t="str">
        <f>'INPUT_-_WP1_criteria'!I29</f>
        <v>very popular</v>
      </c>
      <c r="L12" s="43" t="str">
        <f>'INPUT_-_WP1_criteria'!J29</f>
        <v>very popular</v>
      </c>
      <c r="M12" s="43" t="str">
        <f>'INPUT_-_WP1_criteria'!K29</f>
        <v>very popular</v>
      </c>
      <c r="N12" s="43" t="str">
        <f>'INPUT_-_WP1_criteria'!L29</f>
        <v>very popular</v>
      </c>
      <c r="O12" s="43" t="str">
        <f>'INPUT_-_WP1_criteria'!M29</f>
        <v>very popular</v>
      </c>
      <c r="P12" s="43" t="str">
        <f>'INPUT_-_WP1_criteria'!N29</f>
        <v>Very popular</v>
      </c>
      <c r="Q12" s="43" t="str">
        <f>'INPUT_-_WP1_criteria'!O29</f>
        <v>very popular</v>
      </c>
      <c r="R12" s="43" t="str">
        <f>'INPUT_-_WP1_criteria'!P29</f>
        <v>very popular</v>
      </c>
      <c r="S12" s="43" t="str">
        <f>'INPUT_-_WP1_criteria'!Q29</f>
        <v>very popular</v>
      </c>
      <c r="T12" s="43" t="str">
        <f>'INPUT_-_WP1_criteria'!R29</f>
        <v>very popular</v>
      </c>
      <c r="U12" s="43" t="str">
        <f>'INPUT_-_WP1_criteria'!S29</f>
        <v>very popular</v>
      </c>
      <c r="V12" s="43" t="str">
        <f>'INPUT_-_WP1_criteria'!T29</f>
        <v>very popular</v>
      </c>
      <c r="W12" s="43" t="str">
        <f>'INPUT_-_WP1_criteria'!U29</f>
        <v>very popular</v>
      </c>
      <c r="X12" s="43" t="str">
        <f>'INPUT_-_WP1_criteria'!V29</f>
        <v>very popular</v>
      </c>
      <c r="Y12" s="43" t="str">
        <f>'INPUT_-_WP1_criteria'!W29</f>
        <v>very popular</v>
      </c>
      <c r="Z12" s="43" t="str">
        <f>'INPUT_-_WP1_criteria'!X29</f>
        <v>very popular</v>
      </c>
      <c r="AA12" s="43" t="str">
        <f>'INPUT_-_WP1_criteria'!Y29</f>
        <v>very popular</v>
      </c>
      <c r="AB12" s="43" t="str">
        <f>'INPUT_-_WP1_criteria'!Z29</f>
        <v>very popular</v>
      </c>
      <c r="AC12" s="43" t="str">
        <f>'INPUT_-_WP1_criteria'!AA29</f>
        <v>very popular</v>
      </c>
      <c r="AD12" s="43" t="str">
        <f>'INPUT_-_WP1_criteria'!AB29</f>
        <v>very popular</v>
      </c>
      <c r="AE12" s="43" t="str">
        <f>'INPUT_-_WP1_criteria'!AC29</f>
        <v>very popular</v>
      </c>
      <c r="AF12" s="43" t="str">
        <f>'INPUT_-_WP1_criteria'!AD29</f>
        <v>very popular</v>
      </c>
      <c r="AG12" s="43" t="str">
        <f>'INPUT_-_WP1_criteria'!AE29</f>
        <v>very popular</v>
      </c>
      <c r="AH12" s="43" t="str">
        <f>'INPUT_-_WP1_criteria'!AF29</f>
        <v>very popular</v>
      </c>
      <c r="AI12" s="43" t="str">
        <f>'INPUT_-_WP1_criteria'!AG29</f>
        <v>very popular</v>
      </c>
      <c r="AJ12" s="43" t="str">
        <f>'INPUT_-_WP1_criteria'!AH29</f>
        <v>very popular</v>
      </c>
      <c r="AK12" s="43" t="str">
        <f>'INPUT_-_WP1_criteria'!AI29</f>
        <v>very popular</v>
      </c>
      <c r="AL12" s="43" t="str">
        <f>'INPUT_-_WP1_criteria'!AJ29</f>
        <v>very popular</v>
      </c>
      <c r="AM12" s="43" t="str">
        <f>'INPUT_-_WP1_criteria'!AK29</f>
        <v>Very popular</v>
      </c>
      <c r="AN12" s="43" t="str">
        <f>'INPUT_-_WP1_criteria'!AL29</f>
        <v>Very popular</v>
      </c>
      <c r="AO12" s="43" t="str">
        <f>'INPUT_-_WP1_criteria'!AM29</f>
        <v>Very popular</v>
      </c>
      <c r="AP12" s="43" t="str">
        <f>'INPUT_-_WP1_criteria'!AN29</f>
        <v>very popular</v>
      </c>
      <c r="AQ12" s="43" t="str">
        <f>'INPUT_-_WP1_criteria'!AO29</f>
        <v>Very popular</v>
      </c>
      <c r="AR12" s="43" t="str">
        <f>'INPUT_-_WP1_criteria'!AP29</f>
        <v>Very popular</v>
      </c>
      <c r="AS12" s="43" t="str">
        <f>'INPUT_-_WP1_criteria'!AQ29</f>
        <v>Very popular</v>
      </c>
      <c r="AT12" s="43" t="str">
        <f>'INPUT_-_WP1_criteria'!AR29</f>
        <v>Very popular</v>
      </c>
      <c r="AU12" s="43" t="str">
        <f>'INPUT_-_WP1_criteria'!AS29</f>
        <v>Very popular</v>
      </c>
      <c r="AV12" s="43" t="str">
        <f>'INPUT_-_WP1_criteria'!AT29</f>
        <v>Very popular</v>
      </c>
      <c r="AW12" s="43" t="str">
        <f>'INPUT_-_WP1_criteria'!AU29</f>
        <v>Very popular</v>
      </c>
      <c r="AX12" s="43" t="str">
        <f>'INPUT_-_WP1_criteria'!AV29</f>
        <v>Very popular</v>
      </c>
      <c r="AY12" s="43" t="str">
        <f>'INPUT_-_WP1_criteria'!AW29</f>
        <v>Very popular</v>
      </c>
      <c r="AZ12" s="43" t="str">
        <f>'INPUT_-_WP1_criteria'!AX29</f>
        <v>Very popular</v>
      </c>
      <c r="BA12" s="43" t="str">
        <f>'INPUT_-_WP1_criteria'!AY29</f>
        <v>Very popular</v>
      </c>
      <c r="BB12" s="43" t="str">
        <f>'INPUT_-_WP1_criteria'!AZ29</f>
        <v>Very popular</v>
      </c>
      <c r="BC12" s="43" t="str">
        <f>'INPUT_-_WP1_criteria'!BA29</f>
        <v>very popular</v>
      </c>
      <c r="BD12" s="132" t="str">
        <f>'INPUT_-_WP1_criteria'!BB29</f>
        <v>very popular</v>
      </c>
      <c r="BE12" s="139" t="str">
        <f>'INPUT_-_WP1_criteria'!BC29</f>
        <v>very popular</v>
      </c>
      <c r="BF12" s="43" t="str">
        <f>'INPUT_-_WP1_criteria'!BD29</f>
        <v>very popular</v>
      </c>
      <c r="BG12" s="43" t="str">
        <f>'INPUT_-_WP1_criteria'!BE29</f>
        <v>very popular</v>
      </c>
      <c r="BH12" s="43" t="str">
        <f>'INPUT_-_WP1_criteria'!BF29</f>
        <v>very popular</v>
      </c>
      <c r="BI12" s="43" t="str">
        <f>'INPUT_-_WP1_criteria'!BG29</f>
        <v>very popular</v>
      </c>
      <c r="BJ12" s="43" t="str">
        <f>'INPUT_-_WP1_criteria'!BH29</f>
        <v>Unusual</v>
      </c>
      <c r="BK12" s="43" t="str">
        <f>'INPUT_-_WP1_criteria'!BI29</f>
        <v>Very popular</v>
      </c>
      <c r="BL12" s="43" t="str">
        <f>'INPUT_-_WP1_criteria'!BJ29</f>
        <v>Very popular</v>
      </c>
      <c r="BM12" s="43" t="str">
        <f>'INPUT_-_WP1_criteria'!BK29</f>
        <v>Very popular</v>
      </c>
      <c r="BN12" s="43" t="str">
        <f>'INPUT_-_WP1_criteria'!BL29</f>
        <v>Very popular</v>
      </c>
      <c r="BO12" s="43" t="str">
        <f>'INPUT_-_WP1_criteria'!BM29</f>
        <v>Very popular</v>
      </c>
      <c r="BP12" s="43" t="str">
        <f>'INPUT_-_WP1_criteria'!BN29</f>
        <v>Very popular</v>
      </c>
      <c r="BQ12" s="43" t="str">
        <f>'INPUT_-_WP1_criteria'!BO29</f>
        <v>Very popular</v>
      </c>
      <c r="BR12" s="43" t="str">
        <f>'INPUT_-_WP1_criteria'!BP29</f>
        <v>Very popular</v>
      </c>
      <c r="BS12" s="43" t="str">
        <f>'INPUT_-_WP1_criteria'!BQ29</f>
        <v>Very popular</v>
      </c>
      <c r="BT12" s="43" t="str">
        <f>'INPUT_-_WP1_criteria'!BR29</f>
        <v>Very popular</v>
      </c>
      <c r="BU12" s="43" t="str">
        <f>'INPUT_-_WP1_criteria'!BS29</f>
        <v>Very popular</v>
      </c>
      <c r="BV12" s="43" t="str">
        <f>'INPUT_-_WP1_criteria'!BT29</f>
        <v>Very popular</v>
      </c>
      <c r="BW12" s="43" t="str">
        <f>'INPUT_-_WP1_criteria'!BU29</f>
        <v>Very popular</v>
      </c>
      <c r="BX12" s="43" t="str">
        <f>'INPUT_-_WP1_criteria'!BV29</f>
        <v>Very popular</v>
      </c>
      <c r="BY12" s="43" t="str">
        <f>'INPUT_-_WP1_criteria'!BW29</f>
        <v>Very popular</v>
      </c>
      <c r="BZ12" s="43" t="str">
        <f>'INPUT_-_WP1_criteria'!BX29</f>
        <v>Very popular</v>
      </c>
      <c r="CA12" s="43" t="str">
        <f>'INPUT_-_WP1_criteria'!BY29</f>
        <v>Very popular</v>
      </c>
      <c r="CB12" s="44">
        <f>IF(ISNA('INPUT_-_WP1_criteria'!C30),"#N/A",'INPUT_-_WP1_criteria'!C30)</f>
        <v>1</v>
      </c>
      <c r="CC12" s="44">
        <f>IF(ISNA('INPUT_-_WP1_criteria'!D30),"#N/A",'INPUT_-_WP1_criteria'!D30)</f>
        <v>1</v>
      </c>
      <c r="CD12" s="44">
        <f>IF(ISNA('INPUT_-_WP1_criteria'!E30),"#N/A",'INPUT_-_WP1_criteria'!E30)</f>
        <v>1</v>
      </c>
      <c r="CE12" s="44">
        <f>IF(ISNA('INPUT_-_WP1_criteria'!F30),"#N/A",'INPUT_-_WP1_criteria'!F30)</f>
        <v>1</v>
      </c>
      <c r="CF12" s="44">
        <f>IF(ISNA('INPUT_-_WP1_criteria'!G30),"#N/A",'INPUT_-_WP1_criteria'!G30)</f>
        <v>1</v>
      </c>
      <c r="CG12" s="44">
        <f>IF(ISNA('INPUT_-_WP1_criteria'!H30),"#N/A",'INPUT_-_WP1_criteria'!H30)</f>
        <v>1</v>
      </c>
      <c r="CH12" s="44">
        <f>IF(ISNA('INPUT_-_WP1_criteria'!I30),"#N/A",'INPUT_-_WP1_criteria'!I30)</f>
        <v>1</v>
      </c>
      <c r="CI12" s="44">
        <f>IF(ISNA('INPUT_-_WP1_criteria'!J30),"#N/A",'INPUT_-_WP1_criteria'!J30)</f>
        <v>1</v>
      </c>
      <c r="CJ12" s="44">
        <f>IF(ISNA('INPUT_-_WP1_criteria'!K30),"#N/A",'INPUT_-_WP1_criteria'!K30)</f>
        <v>1</v>
      </c>
      <c r="CK12" s="44">
        <f>IF(ISNA('INPUT_-_WP1_criteria'!L30),"#N/A",'INPUT_-_WP1_criteria'!L30)</f>
        <v>1</v>
      </c>
      <c r="CL12" s="44">
        <f>IF(ISNA('INPUT_-_WP1_criteria'!M30),"#N/A",'INPUT_-_WP1_criteria'!M30)</f>
        <v>1</v>
      </c>
      <c r="CM12" s="44">
        <f>IF(ISNA('INPUT_-_WP1_criteria'!N30),"#N/A",'INPUT_-_WP1_criteria'!N30)</f>
        <v>1</v>
      </c>
      <c r="CN12" s="44">
        <f>IF(ISNA('INPUT_-_WP1_criteria'!O30),"#N/A",'INPUT_-_WP1_criteria'!O30)</f>
        <v>1</v>
      </c>
      <c r="CO12" s="44">
        <f>IF(ISNA('INPUT_-_WP1_criteria'!P30),"#N/A",'INPUT_-_WP1_criteria'!P30)</f>
        <v>1</v>
      </c>
      <c r="CP12" s="44">
        <f>IF(ISNA('INPUT_-_WP1_criteria'!Q30),"#N/A",'INPUT_-_WP1_criteria'!Q30)</f>
        <v>1</v>
      </c>
      <c r="CQ12" s="44">
        <f>IF(ISNA('INPUT_-_WP1_criteria'!R30),"#N/A",'INPUT_-_WP1_criteria'!R30)</f>
        <v>1</v>
      </c>
      <c r="CR12" s="44">
        <f>IF(ISNA('INPUT_-_WP1_criteria'!S30),"#N/A",'INPUT_-_WP1_criteria'!S30)</f>
        <v>1</v>
      </c>
      <c r="CS12" s="44">
        <f>IF(ISNA('INPUT_-_WP1_criteria'!T30),"#N/A",'INPUT_-_WP1_criteria'!T30)</f>
        <v>1</v>
      </c>
      <c r="CT12" s="44">
        <f>IF(ISNA('INPUT_-_WP1_criteria'!U30),"#N/A",'INPUT_-_WP1_criteria'!U30)</f>
        <v>1</v>
      </c>
      <c r="CU12" s="44">
        <f>IF(ISNA('INPUT_-_WP1_criteria'!V30),"#N/A",'INPUT_-_WP1_criteria'!V30)</f>
        <v>1</v>
      </c>
      <c r="CV12" s="44">
        <f>IF(ISNA('INPUT_-_WP1_criteria'!W30),"#N/A",'INPUT_-_WP1_criteria'!W30)</f>
        <v>1</v>
      </c>
      <c r="CW12" s="44">
        <f>IF(ISNA('INPUT_-_WP1_criteria'!X30),"#N/A",'INPUT_-_WP1_criteria'!X30)</f>
        <v>1</v>
      </c>
      <c r="CX12" s="44">
        <f>IF(ISNA('INPUT_-_WP1_criteria'!Y30),"#N/A",'INPUT_-_WP1_criteria'!Y30)</f>
        <v>1</v>
      </c>
      <c r="CY12" s="44">
        <f>IF(ISNA('INPUT_-_WP1_criteria'!Z30),"#N/A",'INPUT_-_WP1_criteria'!Z30)</f>
        <v>1</v>
      </c>
      <c r="CZ12" s="44">
        <f>IF(ISNA('INPUT_-_WP1_criteria'!AA30),"#N/A",'INPUT_-_WP1_criteria'!AA30)</f>
        <v>1</v>
      </c>
      <c r="DA12" s="44">
        <f>IF(ISNA('INPUT_-_WP1_criteria'!AB30),"#N/A",'INPUT_-_WP1_criteria'!AB30)</f>
        <v>1</v>
      </c>
      <c r="DB12" s="44">
        <f>IF(ISNA('INPUT_-_WP1_criteria'!AC30),"#N/A",'INPUT_-_WP1_criteria'!AC30)</f>
        <v>1</v>
      </c>
      <c r="DC12" s="44">
        <f>IF(ISNA('INPUT_-_WP1_criteria'!AD30),"#N/A",'INPUT_-_WP1_criteria'!AD30)</f>
        <v>1</v>
      </c>
      <c r="DD12" s="44">
        <f>IF(ISNA('INPUT_-_WP1_criteria'!AE30),"#N/A",'INPUT_-_WP1_criteria'!AE30)</f>
        <v>1</v>
      </c>
      <c r="DE12" s="44">
        <f>IF(ISNA('INPUT_-_WP1_criteria'!AF30),"#N/A",'INPUT_-_WP1_criteria'!AF30)</f>
        <v>1</v>
      </c>
      <c r="DF12" s="44">
        <f>IF(ISNA('INPUT_-_WP1_criteria'!AG30),"#N/A",'INPUT_-_WP1_criteria'!AG30)</f>
        <v>1</v>
      </c>
      <c r="DG12" s="44">
        <f>IF(ISNA('INPUT_-_WP1_criteria'!AH30),"#N/A",'INPUT_-_WP1_criteria'!AH30)</f>
        <v>1</v>
      </c>
      <c r="DH12" s="44">
        <f>IF(ISNA('INPUT_-_WP1_criteria'!AI30),"#N/A",'INPUT_-_WP1_criteria'!AI30)</f>
        <v>1</v>
      </c>
      <c r="DI12" s="44">
        <f>IF(ISNA('INPUT_-_WP1_criteria'!AJ30),"#N/A",'INPUT_-_WP1_criteria'!AJ30)</f>
        <v>1</v>
      </c>
      <c r="DJ12" s="44">
        <f>IF(ISNA('INPUT_-_WP1_criteria'!AK30),"#N/A",'INPUT_-_WP1_criteria'!AK30)</f>
        <v>1</v>
      </c>
      <c r="DK12" s="44">
        <f>IF(ISNA('INPUT_-_WP1_criteria'!AL30),"#N/A",'INPUT_-_WP1_criteria'!AL30)</f>
        <v>1</v>
      </c>
      <c r="DL12" s="44">
        <f>IF(ISNA('INPUT_-_WP1_criteria'!AM30),"#N/A",'INPUT_-_WP1_criteria'!AM30)</f>
        <v>1</v>
      </c>
      <c r="DM12" s="44">
        <f>IF(ISNA('INPUT_-_WP1_criteria'!AN30),"#N/A",'INPUT_-_WP1_criteria'!AN30)</f>
        <v>1</v>
      </c>
      <c r="DN12" s="44">
        <f>IF(ISNA('INPUT_-_WP1_criteria'!AO30),"#N/A",'INPUT_-_WP1_criteria'!AO30)</f>
        <v>1</v>
      </c>
      <c r="DO12" s="44">
        <f>IF(ISNA('INPUT_-_WP1_criteria'!AP30),"#N/A",'INPUT_-_WP1_criteria'!AP30)</f>
        <v>1</v>
      </c>
      <c r="DP12" s="44">
        <f>IF(ISNA('INPUT_-_WP1_criteria'!AQ30),"#N/A",'INPUT_-_WP1_criteria'!AQ30)</f>
        <v>1</v>
      </c>
      <c r="DQ12" s="44">
        <f>IF(ISNA('INPUT_-_WP1_criteria'!AR30),"#N/A",'INPUT_-_WP1_criteria'!AR30)</f>
        <v>1</v>
      </c>
      <c r="DR12" s="44">
        <f>IF(ISNA('INPUT_-_WP1_criteria'!AS30),"#N/A",'INPUT_-_WP1_criteria'!AS30)</f>
        <v>1</v>
      </c>
      <c r="DS12" s="44">
        <f>IF(ISNA('INPUT_-_WP1_criteria'!AT30),"#N/A",'INPUT_-_WP1_criteria'!AT30)</f>
        <v>1</v>
      </c>
      <c r="DT12" s="44">
        <f>IF(ISNA('INPUT_-_WP1_criteria'!AU30),"#N/A",'INPUT_-_WP1_criteria'!AU30)</f>
        <v>1</v>
      </c>
      <c r="DU12" s="44">
        <f>IF(ISNA('INPUT_-_WP1_criteria'!AV30),"#N/A",'INPUT_-_WP1_criteria'!AV30)</f>
        <v>1</v>
      </c>
      <c r="DV12" s="44">
        <f>IF(ISNA('INPUT_-_WP1_criteria'!AW30),"#N/A",'INPUT_-_WP1_criteria'!AW30)</f>
        <v>1</v>
      </c>
      <c r="DW12" s="44">
        <f>IF(ISNA('INPUT_-_WP1_criteria'!AX30),"#N/A",'INPUT_-_WP1_criteria'!AX30)</f>
        <v>1</v>
      </c>
      <c r="DX12" s="44">
        <f>IF(ISNA('INPUT_-_WP1_criteria'!AY30),"#N/A",'INPUT_-_WP1_criteria'!AY30)</f>
        <v>1</v>
      </c>
      <c r="DY12" s="44">
        <f>IF(ISNA('INPUT_-_WP1_criteria'!AZ30),"#N/A",'INPUT_-_WP1_criteria'!AZ30)</f>
        <v>1</v>
      </c>
      <c r="DZ12" s="44">
        <f>IF(ISNA('INPUT_-_WP1_criteria'!BA30),"#N/A",'INPUT_-_WP1_criteria'!BA30)</f>
        <v>1</v>
      </c>
      <c r="EA12" s="181">
        <f>IF(ISNA('INPUT_-_WP1_criteria'!BB30),"#N/A",'INPUT_-_WP1_criteria'!BB30)</f>
        <v>1</v>
      </c>
      <c r="EB12" s="187"/>
      <c r="EC12" s="184">
        <f>IF(ISNA('INPUT_-_WP1_criteria'!BC30),"#N/A",'INPUT_-_WP1_criteria'!BC30)</f>
        <v>1</v>
      </c>
      <c r="ED12" s="44">
        <f>IF(ISNA('INPUT_-_WP1_criteria'!BD30),"#N/A",'INPUT_-_WP1_criteria'!BD30)</f>
        <v>1</v>
      </c>
      <c r="EE12" s="44">
        <f>IF(ISNA('INPUT_-_WP1_criteria'!BE30),"#N/A",'INPUT_-_WP1_criteria'!BE30)</f>
        <v>1</v>
      </c>
      <c r="EF12" s="44">
        <f>IF(ISNA('INPUT_-_WP1_criteria'!BF30),"#N/A",'INPUT_-_WP1_criteria'!BF30)</f>
        <v>1</v>
      </c>
      <c r="EG12" s="44">
        <f>IF(ISNA('INPUT_-_WP1_criteria'!BG30),"#N/A",'INPUT_-_WP1_criteria'!BG30)</f>
        <v>1</v>
      </c>
      <c r="EH12" s="44">
        <f>IF(ISNA('INPUT_-_WP1_criteria'!BH30),"#N/A",'INPUT_-_WP1_criteria'!BH30)</f>
        <v>0</v>
      </c>
      <c r="EI12" s="44">
        <f>IF(ISNA('INPUT_-_WP1_criteria'!BI30),"#N/A",'INPUT_-_WP1_criteria'!BI30)</f>
        <v>1</v>
      </c>
      <c r="EJ12" s="44">
        <f>IF(ISNA('INPUT_-_WP1_criteria'!BJ30),"#N/A",'INPUT_-_WP1_criteria'!BJ30)</f>
        <v>1</v>
      </c>
      <c r="EK12" s="44">
        <f>IF(ISNA('INPUT_-_WP1_criteria'!BK30),"#N/A",'INPUT_-_WP1_criteria'!BK30)</f>
        <v>1</v>
      </c>
      <c r="EL12" s="44">
        <f>IF(ISNA('INPUT_-_WP1_criteria'!BL30),"#N/A",'INPUT_-_WP1_criteria'!BL30)</f>
        <v>1</v>
      </c>
      <c r="EM12" s="44">
        <f>IF(ISNA('INPUT_-_WP1_criteria'!BM30),"#N/A",'INPUT_-_WP1_criteria'!BM30)</f>
        <v>1</v>
      </c>
      <c r="EN12" s="44">
        <f>IF(ISNA('INPUT_-_WP1_criteria'!BN30),"#N/A",'INPUT_-_WP1_criteria'!BN30)</f>
        <v>1</v>
      </c>
      <c r="EO12" s="44">
        <f>IF(ISNA('INPUT_-_WP1_criteria'!BO30),"#N/A",'INPUT_-_WP1_criteria'!BO30)</f>
        <v>1</v>
      </c>
      <c r="EP12" s="44">
        <f>IF(ISNA('INPUT_-_WP1_criteria'!BP30),"#N/A",'INPUT_-_WP1_criteria'!BP30)</f>
        <v>1</v>
      </c>
      <c r="EQ12" s="44">
        <f>IF(ISNA('INPUT_-_WP1_criteria'!BQ30),"#N/A",'INPUT_-_WP1_criteria'!BQ30)</f>
        <v>1</v>
      </c>
      <c r="ER12" s="44">
        <f>IF(ISNA('INPUT_-_WP1_criteria'!BR30),"#N/A",'INPUT_-_WP1_criteria'!BR30)</f>
        <v>1</v>
      </c>
      <c r="ES12" s="44">
        <f>IF(ISNA('INPUT_-_WP1_criteria'!BS30),"#N/A",'INPUT_-_WP1_criteria'!BS30)</f>
        <v>1</v>
      </c>
      <c r="ET12" s="44">
        <f>IF(ISNA('INPUT_-_WP1_criteria'!BT30),"#N/A",'INPUT_-_WP1_criteria'!BT30)</f>
        <v>1</v>
      </c>
      <c r="EU12" s="44">
        <f>IF(ISNA('INPUT_-_WP1_criteria'!BU30),"#N/A",'INPUT_-_WP1_criteria'!BU30)</f>
        <v>1</v>
      </c>
      <c r="EV12" s="44">
        <f>IF(ISNA('INPUT_-_WP1_criteria'!BV30),"#N/A",'INPUT_-_WP1_criteria'!BV30)</f>
        <v>1</v>
      </c>
      <c r="EW12" s="44">
        <f>IF(ISNA('INPUT_-_WP1_criteria'!BW30),"#N/A",'INPUT_-_WP1_criteria'!BW30)</f>
        <v>1</v>
      </c>
      <c r="EX12" s="44">
        <f>IF(ISNA('INPUT_-_WP1_criteria'!BX30),"#N/A",'INPUT_-_WP1_criteria'!BX30)</f>
        <v>1</v>
      </c>
      <c r="EY12" s="44">
        <f>IF(ISNA('INPUT_-_WP1_criteria'!BY30),"#N/A",'INPUT_-_WP1_criteria'!BY30)</f>
        <v>1</v>
      </c>
      <c r="EZ12" s="44"/>
    </row>
    <row r="13" spans="1:222" ht="32.25" customHeight="1">
      <c r="A13" s="40">
        <f t="shared" si="0"/>
        <v>9</v>
      </c>
      <c r="B13" s="200"/>
      <c r="C13" s="46" t="s">
        <v>147</v>
      </c>
      <c r="D13" s="42">
        <v>1</v>
      </c>
      <c r="E13" s="43" t="str">
        <f>'INPUT_-_WP1_criteria'!C31</f>
        <v>common domain</v>
      </c>
      <c r="F13" s="43" t="str">
        <f>'INPUT_-_WP1_criteria'!D31</f>
        <v>common domain</v>
      </c>
      <c r="G13" s="43" t="str">
        <f>'INPUT_-_WP1_criteria'!E31</f>
        <v>common domain</v>
      </c>
      <c r="H13" s="43" t="str">
        <f>'INPUT_-_WP1_criteria'!F31</f>
        <v>common domain</v>
      </c>
      <c r="I13" s="43" t="str">
        <f>'INPUT_-_WP1_criteria'!G31</f>
        <v>common domain</v>
      </c>
      <c r="J13" s="43" t="str">
        <f>'INPUT_-_WP1_criteria'!H31</f>
        <v>common domain</v>
      </c>
      <c r="K13" s="43" t="str">
        <f>'INPUT_-_WP1_criteria'!I31</f>
        <v>common domain</v>
      </c>
      <c r="L13" s="43" t="str">
        <f>'INPUT_-_WP1_criteria'!J31</f>
        <v>common domain</v>
      </c>
      <c r="M13" s="43" t="str">
        <f>'INPUT_-_WP1_criteria'!K31</f>
        <v>common domain</v>
      </c>
      <c r="N13" s="43" t="str">
        <f>'INPUT_-_WP1_criteria'!L31</f>
        <v>common domain</v>
      </c>
      <c r="O13" s="43" t="str">
        <f>'INPUT_-_WP1_criteria'!M31</f>
        <v>common domain</v>
      </c>
      <c r="P13" s="43" t="str">
        <f>'INPUT_-_WP1_criteria'!N31</f>
        <v>common domain</v>
      </c>
      <c r="Q13" s="43" t="str">
        <f>'INPUT_-_WP1_criteria'!O31</f>
        <v>common domain</v>
      </c>
      <c r="R13" s="43" t="str">
        <f>'INPUT_-_WP1_criteria'!P31</f>
        <v>common domain</v>
      </c>
      <c r="S13" s="43" t="str">
        <f>'INPUT_-_WP1_criteria'!Q31</f>
        <v>common domain</v>
      </c>
      <c r="T13" s="43" t="str">
        <f>'INPUT_-_WP1_criteria'!R31</f>
        <v>common domain</v>
      </c>
      <c r="U13" s="43" t="str">
        <f>'INPUT_-_WP1_criteria'!S31</f>
        <v>common domain</v>
      </c>
      <c r="V13" s="43" t="str">
        <f>'INPUT_-_WP1_criteria'!T31</f>
        <v>common domain</v>
      </c>
      <c r="W13" s="43" t="str">
        <f>'INPUT_-_WP1_criteria'!U31</f>
        <v>common domain</v>
      </c>
      <c r="X13" s="43" t="str">
        <f>'INPUT_-_WP1_criteria'!V31</f>
        <v>common domain</v>
      </c>
      <c r="Y13" s="43" t="str">
        <f>'INPUT_-_WP1_criteria'!W31</f>
        <v>common domain</v>
      </c>
      <c r="Z13" s="43" t="str">
        <f>'INPUT_-_WP1_criteria'!X31</f>
        <v>common domain</v>
      </c>
      <c r="AA13" s="43" t="str">
        <f>'INPUT_-_WP1_criteria'!Y31</f>
        <v>common domain</v>
      </c>
      <c r="AB13" s="43" t="str">
        <f>'INPUT_-_WP1_criteria'!Z31</f>
        <v>common domain</v>
      </c>
      <c r="AC13" s="43" t="str">
        <f>'INPUT_-_WP1_criteria'!AA31</f>
        <v>common domain</v>
      </c>
      <c r="AD13" s="43" t="str">
        <f>'INPUT_-_WP1_criteria'!AB31</f>
        <v>common domain</v>
      </c>
      <c r="AE13" s="43" t="str">
        <f>'INPUT_-_WP1_criteria'!AC31</f>
        <v>common domain</v>
      </c>
      <c r="AF13" s="43" t="str">
        <f>'INPUT_-_WP1_criteria'!AD31</f>
        <v>common domain</v>
      </c>
      <c r="AG13" s="43" t="str">
        <f>'INPUT_-_WP1_criteria'!AE31</f>
        <v>common domain</v>
      </c>
      <c r="AH13" s="43" t="str">
        <f>'INPUT_-_WP1_criteria'!AF31</f>
        <v>common domain</v>
      </c>
      <c r="AI13" s="43" t="str">
        <f>'INPUT_-_WP1_criteria'!AG31</f>
        <v>common domain</v>
      </c>
      <c r="AJ13" s="43" t="str">
        <f>'INPUT_-_WP1_criteria'!AH31</f>
        <v>common domain</v>
      </c>
      <c r="AK13" s="43" t="str">
        <f>'INPUT_-_WP1_criteria'!AI31</f>
        <v>common domain</v>
      </c>
      <c r="AL13" s="43" t="str">
        <f>'INPUT_-_WP1_criteria'!AJ31</f>
        <v>common domain</v>
      </c>
      <c r="AM13" s="43" t="str">
        <f>'INPUT_-_WP1_criteria'!AK31</f>
        <v>common domain</v>
      </c>
      <c r="AN13" s="43" t="str">
        <f>'INPUT_-_WP1_criteria'!AL31</f>
        <v>common domain</v>
      </c>
      <c r="AO13" s="43" t="str">
        <f>'INPUT_-_WP1_criteria'!AM31</f>
        <v>Common domain</v>
      </c>
      <c r="AP13" s="43" t="str">
        <f>'INPUT_-_WP1_criteria'!AN31</f>
        <v>common domain</v>
      </c>
      <c r="AQ13" s="43" t="str">
        <f>'INPUT_-_WP1_criteria'!AO31</f>
        <v>common domain</v>
      </c>
      <c r="AR13" s="43" t="str">
        <f>'INPUT_-_WP1_criteria'!AP31</f>
        <v>common domain</v>
      </c>
      <c r="AS13" s="43" t="str">
        <f>'INPUT_-_WP1_criteria'!AQ31</f>
        <v>common domain</v>
      </c>
      <c r="AT13" s="43" t="str">
        <f>'INPUT_-_WP1_criteria'!AR31</f>
        <v>common domain</v>
      </c>
      <c r="AU13" s="43" t="str">
        <f>'INPUT_-_WP1_criteria'!AS31</f>
        <v>common domain</v>
      </c>
      <c r="AV13" s="43" t="str">
        <f>'INPUT_-_WP1_criteria'!AT31</f>
        <v>common domain</v>
      </c>
      <c r="AW13" s="43" t="str">
        <f>'INPUT_-_WP1_criteria'!AU31</f>
        <v>common domain</v>
      </c>
      <c r="AX13" s="43" t="str">
        <f>'INPUT_-_WP1_criteria'!AV31</f>
        <v>common domain</v>
      </c>
      <c r="AY13" s="43" t="str">
        <f>'INPUT_-_WP1_criteria'!AW31</f>
        <v>common domain</v>
      </c>
      <c r="AZ13" s="43" t="str">
        <f>'INPUT_-_WP1_criteria'!AX31</f>
        <v>common domain</v>
      </c>
      <c r="BA13" s="43" t="str">
        <f>'INPUT_-_WP1_criteria'!AY31</f>
        <v>common domain</v>
      </c>
      <c r="BB13" s="43" t="str">
        <f>'INPUT_-_WP1_criteria'!AZ31</f>
        <v>common domain</v>
      </c>
      <c r="BC13" s="43" t="str">
        <f>'INPUT_-_WP1_criteria'!BA31</f>
        <v>common domain</v>
      </c>
      <c r="BD13" s="132" t="str">
        <f>'INPUT_-_WP1_criteria'!BB31</f>
        <v>common domain</v>
      </c>
      <c r="BE13" s="139" t="str">
        <f>'INPUT_-_WP1_criteria'!BC31</f>
        <v>common domain</v>
      </c>
      <c r="BF13" s="43" t="str">
        <f>'INPUT_-_WP1_criteria'!BD31</f>
        <v>common domain</v>
      </c>
      <c r="BG13" s="43" t="str">
        <f>'INPUT_-_WP1_criteria'!BE31</f>
        <v>common domain</v>
      </c>
      <c r="BH13" s="43" t="str">
        <f>'INPUT_-_WP1_criteria'!BF31</f>
        <v>common domain</v>
      </c>
      <c r="BI13" s="43" t="str">
        <f>'INPUT_-_WP1_criteria'!BG31</f>
        <v>common domain</v>
      </c>
      <c r="BJ13" s="43" t="str">
        <f>'INPUT_-_WP1_criteria'!BH31</f>
        <v>common domain</v>
      </c>
      <c r="BK13" s="43" t="str">
        <f>'INPUT_-_WP1_criteria'!BI31</f>
        <v>Common domain</v>
      </c>
      <c r="BL13" s="43" t="str">
        <f>'INPUT_-_WP1_criteria'!BJ31</f>
        <v>Common domain</v>
      </c>
      <c r="BM13" s="43" t="str">
        <f>'INPUT_-_WP1_criteria'!BK31</f>
        <v>Non-common domain</v>
      </c>
      <c r="BN13" s="43" t="str">
        <f>'INPUT_-_WP1_criteria'!BL31</f>
        <v>Common domain</v>
      </c>
      <c r="BO13" s="43" t="str">
        <f>'INPUT_-_WP1_criteria'!BM31</f>
        <v>Non-common domain</v>
      </c>
      <c r="BP13" s="43" t="str">
        <f>'INPUT_-_WP1_criteria'!BN31</f>
        <v>Common domain</v>
      </c>
      <c r="BQ13" s="43" t="str">
        <f>'INPUT_-_WP1_criteria'!BO31</f>
        <v>Common domain</v>
      </c>
      <c r="BR13" s="43" t="str">
        <f>'INPUT_-_WP1_criteria'!BP31</f>
        <v>Non-common domain</v>
      </c>
      <c r="BS13" s="43" t="str">
        <f>'INPUT_-_WP1_criteria'!BQ31</f>
        <v>Non-common domain</v>
      </c>
      <c r="BT13" s="43" t="str">
        <f>'INPUT_-_WP1_criteria'!BR31</f>
        <v>Common domain</v>
      </c>
      <c r="BU13" s="43" t="str">
        <f>'INPUT_-_WP1_criteria'!BS31</f>
        <v>Common domain</v>
      </c>
      <c r="BV13" s="43" t="str">
        <f>'INPUT_-_WP1_criteria'!BT31</f>
        <v>Common domain</v>
      </c>
      <c r="BW13" s="43" t="str">
        <f>'INPUT_-_WP1_criteria'!BU31</f>
        <v>Common domain</v>
      </c>
      <c r="BX13" s="43" t="str">
        <f>'INPUT_-_WP1_criteria'!BV31</f>
        <v>Common domain</v>
      </c>
      <c r="BY13" s="43" t="str">
        <f>'INPUT_-_WP1_criteria'!BW31</f>
        <v>Common domain</v>
      </c>
      <c r="BZ13" s="43" t="str">
        <f>'INPUT_-_WP1_criteria'!BX31</f>
        <v>Common domain</v>
      </c>
      <c r="CA13" s="43" t="str">
        <f>'INPUT_-_WP1_criteria'!BY31</f>
        <v>Common domain</v>
      </c>
      <c r="CB13" s="44">
        <f>IF(ISNA('INPUT_-_WP1_criteria'!C32),"#N/A",'INPUT_-_WP1_criteria'!C32)</f>
        <v>1</v>
      </c>
      <c r="CC13" s="44">
        <f>IF(ISNA('INPUT_-_WP1_criteria'!D32),"#N/A",'INPUT_-_WP1_criteria'!D32)</f>
        <v>1</v>
      </c>
      <c r="CD13" s="44">
        <f>IF(ISNA('INPUT_-_WP1_criteria'!E32),"#N/A",'INPUT_-_WP1_criteria'!E32)</f>
        <v>1</v>
      </c>
      <c r="CE13" s="44">
        <f>IF(ISNA('INPUT_-_WP1_criteria'!F32),"#N/A",'INPUT_-_WP1_criteria'!F32)</f>
        <v>1</v>
      </c>
      <c r="CF13" s="44">
        <f>IF(ISNA('INPUT_-_WP1_criteria'!G32),"#N/A",'INPUT_-_WP1_criteria'!G32)</f>
        <v>1</v>
      </c>
      <c r="CG13" s="44">
        <f>IF(ISNA('INPUT_-_WP1_criteria'!H32),"#N/A",'INPUT_-_WP1_criteria'!H32)</f>
        <v>1</v>
      </c>
      <c r="CH13" s="44">
        <f>IF(ISNA('INPUT_-_WP1_criteria'!I32),"#N/A",'INPUT_-_WP1_criteria'!I32)</f>
        <v>1</v>
      </c>
      <c r="CI13" s="44">
        <f>IF(ISNA('INPUT_-_WP1_criteria'!J32),"#N/A",'INPUT_-_WP1_criteria'!J32)</f>
        <v>1</v>
      </c>
      <c r="CJ13" s="44">
        <f>IF(ISNA('INPUT_-_WP1_criteria'!K32),"#N/A",'INPUT_-_WP1_criteria'!K32)</f>
        <v>1</v>
      </c>
      <c r="CK13" s="44">
        <f>IF(ISNA('INPUT_-_WP1_criteria'!L32),"#N/A",'INPUT_-_WP1_criteria'!L32)</f>
        <v>1</v>
      </c>
      <c r="CL13" s="44">
        <f>IF(ISNA('INPUT_-_WP1_criteria'!M32),"#N/A",'INPUT_-_WP1_criteria'!M32)</f>
        <v>1</v>
      </c>
      <c r="CM13" s="44">
        <f>IF(ISNA('INPUT_-_WP1_criteria'!N32),"#N/A",'INPUT_-_WP1_criteria'!N32)</f>
        <v>1</v>
      </c>
      <c r="CN13" s="44">
        <f>IF(ISNA('INPUT_-_WP1_criteria'!O32),"#N/A",'INPUT_-_WP1_criteria'!O32)</f>
        <v>1</v>
      </c>
      <c r="CO13" s="44">
        <f>IF(ISNA('INPUT_-_WP1_criteria'!P32),"#N/A",'INPUT_-_WP1_criteria'!P32)</f>
        <v>1</v>
      </c>
      <c r="CP13" s="44">
        <f>IF(ISNA('INPUT_-_WP1_criteria'!Q32),"#N/A",'INPUT_-_WP1_criteria'!Q32)</f>
        <v>1</v>
      </c>
      <c r="CQ13" s="44">
        <f>IF(ISNA('INPUT_-_WP1_criteria'!R32),"#N/A",'INPUT_-_WP1_criteria'!R32)</f>
        <v>1</v>
      </c>
      <c r="CR13" s="44">
        <f>IF(ISNA('INPUT_-_WP1_criteria'!S32),"#N/A",'INPUT_-_WP1_criteria'!S32)</f>
        <v>1</v>
      </c>
      <c r="CS13" s="44">
        <f>IF(ISNA('INPUT_-_WP1_criteria'!T32),"#N/A",'INPUT_-_WP1_criteria'!T32)</f>
        <v>1</v>
      </c>
      <c r="CT13" s="44">
        <f>IF(ISNA('INPUT_-_WP1_criteria'!U32),"#N/A",'INPUT_-_WP1_criteria'!U32)</f>
        <v>1</v>
      </c>
      <c r="CU13" s="44">
        <f>IF(ISNA('INPUT_-_WP1_criteria'!V32),"#N/A",'INPUT_-_WP1_criteria'!V32)</f>
        <v>1</v>
      </c>
      <c r="CV13" s="44">
        <f>IF(ISNA('INPUT_-_WP1_criteria'!W32),"#N/A",'INPUT_-_WP1_criteria'!W32)</f>
        <v>1</v>
      </c>
      <c r="CW13" s="44">
        <f>IF(ISNA('INPUT_-_WP1_criteria'!X32),"#N/A",'INPUT_-_WP1_criteria'!X32)</f>
        <v>1</v>
      </c>
      <c r="CX13" s="44">
        <f>IF(ISNA('INPUT_-_WP1_criteria'!Y32),"#N/A",'INPUT_-_WP1_criteria'!Y32)</f>
        <v>1</v>
      </c>
      <c r="CY13" s="44">
        <f>IF(ISNA('INPUT_-_WP1_criteria'!Z32),"#N/A",'INPUT_-_WP1_criteria'!Z32)</f>
        <v>1</v>
      </c>
      <c r="CZ13" s="44">
        <f>IF(ISNA('INPUT_-_WP1_criteria'!AA32),"#N/A",'INPUT_-_WP1_criteria'!AA32)</f>
        <v>1</v>
      </c>
      <c r="DA13" s="44">
        <f>IF(ISNA('INPUT_-_WP1_criteria'!AB32),"#N/A",'INPUT_-_WP1_criteria'!AB32)</f>
        <v>1</v>
      </c>
      <c r="DB13" s="44">
        <f>IF(ISNA('INPUT_-_WP1_criteria'!AC32),"#N/A",'INPUT_-_WP1_criteria'!AC32)</f>
        <v>1</v>
      </c>
      <c r="DC13" s="44">
        <f>IF(ISNA('INPUT_-_WP1_criteria'!AD32),"#N/A",'INPUT_-_WP1_criteria'!AD32)</f>
        <v>1</v>
      </c>
      <c r="DD13" s="44">
        <f>IF(ISNA('INPUT_-_WP1_criteria'!AE32),"#N/A",'INPUT_-_WP1_criteria'!AE32)</f>
        <v>1</v>
      </c>
      <c r="DE13" s="44">
        <f>IF(ISNA('INPUT_-_WP1_criteria'!AF32),"#N/A",'INPUT_-_WP1_criteria'!AF32)</f>
        <v>1</v>
      </c>
      <c r="DF13" s="44">
        <f>IF(ISNA('INPUT_-_WP1_criteria'!AG32),"#N/A",'INPUT_-_WP1_criteria'!AG32)</f>
        <v>1</v>
      </c>
      <c r="DG13" s="44">
        <f>IF(ISNA('INPUT_-_WP1_criteria'!AH32),"#N/A",'INPUT_-_WP1_criteria'!AH32)</f>
        <v>1</v>
      </c>
      <c r="DH13" s="44">
        <f>IF(ISNA('INPUT_-_WP1_criteria'!AI32),"#N/A",'INPUT_-_WP1_criteria'!AI32)</f>
        <v>1</v>
      </c>
      <c r="DI13" s="44">
        <f>IF(ISNA('INPUT_-_WP1_criteria'!AJ32),"#N/A",'INPUT_-_WP1_criteria'!AJ32)</f>
        <v>1</v>
      </c>
      <c r="DJ13" s="44">
        <f>IF(ISNA('INPUT_-_WP1_criteria'!AK32),"#N/A",'INPUT_-_WP1_criteria'!AK32)</f>
        <v>1</v>
      </c>
      <c r="DK13" s="44">
        <f>IF(ISNA('INPUT_-_WP1_criteria'!AL32),"#N/A",'INPUT_-_WP1_criteria'!AL32)</f>
        <v>1</v>
      </c>
      <c r="DL13" s="44">
        <f>IF(ISNA('INPUT_-_WP1_criteria'!AM32),"#N/A",'INPUT_-_WP1_criteria'!AM32)</f>
        <v>1</v>
      </c>
      <c r="DM13" s="44">
        <f>IF(ISNA('INPUT_-_WP1_criteria'!AN32),"#N/A",'INPUT_-_WP1_criteria'!AN32)</f>
        <v>1</v>
      </c>
      <c r="DN13" s="44">
        <f>IF(ISNA('INPUT_-_WP1_criteria'!AO32),"#N/A",'INPUT_-_WP1_criteria'!AO32)</f>
        <v>1</v>
      </c>
      <c r="DO13" s="44">
        <f>IF(ISNA('INPUT_-_WP1_criteria'!AP32),"#N/A",'INPUT_-_WP1_criteria'!AP32)</f>
        <v>1</v>
      </c>
      <c r="DP13" s="44">
        <f>IF(ISNA('INPUT_-_WP1_criteria'!AQ32),"#N/A",'INPUT_-_WP1_criteria'!AQ32)</f>
        <v>1</v>
      </c>
      <c r="DQ13" s="44">
        <f>IF(ISNA('INPUT_-_WP1_criteria'!AR32),"#N/A",'INPUT_-_WP1_criteria'!AR32)</f>
        <v>1</v>
      </c>
      <c r="DR13" s="44">
        <f>IF(ISNA('INPUT_-_WP1_criteria'!AS32),"#N/A",'INPUT_-_WP1_criteria'!AS32)</f>
        <v>1</v>
      </c>
      <c r="DS13" s="44">
        <f>IF(ISNA('INPUT_-_WP1_criteria'!AT32),"#N/A",'INPUT_-_WP1_criteria'!AT32)</f>
        <v>1</v>
      </c>
      <c r="DT13" s="44">
        <f>IF(ISNA('INPUT_-_WP1_criteria'!AU32),"#N/A",'INPUT_-_WP1_criteria'!AU32)</f>
        <v>1</v>
      </c>
      <c r="DU13" s="44">
        <f>IF(ISNA('INPUT_-_WP1_criteria'!AV32),"#N/A",'INPUT_-_WP1_criteria'!AV32)</f>
        <v>1</v>
      </c>
      <c r="DV13" s="44">
        <f>IF(ISNA('INPUT_-_WP1_criteria'!AW32),"#N/A",'INPUT_-_WP1_criteria'!AW32)</f>
        <v>1</v>
      </c>
      <c r="DW13" s="44">
        <f>IF(ISNA('INPUT_-_WP1_criteria'!AX32),"#N/A",'INPUT_-_WP1_criteria'!AX32)</f>
        <v>1</v>
      </c>
      <c r="DX13" s="44">
        <f>IF(ISNA('INPUT_-_WP1_criteria'!AY32),"#N/A",'INPUT_-_WP1_criteria'!AY32)</f>
        <v>1</v>
      </c>
      <c r="DY13" s="44">
        <f>IF(ISNA('INPUT_-_WP1_criteria'!AZ32),"#N/A",'INPUT_-_WP1_criteria'!AZ32)</f>
        <v>1</v>
      </c>
      <c r="DZ13" s="44">
        <f>IF(ISNA('INPUT_-_WP1_criteria'!BA32),"#N/A",'INPUT_-_WP1_criteria'!BA32)</f>
        <v>1</v>
      </c>
      <c r="EA13" s="181">
        <f>IF(ISNA('INPUT_-_WP1_criteria'!BB32),"#N/A",'INPUT_-_WP1_criteria'!BB32)</f>
        <v>1</v>
      </c>
      <c r="EB13" s="187"/>
      <c r="EC13" s="184">
        <f>IF(ISNA('INPUT_-_WP1_criteria'!BC32),"#N/A",'INPUT_-_WP1_criteria'!BC32)</f>
        <v>1</v>
      </c>
      <c r="ED13" s="44">
        <f>IF(ISNA('INPUT_-_WP1_criteria'!BD32),"#N/A",'INPUT_-_WP1_criteria'!BD32)</f>
        <v>1</v>
      </c>
      <c r="EE13" s="44">
        <f>IF(ISNA('INPUT_-_WP1_criteria'!BE32),"#N/A",'INPUT_-_WP1_criteria'!BE32)</f>
        <v>1</v>
      </c>
      <c r="EF13" s="44">
        <f>IF(ISNA('INPUT_-_WP1_criteria'!BF32),"#N/A",'INPUT_-_WP1_criteria'!BF32)</f>
        <v>1</v>
      </c>
      <c r="EG13" s="44">
        <f>IF(ISNA('INPUT_-_WP1_criteria'!BG32),"#N/A",'INPUT_-_WP1_criteria'!BG32)</f>
        <v>1</v>
      </c>
      <c r="EH13" s="44">
        <f>IF(ISNA('INPUT_-_WP1_criteria'!BH32),"#N/A",'INPUT_-_WP1_criteria'!BH32)</f>
        <v>1</v>
      </c>
      <c r="EI13" s="44">
        <f>IF(ISNA('INPUT_-_WP1_criteria'!BI32),"#N/A",'INPUT_-_WP1_criteria'!BI32)</f>
        <v>1</v>
      </c>
      <c r="EJ13" s="44">
        <f>IF(ISNA('INPUT_-_WP1_criteria'!BJ32),"#N/A",'INPUT_-_WP1_criteria'!BJ32)</f>
        <v>1</v>
      </c>
      <c r="EK13" s="44">
        <f>IF(ISNA('INPUT_-_WP1_criteria'!BK32),"#N/A",'INPUT_-_WP1_criteria'!BK32)</f>
        <v>0</v>
      </c>
      <c r="EL13" s="44">
        <f>IF(ISNA('INPUT_-_WP1_criteria'!BL32),"#N/A",'INPUT_-_WP1_criteria'!BL32)</f>
        <v>1</v>
      </c>
      <c r="EM13" s="44">
        <f>IF(ISNA('INPUT_-_WP1_criteria'!BM32),"#N/A",'INPUT_-_WP1_criteria'!BM32)</f>
        <v>0</v>
      </c>
      <c r="EN13" s="44">
        <f>IF(ISNA('INPUT_-_WP1_criteria'!BN32),"#N/A",'INPUT_-_WP1_criteria'!BN32)</f>
        <v>1</v>
      </c>
      <c r="EO13" s="44">
        <f>IF(ISNA('INPUT_-_WP1_criteria'!BO32),"#N/A",'INPUT_-_WP1_criteria'!BO32)</f>
        <v>1</v>
      </c>
      <c r="EP13" s="44">
        <f>IF(ISNA('INPUT_-_WP1_criteria'!BP32),"#N/A",'INPUT_-_WP1_criteria'!BP32)</f>
        <v>0</v>
      </c>
      <c r="EQ13" s="44">
        <f>IF(ISNA('INPUT_-_WP1_criteria'!BQ32),"#N/A",'INPUT_-_WP1_criteria'!BQ32)</f>
        <v>0</v>
      </c>
      <c r="ER13" s="44">
        <f>IF(ISNA('INPUT_-_WP1_criteria'!BR32),"#N/A",'INPUT_-_WP1_criteria'!BR32)</f>
        <v>1</v>
      </c>
      <c r="ES13" s="44">
        <f>IF(ISNA('INPUT_-_WP1_criteria'!BS32),"#N/A",'INPUT_-_WP1_criteria'!BS32)</f>
        <v>1</v>
      </c>
      <c r="ET13" s="44">
        <f>IF(ISNA('INPUT_-_WP1_criteria'!BT32),"#N/A",'INPUT_-_WP1_criteria'!BT32)</f>
        <v>1</v>
      </c>
      <c r="EU13" s="44">
        <f>IF(ISNA('INPUT_-_WP1_criteria'!BU32),"#N/A",'INPUT_-_WP1_criteria'!BU32)</f>
        <v>1</v>
      </c>
      <c r="EV13" s="44">
        <f>IF(ISNA('INPUT_-_WP1_criteria'!BV32),"#N/A",'INPUT_-_WP1_criteria'!BV32)</f>
        <v>1</v>
      </c>
      <c r="EW13" s="44">
        <f>IF(ISNA('INPUT_-_WP1_criteria'!BW32),"#N/A",'INPUT_-_WP1_criteria'!BW32)</f>
        <v>1</v>
      </c>
      <c r="EX13" s="44">
        <f>IF(ISNA('INPUT_-_WP1_criteria'!BX32),"#N/A",'INPUT_-_WP1_criteria'!BX32)</f>
        <v>1</v>
      </c>
      <c r="EY13" s="44">
        <f>IF(ISNA('INPUT_-_WP1_criteria'!BY32),"#N/A",'INPUT_-_WP1_criteria'!BY32)</f>
        <v>1</v>
      </c>
      <c r="EZ13" s="44"/>
    </row>
    <row r="14" spans="1:222" customFormat="1" ht="25.5">
      <c r="A14" s="40">
        <f t="shared" si="0"/>
        <v>10</v>
      </c>
      <c r="B14" s="200"/>
      <c r="C14" s="46" t="s">
        <v>148</v>
      </c>
      <c r="D14" s="42">
        <v>4</v>
      </c>
      <c r="E14" s="43" t="str">
        <f>'INPUT_-_WP1_criteria'!C33</f>
        <v>popular repo</v>
      </c>
      <c r="F14" s="43" t="str">
        <f>'INPUT_-_WP1_criteria'!D33</f>
        <v>popular repo</v>
      </c>
      <c r="G14" s="43" t="str">
        <f>'INPUT_-_WP1_criteria'!E33</f>
        <v>popular repo</v>
      </c>
      <c r="H14" s="43" t="str">
        <f>'INPUT_-_WP1_criteria'!F33</f>
        <v>popular repo</v>
      </c>
      <c r="I14" s="43" t="str">
        <f>'INPUT_-_WP1_criteria'!G33</f>
        <v>popular repo</v>
      </c>
      <c r="J14" s="43" t="str">
        <f>'INPUT_-_WP1_criteria'!H33</f>
        <v>popular repo</v>
      </c>
      <c r="K14" s="43" t="str">
        <f>'INPUT_-_WP1_criteria'!I33</f>
        <v>popular repo</v>
      </c>
      <c r="L14" s="43" t="str">
        <f>'INPUT_-_WP1_criteria'!J33</f>
        <v>popular repo</v>
      </c>
      <c r="M14" s="43" t="str">
        <f>'INPUT_-_WP1_criteria'!K33</f>
        <v>popular repo</v>
      </c>
      <c r="N14" s="43" t="str">
        <f>'INPUT_-_WP1_criteria'!L33</f>
        <v>popular repo</v>
      </c>
      <c r="O14" s="43" t="str">
        <f>'INPUT_-_WP1_criteria'!M33</f>
        <v>popular repo</v>
      </c>
      <c r="P14" s="43" t="str">
        <f>'INPUT_-_WP1_criteria'!N33</f>
        <v>popular repo</v>
      </c>
      <c r="Q14" s="43" t="str">
        <f>'INPUT_-_WP1_criteria'!O33</f>
        <v>popular repo</v>
      </c>
      <c r="R14" s="43" t="str">
        <f>'INPUT_-_WP1_criteria'!P33</f>
        <v>popular repo</v>
      </c>
      <c r="S14" s="43" t="str">
        <f>'INPUT_-_WP1_criteria'!Q33</f>
        <v>popular repo</v>
      </c>
      <c r="T14" s="43" t="str">
        <f>'INPUT_-_WP1_criteria'!R33</f>
        <v>popular repo</v>
      </c>
      <c r="U14" s="43" t="str">
        <f>'INPUT_-_WP1_criteria'!S33</f>
        <v>popular repo</v>
      </c>
      <c r="V14" s="43" t="str">
        <f>'INPUT_-_WP1_criteria'!T33</f>
        <v>popular repo</v>
      </c>
      <c r="W14" s="43" t="str">
        <f>'INPUT_-_WP1_criteria'!U33</f>
        <v>popular repo</v>
      </c>
      <c r="X14" s="43" t="str">
        <f>'INPUT_-_WP1_criteria'!V33</f>
        <v>popular repo</v>
      </c>
      <c r="Y14" s="43" t="str">
        <f>'INPUT_-_WP1_criteria'!W33</f>
        <v>popular repo</v>
      </c>
      <c r="Z14" s="43" t="str">
        <f>'INPUT_-_WP1_criteria'!X33</f>
        <v>popular repo</v>
      </c>
      <c r="AA14" s="43" t="str">
        <f>'INPUT_-_WP1_criteria'!Y33</f>
        <v>popular repo</v>
      </c>
      <c r="AB14" s="43" t="str">
        <f>'INPUT_-_WP1_criteria'!Z33</f>
        <v>popular repo</v>
      </c>
      <c r="AC14" s="43" t="str">
        <f>'INPUT_-_WP1_criteria'!AA33</f>
        <v>popular repo</v>
      </c>
      <c r="AD14" s="43" t="str">
        <f>'INPUT_-_WP1_criteria'!AB33</f>
        <v>Marginal repo</v>
      </c>
      <c r="AE14" s="43" t="str">
        <f>'INPUT_-_WP1_criteria'!AC33</f>
        <v>Marginal repo</v>
      </c>
      <c r="AF14" s="43" t="str">
        <f>'INPUT_-_WP1_criteria'!AD33</f>
        <v>popular repo</v>
      </c>
      <c r="AG14" s="43" t="str">
        <f>'INPUT_-_WP1_criteria'!AE33</f>
        <v>popular repo</v>
      </c>
      <c r="AH14" s="43" t="str">
        <f>'INPUT_-_WP1_criteria'!AF33</f>
        <v>popular repo</v>
      </c>
      <c r="AI14" s="43" t="str">
        <f>'INPUT_-_WP1_criteria'!AG33</f>
        <v>popular repo</v>
      </c>
      <c r="AJ14" s="43" t="str">
        <f>'INPUT_-_WP1_criteria'!AH33</f>
        <v>popular repo</v>
      </c>
      <c r="AK14" s="43" t="str">
        <f>'INPUT_-_WP1_criteria'!AI33</f>
        <v>Marginal repo</v>
      </c>
      <c r="AL14" s="43" t="str">
        <f>'INPUT_-_WP1_criteria'!AJ33</f>
        <v>popular repo</v>
      </c>
      <c r="AM14" s="43" t="str">
        <f>'INPUT_-_WP1_criteria'!AK33</f>
        <v>popular repo</v>
      </c>
      <c r="AN14" s="43" t="str">
        <f>'INPUT_-_WP1_criteria'!AL33</f>
        <v>popular repo</v>
      </c>
      <c r="AO14" s="43" t="str">
        <f>'INPUT_-_WP1_criteria'!AM33</f>
        <v>popular repo</v>
      </c>
      <c r="AP14" s="43" t="str">
        <f>'INPUT_-_WP1_criteria'!AN33</f>
        <v>popular repo</v>
      </c>
      <c r="AQ14" s="43">
        <f>'INPUT_-_WP1_criteria'!AO33</f>
        <v>0</v>
      </c>
      <c r="AR14" s="43" t="str">
        <f>'INPUT_-_WP1_criteria'!AP33</f>
        <v>popular repo</v>
      </c>
      <c r="AS14" s="43" t="str">
        <f>'INPUT_-_WP1_criteria'!AQ33</f>
        <v>popular repo</v>
      </c>
      <c r="AT14" s="43" t="str">
        <f>'INPUT_-_WP1_criteria'!AR33</f>
        <v>popular repo</v>
      </c>
      <c r="AU14" s="43" t="str">
        <f>'INPUT_-_WP1_criteria'!AS33</f>
        <v>popular repo</v>
      </c>
      <c r="AV14" s="43" t="str">
        <f>'INPUT_-_WP1_criteria'!AT33</f>
        <v>popular repo</v>
      </c>
      <c r="AW14" s="43" t="str">
        <f>'INPUT_-_WP1_criteria'!AU33</f>
        <v>popular repo</v>
      </c>
      <c r="AX14" s="43" t="str">
        <f>'INPUT_-_WP1_criteria'!AV33</f>
        <v>popular repo</v>
      </c>
      <c r="AY14" s="43" t="str">
        <f>'INPUT_-_WP1_criteria'!AW33</f>
        <v>popular repo</v>
      </c>
      <c r="AZ14" s="43" t="str">
        <f>'INPUT_-_WP1_criteria'!AX33</f>
        <v>popular repo</v>
      </c>
      <c r="BA14" s="43" t="str">
        <f>'INPUT_-_WP1_criteria'!AY33</f>
        <v>popular repo</v>
      </c>
      <c r="BB14" s="43" t="str">
        <f>'INPUT_-_WP1_criteria'!AZ33</f>
        <v>popular repo</v>
      </c>
      <c r="BC14" s="43" t="str">
        <f>'INPUT_-_WP1_criteria'!BA33</f>
        <v>popular repo</v>
      </c>
      <c r="BD14" s="132" t="str">
        <f>'INPUT_-_WP1_criteria'!BB33</f>
        <v>popular repo</v>
      </c>
      <c r="BE14" s="139" t="str">
        <f>'INPUT_-_WP1_criteria'!BC33</f>
        <v>popular repo</v>
      </c>
      <c r="BF14" s="43" t="str">
        <f>'INPUT_-_WP1_criteria'!BD33</f>
        <v>Marginal repo</v>
      </c>
      <c r="BG14" s="43" t="str">
        <f>'INPUT_-_WP1_criteria'!BE33</f>
        <v>Popular repo</v>
      </c>
      <c r="BH14" s="43" t="str">
        <f>'INPUT_-_WP1_criteria'!BF33</f>
        <v>Marginal repo</v>
      </c>
      <c r="BI14" s="43" t="str">
        <f>'INPUT_-_WP1_criteria'!BG33</f>
        <v>Popular repo</v>
      </c>
      <c r="BJ14" s="43" t="str">
        <f>'INPUT_-_WP1_criteria'!BH33</f>
        <v>Popular repo</v>
      </c>
      <c r="BK14" s="43" t="str">
        <f>'INPUT_-_WP1_criteria'!BI33</f>
        <v>Popular repo</v>
      </c>
      <c r="BL14" s="43" t="str">
        <f>'INPUT_-_WP1_criteria'!BJ33</f>
        <v>Popular repo</v>
      </c>
      <c r="BM14" s="43" t="str">
        <f>'INPUT_-_WP1_criteria'!BK33</f>
        <v>Popular repo</v>
      </c>
      <c r="BN14" s="43" t="str">
        <f>'INPUT_-_WP1_criteria'!BL33</f>
        <v>Popular repo</v>
      </c>
      <c r="BO14" s="43" t="str">
        <f>'INPUT_-_WP1_criteria'!BM33</f>
        <v>Popular repo</v>
      </c>
      <c r="BP14" s="43" t="str">
        <f>'INPUT_-_WP1_criteria'!BN33</f>
        <v>Popular repo</v>
      </c>
      <c r="BQ14" s="43" t="str">
        <f>'INPUT_-_WP1_criteria'!BO33</f>
        <v>Popular repo</v>
      </c>
      <c r="BR14" s="43" t="str">
        <f>'INPUT_-_WP1_criteria'!BP33</f>
        <v>Popular repo</v>
      </c>
      <c r="BS14" s="43" t="str">
        <f>'INPUT_-_WP1_criteria'!BQ33</f>
        <v>Popular repo</v>
      </c>
      <c r="BT14" s="43" t="str">
        <f>'INPUT_-_WP1_criteria'!BR33</f>
        <v>Popular repo</v>
      </c>
      <c r="BU14" s="43" t="str">
        <f>'INPUT_-_WP1_criteria'!BS33</f>
        <v>marginal repo</v>
      </c>
      <c r="BV14" s="43" t="str">
        <f>'INPUT_-_WP1_criteria'!BT33</f>
        <v>Popular repo</v>
      </c>
      <c r="BW14" s="43" t="str">
        <f>'INPUT_-_WP1_criteria'!BU33</f>
        <v>Popular repo</v>
      </c>
      <c r="BX14" s="43" t="str">
        <f>'INPUT_-_WP1_criteria'!BV33</f>
        <v>Popular repo</v>
      </c>
      <c r="BY14" s="43" t="str">
        <f>'INPUT_-_WP1_criteria'!BW33</f>
        <v>Popular repo</v>
      </c>
      <c r="BZ14" s="43" t="str">
        <f>'INPUT_-_WP1_criteria'!BX33</f>
        <v>Popular repo</v>
      </c>
      <c r="CA14" s="43" t="str">
        <f>'INPUT_-_WP1_criteria'!BY33</f>
        <v>Popular repo</v>
      </c>
      <c r="CB14" s="44">
        <f>IF(ISNA('INPUT_-_WP1_criteria'!C34),"#N/A",'INPUT_-_WP1_criteria'!C34)</f>
        <v>1</v>
      </c>
      <c r="CC14" s="44">
        <f>IF(ISNA('INPUT_-_WP1_criteria'!D34),"#N/A",'INPUT_-_WP1_criteria'!D34)</f>
        <v>1</v>
      </c>
      <c r="CD14" s="44">
        <f>IF(ISNA('INPUT_-_WP1_criteria'!E34),"#N/A",'INPUT_-_WP1_criteria'!E34)</f>
        <v>1</v>
      </c>
      <c r="CE14" s="44">
        <f>IF(ISNA('INPUT_-_WP1_criteria'!F34),"#N/A",'INPUT_-_WP1_criteria'!F34)</f>
        <v>1</v>
      </c>
      <c r="CF14" s="44">
        <f>IF(ISNA('INPUT_-_WP1_criteria'!G34),"#N/A",'INPUT_-_WP1_criteria'!G34)</f>
        <v>1</v>
      </c>
      <c r="CG14" s="44">
        <f>IF(ISNA('INPUT_-_WP1_criteria'!H34),"#N/A",'INPUT_-_WP1_criteria'!H34)</f>
        <v>1</v>
      </c>
      <c r="CH14" s="44">
        <f>IF(ISNA('INPUT_-_WP1_criteria'!I34),"#N/A",'INPUT_-_WP1_criteria'!I34)</f>
        <v>1</v>
      </c>
      <c r="CI14" s="44">
        <f>IF(ISNA('INPUT_-_WP1_criteria'!J34),"#N/A",'INPUT_-_WP1_criteria'!J34)</f>
        <v>1</v>
      </c>
      <c r="CJ14" s="44">
        <f>IF(ISNA('INPUT_-_WP1_criteria'!K34),"#N/A",'INPUT_-_WP1_criteria'!K34)</f>
        <v>1</v>
      </c>
      <c r="CK14" s="44">
        <f>IF(ISNA('INPUT_-_WP1_criteria'!L34),"#N/A",'INPUT_-_WP1_criteria'!L34)</f>
        <v>1</v>
      </c>
      <c r="CL14" s="44">
        <f>IF(ISNA('INPUT_-_WP1_criteria'!M34),"#N/A",'INPUT_-_WP1_criteria'!M34)</f>
        <v>1</v>
      </c>
      <c r="CM14" s="44">
        <f>IF(ISNA('INPUT_-_WP1_criteria'!N34),"#N/A",'INPUT_-_WP1_criteria'!N34)</f>
        <v>1</v>
      </c>
      <c r="CN14" s="44">
        <f>IF(ISNA('INPUT_-_WP1_criteria'!O34),"#N/A",'INPUT_-_WP1_criteria'!O34)</f>
        <v>1</v>
      </c>
      <c r="CO14" s="44">
        <f>IF(ISNA('INPUT_-_WP1_criteria'!P34),"#N/A",'INPUT_-_WP1_criteria'!P34)</f>
        <v>1</v>
      </c>
      <c r="CP14" s="44">
        <f>IF(ISNA('INPUT_-_WP1_criteria'!Q34),"#N/A",'INPUT_-_WP1_criteria'!Q34)</f>
        <v>1</v>
      </c>
      <c r="CQ14" s="44">
        <f>IF(ISNA('INPUT_-_WP1_criteria'!R34),"#N/A",'INPUT_-_WP1_criteria'!R34)</f>
        <v>1</v>
      </c>
      <c r="CR14" s="44">
        <f>IF(ISNA('INPUT_-_WP1_criteria'!S34),"#N/A",'INPUT_-_WP1_criteria'!S34)</f>
        <v>1</v>
      </c>
      <c r="CS14" s="44">
        <f>IF(ISNA('INPUT_-_WP1_criteria'!T34),"#N/A",'INPUT_-_WP1_criteria'!T34)</f>
        <v>1</v>
      </c>
      <c r="CT14" s="44">
        <f>IF(ISNA('INPUT_-_WP1_criteria'!U34),"#N/A",'INPUT_-_WP1_criteria'!U34)</f>
        <v>1</v>
      </c>
      <c r="CU14" s="44">
        <f>IF(ISNA('INPUT_-_WP1_criteria'!V34),"#N/A",'INPUT_-_WP1_criteria'!V34)</f>
        <v>1</v>
      </c>
      <c r="CV14" s="44">
        <f>IF(ISNA('INPUT_-_WP1_criteria'!W34),"#N/A",'INPUT_-_WP1_criteria'!W34)</f>
        <v>1</v>
      </c>
      <c r="CW14" s="44">
        <f>IF(ISNA('INPUT_-_WP1_criteria'!X34),"#N/A",'INPUT_-_WP1_criteria'!X34)</f>
        <v>1</v>
      </c>
      <c r="CX14" s="44">
        <f>IF(ISNA('INPUT_-_WP1_criteria'!Y34),"#N/A",'INPUT_-_WP1_criteria'!Y34)</f>
        <v>1</v>
      </c>
      <c r="CY14" s="44">
        <f>IF(ISNA('INPUT_-_WP1_criteria'!Z34),"#N/A",'INPUT_-_WP1_criteria'!Z34)</f>
        <v>1</v>
      </c>
      <c r="CZ14" s="44">
        <f>IF(ISNA('INPUT_-_WP1_criteria'!AA34),"#N/A",'INPUT_-_WP1_criteria'!AA34)</f>
        <v>1</v>
      </c>
      <c r="DA14" s="44">
        <f>IF(ISNA('INPUT_-_WP1_criteria'!AB34),"#N/A",'INPUT_-_WP1_criteria'!AB34)</f>
        <v>0</v>
      </c>
      <c r="DB14" s="44">
        <f>IF(ISNA('INPUT_-_WP1_criteria'!AC34),"#N/A",'INPUT_-_WP1_criteria'!AC34)</f>
        <v>0</v>
      </c>
      <c r="DC14" s="44">
        <f>IF(ISNA('INPUT_-_WP1_criteria'!AD34),"#N/A",'INPUT_-_WP1_criteria'!AD34)</f>
        <v>1</v>
      </c>
      <c r="DD14" s="44">
        <f>IF(ISNA('INPUT_-_WP1_criteria'!AE34),"#N/A",'INPUT_-_WP1_criteria'!AE34)</f>
        <v>1</v>
      </c>
      <c r="DE14" s="44">
        <f>IF(ISNA('INPUT_-_WP1_criteria'!AF34),"#N/A",'INPUT_-_WP1_criteria'!AF34)</f>
        <v>1</v>
      </c>
      <c r="DF14" s="44">
        <f>IF(ISNA('INPUT_-_WP1_criteria'!AG34),"#N/A",'INPUT_-_WP1_criteria'!AG34)</f>
        <v>1</v>
      </c>
      <c r="DG14" s="44">
        <f>IF(ISNA('INPUT_-_WP1_criteria'!AH34),"#N/A",'INPUT_-_WP1_criteria'!AH34)</f>
        <v>1</v>
      </c>
      <c r="DH14" s="44">
        <f>IF(ISNA('INPUT_-_WP1_criteria'!AI34),"#N/A",'INPUT_-_WP1_criteria'!AI34)</f>
        <v>0</v>
      </c>
      <c r="DI14" s="44">
        <f>IF(ISNA('INPUT_-_WP1_criteria'!AJ34),"#N/A",'INPUT_-_WP1_criteria'!AJ34)</f>
        <v>1</v>
      </c>
      <c r="DJ14" s="44">
        <f>IF(ISNA('INPUT_-_WP1_criteria'!AK34),"#N/A",'INPUT_-_WP1_criteria'!AK34)</f>
        <v>1</v>
      </c>
      <c r="DK14" s="44">
        <f>IF(ISNA('INPUT_-_WP1_criteria'!AL34),"#N/A",'INPUT_-_WP1_criteria'!AL34)</f>
        <v>1</v>
      </c>
      <c r="DL14" s="44">
        <f>IF(ISNA('INPUT_-_WP1_criteria'!AM34),"#N/A",'INPUT_-_WP1_criteria'!AM34)</f>
        <v>1</v>
      </c>
      <c r="DM14" s="44">
        <f>IF(ISNA('INPUT_-_WP1_criteria'!AN34),"#N/A",'INPUT_-_WP1_criteria'!AN34)</f>
        <v>1</v>
      </c>
      <c r="DN14" s="44" t="str">
        <f>IF(ISNA('INPUT_-_WP1_criteria'!AO34),"#N/A",'INPUT_-_WP1_criteria'!AO34)</f>
        <v>#N/A</v>
      </c>
      <c r="DO14" s="44">
        <f>IF(ISNA('INPUT_-_WP1_criteria'!AP34),"#N/A",'INPUT_-_WP1_criteria'!AP34)</f>
        <v>1</v>
      </c>
      <c r="DP14" s="44">
        <f>IF(ISNA('INPUT_-_WP1_criteria'!AQ34),"#N/A",'INPUT_-_WP1_criteria'!AQ34)</f>
        <v>1</v>
      </c>
      <c r="DQ14" s="44">
        <f>IF(ISNA('INPUT_-_WP1_criteria'!AR34),"#N/A",'INPUT_-_WP1_criteria'!AR34)</f>
        <v>1</v>
      </c>
      <c r="DR14" s="44">
        <f>IF(ISNA('INPUT_-_WP1_criteria'!AS34),"#N/A",'INPUT_-_WP1_criteria'!AS34)</f>
        <v>1</v>
      </c>
      <c r="DS14" s="44">
        <f>IF(ISNA('INPUT_-_WP1_criteria'!AT34),"#N/A",'INPUT_-_WP1_criteria'!AT34)</f>
        <v>1</v>
      </c>
      <c r="DT14" s="44">
        <f>IF(ISNA('INPUT_-_WP1_criteria'!AU34),"#N/A",'INPUT_-_WP1_criteria'!AU34)</f>
        <v>1</v>
      </c>
      <c r="DU14" s="44">
        <f>IF(ISNA('INPUT_-_WP1_criteria'!AV34),"#N/A",'INPUT_-_WP1_criteria'!AV34)</f>
        <v>1</v>
      </c>
      <c r="DV14" s="44">
        <f>IF(ISNA('INPUT_-_WP1_criteria'!AW34),"#N/A",'INPUT_-_WP1_criteria'!AW34)</f>
        <v>1</v>
      </c>
      <c r="DW14" s="44">
        <f>IF(ISNA('INPUT_-_WP1_criteria'!AX34),"#N/A",'INPUT_-_WP1_criteria'!AX34)</f>
        <v>1</v>
      </c>
      <c r="DX14" s="44">
        <f>IF(ISNA('INPUT_-_WP1_criteria'!AY34),"#N/A",'INPUT_-_WP1_criteria'!AY34)</f>
        <v>1</v>
      </c>
      <c r="DY14" s="44">
        <f>IF(ISNA('INPUT_-_WP1_criteria'!AZ34),"#N/A",'INPUT_-_WP1_criteria'!AZ34)</f>
        <v>1</v>
      </c>
      <c r="DZ14" s="44">
        <f>IF(ISNA('INPUT_-_WP1_criteria'!BA34),"#N/A",'INPUT_-_WP1_criteria'!BA34)</f>
        <v>1</v>
      </c>
      <c r="EA14" s="181">
        <f>IF(ISNA('INPUT_-_WP1_criteria'!BB34),"#N/A",'INPUT_-_WP1_criteria'!BB34)</f>
        <v>1</v>
      </c>
      <c r="EB14" s="187"/>
      <c r="EC14" s="184">
        <f>IF(ISNA('INPUT_-_WP1_criteria'!BC34),"#N/A",'INPUT_-_WP1_criteria'!BC34)</f>
        <v>1</v>
      </c>
      <c r="ED14" s="44">
        <f>IF(ISNA('INPUT_-_WP1_criteria'!BD34),"#N/A",'INPUT_-_WP1_criteria'!BD34)</f>
        <v>0</v>
      </c>
      <c r="EE14" s="44">
        <f>IF(ISNA('INPUT_-_WP1_criteria'!BE34),"#N/A",'INPUT_-_WP1_criteria'!BE34)</f>
        <v>1</v>
      </c>
      <c r="EF14" s="44">
        <f>IF(ISNA('INPUT_-_WP1_criteria'!BF34),"#N/A",'INPUT_-_WP1_criteria'!BF34)</f>
        <v>0</v>
      </c>
      <c r="EG14" s="44">
        <f>IF(ISNA('INPUT_-_WP1_criteria'!BG34),"#N/A",'INPUT_-_WP1_criteria'!BG34)</f>
        <v>1</v>
      </c>
      <c r="EH14" s="44">
        <f>IF(ISNA('INPUT_-_WP1_criteria'!BH34),"#N/A",'INPUT_-_WP1_criteria'!BH34)</f>
        <v>1</v>
      </c>
      <c r="EI14" s="44">
        <f>IF(ISNA('INPUT_-_WP1_criteria'!BI34),"#N/A",'INPUT_-_WP1_criteria'!BI34)</f>
        <v>1</v>
      </c>
      <c r="EJ14" s="44">
        <f>IF(ISNA('INPUT_-_WP1_criteria'!BJ34),"#N/A",'INPUT_-_WP1_criteria'!BJ34)</f>
        <v>1</v>
      </c>
      <c r="EK14" s="44">
        <f>IF(ISNA('INPUT_-_WP1_criteria'!BK34),"#N/A",'INPUT_-_WP1_criteria'!BK34)</f>
        <v>1</v>
      </c>
      <c r="EL14" s="44">
        <f>IF(ISNA('INPUT_-_WP1_criteria'!BL34),"#N/A",'INPUT_-_WP1_criteria'!BL34)</f>
        <v>1</v>
      </c>
      <c r="EM14" s="44">
        <f>IF(ISNA('INPUT_-_WP1_criteria'!BM34),"#N/A",'INPUT_-_WP1_criteria'!BM34)</f>
        <v>1</v>
      </c>
      <c r="EN14" s="44">
        <f>IF(ISNA('INPUT_-_WP1_criteria'!BN34),"#N/A",'INPUT_-_WP1_criteria'!BN34)</f>
        <v>1</v>
      </c>
      <c r="EO14" s="44">
        <f>IF(ISNA('INPUT_-_WP1_criteria'!BO34),"#N/A",'INPUT_-_WP1_criteria'!BO34)</f>
        <v>1</v>
      </c>
      <c r="EP14" s="44">
        <f>IF(ISNA('INPUT_-_WP1_criteria'!BP34),"#N/A",'INPUT_-_WP1_criteria'!BP34)</f>
        <v>1</v>
      </c>
      <c r="EQ14" s="44">
        <f>IF(ISNA('INPUT_-_WP1_criteria'!BQ34),"#N/A",'INPUT_-_WP1_criteria'!BQ34)</f>
        <v>1</v>
      </c>
      <c r="ER14" s="44">
        <f>IF(ISNA('INPUT_-_WP1_criteria'!BR34),"#N/A",'INPUT_-_WP1_criteria'!BR34)</f>
        <v>1</v>
      </c>
      <c r="ES14" s="44">
        <f>IF(ISNA('INPUT_-_WP1_criteria'!BS34),"#N/A",'INPUT_-_WP1_criteria'!BS34)</f>
        <v>0</v>
      </c>
      <c r="ET14" s="44">
        <f>IF(ISNA('INPUT_-_WP1_criteria'!BT34),"#N/A",'INPUT_-_WP1_criteria'!BT34)</f>
        <v>1</v>
      </c>
      <c r="EU14" s="44">
        <f>IF(ISNA('INPUT_-_WP1_criteria'!BU34),"#N/A",'INPUT_-_WP1_criteria'!BU34)</f>
        <v>1</v>
      </c>
      <c r="EV14" s="44">
        <f>IF(ISNA('INPUT_-_WP1_criteria'!BV34),"#N/A",'INPUT_-_WP1_criteria'!BV34)</f>
        <v>1</v>
      </c>
      <c r="EW14" s="44">
        <f>IF(ISNA('INPUT_-_WP1_criteria'!BW34),"#N/A",'INPUT_-_WP1_criteria'!BW34)</f>
        <v>1</v>
      </c>
      <c r="EX14" s="44">
        <f>IF(ISNA('INPUT_-_WP1_criteria'!BX34),"#N/A",'INPUT_-_WP1_criteria'!BX34)</f>
        <v>1</v>
      </c>
      <c r="EY14" s="44">
        <f>IF(ISNA('INPUT_-_WP1_criteria'!BY34),"#N/A",'INPUT_-_WP1_criteria'!BY34)</f>
        <v>1</v>
      </c>
      <c r="EZ14" s="44"/>
      <c r="HN14" s="179"/>
    </row>
    <row r="15" spans="1:222" customFormat="1">
      <c r="A15" s="47"/>
      <c r="B15" s="48"/>
      <c r="C15" s="49" t="s">
        <v>138</v>
      </c>
      <c r="D15" s="50"/>
      <c r="E15" s="51" t="s">
        <v>149</v>
      </c>
      <c r="F15" s="51" t="s">
        <v>149</v>
      </c>
      <c r="G15" s="51" t="s">
        <v>149</v>
      </c>
      <c r="H15" s="51" t="s">
        <v>149</v>
      </c>
      <c r="I15" s="51" t="s">
        <v>149</v>
      </c>
      <c r="J15" s="51" t="s">
        <v>149</v>
      </c>
      <c r="K15" s="51" t="s">
        <v>149</v>
      </c>
      <c r="L15" s="51" t="s">
        <v>149</v>
      </c>
      <c r="M15" s="51" t="s">
        <v>149</v>
      </c>
      <c r="N15" s="51" t="s">
        <v>149</v>
      </c>
      <c r="O15" s="51" t="s">
        <v>149</v>
      </c>
      <c r="P15" s="51" t="s">
        <v>149</v>
      </c>
      <c r="Q15" s="51" t="s">
        <v>149</v>
      </c>
      <c r="R15" s="51" t="s">
        <v>149</v>
      </c>
      <c r="S15" s="51" t="s">
        <v>149</v>
      </c>
      <c r="T15" s="51" t="s">
        <v>149</v>
      </c>
      <c r="U15" s="51" t="s">
        <v>149</v>
      </c>
      <c r="V15" s="51" t="s">
        <v>149</v>
      </c>
      <c r="W15" s="51" t="s">
        <v>149</v>
      </c>
      <c r="X15" s="51" t="s">
        <v>149</v>
      </c>
      <c r="Y15" s="51" t="s">
        <v>149</v>
      </c>
      <c r="Z15" s="51" t="s">
        <v>149</v>
      </c>
      <c r="AA15" s="51" t="s">
        <v>149</v>
      </c>
      <c r="AB15" s="51" t="s">
        <v>149</v>
      </c>
      <c r="AC15" s="51" t="s">
        <v>149</v>
      </c>
      <c r="AD15" s="51" t="s">
        <v>149</v>
      </c>
      <c r="AE15" s="51" t="s">
        <v>149</v>
      </c>
      <c r="AF15" s="51" t="s">
        <v>149</v>
      </c>
      <c r="AG15" s="51" t="s">
        <v>149</v>
      </c>
      <c r="AH15" s="51" t="s">
        <v>149</v>
      </c>
      <c r="AI15" s="51" t="s">
        <v>149</v>
      </c>
      <c r="AJ15" s="51" t="s">
        <v>149</v>
      </c>
      <c r="AK15" s="51" t="s">
        <v>149</v>
      </c>
      <c r="AL15" s="51" t="s">
        <v>149</v>
      </c>
      <c r="AM15" s="51" t="s">
        <v>149</v>
      </c>
      <c r="AN15" s="51" t="s">
        <v>149</v>
      </c>
      <c r="AO15" s="51" t="s">
        <v>149</v>
      </c>
      <c r="AP15" s="51" t="s">
        <v>149</v>
      </c>
      <c r="AQ15" s="51" t="s">
        <v>149</v>
      </c>
      <c r="AR15" s="51" t="s">
        <v>149</v>
      </c>
      <c r="AS15" s="51" t="s">
        <v>149</v>
      </c>
      <c r="AT15" s="51" t="s">
        <v>149</v>
      </c>
      <c r="AU15" s="51" t="s">
        <v>149</v>
      </c>
      <c r="AV15" s="51" t="s">
        <v>149</v>
      </c>
      <c r="AW15" s="51" t="s">
        <v>149</v>
      </c>
      <c r="AX15" s="51" t="s">
        <v>149</v>
      </c>
      <c r="AY15" s="51" t="s">
        <v>149</v>
      </c>
      <c r="AZ15" s="51" t="s">
        <v>149</v>
      </c>
      <c r="BA15" s="51" t="s">
        <v>149</v>
      </c>
      <c r="BB15" s="51" t="s">
        <v>149</v>
      </c>
      <c r="BC15" s="51" t="s">
        <v>149</v>
      </c>
      <c r="BD15" s="134" t="s">
        <v>149</v>
      </c>
      <c r="BE15" s="141" t="s">
        <v>149</v>
      </c>
      <c r="BF15" s="51" t="s">
        <v>149</v>
      </c>
      <c r="BG15" s="51" t="s">
        <v>149</v>
      </c>
      <c r="BH15" s="51" t="s">
        <v>149</v>
      </c>
      <c r="BI15" s="51" t="s">
        <v>149</v>
      </c>
      <c r="BJ15" s="51" t="s">
        <v>149</v>
      </c>
      <c r="BK15" s="51" t="s">
        <v>149</v>
      </c>
      <c r="BL15" s="51" t="s">
        <v>149</v>
      </c>
      <c r="BM15" s="51" t="s">
        <v>149</v>
      </c>
      <c r="BN15" s="51" t="s">
        <v>149</v>
      </c>
      <c r="BO15" s="51" t="s">
        <v>149</v>
      </c>
      <c r="BP15" s="51" t="s">
        <v>149</v>
      </c>
      <c r="BQ15" s="51" t="s">
        <v>149</v>
      </c>
      <c r="BR15" s="51" t="s">
        <v>149</v>
      </c>
      <c r="BS15" s="51" t="s">
        <v>149</v>
      </c>
      <c r="BT15" s="51" t="s">
        <v>149</v>
      </c>
      <c r="BU15" s="51" t="s">
        <v>149</v>
      </c>
      <c r="BV15" s="51" t="s">
        <v>149</v>
      </c>
      <c r="BW15" s="51" t="s">
        <v>149</v>
      </c>
      <c r="BX15" s="51" t="s">
        <v>149</v>
      </c>
      <c r="BY15" s="51" t="s">
        <v>149</v>
      </c>
      <c r="BZ15" s="51" t="s">
        <v>149</v>
      </c>
      <c r="CA15" s="51" t="s">
        <v>149</v>
      </c>
      <c r="CB15" s="52">
        <f>SUM(CB5:CB14)/10</f>
        <v>0.66600000000000004</v>
      </c>
      <c r="CC15" s="52">
        <f t="shared" ref="CC15:EO15" si="1">SUM(CC5:CC14)/10</f>
        <v>0.51600000000000001</v>
      </c>
      <c r="CD15" s="52">
        <f t="shared" si="1"/>
        <v>0.66600000000000004</v>
      </c>
      <c r="CE15" s="52">
        <f t="shared" si="1"/>
        <v>0.61599999999999999</v>
      </c>
      <c r="CF15" s="52">
        <f t="shared" si="1"/>
        <v>0.71599999999999997</v>
      </c>
      <c r="CG15" s="52">
        <f t="shared" si="1"/>
        <v>0.61599999999999999</v>
      </c>
      <c r="CH15" s="52">
        <f t="shared" si="1"/>
        <v>0.8</v>
      </c>
      <c r="CI15" s="52">
        <f t="shared" si="1"/>
        <v>0.38300000000000001</v>
      </c>
      <c r="CJ15" s="52">
        <f t="shared" si="1"/>
        <v>0.54100000000000004</v>
      </c>
      <c r="CK15" s="52">
        <f t="shared" si="1"/>
        <v>0.68300000000000005</v>
      </c>
      <c r="CL15" s="52">
        <f t="shared" si="1"/>
        <v>0.36599999999999999</v>
      </c>
      <c r="CM15" s="52">
        <f t="shared" si="1"/>
        <v>0.43200000000000005</v>
      </c>
      <c r="CN15" s="52">
        <f t="shared" si="1"/>
        <v>0.51600000000000001</v>
      </c>
      <c r="CO15" s="52">
        <f t="shared" si="1"/>
        <v>0.82499999999999996</v>
      </c>
      <c r="CP15" s="52">
        <f t="shared" si="1"/>
        <v>0.53300000000000003</v>
      </c>
      <c r="CQ15" s="52">
        <f t="shared" si="1"/>
        <v>0.55800000000000005</v>
      </c>
      <c r="CR15" s="52">
        <f t="shared" si="1"/>
        <v>0.63300000000000001</v>
      </c>
      <c r="CS15" s="52">
        <f t="shared" si="1"/>
        <v>0.70799999999999996</v>
      </c>
      <c r="CT15" s="52">
        <f t="shared" si="1"/>
        <v>0.66600000000000004</v>
      </c>
      <c r="CU15" s="52">
        <f t="shared" si="1"/>
        <v>0.433</v>
      </c>
      <c r="CV15" s="52">
        <f t="shared" si="1"/>
        <v>0.75800000000000001</v>
      </c>
      <c r="CW15" s="52">
        <f t="shared" si="1"/>
        <v>0.65</v>
      </c>
      <c r="CX15" s="52">
        <f t="shared" si="1"/>
        <v>0.38300000000000001</v>
      </c>
      <c r="CY15" s="52">
        <f t="shared" si="1"/>
        <v>0.72499999999999998</v>
      </c>
      <c r="CZ15" s="52">
        <f t="shared" si="1"/>
        <v>0.5</v>
      </c>
      <c r="DA15" s="52">
        <f t="shared" si="1"/>
        <v>0.5</v>
      </c>
      <c r="DB15" s="52">
        <f t="shared" si="1"/>
        <v>0.45</v>
      </c>
      <c r="DC15" s="52">
        <f t="shared" si="1"/>
        <v>0.875</v>
      </c>
      <c r="DD15" s="52">
        <f t="shared" si="1"/>
        <v>0.75</v>
      </c>
      <c r="DE15" s="52">
        <f t="shared" si="1"/>
        <v>0.51600000000000001</v>
      </c>
      <c r="DF15" s="52">
        <f t="shared" si="1"/>
        <v>0.52500000000000002</v>
      </c>
      <c r="DG15" s="52">
        <f t="shared" si="1"/>
        <v>0.66600000000000004</v>
      </c>
      <c r="DH15" s="52">
        <f t="shared" si="1"/>
        <v>0.4</v>
      </c>
      <c r="DI15" s="52">
        <f t="shared" si="1"/>
        <v>0.52500000000000002</v>
      </c>
      <c r="DJ15" s="52">
        <f t="shared" si="1"/>
        <v>0.625</v>
      </c>
      <c r="DK15" s="52">
        <f t="shared" si="1"/>
        <v>0.7</v>
      </c>
      <c r="DL15" s="52">
        <f t="shared" si="1"/>
        <v>0.38300000000000001</v>
      </c>
      <c r="DM15" s="52">
        <f t="shared" si="1"/>
        <v>0.66600000000000004</v>
      </c>
      <c r="DN15" s="52">
        <f t="shared" si="1"/>
        <v>0.35</v>
      </c>
      <c r="DO15" s="52">
        <f t="shared" si="1"/>
        <v>0.69100000000000006</v>
      </c>
      <c r="DP15" s="52">
        <f t="shared" si="1"/>
        <v>0.42499999999999999</v>
      </c>
      <c r="DQ15" s="52">
        <f t="shared" si="1"/>
        <v>0.45800000000000002</v>
      </c>
      <c r="DR15" s="52">
        <f t="shared" si="1"/>
        <v>0.33300000000000002</v>
      </c>
      <c r="DS15" s="52">
        <f t="shared" si="1"/>
        <v>0.39100000000000001</v>
      </c>
      <c r="DT15" s="52">
        <f t="shared" si="1"/>
        <v>0.5</v>
      </c>
      <c r="DU15" s="52">
        <f t="shared" si="1"/>
        <v>0.40800000000000003</v>
      </c>
      <c r="DV15" s="52">
        <f t="shared" si="1"/>
        <v>0.33300000000000002</v>
      </c>
      <c r="DW15" s="52">
        <f t="shared" si="1"/>
        <v>0.63200000000000001</v>
      </c>
      <c r="DX15" s="52">
        <f t="shared" si="1"/>
        <v>0.433</v>
      </c>
      <c r="DY15" s="52">
        <f t="shared" si="1"/>
        <v>0.38300000000000001</v>
      </c>
      <c r="DZ15" s="52">
        <f t="shared" si="1"/>
        <v>0.33300000000000002</v>
      </c>
      <c r="EA15" s="182">
        <f t="shared" si="1"/>
        <v>0.69900000000000007</v>
      </c>
      <c r="EB15" s="188">
        <f>AVERAGE(CB15:EA15)</f>
        <v>0.55459615384615357</v>
      </c>
      <c r="EC15" s="185">
        <f t="shared" si="1"/>
        <v>0.8</v>
      </c>
      <c r="ED15" s="52">
        <f t="shared" si="1"/>
        <v>0.77500000000000002</v>
      </c>
      <c r="EE15" s="52">
        <f t="shared" si="1"/>
        <v>0.35799999999999998</v>
      </c>
      <c r="EF15" s="52">
        <f t="shared" si="1"/>
        <v>0.53300000000000003</v>
      </c>
      <c r="EG15" s="52">
        <f t="shared" si="1"/>
        <v>0.75</v>
      </c>
      <c r="EH15" s="52">
        <f t="shared" si="1"/>
        <v>0.42499999999999999</v>
      </c>
      <c r="EI15" s="52">
        <f t="shared" si="1"/>
        <v>0.77500000000000002</v>
      </c>
      <c r="EJ15" s="52">
        <f t="shared" si="1"/>
        <v>0.82499999999999996</v>
      </c>
      <c r="EK15" s="52">
        <f t="shared" si="1"/>
        <v>0.72499999999999998</v>
      </c>
      <c r="EL15" s="52">
        <f t="shared" si="1"/>
        <v>0.72499999999999998</v>
      </c>
      <c r="EM15" s="52">
        <f t="shared" si="1"/>
        <v>0.72499999999999998</v>
      </c>
      <c r="EN15" s="52">
        <f t="shared" si="1"/>
        <v>0.38300000000000001</v>
      </c>
      <c r="EO15" s="52">
        <f t="shared" si="1"/>
        <v>0.85</v>
      </c>
      <c r="EP15" s="52">
        <f t="shared" ref="EP15:EY15" si="2">SUM(EP5:EP14)/10</f>
        <v>0.23300000000000001</v>
      </c>
      <c r="EQ15" s="52">
        <f t="shared" si="2"/>
        <v>0.26600000000000001</v>
      </c>
      <c r="ER15" s="52">
        <f t="shared" si="2"/>
        <v>0.72499999999999998</v>
      </c>
      <c r="ES15" s="52">
        <f t="shared" si="2"/>
        <v>0.316</v>
      </c>
      <c r="ET15" s="52">
        <f t="shared" si="2"/>
        <v>0.433</v>
      </c>
      <c r="EU15" s="52">
        <f t="shared" si="2"/>
        <v>0.40800000000000003</v>
      </c>
      <c r="EV15" s="52">
        <f t="shared" si="2"/>
        <v>0.72499999999999998</v>
      </c>
      <c r="EW15" s="52">
        <f t="shared" si="2"/>
        <v>0.33300000000000002</v>
      </c>
      <c r="EX15" s="52">
        <f t="shared" si="2"/>
        <v>0.59099999999999997</v>
      </c>
      <c r="EY15" s="52">
        <f t="shared" si="2"/>
        <v>0.76600000000000001</v>
      </c>
      <c r="EZ15" s="126">
        <f>AVERAGE(EC15:EY15)</f>
        <v>0.58456521739130429</v>
      </c>
      <c r="HN15" s="179"/>
    </row>
    <row r="16" spans="1:222" customFormat="1">
      <c r="A16" s="40">
        <f>A14+1</f>
        <v>11</v>
      </c>
      <c r="B16" s="200" t="s">
        <v>150</v>
      </c>
      <c r="C16" s="46" t="s">
        <v>151</v>
      </c>
      <c r="D16" s="42">
        <v>4</v>
      </c>
      <c r="E16" s="43" t="str">
        <f>'INPUT_-_WP1_criteria'!C38</f>
        <v>No data</v>
      </c>
      <c r="F16" s="43" t="str">
        <f>'INPUT_-_WP1_criteria'!D38</f>
        <v>No data</v>
      </c>
      <c r="G16" s="43" t="str">
        <f>'INPUT_-_WP1_criteria'!E38</f>
        <v>No data</v>
      </c>
      <c r="H16" s="43" t="str">
        <f>'INPUT_-_WP1_criteria'!F38</f>
        <v>No data</v>
      </c>
      <c r="I16" s="43" t="str">
        <f>'INPUT_-_WP1_criteria'!G38</f>
        <v>No data</v>
      </c>
      <c r="J16" s="43" t="str">
        <f>'INPUT_-_WP1_criteria'!H38</f>
        <v>No data</v>
      </c>
      <c r="K16" s="43" t="str">
        <f>'INPUT_-_WP1_criteria'!I38</f>
        <v>No data</v>
      </c>
      <c r="L16" s="43" t="str">
        <f>'INPUT_-_WP1_criteria'!J38</f>
        <v>No data</v>
      </c>
      <c r="M16" s="43" t="str">
        <f>'INPUT_-_WP1_criteria'!K38</f>
        <v>No data</v>
      </c>
      <c r="N16" s="43" t="str">
        <f>'INPUT_-_WP1_criteria'!L38</f>
        <v>No data</v>
      </c>
      <c r="O16" s="43" t="str">
        <f>'INPUT_-_WP1_criteria'!M38</f>
        <v>No data</v>
      </c>
      <c r="P16" s="43" t="str">
        <f>'INPUT_-_WP1_criteria'!N38</f>
        <v>No data</v>
      </c>
      <c r="Q16" s="43" t="str">
        <f>'INPUT_-_WP1_criteria'!O38</f>
        <v>No data</v>
      </c>
      <c r="R16" s="43" t="str">
        <f>'INPUT_-_WP1_criteria'!P38</f>
        <v>No data</v>
      </c>
      <c r="S16" s="43" t="str">
        <f>'INPUT_-_WP1_criteria'!Q38</f>
        <v>No data</v>
      </c>
      <c r="T16" s="43" t="str">
        <f>'INPUT_-_WP1_criteria'!R38</f>
        <v>No data</v>
      </c>
      <c r="U16" s="43" t="str">
        <f>'INPUT_-_WP1_criteria'!S38</f>
        <v>No data</v>
      </c>
      <c r="V16" s="43" t="str">
        <f>'INPUT_-_WP1_criteria'!T38</f>
        <v>No data</v>
      </c>
      <c r="W16" s="43" t="str">
        <f>'INPUT_-_WP1_criteria'!U38</f>
        <v>No data</v>
      </c>
      <c r="X16" s="43" t="str">
        <f>'INPUT_-_WP1_criteria'!V38</f>
        <v>No data</v>
      </c>
      <c r="Y16" s="43" t="str">
        <f>'INPUT_-_WP1_criteria'!W38</f>
        <v>No data</v>
      </c>
      <c r="Z16" s="43" t="str">
        <f>'INPUT_-_WP1_criteria'!X38</f>
        <v>No data</v>
      </c>
      <c r="AA16" s="43" t="str">
        <f>'INPUT_-_WP1_criteria'!Y38</f>
        <v>No data</v>
      </c>
      <c r="AB16" s="43" t="str">
        <f>'INPUT_-_WP1_criteria'!Z38</f>
        <v>No data</v>
      </c>
      <c r="AC16" s="43" t="str">
        <f>'INPUT_-_WP1_criteria'!AA38</f>
        <v>No data</v>
      </c>
      <c r="AD16" s="43" t="str">
        <f>'INPUT_-_WP1_criteria'!AB38</f>
        <v>No data</v>
      </c>
      <c r="AE16" s="43" t="str">
        <f>'INPUT_-_WP1_criteria'!AC38</f>
        <v>No data</v>
      </c>
      <c r="AF16" s="43" t="str">
        <f>'INPUT_-_WP1_criteria'!AD38</f>
        <v>No data</v>
      </c>
      <c r="AG16" s="43" t="str">
        <f>'INPUT_-_WP1_criteria'!AE38</f>
        <v>No data</v>
      </c>
      <c r="AH16" s="43" t="str">
        <f>'INPUT_-_WP1_criteria'!AF38</f>
        <v>No data</v>
      </c>
      <c r="AI16" s="43" t="str">
        <f>'INPUT_-_WP1_criteria'!AG38</f>
        <v>No data</v>
      </c>
      <c r="AJ16" s="43" t="str">
        <f>'INPUT_-_WP1_criteria'!AH38</f>
        <v>No data</v>
      </c>
      <c r="AK16" s="43" t="str">
        <f>'INPUT_-_WP1_criteria'!AI38</f>
        <v>No data</v>
      </c>
      <c r="AL16" s="43" t="str">
        <f>'INPUT_-_WP1_criteria'!AJ38</f>
        <v>No data</v>
      </c>
      <c r="AM16" s="43" t="str">
        <f>'INPUT_-_WP1_criteria'!AK38</f>
        <v>No data</v>
      </c>
      <c r="AN16" s="43" t="str">
        <f>'INPUT_-_WP1_criteria'!AL38</f>
        <v>No data</v>
      </c>
      <c r="AO16" s="43" t="str">
        <f>'INPUT_-_WP1_criteria'!AM38</f>
        <v>No data</v>
      </c>
      <c r="AP16" s="43" t="str">
        <f>'INPUT_-_WP1_criteria'!AN38</f>
        <v>No data</v>
      </c>
      <c r="AQ16" s="43" t="str">
        <f>'INPUT_-_WP1_criteria'!AO38</f>
        <v>No data</v>
      </c>
      <c r="AR16" s="43" t="str">
        <f>'INPUT_-_WP1_criteria'!AP38</f>
        <v>No data</v>
      </c>
      <c r="AS16" s="43" t="str">
        <f>'INPUT_-_WP1_criteria'!AQ38</f>
        <v>No data</v>
      </c>
      <c r="AT16" s="43" t="str">
        <f>'INPUT_-_WP1_criteria'!AR38</f>
        <v>No data</v>
      </c>
      <c r="AU16" s="43" t="str">
        <f>'INPUT_-_WP1_criteria'!AS38</f>
        <v>No data</v>
      </c>
      <c r="AV16" s="43" t="str">
        <f>'INPUT_-_WP1_criteria'!AT38</f>
        <v>No data</v>
      </c>
      <c r="AW16" s="43" t="str">
        <f>'INPUT_-_WP1_criteria'!AU38</f>
        <v>No data</v>
      </c>
      <c r="AX16" s="43" t="str">
        <f>'INPUT_-_WP1_criteria'!AV38</f>
        <v>No data</v>
      </c>
      <c r="AY16" s="43" t="str">
        <f>'INPUT_-_WP1_criteria'!AW38</f>
        <v>No data</v>
      </c>
      <c r="AZ16" s="43" t="str">
        <f>'INPUT_-_WP1_criteria'!AX38</f>
        <v>No data</v>
      </c>
      <c r="BA16" s="43" t="str">
        <f>'INPUT_-_WP1_criteria'!AY38</f>
        <v>No data</v>
      </c>
      <c r="BB16" s="43" t="str">
        <f>'INPUT_-_WP1_criteria'!AZ38</f>
        <v>No data</v>
      </c>
      <c r="BC16" s="43" t="str">
        <f>'INPUT_-_WP1_criteria'!BA38</f>
        <v>No data</v>
      </c>
      <c r="BD16" s="132" t="str">
        <f>'INPUT_-_WP1_criteria'!BB38</f>
        <v>No data</v>
      </c>
      <c r="BE16" s="139" t="str">
        <f>'INPUT_-_WP1_criteria'!BC38</f>
        <v>No data</v>
      </c>
      <c r="BF16" s="43" t="str">
        <f>'INPUT_-_WP1_criteria'!BD38</f>
        <v>No data</v>
      </c>
      <c r="BG16" s="43" t="str">
        <f>'INPUT_-_WP1_criteria'!BE38</f>
        <v>No data</v>
      </c>
      <c r="BH16" s="43" t="str">
        <f>'INPUT_-_WP1_criteria'!BF38</f>
        <v>No data</v>
      </c>
      <c r="BI16" s="43" t="str">
        <f>'INPUT_-_WP1_criteria'!BG38</f>
        <v>No data</v>
      </c>
      <c r="BJ16" s="43" t="str">
        <f>'INPUT_-_WP1_criteria'!BH38</f>
        <v>No data</v>
      </c>
      <c r="BK16" s="43" t="str">
        <f>'INPUT_-_WP1_criteria'!BI38</f>
        <v>No data</v>
      </c>
      <c r="BL16" s="43" t="str">
        <f>'INPUT_-_WP1_criteria'!BJ38</f>
        <v>No data</v>
      </c>
      <c r="BM16" s="43" t="str">
        <f>'INPUT_-_WP1_criteria'!BK38</f>
        <v>No data</v>
      </c>
      <c r="BN16" s="43" t="str">
        <f>'INPUT_-_WP1_criteria'!BL38</f>
        <v>No data</v>
      </c>
      <c r="BO16" s="43" t="str">
        <f>'INPUT_-_WP1_criteria'!BM38</f>
        <v>No data</v>
      </c>
      <c r="BP16" s="43" t="str">
        <f>'INPUT_-_WP1_criteria'!BN38</f>
        <v>No data</v>
      </c>
      <c r="BQ16" s="43" t="str">
        <f>'INPUT_-_WP1_criteria'!BO38</f>
        <v>No data</v>
      </c>
      <c r="BR16" s="43" t="str">
        <f>'INPUT_-_WP1_criteria'!BP38</f>
        <v>No data</v>
      </c>
      <c r="BS16" s="43" t="str">
        <f>'INPUT_-_WP1_criteria'!BQ38</f>
        <v>No data</v>
      </c>
      <c r="BT16" s="43" t="str">
        <f>'INPUT_-_WP1_criteria'!BR38</f>
        <v>No data</v>
      </c>
      <c r="BU16" s="43" t="str">
        <f>'INPUT_-_WP1_criteria'!BS38</f>
        <v>No data</v>
      </c>
      <c r="BV16" s="43" t="str">
        <f>'INPUT_-_WP1_criteria'!BT38</f>
        <v>No data</v>
      </c>
      <c r="BW16" s="43" t="str">
        <f>'INPUT_-_WP1_criteria'!BU38</f>
        <v>No data</v>
      </c>
      <c r="BX16" s="43" t="str">
        <f>'INPUT_-_WP1_criteria'!BV38</f>
        <v>No data</v>
      </c>
      <c r="BY16" s="43" t="str">
        <f>'INPUT_-_WP1_criteria'!BW38</f>
        <v>No data</v>
      </c>
      <c r="BZ16" s="43" t="str">
        <f>'INPUT_-_WP1_criteria'!BX38</f>
        <v>No data</v>
      </c>
      <c r="CA16" s="43" t="str">
        <f>'INPUT_-_WP1_criteria'!BY38</f>
        <v>No data</v>
      </c>
      <c r="CB16" s="44">
        <f>IF(ISNA('INPUT_-_WP1_criteria'!C39),"#N/A",'INPUT_-_WP1_criteria'!C39)</f>
        <v>0</v>
      </c>
      <c r="CC16" s="44">
        <f>IF(ISNA('INPUT_-_WP1_criteria'!D39),"#N/A",'INPUT_-_WP1_criteria'!D39)</f>
        <v>0</v>
      </c>
      <c r="CD16" s="44">
        <f>IF(ISNA('INPUT_-_WP1_criteria'!E39),"#N/A",'INPUT_-_WP1_criteria'!E39)</f>
        <v>0</v>
      </c>
      <c r="CE16" s="44">
        <f>IF(ISNA('INPUT_-_WP1_criteria'!F39),"#N/A",'INPUT_-_WP1_criteria'!F39)</f>
        <v>0</v>
      </c>
      <c r="CF16" s="44">
        <f>IF(ISNA('INPUT_-_WP1_criteria'!G39),"#N/A",'INPUT_-_WP1_criteria'!G39)</f>
        <v>0</v>
      </c>
      <c r="CG16" s="44">
        <f>IF(ISNA('INPUT_-_WP1_criteria'!H39),"#N/A",'INPUT_-_WP1_criteria'!H39)</f>
        <v>0</v>
      </c>
      <c r="CH16" s="44">
        <f>IF(ISNA('INPUT_-_WP1_criteria'!I39),"#N/A",'INPUT_-_WP1_criteria'!I39)</f>
        <v>0</v>
      </c>
      <c r="CI16" s="44">
        <f>IF(ISNA('INPUT_-_WP1_criteria'!J39),"#N/A",'INPUT_-_WP1_criteria'!J39)</f>
        <v>0</v>
      </c>
      <c r="CJ16" s="44">
        <f>IF(ISNA('INPUT_-_WP1_criteria'!K39),"#N/A",'INPUT_-_WP1_criteria'!K39)</f>
        <v>0</v>
      </c>
      <c r="CK16" s="44">
        <f>IF(ISNA('INPUT_-_WP1_criteria'!L39),"#N/A",'INPUT_-_WP1_criteria'!L39)</f>
        <v>0</v>
      </c>
      <c r="CL16" s="44">
        <f>IF(ISNA('INPUT_-_WP1_criteria'!M39),"#N/A",'INPUT_-_WP1_criteria'!M39)</f>
        <v>0</v>
      </c>
      <c r="CM16" s="44">
        <f>IF(ISNA('INPUT_-_WP1_criteria'!N39),"#N/A",'INPUT_-_WP1_criteria'!N39)</f>
        <v>0</v>
      </c>
      <c r="CN16" s="44">
        <f>IF(ISNA('INPUT_-_WP1_criteria'!O39),"#N/A",'INPUT_-_WP1_criteria'!O39)</f>
        <v>0</v>
      </c>
      <c r="CO16" s="44">
        <f>IF(ISNA('INPUT_-_WP1_criteria'!P39),"#N/A",'INPUT_-_WP1_criteria'!P39)</f>
        <v>0</v>
      </c>
      <c r="CP16" s="44">
        <f>IF(ISNA('INPUT_-_WP1_criteria'!Q39),"#N/A",'INPUT_-_WP1_criteria'!Q39)</f>
        <v>0</v>
      </c>
      <c r="CQ16" s="44">
        <f>IF(ISNA('INPUT_-_WP1_criteria'!R39),"#N/A",'INPUT_-_WP1_criteria'!R39)</f>
        <v>0</v>
      </c>
      <c r="CR16" s="44">
        <f>IF(ISNA('INPUT_-_WP1_criteria'!S39),"#N/A",'INPUT_-_WP1_criteria'!S39)</f>
        <v>0</v>
      </c>
      <c r="CS16" s="44">
        <f>IF(ISNA('INPUT_-_WP1_criteria'!T39),"#N/A",'INPUT_-_WP1_criteria'!T39)</f>
        <v>0</v>
      </c>
      <c r="CT16" s="44">
        <f>IF(ISNA('INPUT_-_WP1_criteria'!U39),"#N/A",'INPUT_-_WP1_criteria'!U39)</f>
        <v>0</v>
      </c>
      <c r="CU16" s="44">
        <f>IF(ISNA('INPUT_-_WP1_criteria'!V39),"#N/A",'INPUT_-_WP1_criteria'!V39)</f>
        <v>0</v>
      </c>
      <c r="CV16" s="44">
        <f>IF(ISNA('INPUT_-_WP1_criteria'!W39),"#N/A",'INPUT_-_WP1_criteria'!W39)</f>
        <v>0</v>
      </c>
      <c r="CW16" s="44">
        <f>IF(ISNA('INPUT_-_WP1_criteria'!X39),"#N/A",'INPUT_-_WP1_criteria'!X39)</f>
        <v>0</v>
      </c>
      <c r="CX16" s="44">
        <f>IF(ISNA('INPUT_-_WP1_criteria'!Y39),"#N/A",'INPUT_-_WP1_criteria'!Y39)</f>
        <v>0</v>
      </c>
      <c r="CY16" s="44">
        <f>IF(ISNA('INPUT_-_WP1_criteria'!Z39),"#N/A",'INPUT_-_WP1_criteria'!Z39)</f>
        <v>0</v>
      </c>
      <c r="CZ16" s="44">
        <f>IF(ISNA('INPUT_-_WP1_criteria'!AA39),"#N/A",'INPUT_-_WP1_criteria'!AA39)</f>
        <v>0</v>
      </c>
      <c r="DA16" s="44">
        <f>IF(ISNA('INPUT_-_WP1_criteria'!AB39),"#N/A",'INPUT_-_WP1_criteria'!AB39)</f>
        <v>0</v>
      </c>
      <c r="DB16" s="44">
        <f>IF(ISNA('INPUT_-_WP1_criteria'!AC39),"#N/A",'INPUT_-_WP1_criteria'!AC39)</f>
        <v>0</v>
      </c>
      <c r="DC16" s="44">
        <f>IF(ISNA('INPUT_-_WP1_criteria'!AD39),"#N/A",'INPUT_-_WP1_criteria'!AD39)</f>
        <v>0</v>
      </c>
      <c r="DD16" s="44">
        <f>IF(ISNA('INPUT_-_WP1_criteria'!AE39),"#N/A",'INPUT_-_WP1_criteria'!AE39)</f>
        <v>0</v>
      </c>
      <c r="DE16" s="44">
        <f>IF(ISNA('INPUT_-_WP1_criteria'!AF39),"#N/A",'INPUT_-_WP1_criteria'!AF39)</f>
        <v>0</v>
      </c>
      <c r="DF16" s="44">
        <f>IF(ISNA('INPUT_-_WP1_criteria'!AG39),"#N/A",'INPUT_-_WP1_criteria'!AG39)</f>
        <v>0</v>
      </c>
      <c r="DG16" s="44">
        <f>IF(ISNA('INPUT_-_WP1_criteria'!AH39),"#N/A",'INPUT_-_WP1_criteria'!AH39)</f>
        <v>0</v>
      </c>
      <c r="DH16" s="44">
        <f>IF(ISNA('INPUT_-_WP1_criteria'!AI39),"#N/A",'INPUT_-_WP1_criteria'!AI39)</f>
        <v>0</v>
      </c>
      <c r="DI16" s="44">
        <f>IF(ISNA('INPUT_-_WP1_criteria'!AJ39),"#N/A",'INPUT_-_WP1_criteria'!AJ39)</f>
        <v>0</v>
      </c>
      <c r="DJ16" s="44">
        <f>IF(ISNA('INPUT_-_WP1_criteria'!AK39),"#N/A",'INPUT_-_WP1_criteria'!AK39)</f>
        <v>0</v>
      </c>
      <c r="DK16" s="44">
        <f>IF(ISNA('INPUT_-_WP1_criteria'!AL39),"#N/A",'INPUT_-_WP1_criteria'!AL39)</f>
        <v>0</v>
      </c>
      <c r="DL16" s="44">
        <f>IF(ISNA('INPUT_-_WP1_criteria'!AM39),"#N/A",'INPUT_-_WP1_criteria'!AM39)</f>
        <v>0</v>
      </c>
      <c r="DM16" s="44">
        <f>IF(ISNA('INPUT_-_WP1_criteria'!AN39),"#N/A",'INPUT_-_WP1_criteria'!AN39)</f>
        <v>0</v>
      </c>
      <c r="DN16" s="44">
        <f>IF(ISNA('INPUT_-_WP1_criteria'!AO39),"#N/A",'INPUT_-_WP1_criteria'!AO39)</f>
        <v>0</v>
      </c>
      <c r="DO16" s="44">
        <f>IF(ISNA('INPUT_-_WP1_criteria'!AP39),"#N/A",'INPUT_-_WP1_criteria'!AP39)</f>
        <v>0</v>
      </c>
      <c r="DP16" s="44">
        <f>IF(ISNA('INPUT_-_WP1_criteria'!AQ39),"#N/A",'INPUT_-_WP1_criteria'!AQ39)</f>
        <v>0</v>
      </c>
      <c r="DQ16" s="44">
        <f>IF(ISNA('INPUT_-_WP1_criteria'!AR39),"#N/A",'INPUT_-_WP1_criteria'!AR39)</f>
        <v>0</v>
      </c>
      <c r="DR16" s="44">
        <f>IF(ISNA('INPUT_-_WP1_criteria'!AS39),"#N/A",'INPUT_-_WP1_criteria'!AS39)</f>
        <v>0</v>
      </c>
      <c r="DS16" s="44">
        <f>IF(ISNA('INPUT_-_WP1_criteria'!AT39),"#N/A",'INPUT_-_WP1_criteria'!AT39)</f>
        <v>0</v>
      </c>
      <c r="DT16" s="44">
        <f>IF(ISNA('INPUT_-_WP1_criteria'!AU39),"#N/A",'INPUT_-_WP1_criteria'!AU39)</f>
        <v>0</v>
      </c>
      <c r="DU16" s="44">
        <f>IF(ISNA('INPUT_-_WP1_criteria'!AV39),"#N/A",'INPUT_-_WP1_criteria'!AV39)</f>
        <v>0</v>
      </c>
      <c r="DV16" s="44">
        <f>IF(ISNA('INPUT_-_WP1_criteria'!AW39),"#N/A",'INPUT_-_WP1_criteria'!AW39)</f>
        <v>0</v>
      </c>
      <c r="DW16" s="44">
        <f>IF(ISNA('INPUT_-_WP1_criteria'!AX39),"#N/A",'INPUT_-_WP1_criteria'!AX39)</f>
        <v>0</v>
      </c>
      <c r="DX16" s="44">
        <f>IF(ISNA('INPUT_-_WP1_criteria'!AY39),"#N/A",'INPUT_-_WP1_criteria'!AY39)</f>
        <v>0</v>
      </c>
      <c r="DY16" s="44">
        <f>IF(ISNA('INPUT_-_WP1_criteria'!AZ39),"#N/A",'INPUT_-_WP1_criteria'!AZ39)</f>
        <v>0</v>
      </c>
      <c r="DZ16" s="44">
        <f>IF(ISNA('INPUT_-_WP1_criteria'!BA39),"#N/A",'INPUT_-_WP1_criteria'!BA39)</f>
        <v>0</v>
      </c>
      <c r="EA16" s="181">
        <f>IF(ISNA('INPUT_-_WP1_criteria'!BB39),"#N/A",'INPUT_-_WP1_criteria'!BB39)</f>
        <v>0</v>
      </c>
      <c r="EB16" s="187"/>
      <c r="EC16" s="184">
        <f>IF(ISNA('INPUT_-_WP1_criteria'!BC39),"#N/A",'INPUT_-_WP1_criteria'!BC39)</f>
        <v>0</v>
      </c>
      <c r="ED16" s="44">
        <f>IF(ISNA('INPUT_-_WP1_criteria'!BD39),"#N/A",'INPUT_-_WP1_criteria'!BD39)</f>
        <v>0</v>
      </c>
      <c r="EE16" s="44">
        <f>IF(ISNA('INPUT_-_WP1_criteria'!BE39),"#N/A",'INPUT_-_WP1_criteria'!BE39)</f>
        <v>0</v>
      </c>
      <c r="EF16" s="44">
        <f>IF(ISNA('INPUT_-_WP1_criteria'!BF39),"#N/A",'INPUT_-_WP1_criteria'!BF39)</f>
        <v>0</v>
      </c>
      <c r="EG16" s="44">
        <f>IF(ISNA('INPUT_-_WP1_criteria'!BG39),"#N/A",'INPUT_-_WP1_criteria'!BG39)</f>
        <v>0</v>
      </c>
      <c r="EH16" s="44">
        <f>IF(ISNA('INPUT_-_WP1_criteria'!BH39),"#N/A",'INPUT_-_WP1_criteria'!BH39)</f>
        <v>0</v>
      </c>
      <c r="EI16" s="44">
        <f>IF(ISNA('INPUT_-_WP1_criteria'!BI39),"#N/A",'INPUT_-_WP1_criteria'!BI39)</f>
        <v>0</v>
      </c>
      <c r="EJ16" s="44">
        <f>IF(ISNA('INPUT_-_WP1_criteria'!BJ39),"#N/A",'INPUT_-_WP1_criteria'!BJ39)</f>
        <v>0</v>
      </c>
      <c r="EK16" s="44">
        <f>IF(ISNA('INPUT_-_WP1_criteria'!BK39),"#N/A",'INPUT_-_WP1_criteria'!BK39)</f>
        <v>0</v>
      </c>
      <c r="EL16" s="44">
        <f>IF(ISNA('INPUT_-_WP1_criteria'!BL39),"#N/A",'INPUT_-_WP1_criteria'!BL39)</f>
        <v>0</v>
      </c>
      <c r="EM16" s="44">
        <f>IF(ISNA('INPUT_-_WP1_criteria'!BM39),"#N/A",'INPUT_-_WP1_criteria'!BM39)</f>
        <v>0</v>
      </c>
      <c r="EN16" s="44">
        <f>IF(ISNA('INPUT_-_WP1_criteria'!BN39),"#N/A",'INPUT_-_WP1_criteria'!BN39)</f>
        <v>0</v>
      </c>
      <c r="EO16" s="44">
        <f>IF(ISNA('INPUT_-_WP1_criteria'!BO39),"#N/A",'INPUT_-_WP1_criteria'!BO39)</f>
        <v>0</v>
      </c>
      <c r="EP16" s="44">
        <f>IF(ISNA('INPUT_-_WP1_criteria'!BP39),"#N/A",'INPUT_-_WP1_criteria'!BP39)</f>
        <v>0</v>
      </c>
      <c r="EQ16" s="44">
        <f>IF(ISNA('INPUT_-_WP1_criteria'!BQ39),"#N/A",'INPUT_-_WP1_criteria'!BQ39)</f>
        <v>0</v>
      </c>
      <c r="ER16" s="44">
        <f>IF(ISNA('INPUT_-_WP1_criteria'!BR39),"#N/A",'INPUT_-_WP1_criteria'!BR39)</f>
        <v>0</v>
      </c>
      <c r="ES16" s="44">
        <f>IF(ISNA('INPUT_-_WP1_criteria'!BS39),"#N/A",'INPUT_-_WP1_criteria'!BS39)</f>
        <v>0</v>
      </c>
      <c r="ET16" s="44">
        <f>IF(ISNA('INPUT_-_WP1_criteria'!BT39),"#N/A",'INPUT_-_WP1_criteria'!BT39)</f>
        <v>0</v>
      </c>
      <c r="EU16" s="44">
        <f>IF(ISNA('INPUT_-_WP1_criteria'!BU39),"#N/A",'INPUT_-_WP1_criteria'!BU39)</f>
        <v>0</v>
      </c>
      <c r="EV16" s="44">
        <f>IF(ISNA('INPUT_-_WP1_criteria'!BV39),"#N/A",'INPUT_-_WP1_criteria'!BV39)</f>
        <v>0</v>
      </c>
      <c r="EW16" s="44">
        <f>IF(ISNA('INPUT_-_WP1_criteria'!BW39),"#N/A",'INPUT_-_WP1_criteria'!BW39)</f>
        <v>0</v>
      </c>
      <c r="EX16" s="44">
        <f>IF(ISNA('INPUT_-_WP1_criteria'!BX39),"#N/A",'INPUT_-_WP1_criteria'!BX39)</f>
        <v>0</v>
      </c>
      <c r="EY16" s="44">
        <f>IF(ISNA('INPUT_-_WP1_criteria'!BY39),"#N/A",'INPUT_-_WP1_criteria'!BY39)</f>
        <v>0</v>
      </c>
      <c r="EZ16" s="44"/>
      <c r="HN16" s="179"/>
    </row>
    <row r="17" spans="1:222" customFormat="1">
      <c r="A17" s="40">
        <f>A16+1</f>
        <v>12</v>
      </c>
      <c r="B17" s="200"/>
      <c r="C17" s="46" t="s">
        <v>152</v>
      </c>
      <c r="D17" s="42">
        <v>5</v>
      </c>
      <c r="E17" s="43" t="str">
        <f>'INPUT_-_WP1_criteria'!C43</f>
        <v>No data</v>
      </c>
      <c r="F17" s="43" t="str">
        <f>'INPUT_-_WP1_criteria'!D43</f>
        <v>No data</v>
      </c>
      <c r="G17" s="43" t="str">
        <f>'INPUT_-_WP1_criteria'!E43</f>
        <v>No data</v>
      </c>
      <c r="H17" s="43" t="str">
        <f>'INPUT_-_WP1_criteria'!F43</f>
        <v>No data</v>
      </c>
      <c r="I17" s="43" t="str">
        <f>'INPUT_-_WP1_criteria'!G43</f>
        <v>No data</v>
      </c>
      <c r="J17" s="43" t="str">
        <f>'INPUT_-_WP1_criteria'!H43</f>
        <v>No data</v>
      </c>
      <c r="K17" s="43" t="str">
        <f>'INPUT_-_WP1_criteria'!I43</f>
        <v>No data</v>
      </c>
      <c r="L17" s="43" t="str">
        <f>'INPUT_-_WP1_criteria'!J43</f>
        <v>No data</v>
      </c>
      <c r="M17" s="43" t="str">
        <f>'INPUT_-_WP1_criteria'!K43</f>
        <v>No data</v>
      </c>
      <c r="N17" s="43" t="str">
        <f>'INPUT_-_WP1_criteria'!L43</f>
        <v>No data</v>
      </c>
      <c r="O17" s="43" t="str">
        <f>'INPUT_-_WP1_criteria'!M43</f>
        <v>No data</v>
      </c>
      <c r="P17" s="43" t="str">
        <f>'INPUT_-_WP1_criteria'!N43</f>
        <v>No data</v>
      </c>
      <c r="Q17" s="43" t="str">
        <f>'INPUT_-_WP1_criteria'!O43</f>
        <v>No data</v>
      </c>
      <c r="R17" s="43" t="str">
        <f>'INPUT_-_WP1_criteria'!P43</f>
        <v>No data</v>
      </c>
      <c r="S17" s="43" t="str">
        <f>'INPUT_-_WP1_criteria'!Q43</f>
        <v>No data</v>
      </c>
      <c r="T17" s="43" t="str">
        <f>'INPUT_-_WP1_criteria'!R43</f>
        <v>No data</v>
      </c>
      <c r="U17" s="43" t="str">
        <f>'INPUT_-_WP1_criteria'!S43</f>
        <v>No data</v>
      </c>
      <c r="V17" s="43" t="str">
        <f>'INPUT_-_WP1_criteria'!T43</f>
        <v>No data</v>
      </c>
      <c r="W17" s="43" t="str">
        <f>'INPUT_-_WP1_criteria'!U43</f>
        <v>No data</v>
      </c>
      <c r="X17" s="43" t="str">
        <f>'INPUT_-_WP1_criteria'!V43</f>
        <v>No data</v>
      </c>
      <c r="Y17" s="43" t="str">
        <f>'INPUT_-_WP1_criteria'!W43</f>
        <v>No data</v>
      </c>
      <c r="Z17" s="43" t="str">
        <f>'INPUT_-_WP1_criteria'!X43</f>
        <v>No data</v>
      </c>
      <c r="AA17" s="43" t="str">
        <f>'INPUT_-_WP1_criteria'!Y43</f>
        <v>No data</v>
      </c>
      <c r="AB17" s="43" t="str">
        <f>'INPUT_-_WP1_criteria'!Z43</f>
        <v>No data</v>
      </c>
      <c r="AC17" s="43" t="str">
        <f>'INPUT_-_WP1_criteria'!AA43</f>
        <v>No data</v>
      </c>
      <c r="AD17" s="43" t="str">
        <f>'INPUT_-_WP1_criteria'!AB43</f>
        <v>No data</v>
      </c>
      <c r="AE17" s="43" t="str">
        <f>'INPUT_-_WP1_criteria'!AC43</f>
        <v>No data</v>
      </c>
      <c r="AF17" s="43" t="str">
        <f>'INPUT_-_WP1_criteria'!AD43</f>
        <v>No data</v>
      </c>
      <c r="AG17" s="43" t="str">
        <f>'INPUT_-_WP1_criteria'!AE43</f>
        <v>No data</v>
      </c>
      <c r="AH17" s="43" t="str">
        <f>'INPUT_-_WP1_criteria'!AF43</f>
        <v>No data</v>
      </c>
      <c r="AI17" s="43" t="str">
        <f>'INPUT_-_WP1_criteria'!AG43</f>
        <v>No data</v>
      </c>
      <c r="AJ17" s="43" t="str">
        <f>'INPUT_-_WP1_criteria'!AH43</f>
        <v>No data</v>
      </c>
      <c r="AK17" s="43" t="str">
        <f>'INPUT_-_WP1_criteria'!AI43</f>
        <v>No data</v>
      </c>
      <c r="AL17" s="43" t="str">
        <f>'INPUT_-_WP1_criteria'!AJ43</f>
        <v>No data</v>
      </c>
      <c r="AM17" s="43" t="str">
        <f>'INPUT_-_WP1_criteria'!AK43</f>
        <v>No data</v>
      </c>
      <c r="AN17" s="43" t="str">
        <f>'INPUT_-_WP1_criteria'!AL43</f>
        <v>No data</v>
      </c>
      <c r="AO17" s="43" t="str">
        <f>'INPUT_-_WP1_criteria'!AM43</f>
        <v>No data</v>
      </c>
      <c r="AP17" s="43" t="str">
        <f>'INPUT_-_WP1_criteria'!AN43</f>
        <v>No data</v>
      </c>
      <c r="AQ17" s="43" t="str">
        <f>'INPUT_-_WP1_criteria'!AO43</f>
        <v>No data</v>
      </c>
      <c r="AR17" s="43" t="str">
        <f>'INPUT_-_WP1_criteria'!AP43</f>
        <v>No data</v>
      </c>
      <c r="AS17" s="43" t="str">
        <f>'INPUT_-_WP1_criteria'!AQ43</f>
        <v>No data</v>
      </c>
      <c r="AT17" s="43" t="str">
        <f>'INPUT_-_WP1_criteria'!AR43</f>
        <v>No data</v>
      </c>
      <c r="AU17" s="43" t="str">
        <f>'INPUT_-_WP1_criteria'!AS43</f>
        <v>No data</v>
      </c>
      <c r="AV17" s="43" t="str">
        <f>'INPUT_-_WP1_criteria'!AT43</f>
        <v>No data</v>
      </c>
      <c r="AW17" s="43" t="str">
        <f>'INPUT_-_WP1_criteria'!AU43</f>
        <v>No data</v>
      </c>
      <c r="AX17" s="43" t="str">
        <f>'INPUT_-_WP1_criteria'!AV43</f>
        <v>No data</v>
      </c>
      <c r="AY17" s="43" t="str">
        <f>'INPUT_-_WP1_criteria'!AW43</f>
        <v>No data</v>
      </c>
      <c r="AZ17" s="43" t="str">
        <f>'INPUT_-_WP1_criteria'!AX43</f>
        <v>No data</v>
      </c>
      <c r="BA17" s="43" t="str">
        <f>'INPUT_-_WP1_criteria'!AY43</f>
        <v>No data</v>
      </c>
      <c r="BB17" s="43" t="str">
        <f>'INPUT_-_WP1_criteria'!AZ43</f>
        <v>No data</v>
      </c>
      <c r="BC17" s="43" t="str">
        <f>'INPUT_-_WP1_criteria'!BA43</f>
        <v>No data</v>
      </c>
      <c r="BD17" s="132" t="str">
        <f>'INPUT_-_WP1_criteria'!BB43</f>
        <v>No data</v>
      </c>
      <c r="BE17" s="139" t="str">
        <f>'INPUT_-_WP1_criteria'!BC43</f>
        <v>No data</v>
      </c>
      <c r="BF17" s="43" t="str">
        <f>'INPUT_-_WP1_criteria'!BD43</f>
        <v>No data</v>
      </c>
      <c r="BG17" s="43" t="str">
        <f>'INPUT_-_WP1_criteria'!BE43</f>
        <v>No data</v>
      </c>
      <c r="BH17" s="43" t="str">
        <f>'INPUT_-_WP1_criteria'!BF43</f>
        <v>No data</v>
      </c>
      <c r="BI17" s="43" t="str">
        <f>'INPUT_-_WP1_criteria'!BG43</f>
        <v>No data</v>
      </c>
      <c r="BJ17" s="43" t="str">
        <f>'INPUT_-_WP1_criteria'!BH43</f>
        <v>No data</v>
      </c>
      <c r="BK17" s="43" t="str">
        <f>'INPUT_-_WP1_criteria'!BI43</f>
        <v>No data</v>
      </c>
      <c r="BL17" s="43" t="str">
        <f>'INPUT_-_WP1_criteria'!BJ43</f>
        <v>No data</v>
      </c>
      <c r="BM17" s="43" t="str">
        <f>'INPUT_-_WP1_criteria'!BK43</f>
        <v>No data</v>
      </c>
      <c r="BN17" s="43" t="str">
        <f>'INPUT_-_WP1_criteria'!BL43</f>
        <v>No data</v>
      </c>
      <c r="BO17" s="43" t="str">
        <f>'INPUT_-_WP1_criteria'!BM43</f>
        <v>No data</v>
      </c>
      <c r="BP17" s="43" t="str">
        <f>'INPUT_-_WP1_criteria'!BN43</f>
        <v>No data</v>
      </c>
      <c r="BQ17" s="43" t="str">
        <f>'INPUT_-_WP1_criteria'!BO43</f>
        <v>No data</v>
      </c>
      <c r="BR17" s="43" t="str">
        <f>'INPUT_-_WP1_criteria'!BP43</f>
        <v>No data</v>
      </c>
      <c r="BS17" s="43" t="str">
        <f>'INPUT_-_WP1_criteria'!BQ43</f>
        <v>No data</v>
      </c>
      <c r="BT17" s="43" t="str">
        <f>'INPUT_-_WP1_criteria'!BR43</f>
        <v>No data</v>
      </c>
      <c r="BU17" s="43" t="str">
        <f>'INPUT_-_WP1_criteria'!BS43</f>
        <v>No data</v>
      </c>
      <c r="BV17" s="43" t="str">
        <f>'INPUT_-_WP1_criteria'!BT43</f>
        <v>No data</v>
      </c>
      <c r="BW17" s="43" t="str">
        <f>'INPUT_-_WP1_criteria'!BU43</f>
        <v>No data</v>
      </c>
      <c r="BX17" s="43" t="str">
        <f>'INPUT_-_WP1_criteria'!BV43</f>
        <v>No data</v>
      </c>
      <c r="BY17" s="43" t="str">
        <f>'INPUT_-_WP1_criteria'!BW43</f>
        <v>No data</v>
      </c>
      <c r="BZ17" s="43" t="str">
        <f>'INPUT_-_WP1_criteria'!BX43</f>
        <v>No data</v>
      </c>
      <c r="CA17" s="43" t="str">
        <f>'INPUT_-_WP1_criteria'!BY43</f>
        <v>No data</v>
      </c>
      <c r="CB17" s="44">
        <f>IF(ISNA('INPUT_-_WP1_criteria'!C44),"#N/A",'INPUT_-_WP1_criteria'!C44)</f>
        <v>0</v>
      </c>
      <c r="CC17" s="44">
        <f>IF(ISNA('INPUT_-_WP1_criteria'!D44),"#N/A",'INPUT_-_WP1_criteria'!D44)</f>
        <v>0</v>
      </c>
      <c r="CD17" s="44">
        <f>IF(ISNA('INPUT_-_WP1_criteria'!E44),"#N/A",'INPUT_-_WP1_criteria'!E44)</f>
        <v>0</v>
      </c>
      <c r="CE17" s="44">
        <f>IF(ISNA('INPUT_-_WP1_criteria'!F44),"#N/A",'INPUT_-_WP1_criteria'!F44)</f>
        <v>0</v>
      </c>
      <c r="CF17" s="44">
        <f>IF(ISNA('INPUT_-_WP1_criteria'!G44),"#N/A",'INPUT_-_WP1_criteria'!G44)</f>
        <v>0</v>
      </c>
      <c r="CG17" s="44">
        <f>IF(ISNA('INPUT_-_WP1_criteria'!H44),"#N/A",'INPUT_-_WP1_criteria'!H44)</f>
        <v>0</v>
      </c>
      <c r="CH17" s="44">
        <f>IF(ISNA('INPUT_-_WP1_criteria'!I44),"#N/A",'INPUT_-_WP1_criteria'!I44)</f>
        <v>0</v>
      </c>
      <c r="CI17" s="44">
        <f>IF(ISNA('INPUT_-_WP1_criteria'!J44),"#N/A",'INPUT_-_WP1_criteria'!J44)</f>
        <v>0</v>
      </c>
      <c r="CJ17" s="44">
        <f>IF(ISNA('INPUT_-_WP1_criteria'!K44),"#N/A",'INPUT_-_WP1_criteria'!K44)</f>
        <v>0</v>
      </c>
      <c r="CK17" s="44">
        <f>IF(ISNA('INPUT_-_WP1_criteria'!L44),"#N/A",'INPUT_-_WP1_criteria'!L44)</f>
        <v>0</v>
      </c>
      <c r="CL17" s="44">
        <f>IF(ISNA('INPUT_-_WP1_criteria'!M44),"#N/A",'INPUT_-_WP1_criteria'!M44)</f>
        <v>0</v>
      </c>
      <c r="CM17" s="44">
        <f>IF(ISNA('INPUT_-_WP1_criteria'!N44),"#N/A",'INPUT_-_WP1_criteria'!N44)</f>
        <v>0</v>
      </c>
      <c r="CN17" s="44">
        <f>IF(ISNA('INPUT_-_WP1_criteria'!O44),"#N/A",'INPUT_-_WP1_criteria'!O44)</f>
        <v>0</v>
      </c>
      <c r="CO17" s="44">
        <f>IF(ISNA('INPUT_-_WP1_criteria'!P44),"#N/A",'INPUT_-_WP1_criteria'!P44)</f>
        <v>0</v>
      </c>
      <c r="CP17" s="44">
        <f>IF(ISNA('INPUT_-_WP1_criteria'!Q44),"#N/A",'INPUT_-_WP1_criteria'!Q44)</f>
        <v>0</v>
      </c>
      <c r="CQ17" s="44">
        <f>IF(ISNA('INPUT_-_WP1_criteria'!R44),"#N/A",'INPUT_-_WP1_criteria'!R44)</f>
        <v>0</v>
      </c>
      <c r="CR17" s="44">
        <f>IF(ISNA('INPUT_-_WP1_criteria'!S44),"#N/A",'INPUT_-_WP1_criteria'!S44)</f>
        <v>0</v>
      </c>
      <c r="CS17" s="44">
        <f>IF(ISNA('INPUT_-_WP1_criteria'!T44),"#N/A",'INPUT_-_WP1_criteria'!T44)</f>
        <v>0</v>
      </c>
      <c r="CT17" s="44">
        <f>IF(ISNA('INPUT_-_WP1_criteria'!U44),"#N/A",'INPUT_-_WP1_criteria'!U44)</f>
        <v>0</v>
      </c>
      <c r="CU17" s="44">
        <f>IF(ISNA('INPUT_-_WP1_criteria'!V44),"#N/A",'INPUT_-_WP1_criteria'!V44)</f>
        <v>0</v>
      </c>
      <c r="CV17" s="44">
        <f>IF(ISNA('INPUT_-_WP1_criteria'!W44),"#N/A",'INPUT_-_WP1_criteria'!W44)</f>
        <v>0</v>
      </c>
      <c r="CW17" s="44">
        <f>IF(ISNA('INPUT_-_WP1_criteria'!X44),"#N/A",'INPUT_-_WP1_criteria'!X44)</f>
        <v>0</v>
      </c>
      <c r="CX17" s="44">
        <f>IF(ISNA('INPUT_-_WP1_criteria'!Y44),"#N/A",'INPUT_-_WP1_criteria'!Y44)</f>
        <v>0</v>
      </c>
      <c r="CY17" s="44">
        <f>IF(ISNA('INPUT_-_WP1_criteria'!Z44),"#N/A",'INPUT_-_WP1_criteria'!Z44)</f>
        <v>0</v>
      </c>
      <c r="CZ17" s="44">
        <f>IF(ISNA('INPUT_-_WP1_criteria'!AA44),"#N/A",'INPUT_-_WP1_criteria'!AA44)</f>
        <v>0</v>
      </c>
      <c r="DA17" s="44">
        <f>IF(ISNA('INPUT_-_WP1_criteria'!AB44),"#N/A",'INPUT_-_WP1_criteria'!AB44)</f>
        <v>0</v>
      </c>
      <c r="DB17" s="44">
        <f>IF(ISNA('INPUT_-_WP1_criteria'!AC44),"#N/A",'INPUT_-_WP1_criteria'!AC44)</f>
        <v>0</v>
      </c>
      <c r="DC17" s="44">
        <f>IF(ISNA('INPUT_-_WP1_criteria'!AD44),"#N/A",'INPUT_-_WP1_criteria'!AD44)</f>
        <v>0</v>
      </c>
      <c r="DD17" s="44">
        <f>IF(ISNA('INPUT_-_WP1_criteria'!AE44),"#N/A",'INPUT_-_WP1_criteria'!AE44)</f>
        <v>0</v>
      </c>
      <c r="DE17" s="44">
        <f>IF(ISNA('INPUT_-_WP1_criteria'!AF44),"#N/A",'INPUT_-_WP1_criteria'!AF44)</f>
        <v>0</v>
      </c>
      <c r="DF17" s="44">
        <f>IF(ISNA('INPUT_-_WP1_criteria'!AG44),"#N/A",'INPUT_-_WP1_criteria'!AG44)</f>
        <v>0</v>
      </c>
      <c r="DG17" s="44">
        <f>IF(ISNA('INPUT_-_WP1_criteria'!AH44),"#N/A",'INPUT_-_WP1_criteria'!AH44)</f>
        <v>0</v>
      </c>
      <c r="DH17" s="44">
        <f>IF(ISNA('INPUT_-_WP1_criteria'!AI44),"#N/A",'INPUT_-_WP1_criteria'!AI44)</f>
        <v>0</v>
      </c>
      <c r="DI17" s="44">
        <f>IF(ISNA('INPUT_-_WP1_criteria'!AJ44),"#N/A",'INPUT_-_WP1_criteria'!AJ44)</f>
        <v>0</v>
      </c>
      <c r="DJ17" s="44">
        <f>IF(ISNA('INPUT_-_WP1_criteria'!AK44),"#N/A",'INPUT_-_WP1_criteria'!AK44)</f>
        <v>0</v>
      </c>
      <c r="DK17" s="44">
        <f>IF(ISNA('INPUT_-_WP1_criteria'!AL44),"#N/A",'INPUT_-_WP1_criteria'!AL44)</f>
        <v>0</v>
      </c>
      <c r="DL17" s="44">
        <f>IF(ISNA('INPUT_-_WP1_criteria'!AM44),"#N/A",'INPUT_-_WP1_criteria'!AM44)</f>
        <v>0</v>
      </c>
      <c r="DM17" s="44">
        <f>IF(ISNA('INPUT_-_WP1_criteria'!AN44),"#N/A",'INPUT_-_WP1_criteria'!AN44)</f>
        <v>0</v>
      </c>
      <c r="DN17" s="44">
        <f>IF(ISNA('INPUT_-_WP1_criteria'!AO44),"#N/A",'INPUT_-_WP1_criteria'!AO44)</f>
        <v>0</v>
      </c>
      <c r="DO17" s="44">
        <f>IF(ISNA('INPUT_-_WP1_criteria'!AP44),"#N/A",'INPUT_-_WP1_criteria'!AP44)</f>
        <v>0</v>
      </c>
      <c r="DP17" s="44">
        <f>IF(ISNA('INPUT_-_WP1_criteria'!AQ44),"#N/A",'INPUT_-_WP1_criteria'!AQ44)</f>
        <v>0</v>
      </c>
      <c r="DQ17" s="44">
        <f>IF(ISNA('INPUT_-_WP1_criteria'!AR44),"#N/A",'INPUT_-_WP1_criteria'!AR44)</f>
        <v>0</v>
      </c>
      <c r="DR17" s="44">
        <f>IF(ISNA('INPUT_-_WP1_criteria'!AS44),"#N/A",'INPUT_-_WP1_criteria'!AS44)</f>
        <v>0</v>
      </c>
      <c r="DS17" s="44">
        <f>IF(ISNA('INPUT_-_WP1_criteria'!AT44),"#N/A",'INPUT_-_WP1_criteria'!AT44)</f>
        <v>0</v>
      </c>
      <c r="DT17" s="44">
        <f>IF(ISNA('INPUT_-_WP1_criteria'!AU44),"#N/A",'INPUT_-_WP1_criteria'!AU44)</f>
        <v>0</v>
      </c>
      <c r="DU17" s="44">
        <f>IF(ISNA('INPUT_-_WP1_criteria'!AV44),"#N/A",'INPUT_-_WP1_criteria'!AV44)</f>
        <v>0</v>
      </c>
      <c r="DV17" s="44">
        <f>IF(ISNA('INPUT_-_WP1_criteria'!AW44),"#N/A",'INPUT_-_WP1_criteria'!AW44)</f>
        <v>0</v>
      </c>
      <c r="DW17" s="44">
        <f>IF(ISNA('INPUT_-_WP1_criteria'!AX44),"#N/A",'INPUT_-_WP1_criteria'!AX44)</f>
        <v>0</v>
      </c>
      <c r="DX17" s="44">
        <f>IF(ISNA('INPUT_-_WP1_criteria'!AY44),"#N/A",'INPUT_-_WP1_criteria'!AY44)</f>
        <v>0</v>
      </c>
      <c r="DY17" s="44">
        <f>IF(ISNA('INPUT_-_WP1_criteria'!AZ44),"#N/A",'INPUT_-_WP1_criteria'!AZ44)</f>
        <v>0</v>
      </c>
      <c r="DZ17" s="44">
        <f>IF(ISNA('INPUT_-_WP1_criteria'!BA44),"#N/A",'INPUT_-_WP1_criteria'!BA44)</f>
        <v>0</v>
      </c>
      <c r="EA17" s="181">
        <f>IF(ISNA('INPUT_-_WP1_criteria'!BB44),"#N/A",'INPUT_-_WP1_criteria'!BB44)</f>
        <v>0</v>
      </c>
      <c r="EB17" s="187"/>
      <c r="EC17" s="184">
        <f>IF(ISNA('INPUT_-_WP1_criteria'!BC44),"#N/A",'INPUT_-_WP1_criteria'!BC44)</f>
        <v>0</v>
      </c>
      <c r="ED17" s="44">
        <f>IF(ISNA('INPUT_-_WP1_criteria'!BD44),"#N/A",'INPUT_-_WP1_criteria'!BD44)</f>
        <v>0</v>
      </c>
      <c r="EE17" s="44">
        <f>IF(ISNA('INPUT_-_WP1_criteria'!BE44),"#N/A",'INPUT_-_WP1_criteria'!BE44)</f>
        <v>0</v>
      </c>
      <c r="EF17" s="44">
        <f>IF(ISNA('INPUT_-_WP1_criteria'!BF44),"#N/A",'INPUT_-_WP1_criteria'!BF44)</f>
        <v>0</v>
      </c>
      <c r="EG17" s="44">
        <f>IF(ISNA('INPUT_-_WP1_criteria'!BG44),"#N/A",'INPUT_-_WP1_criteria'!BG44)</f>
        <v>0</v>
      </c>
      <c r="EH17" s="44">
        <f>IF(ISNA('INPUT_-_WP1_criteria'!BH44),"#N/A",'INPUT_-_WP1_criteria'!BH44)</f>
        <v>0</v>
      </c>
      <c r="EI17" s="44">
        <f>IF(ISNA('INPUT_-_WP1_criteria'!BI44),"#N/A",'INPUT_-_WP1_criteria'!BI44)</f>
        <v>0</v>
      </c>
      <c r="EJ17" s="44">
        <f>IF(ISNA('INPUT_-_WP1_criteria'!BJ44),"#N/A",'INPUT_-_WP1_criteria'!BJ44)</f>
        <v>0</v>
      </c>
      <c r="EK17" s="44">
        <f>IF(ISNA('INPUT_-_WP1_criteria'!BK44),"#N/A",'INPUT_-_WP1_criteria'!BK44)</f>
        <v>0</v>
      </c>
      <c r="EL17" s="44">
        <f>IF(ISNA('INPUT_-_WP1_criteria'!BL44),"#N/A",'INPUT_-_WP1_criteria'!BL44)</f>
        <v>0</v>
      </c>
      <c r="EM17" s="44">
        <f>IF(ISNA('INPUT_-_WP1_criteria'!BM44),"#N/A",'INPUT_-_WP1_criteria'!BM44)</f>
        <v>0</v>
      </c>
      <c r="EN17" s="44">
        <f>IF(ISNA('INPUT_-_WP1_criteria'!BN44),"#N/A",'INPUT_-_WP1_criteria'!BN44)</f>
        <v>0</v>
      </c>
      <c r="EO17" s="44">
        <f>IF(ISNA('INPUT_-_WP1_criteria'!BO44),"#N/A",'INPUT_-_WP1_criteria'!BO44)</f>
        <v>0</v>
      </c>
      <c r="EP17" s="44">
        <f>IF(ISNA('INPUT_-_WP1_criteria'!BP44),"#N/A",'INPUT_-_WP1_criteria'!BP44)</f>
        <v>0</v>
      </c>
      <c r="EQ17" s="44">
        <f>IF(ISNA('INPUT_-_WP1_criteria'!BQ44),"#N/A",'INPUT_-_WP1_criteria'!BQ44)</f>
        <v>0</v>
      </c>
      <c r="ER17" s="44">
        <f>IF(ISNA('INPUT_-_WP1_criteria'!BR44),"#N/A",'INPUT_-_WP1_criteria'!BR44)</f>
        <v>0</v>
      </c>
      <c r="ES17" s="44">
        <f>IF(ISNA('INPUT_-_WP1_criteria'!BS44),"#N/A",'INPUT_-_WP1_criteria'!BS44)</f>
        <v>0</v>
      </c>
      <c r="ET17" s="44">
        <f>IF(ISNA('INPUT_-_WP1_criteria'!BT44),"#N/A",'INPUT_-_WP1_criteria'!BT44)</f>
        <v>0</v>
      </c>
      <c r="EU17" s="44">
        <f>IF(ISNA('INPUT_-_WP1_criteria'!BU44),"#N/A",'INPUT_-_WP1_criteria'!BU44)</f>
        <v>0</v>
      </c>
      <c r="EV17" s="44">
        <f>IF(ISNA('INPUT_-_WP1_criteria'!BV44),"#N/A",'INPUT_-_WP1_criteria'!BV44)</f>
        <v>0</v>
      </c>
      <c r="EW17" s="44">
        <f>IF(ISNA('INPUT_-_WP1_criteria'!BW44),"#N/A",'INPUT_-_WP1_criteria'!BW44)</f>
        <v>0</v>
      </c>
      <c r="EX17" s="44">
        <f>IF(ISNA('INPUT_-_WP1_criteria'!BX44),"#N/A",'INPUT_-_WP1_criteria'!BX44)</f>
        <v>0</v>
      </c>
      <c r="EY17" s="44">
        <f>IF(ISNA('INPUT_-_WP1_criteria'!BY44),"#N/A",'INPUT_-_WP1_criteria'!BY44)</f>
        <v>0</v>
      </c>
      <c r="EZ17" s="44"/>
      <c r="HN17" s="179"/>
    </row>
    <row r="18" spans="1:222" customFormat="1">
      <c r="A18" s="40">
        <f>A17+1</f>
        <v>13</v>
      </c>
      <c r="B18" s="200"/>
      <c r="C18" s="41" t="s">
        <v>153</v>
      </c>
      <c r="D18" s="42">
        <v>5</v>
      </c>
      <c r="E18" s="43" t="str">
        <f>'INPUT_-_WP1_criteria'!C49</f>
        <v>Overloaded</v>
      </c>
      <c r="F18" s="43" t="str">
        <f>'INPUT_-_WP1_criteria'!D49</f>
        <v>N/A</v>
      </c>
      <c r="G18" s="43" t="str">
        <f>'INPUT_-_WP1_criteria'!E49</f>
        <v>Managed</v>
      </c>
      <c r="H18" s="43" t="str">
        <f>'INPUT_-_WP1_criteria'!F49</f>
        <v>Optimized</v>
      </c>
      <c r="I18" s="43" t="str">
        <f>'INPUT_-_WP1_criteria'!G49</f>
        <v>Managed</v>
      </c>
      <c r="J18" s="43" t="str">
        <f>'INPUT_-_WP1_criteria'!H49</f>
        <v>Overloaded</v>
      </c>
      <c r="K18" s="43" t="str">
        <f>'INPUT_-_WP1_criteria'!I49</f>
        <v>Controlled</v>
      </c>
      <c r="L18" s="43" t="str">
        <f>'INPUT_-_WP1_criteria'!J49</f>
        <v>N/A</v>
      </c>
      <c r="M18" s="43" t="str">
        <f>'INPUT_-_WP1_criteria'!K49</f>
        <v>Overloaded</v>
      </c>
      <c r="N18" s="43" t="str">
        <f>'INPUT_-_WP1_criteria'!L49</f>
        <v>Managed</v>
      </c>
      <c r="O18" s="43" t="str">
        <f>'INPUT_-_WP1_criteria'!M49</f>
        <v>N/A</v>
      </c>
      <c r="P18" s="43" t="str">
        <f>'INPUT_-_WP1_criteria'!N49</f>
        <v>N/A</v>
      </c>
      <c r="Q18" s="43" t="str">
        <f>'INPUT_-_WP1_criteria'!O49</f>
        <v>Managed</v>
      </c>
      <c r="R18" s="43" t="str">
        <f>'INPUT_-_WP1_criteria'!P49</f>
        <v>Overloaded</v>
      </c>
      <c r="S18" s="43" t="str">
        <f>'INPUT_-_WP1_criteria'!Q49</f>
        <v>Controlled</v>
      </c>
      <c r="T18" s="43" t="str">
        <f>'INPUT_-_WP1_criteria'!R49</f>
        <v>Optimized</v>
      </c>
      <c r="U18" s="43" t="str">
        <f>'INPUT_-_WP1_criteria'!S49</f>
        <v>Controlled</v>
      </c>
      <c r="V18" s="43" t="str">
        <f>'INPUT_-_WP1_criteria'!T49</f>
        <v>Managed</v>
      </c>
      <c r="W18" s="43" t="str">
        <f>'INPUT_-_WP1_criteria'!U49</f>
        <v>Overloaded</v>
      </c>
      <c r="X18" s="43" t="str">
        <f>'INPUT_-_WP1_criteria'!V49</f>
        <v>N/A</v>
      </c>
      <c r="Y18" s="43" t="str">
        <f>'INPUT_-_WP1_criteria'!W49</f>
        <v>Overloaded</v>
      </c>
      <c r="Z18" s="43" t="str">
        <f>'INPUT_-_WP1_criteria'!X49</f>
        <v>Overloaded</v>
      </c>
      <c r="AA18" s="43" t="str">
        <f>'INPUT_-_WP1_criteria'!Y49</f>
        <v>N/A</v>
      </c>
      <c r="AB18" s="43" t="str">
        <f>'INPUT_-_WP1_criteria'!Z49</f>
        <v>Optimized</v>
      </c>
      <c r="AC18" s="43" t="str">
        <f>'INPUT_-_WP1_criteria'!AA49</f>
        <v>N/A</v>
      </c>
      <c r="AD18" s="43" t="str">
        <f>'INPUT_-_WP1_criteria'!AB49</f>
        <v>Controlled</v>
      </c>
      <c r="AE18" s="43" t="str">
        <f>'INPUT_-_WP1_criteria'!AC49</f>
        <v>N/A</v>
      </c>
      <c r="AF18" s="43" t="str">
        <f>'INPUT_-_WP1_criteria'!AD49</f>
        <v>Optimized</v>
      </c>
      <c r="AG18" s="43" t="str">
        <f>'INPUT_-_WP1_criteria'!AE49</f>
        <v>N/A</v>
      </c>
      <c r="AH18" s="43" t="str">
        <f>'INPUT_-_WP1_criteria'!AF49</f>
        <v>N/A</v>
      </c>
      <c r="AI18" s="43" t="str">
        <f>'INPUT_-_WP1_criteria'!AG49</f>
        <v>Managed</v>
      </c>
      <c r="AJ18" s="43" t="str">
        <f>'INPUT_-_WP1_criteria'!AH49</f>
        <v>Overloaded</v>
      </c>
      <c r="AK18" s="43" t="str">
        <f>'INPUT_-_WP1_criteria'!AI49</f>
        <v>Controlled</v>
      </c>
      <c r="AL18" s="43" t="str">
        <f>'INPUT_-_WP1_criteria'!AJ49</f>
        <v>N/A</v>
      </c>
      <c r="AM18" s="43" t="str">
        <f>'INPUT_-_WP1_criteria'!AK49</f>
        <v>Optimized</v>
      </c>
      <c r="AN18" s="43" t="str">
        <f>'INPUT_-_WP1_criteria'!AL49</f>
        <v>Optimized</v>
      </c>
      <c r="AO18" s="43" t="str">
        <f>'INPUT_-_WP1_criteria'!AM49</f>
        <v>N/A</v>
      </c>
      <c r="AP18" s="43" t="str">
        <f>'INPUT_-_WP1_criteria'!AN49</f>
        <v>Overloaded</v>
      </c>
      <c r="AQ18" s="43" t="str">
        <f>'INPUT_-_WP1_criteria'!AO49</f>
        <v>N/A</v>
      </c>
      <c r="AR18" s="43" t="str">
        <f>'INPUT_-_WP1_criteria'!AP49</f>
        <v>Optimized</v>
      </c>
      <c r="AS18" s="43" t="str">
        <f>'INPUT_-_WP1_criteria'!AQ49</f>
        <v>N/A</v>
      </c>
      <c r="AT18" s="43" t="str">
        <f>'INPUT_-_WP1_criteria'!AR49</f>
        <v>Optimized</v>
      </c>
      <c r="AU18" s="43" t="str">
        <f>'INPUT_-_WP1_criteria'!AS49</f>
        <v>N/A</v>
      </c>
      <c r="AV18" s="43" t="e">
        <f>'INPUT_-_WP1_criteria'!AT49</f>
        <v>#N/A</v>
      </c>
      <c r="AW18" s="43" t="str">
        <f>'INPUT_-_WP1_criteria'!AU49</f>
        <v>Overloaded</v>
      </c>
      <c r="AX18" s="43" t="str">
        <f>'INPUT_-_WP1_criteria'!AV49</f>
        <v>N/A</v>
      </c>
      <c r="AY18" s="43" t="str">
        <f>'INPUT_-_WP1_criteria'!AW49</f>
        <v>N/A</v>
      </c>
      <c r="AZ18" s="43" t="str">
        <f>'INPUT_-_WP1_criteria'!AX49</f>
        <v>N/A</v>
      </c>
      <c r="BA18" s="43" t="str">
        <f>'INPUT_-_WP1_criteria'!AY49</f>
        <v>Managed</v>
      </c>
      <c r="BB18" s="43" t="str">
        <f>'INPUT_-_WP1_criteria'!AZ49</f>
        <v>N/A</v>
      </c>
      <c r="BC18" s="43" t="str">
        <f>'INPUT_-_WP1_criteria'!BA49</f>
        <v>N/A</v>
      </c>
      <c r="BD18" s="132" t="str">
        <f>'INPUT_-_WP1_criteria'!BB49</f>
        <v>Managed</v>
      </c>
      <c r="BE18" s="139" t="str">
        <f>'INPUT_-_WP1_criteria'!BC49</f>
        <v>Controlled</v>
      </c>
      <c r="BF18" s="43" t="str">
        <f>'INPUT_-_WP1_criteria'!BD49</f>
        <v>Managed</v>
      </c>
      <c r="BG18" s="43" t="str">
        <f>'INPUT_-_WP1_criteria'!BE49</f>
        <v>Overloaded</v>
      </c>
      <c r="BH18" s="43" t="str">
        <f>'INPUT_-_WP1_criteria'!BF49</f>
        <v>N/A</v>
      </c>
      <c r="BI18" s="43" t="str">
        <f>'INPUT_-_WP1_criteria'!BG49</f>
        <v>N/A</v>
      </c>
      <c r="BJ18" s="43" t="str">
        <f>'INPUT_-_WP1_criteria'!BH49</f>
        <v>N/A</v>
      </c>
      <c r="BK18" s="43" t="str">
        <f>'INPUT_-_WP1_criteria'!BI49</f>
        <v>N/A</v>
      </c>
      <c r="BL18" s="43" t="str">
        <f>'INPUT_-_WP1_criteria'!BJ49</f>
        <v>N/A</v>
      </c>
      <c r="BM18" s="43" t="str">
        <f>'INPUT_-_WP1_criteria'!BK49</f>
        <v>Managed</v>
      </c>
      <c r="BN18" s="43" t="str">
        <f>'INPUT_-_WP1_criteria'!BL49</f>
        <v>N/A</v>
      </c>
      <c r="BO18" s="43" t="str">
        <f>'INPUT_-_WP1_criteria'!BM49</f>
        <v>Controlled</v>
      </c>
      <c r="BP18" s="43" t="str">
        <f>'INPUT_-_WP1_criteria'!BN49</f>
        <v>N/A</v>
      </c>
      <c r="BQ18" s="43" t="str">
        <f>'INPUT_-_WP1_criteria'!BO49</f>
        <v>Optimized</v>
      </c>
      <c r="BR18" s="43" t="str">
        <f>'INPUT_-_WP1_criteria'!BP49</f>
        <v>N/A</v>
      </c>
      <c r="BS18" s="43" t="str">
        <f>'INPUT_-_WP1_criteria'!BQ49</f>
        <v>N/A</v>
      </c>
      <c r="BT18" s="43" t="str">
        <f>'INPUT_-_WP1_criteria'!BR49</f>
        <v>Overloaded</v>
      </c>
      <c r="BU18" s="43" t="str">
        <f>'INPUT_-_WP1_criteria'!BS49</f>
        <v>N/A</v>
      </c>
      <c r="BV18" s="43" t="str">
        <f>'INPUT_-_WP1_criteria'!BT49</f>
        <v>N/A</v>
      </c>
      <c r="BW18" s="43" t="str">
        <f>'INPUT_-_WP1_criteria'!BU49</f>
        <v>N/A</v>
      </c>
      <c r="BX18" s="43" t="str">
        <f>'INPUT_-_WP1_criteria'!BV49</f>
        <v>Overloaded</v>
      </c>
      <c r="BY18" s="43" t="str">
        <f>'INPUT_-_WP1_criteria'!BW49</f>
        <v>N/A</v>
      </c>
      <c r="BZ18" s="43" t="str">
        <f>'INPUT_-_WP1_criteria'!BX49</f>
        <v>N/A</v>
      </c>
      <c r="CA18" s="43" t="str">
        <f>'INPUT_-_WP1_criteria'!BY49</f>
        <v>Optimized</v>
      </c>
      <c r="CB18" s="44">
        <f>IF(ISNA('INPUT_-_WP1_criteria'!C50),"#N/A",'INPUT_-_WP1_criteria'!C50)</f>
        <v>0</v>
      </c>
      <c r="CC18" s="44">
        <f>IF(ISNA('INPUT_-_WP1_criteria'!D50),"#N/A",'INPUT_-_WP1_criteria'!D50)</f>
        <v>0</v>
      </c>
      <c r="CD18" s="44">
        <f>IF(ISNA('INPUT_-_WP1_criteria'!E50),"#N/A",'INPUT_-_WP1_criteria'!E50)</f>
        <v>0.33</v>
      </c>
      <c r="CE18" s="44">
        <f>IF(ISNA('INPUT_-_WP1_criteria'!F50),"#N/A",'INPUT_-_WP1_criteria'!F50)</f>
        <v>1</v>
      </c>
      <c r="CF18" s="44">
        <f>IF(ISNA('INPUT_-_WP1_criteria'!G50),"#N/A",'INPUT_-_WP1_criteria'!G50)</f>
        <v>0.33</v>
      </c>
      <c r="CG18" s="44">
        <f>IF(ISNA('INPUT_-_WP1_criteria'!H50),"#N/A",'INPUT_-_WP1_criteria'!H50)</f>
        <v>0</v>
      </c>
      <c r="CH18" s="44">
        <f>IF(ISNA('INPUT_-_WP1_criteria'!I50),"#N/A",'INPUT_-_WP1_criteria'!I50)</f>
        <v>0.66</v>
      </c>
      <c r="CI18" s="44">
        <f>IF(ISNA('INPUT_-_WP1_criteria'!J50),"#N/A",'INPUT_-_WP1_criteria'!J50)</f>
        <v>0</v>
      </c>
      <c r="CJ18" s="44">
        <f>IF(ISNA('INPUT_-_WP1_criteria'!K50),"#N/A",'INPUT_-_WP1_criteria'!K50)</f>
        <v>0</v>
      </c>
      <c r="CK18" s="44">
        <f>IF(ISNA('INPUT_-_WP1_criteria'!L50),"#N/A",'INPUT_-_WP1_criteria'!L50)</f>
        <v>0.33</v>
      </c>
      <c r="CL18" s="44">
        <f>IF(ISNA('INPUT_-_WP1_criteria'!M50),"#N/A",'INPUT_-_WP1_criteria'!M50)</f>
        <v>0</v>
      </c>
      <c r="CM18" s="44">
        <f>IF(ISNA('INPUT_-_WP1_criteria'!N50),"#N/A",'INPUT_-_WP1_criteria'!N50)</f>
        <v>0</v>
      </c>
      <c r="CN18" s="44">
        <f>IF(ISNA('INPUT_-_WP1_criteria'!O50),"#N/A",'INPUT_-_WP1_criteria'!O50)</f>
        <v>0.33</v>
      </c>
      <c r="CO18" s="44">
        <f>IF(ISNA('INPUT_-_WP1_criteria'!P50),"#N/A",'INPUT_-_WP1_criteria'!P50)</f>
        <v>0</v>
      </c>
      <c r="CP18" s="44">
        <f>IF(ISNA('INPUT_-_WP1_criteria'!Q50),"#N/A",'INPUT_-_WP1_criteria'!Q50)</f>
        <v>0.66</v>
      </c>
      <c r="CQ18" s="44">
        <f>IF(ISNA('INPUT_-_WP1_criteria'!R50),"#N/A",'INPUT_-_WP1_criteria'!R50)</f>
        <v>1</v>
      </c>
      <c r="CR18" s="44">
        <f>IF(ISNA('INPUT_-_WP1_criteria'!S50),"#N/A",'INPUT_-_WP1_criteria'!S50)</f>
        <v>0.66</v>
      </c>
      <c r="CS18" s="44">
        <f>IF(ISNA('INPUT_-_WP1_criteria'!T50),"#N/A",'INPUT_-_WP1_criteria'!T50)</f>
        <v>0.33</v>
      </c>
      <c r="CT18" s="44">
        <f>IF(ISNA('INPUT_-_WP1_criteria'!U50),"#N/A",'INPUT_-_WP1_criteria'!U50)</f>
        <v>0</v>
      </c>
      <c r="CU18" s="44">
        <f>IF(ISNA('INPUT_-_WP1_criteria'!V50),"#N/A",'INPUT_-_WP1_criteria'!V50)</f>
        <v>0</v>
      </c>
      <c r="CV18" s="44">
        <f>IF(ISNA('INPUT_-_WP1_criteria'!W50),"#N/A",'INPUT_-_WP1_criteria'!W50)</f>
        <v>0</v>
      </c>
      <c r="CW18" s="44">
        <f>IF(ISNA('INPUT_-_WP1_criteria'!X50),"#N/A",'INPUT_-_WP1_criteria'!X50)</f>
        <v>0</v>
      </c>
      <c r="CX18" s="44">
        <f>IF(ISNA('INPUT_-_WP1_criteria'!Y50),"#N/A",'INPUT_-_WP1_criteria'!Y50)</f>
        <v>0</v>
      </c>
      <c r="CY18" s="44">
        <f>IF(ISNA('INPUT_-_WP1_criteria'!Z50),"#N/A",'INPUT_-_WP1_criteria'!Z50)</f>
        <v>1</v>
      </c>
      <c r="CZ18" s="44">
        <f>IF(ISNA('INPUT_-_WP1_criteria'!AA50),"#N/A",'INPUT_-_WP1_criteria'!AA50)</f>
        <v>0</v>
      </c>
      <c r="DA18" s="44">
        <f>IF(ISNA('INPUT_-_WP1_criteria'!AB50),"#N/A",'INPUT_-_WP1_criteria'!AB50)</f>
        <v>0.66</v>
      </c>
      <c r="DB18" s="44">
        <f>IF(ISNA('INPUT_-_WP1_criteria'!AC50),"#N/A",'INPUT_-_WP1_criteria'!AC50)</f>
        <v>0</v>
      </c>
      <c r="DC18" s="44">
        <f>IF(ISNA('INPUT_-_WP1_criteria'!AD50),"#N/A",'INPUT_-_WP1_criteria'!AD50)</f>
        <v>1</v>
      </c>
      <c r="DD18" s="44">
        <f>IF(ISNA('INPUT_-_WP1_criteria'!AE50),"#N/A",'INPUT_-_WP1_criteria'!AE50)</f>
        <v>0</v>
      </c>
      <c r="DE18" s="44">
        <f>IF(ISNA('INPUT_-_WP1_criteria'!AF50),"#N/A",'INPUT_-_WP1_criteria'!AF50)</f>
        <v>0</v>
      </c>
      <c r="DF18" s="44">
        <f>IF(ISNA('INPUT_-_WP1_criteria'!AG50),"#N/A",'INPUT_-_WP1_criteria'!AG50)</f>
        <v>0.33</v>
      </c>
      <c r="DG18" s="44">
        <f>IF(ISNA('INPUT_-_WP1_criteria'!AH50),"#N/A",'INPUT_-_WP1_criteria'!AH50)</f>
        <v>0</v>
      </c>
      <c r="DH18" s="44">
        <f>IF(ISNA('INPUT_-_WP1_criteria'!AI50),"#N/A",'INPUT_-_WP1_criteria'!AI50)</f>
        <v>0.66</v>
      </c>
      <c r="DI18" s="44">
        <f>IF(ISNA('INPUT_-_WP1_criteria'!AJ50),"#N/A",'INPUT_-_WP1_criteria'!AJ50)</f>
        <v>0</v>
      </c>
      <c r="DJ18" s="44">
        <f>IF(ISNA('INPUT_-_WP1_criteria'!AK50),"#N/A",'INPUT_-_WP1_criteria'!AK50)</f>
        <v>1</v>
      </c>
      <c r="DK18" s="44">
        <f>IF(ISNA('INPUT_-_WP1_criteria'!AL50),"#N/A",'INPUT_-_WP1_criteria'!AL50)</f>
        <v>1</v>
      </c>
      <c r="DL18" s="44">
        <f>IF(ISNA('INPUT_-_WP1_criteria'!AM50),"#N/A",'INPUT_-_WP1_criteria'!AM50)</f>
        <v>0</v>
      </c>
      <c r="DM18" s="44">
        <f>IF(ISNA('INPUT_-_WP1_criteria'!AN50),"#N/A",'INPUT_-_WP1_criteria'!AN50)</f>
        <v>0</v>
      </c>
      <c r="DN18" s="44">
        <f>IF(ISNA('INPUT_-_WP1_criteria'!AO50),"#N/A",'INPUT_-_WP1_criteria'!AO50)</f>
        <v>0</v>
      </c>
      <c r="DO18" s="44">
        <f>IF(ISNA('INPUT_-_WP1_criteria'!AP50),"#N/A",'INPUT_-_WP1_criteria'!AP50)</f>
        <v>1</v>
      </c>
      <c r="DP18" s="44">
        <f>IF(ISNA('INPUT_-_WP1_criteria'!AQ50),"#N/A",'INPUT_-_WP1_criteria'!AQ50)</f>
        <v>0</v>
      </c>
      <c r="DQ18" s="44">
        <f>IF(ISNA('INPUT_-_WP1_criteria'!AR50),"#N/A",'INPUT_-_WP1_criteria'!AR50)</f>
        <v>1</v>
      </c>
      <c r="DR18" s="44">
        <f>IF(ISNA('INPUT_-_WP1_criteria'!AS50),"#N/A",'INPUT_-_WP1_criteria'!AS50)</f>
        <v>0</v>
      </c>
      <c r="DS18" s="44" t="str">
        <f>IF(ISNA('INPUT_-_WP1_criteria'!AT50),"#N/A",'INPUT_-_WP1_criteria'!AT50)</f>
        <v>#N/A</v>
      </c>
      <c r="DT18" s="44">
        <f>IF(ISNA('INPUT_-_WP1_criteria'!AU50),"#N/A",'INPUT_-_WP1_criteria'!AU50)</f>
        <v>0</v>
      </c>
      <c r="DU18" s="44">
        <f>IF(ISNA('INPUT_-_WP1_criteria'!AV50),"#N/A",'INPUT_-_WP1_criteria'!AV50)</f>
        <v>0</v>
      </c>
      <c r="DV18" s="44">
        <f>IF(ISNA('INPUT_-_WP1_criteria'!AW50),"#N/A",'INPUT_-_WP1_criteria'!AW50)</f>
        <v>0</v>
      </c>
      <c r="DW18" s="44">
        <f>IF(ISNA('INPUT_-_WP1_criteria'!AX50),"#N/A",'INPUT_-_WP1_criteria'!AX50)</f>
        <v>0</v>
      </c>
      <c r="DX18" s="44">
        <f>IF(ISNA('INPUT_-_WP1_criteria'!AY50),"#N/A",'INPUT_-_WP1_criteria'!AY50)</f>
        <v>0.33</v>
      </c>
      <c r="DY18" s="44">
        <f>IF(ISNA('INPUT_-_WP1_criteria'!AZ50),"#N/A",'INPUT_-_WP1_criteria'!AZ50)</f>
        <v>0</v>
      </c>
      <c r="DZ18" s="44">
        <f>IF(ISNA('INPUT_-_WP1_criteria'!BA50),"#N/A",'INPUT_-_WP1_criteria'!BA50)</f>
        <v>0</v>
      </c>
      <c r="EA18" s="181">
        <f>IF(ISNA('INPUT_-_WP1_criteria'!BB50),"#N/A",'INPUT_-_WP1_criteria'!BB50)</f>
        <v>0.33</v>
      </c>
      <c r="EB18" s="187"/>
      <c r="EC18" s="184">
        <f>IF(ISNA('INPUT_-_WP1_criteria'!BC50),"#N/A",'INPUT_-_WP1_criteria'!BC50)</f>
        <v>0.66</v>
      </c>
      <c r="ED18" s="44">
        <f>IF(ISNA('INPUT_-_WP1_criteria'!BD50),"#N/A",'INPUT_-_WP1_criteria'!BD50)</f>
        <v>0.33</v>
      </c>
      <c r="EE18" s="44">
        <f>IF(ISNA('INPUT_-_WP1_criteria'!BE50),"#N/A",'INPUT_-_WP1_criteria'!BE50)</f>
        <v>0</v>
      </c>
      <c r="EF18" s="44">
        <f>IF(ISNA('INPUT_-_WP1_criteria'!BF50),"#N/A",'INPUT_-_WP1_criteria'!BF50)</f>
        <v>0</v>
      </c>
      <c r="EG18" s="44">
        <f>IF(ISNA('INPUT_-_WP1_criteria'!BG50),"#N/A",'INPUT_-_WP1_criteria'!BG50)</f>
        <v>0</v>
      </c>
      <c r="EH18" s="44">
        <f>IF(ISNA('INPUT_-_WP1_criteria'!BH50),"#N/A",'INPUT_-_WP1_criteria'!BH50)</f>
        <v>0</v>
      </c>
      <c r="EI18" s="44">
        <f>IF(ISNA('INPUT_-_WP1_criteria'!BI50),"#N/A",'INPUT_-_WP1_criteria'!BI50)</f>
        <v>0</v>
      </c>
      <c r="EJ18" s="44">
        <f>IF(ISNA('INPUT_-_WP1_criteria'!BJ50),"#N/A",'INPUT_-_WP1_criteria'!BJ50)</f>
        <v>0</v>
      </c>
      <c r="EK18" s="44">
        <f>IF(ISNA('INPUT_-_WP1_criteria'!BK50),"#N/A",'INPUT_-_WP1_criteria'!BK50)</f>
        <v>0.33</v>
      </c>
      <c r="EL18" s="44">
        <f>IF(ISNA('INPUT_-_WP1_criteria'!BL50),"#N/A",'INPUT_-_WP1_criteria'!BL50)</f>
        <v>0</v>
      </c>
      <c r="EM18" s="44">
        <f>IF(ISNA('INPUT_-_WP1_criteria'!BM50),"#N/A",'INPUT_-_WP1_criteria'!BM50)</f>
        <v>0.66</v>
      </c>
      <c r="EN18" s="44">
        <f>IF(ISNA('INPUT_-_WP1_criteria'!BN50),"#N/A",'INPUT_-_WP1_criteria'!BN50)</f>
        <v>0</v>
      </c>
      <c r="EO18" s="44">
        <f>IF(ISNA('INPUT_-_WP1_criteria'!BO50),"#N/A",'INPUT_-_WP1_criteria'!BO50)</f>
        <v>1</v>
      </c>
      <c r="EP18" s="44">
        <f>IF(ISNA('INPUT_-_WP1_criteria'!BP50),"#N/A",'INPUT_-_WP1_criteria'!BP50)</f>
        <v>0</v>
      </c>
      <c r="EQ18" s="44">
        <f>IF(ISNA('INPUT_-_WP1_criteria'!BQ50),"#N/A",'INPUT_-_WP1_criteria'!BQ50)</f>
        <v>0</v>
      </c>
      <c r="ER18" s="44">
        <f>IF(ISNA('INPUT_-_WP1_criteria'!BR50),"#N/A",'INPUT_-_WP1_criteria'!BR50)</f>
        <v>0</v>
      </c>
      <c r="ES18" s="44">
        <f>IF(ISNA('INPUT_-_WP1_criteria'!BS50),"#N/A",'INPUT_-_WP1_criteria'!BS50)</f>
        <v>0</v>
      </c>
      <c r="ET18" s="44">
        <f>IF(ISNA('INPUT_-_WP1_criteria'!BT50),"#N/A",'INPUT_-_WP1_criteria'!BT50)</f>
        <v>0</v>
      </c>
      <c r="EU18" s="44">
        <f>IF(ISNA('INPUT_-_WP1_criteria'!BU50),"#N/A",'INPUT_-_WP1_criteria'!BU50)</f>
        <v>0</v>
      </c>
      <c r="EV18" s="44">
        <f>IF(ISNA('INPUT_-_WP1_criteria'!BV50),"#N/A",'INPUT_-_WP1_criteria'!BV50)</f>
        <v>0</v>
      </c>
      <c r="EW18" s="44">
        <f>IF(ISNA('INPUT_-_WP1_criteria'!BW50),"#N/A",'INPUT_-_WP1_criteria'!BW50)</f>
        <v>0</v>
      </c>
      <c r="EX18" s="44">
        <f>IF(ISNA('INPUT_-_WP1_criteria'!BX50),"#N/A",'INPUT_-_WP1_criteria'!BX50)</f>
        <v>0</v>
      </c>
      <c r="EY18" s="44">
        <f>IF(ISNA('INPUT_-_WP1_criteria'!BY50),"#N/A",'INPUT_-_WP1_criteria'!BY50)</f>
        <v>1</v>
      </c>
      <c r="EZ18" s="44"/>
      <c r="HN18" s="179"/>
    </row>
    <row r="19" spans="1:222" customFormat="1">
      <c r="A19" s="53"/>
      <c r="B19" s="48"/>
      <c r="C19" s="54" t="s">
        <v>150</v>
      </c>
      <c r="D19" s="50"/>
      <c r="E19" s="51" t="s">
        <v>149</v>
      </c>
      <c r="F19" s="51" t="s">
        <v>149</v>
      </c>
      <c r="G19" s="51" t="s">
        <v>149</v>
      </c>
      <c r="H19" s="51" t="s">
        <v>149</v>
      </c>
      <c r="I19" s="51" t="s">
        <v>149</v>
      </c>
      <c r="J19" s="51" t="s">
        <v>149</v>
      </c>
      <c r="K19" s="51" t="s">
        <v>149</v>
      </c>
      <c r="L19" s="51" t="s">
        <v>149</v>
      </c>
      <c r="M19" s="51" t="s">
        <v>149</v>
      </c>
      <c r="N19" s="51" t="s">
        <v>149</v>
      </c>
      <c r="O19" s="51" t="s">
        <v>149</v>
      </c>
      <c r="P19" s="51" t="s">
        <v>149</v>
      </c>
      <c r="Q19" s="51" t="s">
        <v>149</v>
      </c>
      <c r="R19" s="51" t="s">
        <v>149</v>
      </c>
      <c r="S19" s="51" t="s">
        <v>149</v>
      </c>
      <c r="T19" s="51" t="s">
        <v>149</v>
      </c>
      <c r="U19" s="51" t="s">
        <v>149</v>
      </c>
      <c r="V19" s="51" t="s">
        <v>149</v>
      </c>
      <c r="W19" s="51" t="s">
        <v>149</v>
      </c>
      <c r="X19" s="51" t="s">
        <v>149</v>
      </c>
      <c r="Y19" s="51" t="s">
        <v>149</v>
      </c>
      <c r="Z19" s="51" t="s">
        <v>149</v>
      </c>
      <c r="AA19" s="51" t="s">
        <v>149</v>
      </c>
      <c r="AB19" s="51" t="s">
        <v>149</v>
      </c>
      <c r="AC19" s="51" t="s">
        <v>149</v>
      </c>
      <c r="AD19" s="51" t="s">
        <v>149</v>
      </c>
      <c r="AE19" s="51" t="s">
        <v>149</v>
      </c>
      <c r="AF19" s="51" t="s">
        <v>149</v>
      </c>
      <c r="AG19" s="51" t="s">
        <v>149</v>
      </c>
      <c r="AH19" s="51" t="s">
        <v>149</v>
      </c>
      <c r="AI19" s="51" t="s">
        <v>149</v>
      </c>
      <c r="AJ19" s="51" t="s">
        <v>149</v>
      </c>
      <c r="AK19" s="51" t="s">
        <v>149</v>
      </c>
      <c r="AL19" s="51" t="s">
        <v>149</v>
      </c>
      <c r="AM19" s="51" t="s">
        <v>149</v>
      </c>
      <c r="AN19" s="51" t="s">
        <v>149</v>
      </c>
      <c r="AO19" s="51" t="s">
        <v>149</v>
      </c>
      <c r="AP19" s="51" t="s">
        <v>149</v>
      </c>
      <c r="AQ19" s="51" t="s">
        <v>149</v>
      </c>
      <c r="AR19" s="51" t="s">
        <v>149</v>
      </c>
      <c r="AS19" s="51" t="s">
        <v>149</v>
      </c>
      <c r="AT19" s="51" t="s">
        <v>149</v>
      </c>
      <c r="AU19" s="51" t="s">
        <v>149</v>
      </c>
      <c r="AV19" s="51" t="s">
        <v>149</v>
      </c>
      <c r="AW19" s="51" t="s">
        <v>149</v>
      </c>
      <c r="AX19" s="51" t="s">
        <v>149</v>
      </c>
      <c r="AY19" s="51" t="s">
        <v>149</v>
      </c>
      <c r="AZ19" s="51" t="s">
        <v>149</v>
      </c>
      <c r="BA19" s="51" t="s">
        <v>149</v>
      </c>
      <c r="BB19" s="51" t="s">
        <v>149</v>
      </c>
      <c r="BC19" s="51" t="s">
        <v>149</v>
      </c>
      <c r="BD19" s="134" t="s">
        <v>149</v>
      </c>
      <c r="BE19" s="141" t="s">
        <v>149</v>
      </c>
      <c r="BF19" s="51" t="s">
        <v>149</v>
      </c>
      <c r="BG19" s="51" t="s">
        <v>149</v>
      </c>
      <c r="BH19" s="51" t="s">
        <v>149</v>
      </c>
      <c r="BI19" s="51" t="s">
        <v>149</v>
      </c>
      <c r="BJ19" s="51" t="s">
        <v>149</v>
      </c>
      <c r="BK19" s="51" t="s">
        <v>149</v>
      </c>
      <c r="BL19" s="51" t="s">
        <v>149</v>
      </c>
      <c r="BM19" s="51" t="s">
        <v>149</v>
      </c>
      <c r="BN19" s="51" t="s">
        <v>149</v>
      </c>
      <c r="BO19" s="51" t="s">
        <v>149</v>
      </c>
      <c r="BP19" s="51" t="s">
        <v>149</v>
      </c>
      <c r="BQ19" s="51" t="s">
        <v>149</v>
      </c>
      <c r="BR19" s="51" t="s">
        <v>149</v>
      </c>
      <c r="BS19" s="51" t="s">
        <v>149</v>
      </c>
      <c r="BT19" s="51" t="s">
        <v>149</v>
      </c>
      <c r="BU19" s="51" t="s">
        <v>149</v>
      </c>
      <c r="BV19" s="51" t="s">
        <v>149</v>
      </c>
      <c r="BW19" s="51" t="s">
        <v>149</v>
      </c>
      <c r="BX19" s="51" t="s">
        <v>149</v>
      </c>
      <c r="BY19" s="51" t="s">
        <v>149</v>
      </c>
      <c r="BZ19" s="51" t="s">
        <v>149</v>
      </c>
      <c r="CA19" s="51" t="s">
        <v>149</v>
      </c>
      <c r="CB19" s="52">
        <f>SUM(CB16:CB18)/3</f>
        <v>0</v>
      </c>
      <c r="CC19" s="52">
        <f t="shared" ref="CC19:EO19" si="3">SUM(CC16:CC18)/3</f>
        <v>0</v>
      </c>
      <c r="CD19" s="52">
        <f t="shared" si="3"/>
        <v>0.11</v>
      </c>
      <c r="CE19" s="52">
        <f t="shared" si="3"/>
        <v>0.33333333333333331</v>
      </c>
      <c r="CF19" s="52">
        <f t="shared" si="3"/>
        <v>0.11</v>
      </c>
      <c r="CG19" s="52">
        <f t="shared" si="3"/>
        <v>0</v>
      </c>
      <c r="CH19" s="52">
        <f t="shared" si="3"/>
        <v>0.22</v>
      </c>
      <c r="CI19" s="52">
        <f t="shared" si="3"/>
        <v>0</v>
      </c>
      <c r="CJ19" s="52">
        <f t="shared" si="3"/>
        <v>0</v>
      </c>
      <c r="CK19" s="52">
        <f t="shared" si="3"/>
        <v>0.11</v>
      </c>
      <c r="CL19" s="52">
        <f t="shared" si="3"/>
        <v>0</v>
      </c>
      <c r="CM19" s="52">
        <f t="shared" si="3"/>
        <v>0</v>
      </c>
      <c r="CN19" s="52">
        <f t="shared" si="3"/>
        <v>0.11</v>
      </c>
      <c r="CO19" s="52">
        <f t="shared" si="3"/>
        <v>0</v>
      </c>
      <c r="CP19" s="52">
        <f t="shared" si="3"/>
        <v>0.22</v>
      </c>
      <c r="CQ19" s="52">
        <f t="shared" si="3"/>
        <v>0.33333333333333331</v>
      </c>
      <c r="CR19" s="52">
        <f t="shared" si="3"/>
        <v>0.22</v>
      </c>
      <c r="CS19" s="52">
        <f t="shared" si="3"/>
        <v>0.11</v>
      </c>
      <c r="CT19" s="52">
        <f t="shared" si="3"/>
        <v>0</v>
      </c>
      <c r="CU19" s="52">
        <f t="shared" si="3"/>
        <v>0</v>
      </c>
      <c r="CV19" s="52">
        <f t="shared" si="3"/>
        <v>0</v>
      </c>
      <c r="CW19" s="52">
        <f t="shared" si="3"/>
        <v>0</v>
      </c>
      <c r="CX19" s="52">
        <f t="shared" si="3"/>
        <v>0</v>
      </c>
      <c r="CY19" s="52">
        <f t="shared" si="3"/>
        <v>0.33333333333333331</v>
      </c>
      <c r="CZ19" s="52">
        <f t="shared" si="3"/>
        <v>0</v>
      </c>
      <c r="DA19" s="52">
        <f t="shared" si="3"/>
        <v>0.22</v>
      </c>
      <c r="DB19" s="52">
        <f t="shared" si="3"/>
        <v>0</v>
      </c>
      <c r="DC19" s="52">
        <f t="shared" si="3"/>
        <v>0.33333333333333331</v>
      </c>
      <c r="DD19" s="52">
        <f t="shared" si="3"/>
        <v>0</v>
      </c>
      <c r="DE19" s="52">
        <f t="shared" si="3"/>
        <v>0</v>
      </c>
      <c r="DF19" s="52">
        <f t="shared" si="3"/>
        <v>0.11</v>
      </c>
      <c r="DG19" s="52">
        <f t="shared" si="3"/>
        <v>0</v>
      </c>
      <c r="DH19" s="52">
        <f t="shared" si="3"/>
        <v>0.22</v>
      </c>
      <c r="DI19" s="52">
        <f t="shared" si="3"/>
        <v>0</v>
      </c>
      <c r="DJ19" s="52">
        <f t="shared" si="3"/>
        <v>0.33333333333333331</v>
      </c>
      <c r="DK19" s="52">
        <f t="shared" si="3"/>
        <v>0.33333333333333331</v>
      </c>
      <c r="DL19" s="52">
        <f t="shared" si="3"/>
        <v>0</v>
      </c>
      <c r="DM19" s="52">
        <f t="shared" si="3"/>
        <v>0</v>
      </c>
      <c r="DN19" s="52">
        <f t="shared" si="3"/>
        <v>0</v>
      </c>
      <c r="DO19" s="52">
        <f t="shared" si="3"/>
        <v>0.33333333333333331</v>
      </c>
      <c r="DP19" s="52">
        <f t="shared" si="3"/>
        <v>0</v>
      </c>
      <c r="DQ19" s="52">
        <f t="shared" si="3"/>
        <v>0.33333333333333331</v>
      </c>
      <c r="DR19" s="52">
        <f t="shared" si="3"/>
        <v>0</v>
      </c>
      <c r="DS19" s="52">
        <f t="shared" si="3"/>
        <v>0</v>
      </c>
      <c r="DT19" s="52">
        <f t="shared" si="3"/>
        <v>0</v>
      </c>
      <c r="DU19" s="52">
        <f t="shared" si="3"/>
        <v>0</v>
      </c>
      <c r="DV19" s="52">
        <f t="shared" si="3"/>
        <v>0</v>
      </c>
      <c r="DW19" s="52">
        <f t="shared" si="3"/>
        <v>0</v>
      </c>
      <c r="DX19" s="52">
        <f t="shared" si="3"/>
        <v>0.11</v>
      </c>
      <c r="DY19" s="52">
        <f t="shared" si="3"/>
        <v>0</v>
      </c>
      <c r="DZ19" s="52">
        <f t="shared" si="3"/>
        <v>0</v>
      </c>
      <c r="EA19" s="182">
        <f t="shared" si="3"/>
        <v>0.11</v>
      </c>
      <c r="EB19" s="188">
        <f>AVERAGE(CB19:EA19)</f>
        <v>8.9358974358974372E-2</v>
      </c>
      <c r="EC19" s="185">
        <f t="shared" si="3"/>
        <v>0.22</v>
      </c>
      <c r="ED19" s="52">
        <f t="shared" si="3"/>
        <v>0.11</v>
      </c>
      <c r="EE19" s="52">
        <f t="shared" si="3"/>
        <v>0</v>
      </c>
      <c r="EF19" s="52">
        <f t="shared" si="3"/>
        <v>0</v>
      </c>
      <c r="EG19" s="52">
        <f t="shared" si="3"/>
        <v>0</v>
      </c>
      <c r="EH19" s="52">
        <f t="shared" si="3"/>
        <v>0</v>
      </c>
      <c r="EI19" s="52">
        <f t="shared" si="3"/>
        <v>0</v>
      </c>
      <c r="EJ19" s="52">
        <f t="shared" si="3"/>
        <v>0</v>
      </c>
      <c r="EK19" s="52">
        <f t="shared" si="3"/>
        <v>0.11</v>
      </c>
      <c r="EL19" s="52">
        <f t="shared" si="3"/>
        <v>0</v>
      </c>
      <c r="EM19" s="52">
        <f t="shared" si="3"/>
        <v>0.22</v>
      </c>
      <c r="EN19" s="52">
        <f t="shared" si="3"/>
        <v>0</v>
      </c>
      <c r="EO19" s="52">
        <f t="shared" si="3"/>
        <v>0.33333333333333331</v>
      </c>
      <c r="EP19" s="52">
        <f t="shared" ref="EP19:EY19" si="4">SUM(EP16:EP18)/3</f>
        <v>0</v>
      </c>
      <c r="EQ19" s="52">
        <f t="shared" si="4"/>
        <v>0</v>
      </c>
      <c r="ER19" s="52">
        <f t="shared" si="4"/>
        <v>0</v>
      </c>
      <c r="ES19" s="52">
        <f t="shared" si="4"/>
        <v>0</v>
      </c>
      <c r="ET19" s="52">
        <f t="shared" si="4"/>
        <v>0</v>
      </c>
      <c r="EU19" s="52">
        <f t="shared" si="4"/>
        <v>0</v>
      </c>
      <c r="EV19" s="52">
        <f t="shared" si="4"/>
        <v>0</v>
      </c>
      <c r="EW19" s="52">
        <f t="shared" si="4"/>
        <v>0</v>
      </c>
      <c r="EX19" s="52">
        <f t="shared" si="4"/>
        <v>0</v>
      </c>
      <c r="EY19" s="52">
        <f t="shared" si="4"/>
        <v>0.33333333333333331</v>
      </c>
      <c r="EZ19" s="126">
        <f>AVERAGE(EC19:EY19)</f>
        <v>5.7681159420289854E-2</v>
      </c>
      <c r="HN19" s="179"/>
    </row>
    <row r="20" spans="1:222" customFormat="1" ht="15.75">
      <c r="A20" s="40">
        <f>A18+1</f>
        <v>14</v>
      </c>
      <c r="B20" s="200" t="s">
        <v>154</v>
      </c>
      <c r="C20" s="55" t="s">
        <v>155</v>
      </c>
      <c r="D20" s="56">
        <v>4</v>
      </c>
      <c r="E20" s="43" t="str">
        <f>'INPUT_-_WP1_criteria'!C51</f>
        <v>N/A</v>
      </c>
      <c r="F20" s="43" t="str">
        <f>'INPUT_-_WP1_criteria'!D51</f>
        <v>N/A</v>
      </c>
      <c r="G20" s="43" t="str">
        <f>'INPUT_-_WP1_criteria'!E51</f>
        <v>N/A</v>
      </c>
      <c r="H20" s="43" t="str">
        <f>'INPUT_-_WP1_criteria'!F51</f>
        <v>N/A</v>
      </c>
      <c r="I20" s="43" t="str">
        <f>'INPUT_-_WP1_criteria'!G51</f>
        <v>N/A</v>
      </c>
      <c r="J20" s="43" t="str">
        <f>'INPUT_-_WP1_criteria'!H51</f>
        <v>N/A</v>
      </c>
      <c r="K20" s="43" t="str">
        <f>'INPUT_-_WP1_criteria'!I51</f>
        <v>N/A</v>
      </c>
      <c r="L20" s="43" t="str">
        <f>'INPUT_-_WP1_criteria'!J51</f>
        <v>N/A</v>
      </c>
      <c r="M20" s="43" t="str">
        <f>'INPUT_-_WP1_criteria'!K51</f>
        <v>N/A</v>
      </c>
      <c r="N20" s="43" t="str">
        <f>'INPUT_-_WP1_criteria'!L51</f>
        <v>N/A</v>
      </c>
      <c r="O20" s="43" t="str">
        <f>'INPUT_-_WP1_criteria'!M51</f>
        <v>N/A</v>
      </c>
      <c r="P20" s="43" t="str">
        <f>'INPUT_-_WP1_criteria'!N51</f>
        <v>Defined</v>
      </c>
      <c r="Q20" s="43" t="str">
        <f>'INPUT_-_WP1_criteria'!O51</f>
        <v>N/A</v>
      </c>
      <c r="R20" s="43" t="str">
        <f>'INPUT_-_WP1_criteria'!P51</f>
        <v>N/A</v>
      </c>
      <c r="S20" s="43" t="str">
        <f>'INPUT_-_WP1_criteria'!Q51</f>
        <v>N/A</v>
      </c>
      <c r="T20" s="43" t="str">
        <f>'INPUT_-_WP1_criteria'!R51</f>
        <v>N/A</v>
      </c>
      <c r="U20" s="43" t="str">
        <f>'INPUT_-_WP1_criteria'!S51</f>
        <v>N/A</v>
      </c>
      <c r="V20" s="43" t="str">
        <f>'INPUT_-_WP1_criteria'!T51</f>
        <v>N/A</v>
      </c>
      <c r="W20" s="43" t="str">
        <f>'INPUT_-_WP1_criteria'!U51</f>
        <v>N/A</v>
      </c>
      <c r="X20" s="43" t="str">
        <f>'INPUT_-_WP1_criteria'!V51</f>
        <v>N/A</v>
      </c>
      <c r="Y20" s="43" t="str">
        <f>'INPUT_-_WP1_criteria'!W51</f>
        <v>N/A</v>
      </c>
      <c r="Z20" s="43" t="str">
        <f>'INPUT_-_WP1_criteria'!X51</f>
        <v>N/A</v>
      </c>
      <c r="AA20" s="43" t="str">
        <f>'INPUT_-_WP1_criteria'!Y51</f>
        <v>N/A</v>
      </c>
      <c r="AB20" s="43" t="str">
        <f>'INPUT_-_WP1_criteria'!Z51</f>
        <v>N/A</v>
      </c>
      <c r="AC20" s="43" t="str">
        <f>'INPUT_-_WP1_criteria'!AA51</f>
        <v>N/A</v>
      </c>
      <c r="AD20" s="43" t="str">
        <f>'INPUT_-_WP1_criteria'!AB51</f>
        <v>Optimized</v>
      </c>
      <c r="AE20" s="43" t="str">
        <f>'INPUT_-_WP1_criteria'!AC51</f>
        <v>N/A</v>
      </c>
      <c r="AF20" s="43" t="str">
        <f>'INPUT_-_WP1_criteria'!AD51</f>
        <v>N/A</v>
      </c>
      <c r="AG20" s="43" t="str">
        <f>'INPUT_-_WP1_criteria'!AE51</f>
        <v>N/A</v>
      </c>
      <c r="AH20" s="43" t="str">
        <f>'INPUT_-_WP1_criteria'!AF51</f>
        <v>N/A</v>
      </c>
      <c r="AI20" s="43" t="str">
        <f>'INPUT_-_WP1_criteria'!AG51</f>
        <v>N/A</v>
      </c>
      <c r="AJ20" s="43" t="str">
        <f>'INPUT_-_WP1_criteria'!AH51</f>
        <v>N/A</v>
      </c>
      <c r="AK20" s="43" t="str">
        <f>'INPUT_-_WP1_criteria'!AI51</f>
        <v>Optimized</v>
      </c>
      <c r="AL20" s="43" t="str">
        <f>'INPUT_-_WP1_criteria'!AJ51</f>
        <v>N/A</v>
      </c>
      <c r="AM20" s="43" t="str">
        <f>'INPUT_-_WP1_criteria'!AK51</f>
        <v>N/A</v>
      </c>
      <c r="AN20" s="43" t="str">
        <f>'INPUT_-_WP1_criteria'!AL51</f>
        <v>N/A</v>
      </c>
      <c r="AO20" s="43" t="str">
        <f>'INPUT_-_WP1_criteria'!AM51</f>
        <v>N/A</v>
      </c>
      <c r="AP20" s="43" t="str">
        <f>'INPUT_-_WP1_criteria'!AN51</f>
        <v>N/A</v>
      </c>
      <c r="AQ20" s="43" t="str">
        <f>'INPUT_-_WP1_criteria'!AO51</f>
        <v>N/A</v>
      </c>
      <c r="AR20" s="43" t="str">
        <f>'INPUT_-_WP1_criteria'!AP51</f>
        <v>Defined</v>
      </c>
      <c r="AS20" s="43" t="str">
        <f>'INPUT_-_WP1_criteria'!AQ51</f>
        <v>Optimized</v>
      </c>
      <c r="AT20" s="43" t="str">
        <f>'INPUT_-_WP1_criteria'!AR51</f>
        <v>Defined</v>
      </c>
      <c r="AU20" s="43" t="str">
        <f>'INPUT_-_WP1_criteria'!AS51</f>
        <v>N/A</v>
      </c>
      <c r="AV20" s="43" t="str">
        <f>'INPUT_-_WP1_criteria'!AT51</f>
        <v>Optimized</v>
      </c>
      <c r="AW20" s="43" t="str">
        <f>'INPUT_-_WP1_criteria'!AU51</f>
        <v>N/A</v>
      </c>
      <c r="AX20" s="43" t="str">
        <f>'INPUT_-_WP1_criteria'!AV51</f>
        <v>N/A</v>
      </c>
      <c r="AY20" s="43" t="str">
        <f>'INPUT_-_WP1_criteria'!AW51</f>
        <v>N/A</v>
      </c>
      <c r="AZ20" s="43" t="str">
        <f>'INPUT_-_WP1_criteria'!AX51</f>
        <v>Defined</v>
      </c>
      <c r="BA20" s="43" t="str">
        <f>'INPUT_-_WP1_criteria'!AY51</f>
        <v>N/A</v>
      </c>
      <c r="BB20" s="43" t="str">
        <f>'INPUT_-_WP1_criteria'!AZ51</f>
        <v>N/A</v>
      </c>
      <c r="BC20" s="43" t="str">
        <f>'INPUT_-_WP1_criteria'!BA51</f>
        <v>N/A</v>
      </c>
      <c r="BD20" s="132" t="str">
        <f>'INPUT_-_WP1_criteria'!BB51</f>
        <v>N/A</v>
      </c>
      <c r="BE20" s="139" t="str">
        <f>'INPUT_-_WP1_criteria'!BC51</f>
        <v>optimized</v>
      </c>
      <c r="BF20" s="43" t="str">
        <f>'INPUT_-_WP1_criteria'!BD51</f>
        <v>initial</v>
      </c>
      <c r="BG20" s="43" t="str">
        <f>'INPUT_-_WP1_criteria'!BE51</f>
        <v>initial</v>
      </c>
      <c r="BH20" s="43" t="str">
        <f>'INPUT_-_WP1_criteria'!BF51</f>
        <v>Optimized</v>
      </c>
      <c r="BI20" s="43" t="str">
        <f>'INPUT_-_WP1_criteria'!BG51</f>
        <v>N/A</v>
      </c>
      <c r="BJ20" s="43" t="str">
        <f>'INPUT_-_WP1_criteria'!BH51</f>
        <v>N/A</v>
      </c>
      <c r="BK20" s="43" t="str">
        <f>'INPUT_-_WP1_criteria'!BI51</f>
        <v>N/A</v>
      </c>
      <c r="BL20" s="43" t="str">
        <f>'INPUT_-_WP1_criteria'!BJ51</f>
        <v>Optimized</v>
      </c>
      <c r="BM20" s="43" t="str">
        <f>'INPUT_-_WP1_criteria'!BK51</f>
        <v>Optimized</v>
      </c>
      <c r="BN20" s="43" t="str">
        <f>'INPUT_-_WP1_criteria'!BL51</f>
        <v>Optimized</v>
      </c>
      <c r="BO20" s="43" t="str">
        <f>'INPUT_-_WP1_criteria'!BM51</f>
        <v>N/A</v>
      </c>
      <c r="BP20" s="43" t="str">
        <f>'INPUT_-_WP1_criteria'!BN51</f>
        <v>N/A</v>
      </c>
      <c r="BQ20" s="43" t="str">
        <f>'INPUT_-_WP1_criteria'!BO51</f>
        <v>N/A</v>
      </c>
      <c r="BR20" s="43" t="str">
        <f>'INPUT_-_WP1_criteria'!BP51</f>
        <v>N/A</v>
      </c>
      <c r="BS20" s="43" t="str">
        <f>'INPUT_-_WP1_criteria'!BQ51</f>
        <v>N/A</v>
      </c>
      <c r="BT20" s="43" t="str">
        <f>'INPUT_-_WP1_criteria'!BR51</f>
        <v>N/A</v>
      </c>
      <c r="BU20" s="43" t="str">
        <f>'INPUT_-_WP1_criteria'!BS51</f>
        <v>N/A</v>
      </c>
      <c r="BV20" s="43" t="str">
        <f>'INPUT_-_WP1_criteria'!BT51</f>
        <v>N/A</v>
      </c>
      <c r="BW20" s="43" t="str">
        <f>'INPUT_-_WP1_criteria'!BU51</f>
        <v>N/A</v>
      </c>
      <c r="BX20" s="43" t="str">
        <f>'INPUT_-_WP1_criteria'!BV51</f>
        <v>N/A</v>
      </c>
      <c r="BY20" s="43" t="str">
        <f>'INPUT_-_WP1_criteria'!BW51</f>
        <v>N/A</v>
      </c>
      <c r="BZ20" s="43" t="str">
        <f>'INPUT_-_WP1_criteria'!BX51</f>
        <v>N/A</v>
      </c>
      <c r="CA20" s="43" t="str">
        <f>'INPUT_-_WP1_criteria'!BY51</f>
        <v>N/A</v>
      </c>
      <c r="CB20" s="44">
        <f>IF(ISNA('INPUT_-_WP1_criteria'!C52),"#N/A",'INPUT_-_WP1_criteria'!C52)</f>
        <v>0</v>
      </c>
      <c r="CC20" s="44">
        <f>IF(ISNA('INPUT_-_WP1_criteria'!D52),"#N/A",'INPUT_-_WP1_criteria'!D52)</f>
        <v>0</v>
      </c>
      <c r="CD20" s="44">
        <f>IF(ISNA('INPUT_-_WP1_criteria'!E52),"#N/A",'INPUT_-_WP1_criteria'!E52)</f>
        <v>0</v>
      </c>
      <c r="CE20" s="44">
        <f>IF(ISNA('INPUT_-_WP1_criteria'!F52),"#N/A",'INPUT_-_WP1_criteria'!F52)</f>
        <v>0</v>
      </c>
      <c r="CF20" s="44">
        <f>IF(ISNA('INPUT_-_WP1_criteria'!G52),"#N/A",'INPUT_-_WP1_criteria'!G52)</f>
        <v>0</v>
      </c>
      <c r="CG20" s="44">
        <f>IF(ISNA('INPUT_-_WP1_criteria'!H52),"#N/A",'INPUT_-_WP1_criteria'!H52)</f>
        <v>0</v>
      </c>
      <c r="CH20" s="44">
        <f>IF(ISNA('INPUT_-_WP1_criteria'!I52),"#N/A",'INPUT_-_WP1_criteria'!I52)</f>
        <v>0</v>
      </c>
      <c r="CI20" s="44">
        <f>IF(ISNA('INPUT_-_WP1_criteria'!J52),"#N/A",'INPUT_-_WP1_criteria'!J52)</f>
        <v>0</v>
      </c>
      <c r="CJ20" s="44">
        <f>IF(ISNA('INPUT_-_WP1_criteria'!K52),"#N/A",'INPUT_-_WP1_criteria'!K52)</f>
        <v>0</v>
      </c>
      <c r="CK20" s="44">
        <f>IF(ISNA('INPUT_-_WP1_criteria'!L52),"#N/A",'INPUT_-_WP1_criteria'!L52)</f>
        <v>0</v>
      </c>
      <c r="CL20" s="44">
        <f>IF(ISNA('INPUT_-_WP1_criteria'!M52),"#N/A",'INPUT_-_WP1_criteria'!M52)</f>
        <v>0</v>
      </c>
      <c r="CM20" s="44">
        <f>IF(ISNA('INPUT_-_WP1_criteria'!N52),"#N/A",'INPUT_-_WP1_criteria'!N52)</f>
        <v>0.66</v>
      </c>
      <c r="CN20" s="44">
        <f>IF(ISNA('INPUT_-_WP1_criteria'!O52),"#N/A",'INPUT_-_WP1_criteria'!O52)</f>
        <v>0</v>
      </c>
      <c r="CO20" s="44">
        <f>IF(ISNA('INPUT_-_WP1_criteria'!P52),"#N/A",'INPUT_-_WP1_criteria'!P52)</f>
        <v>0</v>
      </c>
      <c r="CP20" s="44">
        <f>IF(ISNA('INPUT_-_WP1_criteria'!Q52),"#N/A",'INPUT_-_WP1_criteria'!Q52)</f>
        <v>0</v>
      </c>
      <c r="CQ20" s="44">
        <f>IF(ISNA('INPUT_-_WP1_criteria'!R52),"#N/A",'INPUT_-_WP1_criteria'!R52)</f>
        <v>0</v>
      </c>
      <c r="CR20" s="44">
        <f>IF(ISNA('INPUT_-_WP1_criteria'!S52),"#N/A",'INPUT_-_WP1_criteria'!S52)</f>
        <v>0</v>
      </c>
      <c r="CS20" s="44">
        <f>IF(ISNA('INPUT_-_WP1_criteria'!T52),"#N/A",'INPUT_-_WP1_criteria'!T52)</f>
        <v>0</v>
      </c>
      <c r="CT20" s="44">
        <f>IF(ISNA('INPUT_-_WP1_criteria'!U52),"#N/A",'INPUT_-_WP1_criteria'!U52)</f>
        <v>0</v>
      </c>
      <c r="CU20" s="44">
        <f>IF(ISNA('INPUT_-_WP1_criteria'!V52),"#N/A",'INPUT_-_WP1_criteria'!V52)</f>
        <v>0</v>
      </c>
      <c r="CV20" s="44">
        <f>IF(ISNA('INPUT_-_WP1_criteria'!W52),"#N/A",'INPUT_-_WP1_criteria'!W52)</f>
        <v>0</v>
      </c>
      <c r="CW20" s="44">
        <f>IF(ISNA('INPUT_-_WP1_criteria'!X52),"#N/A",'INPUT_-_WP1_criteria'!X52)</f>
        <v>0</v>
      </c>
      <c r="CX20" s="44">
        <f>IF(ISNA('INPUT_-_WP1_criteria'!Y52),"#N/A",'INPUT_-_WP1_criteria'!Y52)</f>
        <v>0</v>
      </c>
      <c r="CY20" s="44">
        <f>IF(ISNA('INPUT_-_WP1_criteria'!Z52),"#N/A",'INPUT_-_WP1_criteria'!Z52)</f>
        <v>0</v>
      </c>
      <c r="CZ20" s="44">
        <f>IF(ISNA('INPUT_-_WP1_criteria'!AA52),"#N/A",'INPUT_-_WP1_criteria'!AA52)</f>
        <v>0</v>
      </c>
      <c r="DA20" s="44">
        <f>IF(ISNA('INPUT_-_WP1_criteria'!AB52),"#N/A",'INPUT_-_WP1_criteria'!AB52)</f>
        <v>1</v>
      </c>
      <c r="DB20" s="44">
        <f>IF(ISNA('INPUT_-_WP1_criteria'!AC52),"#N/A",'INPUT_-_WP1_criteria'!AC52)</f>
        <v>0</v>
      </c>
      <c r="DC20" s="44">
        <f>IF(ISNA('INPUT_-_WP1_criteria'!AD52),"#N/A",'INPUT_-_WP1_criteria'!AD52)</f>
        <v>0</v>
      </c>
      <c r="DD20" s="44">
        <f>IF(ISNA('INPUT_-_WP1_criteria'!AE52),"#N/A",'INPUT_-_WP1_criteria'!AE52)</f>
        <v>0</v>
      </c>
      <c r="DE20" s="44">
        <f>IF(ISNA('INPUT_-_WP1_criteria'!AF52),"#N/A",'INPUT_-_WP1_criteria'!AF52)</f>
        <v>0</v>
      </c>
      <c r="DF20" s="44">
        <f>IF(ISNA('INPUT_-_WP1_criteria'!AG52),"#N/A",'INPUT_-_WP1_criteria'!AG52)</f>
        <v>0</v>
      </c>
      <c r="DG20" s="44">
        <f>IF(ISNA('INPUT_-_WP1_criteria'!AH52),"#N/A",'INPUT_-_WP1_criteria'!AH52)</f>
        <v>0</v>
      </c>
      <c r="DH20" s="44">
        <f>IF(ISNA('INPUT_-_WP1_criteria'!AI52),"#N/A",'INPUT_-_WP1_criteria'!AI52)</f>
        <v>1</v>
      </c>
      <c r="DI20" s="44">
        <f>IF(ISNA('INPUT_-_WP1_criteria'!AJ52),"#N/A",'INPUT_-_WP1_criteria'!AJ52)</f>
        <v>0</v>
      </c>
      <c r="DJ20" s="44">
        <f>IF(ISNA('INPUT_-_WP1_criteria'!AK52),"#N/A",'INPUT_-_WP1_criteria'!AK52)</f>
        <v>0</v>
      </c>
      <c r="DK20" s="44">
        <f>IF(ISNA('INPUT_-_WP1_criteria'!AL52),"#N/A",'INPUT_-_WP1_criteria'!AL52)</f>
        <v>0</v>
      </c>
      <c r="DL20" s="44">
        <f>IF(ISNA('INPUT_-_WP1_criteria'!AM52),"#N/A",'INPUT_-_WP1_criteria'!AM52)</f>
        <v>0</v>
      </c>
      <c r="DM20" s="44">
        <f>IF(ISNA('INPUT_-_WP1_criteria'!AN52),"#N/A",'INPUT_-_WP1_criteria'!AN52)</f>
        <v>0</v>
      </c>
      <c r="DN20" s="44">
        <f>IF(ISNA('INPUT_-_WP1_criteria'!AO52),"#N/A",'INPUT_-_WP1_criteria'!AO52)</f>
        <v>0</v>
      </c>
      <c r="DO20" s="44">
        <f>IF(ISNA('INPUT_-_WP1_criteria'!AP52),"#N/A",'INPUT_-_WP1_criteria'!AP52)</f>
        <v>0.66</v>
      </c>
      <c r="DP20" s="44">
        <f>IF(ISNA('INPUT_-_WP1_criteria'!AQ52),"#N/A",'INPUT_-_WP1_criteria'!AQ52)</f>
        <v>1</v>
      </c>
      <c r="DQ20" s="44">
        <f>IF(ISNA('INPUT_-_WP1_criteria'!AR52),"#N/A",'INPUT_-_WP1_criteria'!AR52)</f>
        <v>0.66</v>
      </c>
      <c r="DR20" s="44">
        <f>IF(ISNA('INPUT_-_WP1_criteria'!AS52),"#N/A",'INPUT_-_WP1_criteria'!AS52)</f>
        <v>0</v>
      </c>
      <c r="DS20" s="44">
        <f>IF(ISNA('INPUT_-_WP1_criteria'!AT52),"#N/A",'INPUT_-_WP1_criteria'!AT52)</f>
        <v>1</v>
      </c>
      <c r="DT20" s="44">
        <f>IF(ISNA('INPUT_-_WP1_criteria'!AU52),"#N/A",'INPUT_-_WP1_criteria'!AU52)</f>
        <v>0</v>
      </c>
      <c r="DU20" s="44">
        <f>IF(ISNA('INPUT_-_WP1_criteria'!AV52),"#N/A",'INPUT_-_WP1_criteria'!AV52)</f>
        <v>0</v>
      </c>
      <c r="DV20" s="44">
        <f>IF(ISNA('INPUT_-_WP1_criteria'!AW52),"#N/A",'INPUT_-_WP1_criteria'!AW52)</f>
        <v>0</v>
      </c>
      <c r="DW20" s="44">
        <f>IF(ISNA('INPUT_-_WP1_criteria'!AX52),"#N/A",'INPUT_-_WP1_criteria'!AX52)</f>
        <v>0.66</v>
      </c>
      <c r="DX20" s="44">
        <f>IF(ISNA('INPUT_-_WP1_criteria'!AY52),"#N/A",'INPUT_-_WP1_criteria'!AY52)</f>
        <v>0</v>
      </c>
      <c r="DY20" s="44">
        <f>IF(ISNA('INPUT_-_WP1_criteria'!AZ52),"#N/A",'INPUT_-_WP1_criteria'!AZ52)</f>
        <v>0</v>
      </c>
      <c r="DZ20" s="44">
        <f>IF(ISNA('INPUT_-_WP1_criteria'!BA52),"#N/A",'INPUT_-_WP1_criteria'!BA52)</f>
        <v>0</v>
      </c>
      <c r="EA20" s="181">
        <f>IF(ISNA('INPUT_-_WP1_criteria'!BB52),"#N/A",'INPUT_-_WP1_criteria'!BB52)</f>
        <v>0</v>
      </c>
      <c r="EB20" s="187"/>
      <c r="EC20" s="184">
        <f>IF(ISNA('INPUT_-_WP1_criteria'!BC52),"#N/A",'INPUT_-_WP1_criteria'!BC52)</f>
        <v>1</v>
      </c>
      <c r="ED20" s="44">
        <f>IF(ISNA('INPUT_-_WP1_criteria'!BD52),"#N/A",'INPUT_-_WP1_criteria'!BD52)</f>
        <v>0</v>
      </c>
      <c r="EE20" s="44">
        <f>IF(ISNA('INPUT_-_WP1_criteria'!BE52),"#N/A",'INPUT_-_WP1_criteria'!BE52)</f>
        <v>0</v>
      </c>
      <c r="EF20" s="44">
        <f>IF(ISNA('INPUT_-_WP1_criteria'!BF52),"#N/A",'INPUT_-_WP1_criteria'!BF52)</f>
        <v>1</v>
      </c>
      <c r="EG20" s="44">
        <f>IF(ISNA('INPUT_-_WP1_criteria'!BG52),"#N/A",'INPUT_-_WP1_criteria'!BG52)</f>
        <v>0</v>
      </c>
      <c r="EH20" s="44">
        <f>IF(ISNA('INPUT_-_WP1_criteria'!BH52),"#N/A",'INPUT_-_WP1_criteria'!BH52)</f>
        <v>0</v>
      </c>
      <c r="EI20" s="44">
        <f>IF(ISNA('INPUT_-_WP1_criteria'!BI52),"#N/A",'INPUT_-_WP1_criteria'!BI52)</f>
        <v>0</v>
      </c>
      <c r="EJ20" s="44">
        <f>IF(ISNA('INPUT_-_WP1_criteria'!BJ52),"#N/A",'INPUT_-_WP1_criteria'!BJ52)</f>
        <v>1</v>
      </c>
      <c r="EK20" s="44">
        <f>IF(ISNA('INPUT_-_WP1_criteria'!BK52),"#N/A",'INPUT_-_WP1_criteria'!BK52)</f>
        <v>1</v>
      </c>
      <c r="EL20" s="44">
        <f>IF(ISNA('INPUT_-_WP1_criteria'!BL52),"#N/A",'INPUT_-_WP1_criteria'!BL52)</f>
        <v>1</v>
      </c>
      <c r="EM20" s="44">
        <f>IF(ISNA('INPUT_-_WP1_criteria'!BM52),"#N/A",'INPUT_-_WP1_criteria'!BM52)</f>
        <v>0</v>
      </c>
      <c r="EN20" s="44">
        <f>IF(ISNA('INPUT_-_WP1_criteria'!BN52),"#N/A",'INPUT_-_WP1_criteria'!BN52)</f>
        <v>0</v>
      </c>
      <c r="EO20" s="44">
        <f>IF(ISNA('INPUT_-_WP1_criteria'!BO52),"#N/A",'INPUT_-_WP1_criteria'!BO52)</f>
        <v>0</v>
      </c>
      <c r="EP20" s="44">
        <f>IF(ISNA('INPUT_-_WP1_criteria'!BP52),"#N/A",'INPUT_-_WP1_criteria'!BP52)</f>
        <v>0</v>
      </c>
      <c r="EQ20" s="44">
        <f>IF(ISNA('INPUT_-_WP1_criteria'!BQ52),"#N/A",'INPUT_-_WP1_criteria'!BQ52)</f>
        <v>0</v>
      </c>
      <c r="ER20" s="44">
        <f>IF(ISNA('INPUT_-_WP1_criteria'!BR52),"#N/A",'INPUT_-_WP1_criteria'!BR52)</f>
        <v>0</v>
      </c>
      <c r="ES20" s="44">
        <f>IF(ISNA('INPUT_-_WP1_criteria'!BS52),"#N/A",'INPUT_-_WP1_criteria'!BS52)</f>
        <v>0</v>
      </c>
      <c r="ET20" s="44">
        <f>IF(ISNA('INPUT_-_WP1_criteria'!BT52),"#N/A",'INPUT_-_WP1_criteria'!BT52)</f>
        <v>0</v>
      </c>
      <c r="EU20" s="44">
        <f>IF(ISNA('INPUT_-_WP1_criteria'!BU52),"#N/A",'INPUT_-_WP1_criteria'!BU52)</f>
        <v>0</v>
      </c>
      <c r="EV20" s="44">
        <f>IF(ISNA('INPUT_-_WP1_criteria'!BV52),"#N/A",'INPUT_-_WP1_criteria'!BV52)</f>
        <v>0</v>
      </c>
      <c r="EW20" s="44">
        <f>IF(ISNA('INPUT_-_WP1_criteria'!BW52),"#N/A",'INPUT_-_WP1_criteria'!BW52)</f>
        <v>0</v>
      </c>
      <c r="EX20" s="44">
        <f>IF(ISNA('INPUT_-_WP1_criteria'!BX52),"#N/A",'INPUT_-_WP1_criteria'!BX52)</f>
        <v>0</v>
      </c>
      <c r="EY20" s="44">
        <f>IF(ISNA('INPUT_-_WP1_criteria'!BY52),"#N/A",'INPUT_-_WP1_criteria'!BY52)</f>
        <v>0</v>
      </c>
      <c r="EZ20" s="44"/>
      <c r="HN20" s="179"/>
    </row>
    <row r="21" spans="1:222" customFormat="1" ht="15.75">
      <c r="A21" s="40">
        <f t="shared" ref="A21:A26" si="5">A20+1</f>
        <v>15</v>
      </c>
      <c r="B21" s="200"/>
      <c r="C21" s="55" t="s">
        <v>156</v>
      </c>
      <c r="D21" s="56">
        <v>3</v>
      </c>
      <c r="E21" s="43" t="str">
        <f>'INPUT_-_WP1_criteria'!C53</f>
        <v>N/A</v>
      </c>
      <c r="F21" s="43" t="str">
        <f>'INPUT_-_WP1_criteria'!D53</f>
        <v>N/A</v>
      </c>
      <c r="G21" s="43" t="str">
        <f>'INPUT_-_WP1_criteria'!E53</f>
        <v>N/A</v>
      </c>
      <c r="H21" s="43" t="str">
        <f>'INPUT_-_WP1_criteria'!F53</f>
        <v>N/A</v>
      </c>
      <c r="I21" s="43" t="str">
        <f>'INPUT_-_WP1_criteria'!G53</f>
        <v>N/A</v>
      </c>
      <c r="J21" s="43" t="str">
        <f>'INPUT_-_WP1_criteria'!H53</f>
        <v>N/A</v>
      </c>
      <c r="K21" s="43" t="str">
        <f>'INPUT_-_WP1_criteria'!I53</f>
        <v>N/A</v>
      </c>
      <c r="L21" s="43" t="str">
        <f>'INPUT_-_WP1_criteria'!J53</f>
        <v>N/A</v>
      </c>
      <c r="M21" s="43" t="str">
        <f>'INPUT_-_WP1_criteria'!K53</f>
        <v>N/A</v>
      </c>
      <c r="N21" s="43" t="str">
        <f>'INPUT_-_WP1_criteria'!L53</f>
        <v>N/A</v>
      </c>
      <c r="O21" s="43" t="str">
        <f>'INPUT_-_WP1_criteria'!M53</f>
        <v>Basic</v>
      </c>
      <c r="P21" s="43" t="str">
        <f>'INPUT_-_WP1_criteria'!N53</f>
        <v>Managed</v>
      </c>
      <c r="Q21" s="43" t="str">
        <f>'INPUT_-_WP1_criteria'!O53</f>
        <v>N/A</v>
      </c>
      <c r="R21" s="43" t="str">
        <f>'INPUT_-_WP1_criteria'!P53</f>
        <v>Optimized</v>
      </c>
      <c r="S21" s="43" t="str">
        <f>'INPUT_-_WP1_criteria'!Q53</f>
        <v>Optimized</v>
      </c>
      <c r="T21" s="43" t="str">
        <f>'INPUT_-_WP1_criteria'!R53</f>
        <v>Managed</v>
      </c>
      <c r="U21" s="43" t="str">
        <f>'INPUT_-_WP1_criteria'!S53</f>
        <v>Basic</v>
      </c>
      <c r="V21" s="43" t="str">
        <f>'INPUT_-_WP1_criteria'!T53</f>
        <v>Basic</v>
      </c>
      <c r="W21" s="43" t="str">
        <f>'INPUT_-_WP1_criteria'!U53</f>
        <v>N/A</v>
      </c>
      <c r="X21" s="43" t="str">
        <f>'INPUT_-_WP1_criteria'!V53</f>
        <v>N/A</v>
      </c>
      <c r="Y21" s="43" t="str">
        <f>'INPUT_-_WP1_criteria'!W53</f>
        <v>N/A</v>
      </c>
      <c r="Z21" s="43" t="str">
        <f>'INPUT_-_WP1_criteria'!X53</f>
        <v>Managed</v>
      </c>
      <c r="AA21" s="43" t="str">
        <f>'INPUT_-_WP1_criteria'!Y53</f>
        <v>N/A</v>
      </c>
      <c r="AB21" s="43" t="str">
        <f>'INPUT_-_WP1_criteria'!Z53</f>
        <v>Optimized</v>
      </c>
      <c r="AC21" s="43" t="str">
        <f>'INPUT_-_WP1_criteria'!AA53</f>
        <v>Optimized</v>
      </c>
      <c r="AD21" s="43" t="str">
        <f>'INPUT_-_WP1_criteria'!AB53</f>
        <v>Optimized</v>
      </c>
      <c r="AE21" s="43" t="str">
        <f>'INPUT_-_WP1_criteria'!AC53</f>
        <v>Optimized</v>
      </c>
      <c r="AF21" s="43" t="str">
        <f>'INPUT_-_WP1_criteria'!AD53</f>
        <v>Optimized</v>
      </c>
      <c r="AG21" s="43" t="str">
        <f>'INPUT_-_WP1_criteria'!AE53</f>
        <v>Optimized</v>
      </c>
      <c r="AH21" s="43" t="str">
        <f>'INPUT_-_WP1_criteria'!AF53</f>
        <v>Optimized</v>
      </c>
      <c r="AI21" s="43" t="str">
        <f>'INPUT_-_WP1_criteria'!AG53</f>
        <v>Optimized</v>
      </c>
      <c r="AJ21" s="43" t="str">
        <f>'INPUT_-_WP1_criteria'!AH53</f>
        <v>N/A</v>
      </c>
      <c r="AK21" s="43" t="str">
        <f>'INPUT_-_WP1_criteria'!AI53</f>
        <v>Optimized</v>
      </c>
      <c r="AL21" s="43" t="str">
        <f>'INPUT_-_WP1_criteria'!AJ53</f>
        <v>Optimized</v>
      </c>
      <c r="AM21" s="43" t="str">
        <f>'INPUT_-_WP1_criteria'!AK53</f>
        <v>Optimized</v>
      </c>
      <c r="AN21" s="43" t="str">
        <f>'INPUT_-_WP1_criteria'!AL53</f>
        <v>Optimized</v>
      </c>
      <c r="AO21" s="43" t="str">
        <f>'INPUT_-_WP1_criteria'!AM53</f>
        <v>N/A</v>
      </c>
      <c r="AP21" s="43" t="str">
        <f>'INPUT_-_WP1_criteria'!AN53</f>
        <v>N/A</v>
      </c>
      <c r="AQ21" s="43" t="str">
        <f>'INPUT_-_WP1_criteria'!AO53</f>
        <v>N/A</v>
      </c>
      <c r="AR21" s="43" t="str">
        <f>'INPUT_-_WP1_criteria'!AP53</f>
        <v>Managed</v>
      </c>
      <c r="AS21" s="43" t="str">
        <f>'INPUT_-_WP1_criteria'!AQ53</f>
        <v>Optimized</v>
      </c>
      <c r="AT21" s="43" t="str">
        <f>'INPUT_-_WP1_criteria'!AR53</f>
        <v>Managed</v>
      </c>
      <c r="AU21" s="43" t="str">
        <f>'INPUT_-_WP1_criteria'!AS53</f>
        <v>N/A</v>
      </c>
      <c r="AV21" s="43" t="str">
        <f>'INPUT_-_WP1_criteria'!AT53</f>
        <v>Optimized</v>
      </c>
      <c r="AW21" s="43" t="str">
        <f>'INPUT_-_WP1_criteria'!AU53</f>
        <v>N/A</v>
      </c>
      <c r="AX21" s="43" t="str">
        <f>'INPUT_-_WP1_criteria'!AV53</f>
        <v>N/A</v>
      </c>
      <c r="AY21" s="43" t="str">
        <f>'INPUT_-_WP1_criteria'!AW53</f>
        <v>N/A</v>
      </c>
      <c r="AZ21" s="43" t="str">
        <f>'INPUT_-_WP1_criteria'!AX53</f>
        <v>Managed</v>
      </c>
      <c r="BA21" s="43" t="str">
        <f>'INPUT_-_WP1_criteria'!AY53</f>
        <v>N/A</v>
      </c>
      <c r="BB21" s="43" t="str">
        <f>'INPUT_-_WP1_criteria'!AZ53</f>
        <v>N/A</v>
      </c>
      <c r="BC21" s="43" t="str">
        <f>'INPUT_-_WP1_criteria'!BA53</f>
        <v>N/A</v>
      </c>
      <c r="BD21" s="132" t="str">
        <f>'INPUT_-_WP1_criteria'!BB53</f>
        <v>N/A</v>
      </c>
      <c r="BE21" s="139" t="str">
        <f>'INPUT_-_WP1_criteria'!BC53</f>
        <v>optimized</v>
      </c>
      <c r="BF21" s="43" t="str">
        <f>'INPUT_-_WP1_criteria'!BD53</f>
        <v>basic</v>
      </c>
      <c r="BG21" s="43" t="str">
        <f>'INPUT_-_WP1_criteria'!BE53</f>
        <v>basic</v>
      </c>
      <c r="BH21" s="43" t="str">
        <f>'INPUT_-_WP1_criteria'!BF53</f>
        <v>Optimized</v>
      </c>
      <c r="BI21" s="43" t="str">
        <f>'INPUT_-_WP1_criteria'!BG53</f>
        <v>N/A</v>
      </c>
      <c r="BJ21" s="43" t="str">
        <f>'INPUT_-_WP1_criteria'!BH53</f>
        <v>N/A</v>
      </c>
      <c r="BK21" s="43" t="str">
        <f>'INPUT_-_WP1_criteria'!BI53</f>
        <v>Basic</v>
      </c>
      <c r="BL21" s="43" t="str">
        <f>'INPUT_-_WP1_criteria'!BJ53</f>
        <v>Optimized</v>
      </c>
      <c r="BM21" s="43" t="str">
        <f>'INPUT_-_WP1_criteria'!BK53</f>
        <v>Optimized</v>
      </c>
      <c r="BN21" s="43" t="str">
        <f>'INPUT_-_WP1_criteria'!BL53</f>
        <v>Optimized</v>
      </c>
      <c r="BO21" s="43" t="str">
        <f>'INPUT_-_WP1_criteria'!BM53</f>
        <v>N/A</v>
      </c>
      <c r="BP21" s="43" t="str">
        <f>'INPUT_-_WP1_criteria'!BN53</f>
        <v>N/A</v>
      </c>
      <c r="BQ21" s="43" t="str">
        <f>'INPUT_-_WP1_criteria'!BO53</f>
        <v>Basic</v>
      </c>
      <c r="BR21" s="43" t="str">
        <f>'INPUT_-_WP1_criteria'!BP53</f>
        <v>N/A</v>
      </c>
      <c r="BS21" s="43" t="str">
        <f>'INPUT_-_WP1_criteria'!BQ53</f>
        <v>N/A</v>
      </c>
      <c r="BT21" s="43" t="str">
        <f>'INPUT_-_WP1_criteria'!BR53</f>
        <v>N/A</v>
      </c>
      <c r="BU21" s="43" t="str">
        <f>'INPUT_-_WP1_criteria'!BS53</f>
        <v>Basic</v>
      </c>
      <c r="BV21" s="43" t="str">
        <f>'INPUT_-_WP1_criteria'!BT53</f>
        <v>N/A</v>
      </c>
      <c r="BW21" s="43" t="str">
        <f>'INPUT_-_WP1_criteria'!BU53</f>
        <v>N/A</v>
      </c>
      <c r="BX21" s="43" t="str">
        <f>'INPUT_-_WP1_criteria'!BV53</f>
        <v>N/A</v>
      </c>
      <c r="BY21" s="43" t="str">
        <f>'INPUT_-_WP1_criteria'!BW53</f>
        <v>N/A</v>
      </c>
      <c r="BZ21" s="43" t="str">
        <f>'INPUT_-_WP1_criteria'!BX53</f>
        <v>N/A</v>
      </c>
      <c r="CA21" s="43" t="str">
        <f>'INPUT_-_WP1_criteria'!BY53</f>
        <v>N/A</v>
      </c>
      <c r="CB21" s="44">
        <f>IF(ISNA('INPUT_-_WP1_criteria'!C54),"#N/A",'INPUT_-_WP1_criteria'!C54)</f>
        <v>0</v>
      </c>
      <c r="CC21" s="44">
        <f>IF(ISNA('INPUT_-_WP1_criteria'!D54),"#N/A",'INPUT_-_WP1_criteria'!D54)</f>
        <v>0</v>
      </c>
      <c r="CD21" s="44">
        <f>IF(ISNA('INPUT_-_WP1_criteria'!E54),"#N/A",'INPUT_-_WP1_criteria'!E54)</f>
        <v>0</v>
      </c>
      <c r="CE21" s="44">
        <f>IF(ISNA('INPUT_-_WP1_criteria'!F54),"#N/A",'INPUT_-_WP1_criteria'!F54)</f>
        <v>0</v>
      </c>
      <c r="CF21" s="44">
        <f>IF(ISNA('INPUT_-_WP1_criteria'!G54),"#N/A",'INPUT_-_WP1_criteria'!G54)</f>
        <v>0</v>
      </c>
      <c r="CG21" s="44">
        <f>IF(ISNA('INPUT_-_WP1_criteria'!H54),"#N/A",'INPUT_-_WP1_criteria'!H54)</f>
        <v>0</v>
      </c>
      <c r="CH21" s="44">
        <f>IF(ISNA('INPUT_-_WP1_criteria'!I54),"#N/A",'INPUT_-_WP1_criteria'!I54)</f>
        <v>0</v>
      </c>
      <c r="CI21" s="44">
        <f>IF(ISNA('INPUT_-_WP1_criteria'!J54),"#N/A",'INPUT_-_WP1_criteria'!J54)</f>
        <v>0</v>
      </c>
      <c r="CJ21" s="44">
        <f>IF(ISNA('INPUT_-_WP1_criteria'!K54),"#N/A",'INPUT_-_WP1_criteria'!K54)</f>
        <v>0</v>
      </c>
      <c r="CK21" s="44">
        <f>IF(ISNA('INPUT_-_WP1_criteria'!L54),"#N/A",'INPUT_-_WP1_criteria'!L54)</f>
        <v>0</v>
      </c>
      <c r="CL21" s="44">
        <f>IF(ISNA('INPUT_-_WP1_criteria'!M54),"#N/A",'INPUT_-_WP1_criteria'!M54)</f>
        <v>0</v>
      </c>
      <c r="CM21" s="44">
        <f>IF(ISNA('INPUT_-_WP1_criteria'!N54),"#N/A",'INPUT_-_WP1_criteria'!N54)</f>
        <v>0.5</v>
      </c>
      <c r="CN21" s="44">
        <f>IF(ISNA('INPUT_-_WP1_criteria'!O54),"#N/A",'INPUT_-_WP1_criteria'!O54)</f>
        <v>0</v>
      </c>
      <c r="CO21" s="44">
        <f>IF(ISNA('INPUT_-_WP1_criteria'!P54),"#N/A",'INPUT_-_WP1_criteria'!P54)</f>
        <v>1</v>
      </c>
      <c r="CP21" s="44">
        <f>IF(ISNA('INPUT_-_WP1_criteria'!Q54),"#N/A",'INPUT_-_WP1_criteria'!Q54)</f>
        <v>1</v>
      </c>
      <c r="CQ21" s="44">
        <f>IF(ISNA('INPUT_-_WP1_criteria'!R54),"#N/A",'INPUT_-_WP1_criteria'!R54)</f>
        <v>0.5</v>
      </c>
      <c r="CR21" s="44">
        <f>IF(ISNA('INPUT_-_WP1_criteria'!S54),"#N/A",'INPUT_-_WP1_criteria'!S54)</f>
        <v>0</v>
      </c>
      <c r="CS21" s="44">
        <f>IF(ISNA('INPUT_-_WP1_criteria'!T54),"#N/A",'INPUT_-_WP1_criteria'!T54)</f>
        <v>0</v>
      </c>
      <c r="CT21" s="44">
        <f>IF(ISNA('INPUT_-_WP1_criteria'!U54),"#N/A",'INPUT_-_WP1_criteria'!U54)</f>
        <v>0</v>
      </c>
      <c r="CU21" s="44">
        <f>IF(ISNA('INPUT_-_WP1_criteria'!V54),"#N/A",'INPUT_-_WP1_criteria'!V54)</f>
        <v>0</v>
      </c>
      <c r="CV21" s="44">
        <f>IF(ISNA('INPUT_-_WP1_criteria'!W54),"#N/A",'INPUT_-_WP1_criteria'!W54)</f>
        <v>0</v>
      </c>
      <c r="CW21" s="44">
        <f>IF(ISNA('INPUT_-_WP1_criteria'!X54),"#N/A",'INPUT_-_WP1_criteria'!X54)</f>
        <v>0.5</v>
      </c>
      <c r="CX21" s="44">
        <f>IF(ISNA('INPUT_-_WP1_criteria'!Y54),"#N/A",'INPUT_-_WP1_criteria'!Y54)</f>
        <v>0</v>
      </c>
      <c r="CY21" s="44">
        <f>IF(ISNA('INPUT_-_WP1_criteria'!Z54),"#N/A",'INPUT_-_WP1_criteria'!Z54)</f>
        <v>1</v>
      </c>
      <c r="CZ21" s="44">
        <f>IF(ISNA('INPUT_-_WP1_criteria'!AA54),"#N/A",'INPUT_-_WP1_criteria'!AA54)</f>
        <v>1</v>
      </c>
      <c r="DA21" s="44">
        <f>IF(ISNA('INPUT_-_WP1_criteria'!AB54),"#N/A",'INPUT_-_WP1_criteria'!AB54)</f>
        <v>1</v>
      </c>
      <c r="DB21" s="44">
        <f>IF(ISNA('INPUT_-_WP1_criteria'!AC54),"#N/A",'INPUT_-_WP1_criteria'!AC54)</f>
        <v>1</v>
      </c>
      <c r="DC21" s="44">
        <f>IF(ISNA('INPUT_-_WP1_criteria'!AD54),"#N/A",'INPUT_-_WP1_criteria'!AD54)</f>
        <v>1</v>
      </c>
      <c r="DD21" s="44">
        <f>IF(ISNA('INPUT_-_WP1_criteria'!AE54),"#N/A",'INPUT_-_WP1_criteria'!AE54)</f>
        <v>1</v>
      </c>
      <c r="DE21" s="44">
        <f>IF(ISNA('INPUT_-_WP1_criteria'!AF54),"#N/A",'INPUT_-_WP1_criteria'!AF54)</f>
        <v>1</v>
      </c>
      <c r="DF21" s="44">
        <f>IF(ISNA('INPUT_-_WP1_criteria'!AG54),"#N/A",'INPUT_-_WP1_criteria'!AG54)</f>
        <v>1</v>
      </c>
      <c r="DG21" s="44">
        <f>IF(ISNA('INPUT_-_WP1_criteria'!AH54),"#N/A",'INPUT_-_WP1_criteria'!AH54)</f>
        <v>0</v>
      </c>
      <c r="DH21" s="44">
        <f>IF(ISNA('INPUT_-_WP1_criteria'!AI54),"#N/A",'INPUT_-_WP1_criteria'!AI54)</f>
        <v>1</v>
      </c>
      <c r="DI21" s="44">
        <f>IF(ISNA('INPUT_-_WP1_criteria'!AJ54),"#N/A",'INPUT_-_WP1_criteria'!AJ54)</f>
        <v>1</v>
      </c>
      <c r="DJ21" s="44">
        <f>IF(ISNA('INPUT_-_WP1_criteria'!AK54),"#N/A",'INPUT_-_WP1_criteria'!AK54)</f>
        <v>1</v>
      </c>
      <c r="DK21" s="44">
        <f>IF(ISNA('INPUT_-_WP1_criteria'!AL54),"#N/A",'INPUT_-_WP1_criteria'!AL54)</f>
        <v>1</v>
      </c>
      <c r="DL21" s="44">
        <f>IF(ISNA('INPUT_-_WP1_criteria'!AM54),"#N/A",'INPUT_-_WP1_criteria'!AM54)</f>
        <v>0</v>
      </c>
      <c r="DM21" s="44">
        <f>IF(ISNA('INPUT_-_WP1_criteria'!AN54),"#N/A",'INPUT_-_WP1_criteria'!AN54)</f>
        <v>0</v>
      </c>
      <c r="DN21" s="44">
        <f>IF(ISNA('INPUT_-_WP1_criteria'!AO54),"#N/A",'INPUT_-_WP1_criteria'!AO54)</f>
        <v>0</v>
      </c>
      <c r="DO21" s="44">
        <f>IF(ISNA('INPUT_-_WP1_criteria'!AP54),"#N/A",'INPUT_-_WP1_criteria'!AP54)</f>
        <v>0.5</v>
      </c>
      <c r="DP21" s="44">
        <f>IF(ISNA('INPUT_-_WP1_criteria'!AQ54),"#N/A",'INPUT_-_WP1_criteria'!AQ54)</f>
        <v>1</v>
      </c>
      <c r="DQ21" s="44">
        <f>IF(ISNA('INPUT_-_WP1_criteria'!AR54),"#N/A",'INPUT_-_WP1_criteria'!AR54)</f>
        <v>0.5</v>
      </c>
      <c r="DR21" s="44">
        <f>IF(ISNA('INPUT_-_WP1_criteria'!AS54),"#N/A",'INPUT_-_WP1_criteria'!AS54)</f>
        <v>0</v>
      </c>
      <c r="DS21" s="44">
        <f>IF(ISNA('INPUT_-_WP1_criteria'!AT54),"#N/A",'INPUT_-_WP1_criteria'!AT54)</f>
        <v>1</v>
      </c>
      <c r="DT21" s="44">
        <f>IF(ISNA('INPUT_-_WP1_criteria'!AU54),"#N/A",'INPUT_-_WP1_criteria'!AU54)</f>
        <v>0</v>
      </c>
      <c r="DU21" s="44">
        <f>IF(ISNA('INPUT_-_WP1_criteria'!AV54),"#N/A",'INPUT_-_WP1_criteria'!AV54)</f>
        <v>0</v>
      </c>
      <c r="DV21" s="44">
        <f>IF(ISNA('INPUT_-_WP1_criteria'!AW54),"#N/A",'INPUT_-_WP1_criteria'!AW54)</f>
        <v>0</v>
      </c>
      <c r="DW21" s="44">
        <f>IF(ISNA('INPUT_-_WP1_criteria'!AX54),"#N/A",'INPUT_-_WP1_criteria'!AX54)</f>
        <v>0.5</v>
      </c>
      <c r="DX21" s="44">
        <f>IF(ISNA('INPUT_-_WP1_criteria'!AY54),"#N/A",'INPUT_-_WP1_criteria'!AY54)</f>
        <v>0</v>
      </c>
      <c r="DY21" s="44">
        <f>IF(ISNA('INPUT_-_WP1_criteria'!AZ54),"#N/A",'INPUT_-_WP1_criteria'!AZ54)</f>
        <v>0</v>
      </c>
      <c r="DZ21" s="44">
        <f>IF(ISNA('INPUT_-_WP1_criteria'!BA54),"#N/A",'INPUT_-_WP1_criteria'!BA54)</f>
        <v>0</v>
      </c>
      <c r="EA21" s="181">
        <f>IF(ISNA('INPUT_-_WP1_criteria'!BB54),"#N/A",'INPUT_-_WP1_criteria'!BB54)</f>
        <v>0</v>
      </c>
      <c r="EB21" s="187"/>
      <c r="EC21" s="184">
        <f>IF(ISNA('INPUT_-_WP1_criteria'!BC54),"#N/A",'INPUT_-_WP1_criteria'!BC54)</f>
        <v>1</v>
      </c>
      <c r="ED21" s="44">
        <f>IF(ISNA('INPUT_-_WP1_criteria'!BD54),"#N/A",'INPUT_-_WP1_criteria'!BD54)</f>
        <v>0</v>
      </c>
      <c r="EE21" s="44">
        <f>IF(ISNA('INPUT_-_WP1_criteria'!BE54),"#N/A",'INPUT_-_WP1_criteria'!BE54)</f>
        <v>0</v>
      </c>
      <c r="EF21" s="44">
        <f>IF(ISNA('INPUT_-_WP1_criteria'!BF54),"#N/A",'INPUT_-_WP1_criteria'!BF54)</f>
        <v>1</v>
      </c>
      <c r="EG21" s="44">
        <f>IF(ISNA('INPUT_-_WP1_criteria'!BG54),"#N/A",'INPUT_-_WP1_criteria'!BG54)</f>
        <v>0</v>
      </c>
      <c r="EH21" s="44">
        <f>IF(ISNA('INPUT_-_WP1_criteria'!BH54),"#N/A",'INPUT_-_WP1_criteria'!BH54)</f>
        <v>0</v>
      </c>
      <c r="EI21" s="44">
        <f>IF(ISNA('INPUT_-_WP1_criteria'!BI54),"#N/A",'INPUT_-_WP1_criteria'!BI54)</f>
        <v>0</v>
      </c>
      <c r="EJ21" s="44">
        <f>IF(ISNA('INPUT_-_WP1_criteria'!BJ54),"#N/A",'INPUT_-_WP1_criteria'!BJ54)</f>
        <v>1</v>
      </c>
      <c r="EK21" s="44">
        <f>IF(ISNA('INPUT_-_WP1_criteria'!BK54),"#N/A",'INPUT_-_WP1_criteria'!BK54)</f>
        <v>1</v>
      </c>
      <c r="EL21" s="44">
        <f>IF(ISNA('INPUT_-_WP1_criteria'!BL54),"#N/A",'INPUT_-_WP1_criteria'!BL54)</f>
        <v>1</v>
      </c>
      <c r="EM21" s="44">
        <f>IF(ISNA('INPUT_-_WP1_criteria'!BM54),"#N/A",'INPUT_-_WP1_criteria'!BM54)</f>
        <v>0</v>
      </c>
      <c r="EN21" s="44">
        <f>IF(ISNA('INPUT_-_WP1_criteria'!BN54),"#N/A",'INPUT_-_WP1_criteria'!BN54)</f>
        <v>0</v>
      </c>
      <c r="EO21" s="44">
        <f>IF(ISNA('INPUT_-_WP1_criteria'!BO54),"#N/A",'INPUT_-_WP1_criteria'!BO54)</f>
        <v>0</v>
      </c>
      <c r="EP21" s="44">
        <f>IF(ISNA('INPUT_-_WP1_criteria'!BP54),"#N/A",'INPUT_-_WP1_criteria'!BP54)</f>
        <v>0</v>
      </c>
      <c r="EQ21" s="44">
        <f>IF(ISNA('INPUT_-_WP1_criteria'!BQ54),"#N/A",'INPUT_-_WP1_criteria'!BQ54)</f>
        <v>0</v>
      </c>
      <c r="ER21" s="44">
        <f>IF(ISNA('INPUT_-_WP1_criteria'!BR54),"#N/A",'INPUT_-_WP1_criteria'!BR54)</f>
        <v>0</v>
      </c>
      <c r="ES21" s="44">
        <f>IF(ISNA('INPUT_-_WP1_criteria'!BS54),"#N/A",'INPUT_-_WP1_criteria'!BS54)</f>
        <v>0</v>
      </c>
      <c r="ET21" s="44">
        <f>IF(ISNA('INPUT_-_WP1_criteria'!BT54),"#N/A",'INPUT_-_WP1_criteria'!BT54)</f>
        <v>0</v>
      </c>
      <c r="EU21" s="44">
        <f>IF(ISNA('INPUT_-_WP1_criteria'!BU54),"#N/A",'INPUT_-_WP1_criteria'!BU54)</f>
        <v>0</v>
      </c>
      <c r="EV21" s="44">
        <f>IF(ISNA('INPUT_-_WP1_criteria'!BV54),"#N/A",'INPUT_-_WP1_criteria'!BV54)</f>
        <v>0</v>
      </c>
      <c r="EW21" s="44">
        <f>IF(ISNA('INPUT_-_WP1_criteria'!BW54),"#N/A",'INPUT_-_WP1_criteria'!BW54)</f>
        <v>0</v>
      </c>
      <c r="EX21" s="44">
        <f>IF(ISNA('INPUT_-_WP1_criteria'!BX54),"#N/A",'INPUT_-_WP1_criteria'!BX54)</f>
        <v>0</v>
      </c>
      <c r="EY21" s="44">
        <f>IF(ISNA('INPUT_-_WP1_criteria'!BY54),"#N/A",'INPUT_-_WP1_criteria'!BY54)</f>
        <v>0</v>
      </c>
      <c r="EZ21" s="44"/>
      <c r="HN21" s="179"/>
    </row>
    <row r="22" spans="1:222" customFormat="1" ht="25.5">
      <c r="A22" s="40">
        <f t="shared" si="5"/>
        <v>16</v>
      </c>
      <c r="B22" s="200"/>
      <c r="C22" s="55" t="s">
        <v>157</v>
      </c>
      <c r="D22" s="56">
        <v>3</v>
      </c>
      <c r="E22" s="43" t="str">
        <f>'INPUT_-_WP1_criteria'!C55</f>
        <v>N/A</v>
      </c>
      <c r="F22" s="43" t="str">
        <f>'INPUT_-_WP1_criteria'!D55</f>
        <v>Formal</v>
      </c>
      <c r="G22" s="43" t="str">
        <f>'INPUT_-_WP1_criteria'!E55</f>
        <v>Formal</v>
      </c>
      <c r="H22" s="43" t="str">
        <f>'INPUT_-_WP1_criteria'!F55</f>
        <v>Formal</v>
      </c>
      <c r="I22" s="43" t="str">
        <f>'INPUT_-_WP1_criteria'!G55</f>
        <v>Formal</v>
      </c>
      <c r="J22" s="43" t="str">
        <f>'INPUT_-_WP1_criteria'!H55</f>
        <v>Formal</v>
      </c>
      <c r="K22" s="43" t="str">
        <f>'INPUT_-_WP1_criteria'!I55</f>
        <v>Formal</v>
      </c>
      <c r="L22" s="43" t="str">
        <f>'INPUT_-_WP1_criteria'!J55</f>
        <v>Formal</v>
      </c>
      <c r="M22" s="43" t="str">
        <f>'INPUT_-_WP1_criteria'!K55</f>
        <v>Formal</v>
      </c>
      <c r="N22" s="43" t="str">
        <f>'INPUT_-_WP1_criteria'!L55</f>
        <v>Formal</v>
      </c>
      <c r="O22" s="43" t="str">
        <f>'INPUT_-_WP1_criteria'!M55</f>
        <v>No security code reviews</v>
      </c>
      <c r="P22" s="43" t="str">
        <f>'INPUT_-_WP1_criteria'!N55</f>
        <v>Formal</v>
      </c>
      <c r="Q22" s="43" t="str">
        <f>'INPUT_-_WP1_criteria'!O55</f>
        <v>N/A</v>
      </c>
      <c r="R22" s="43" t="str">
        <f>'INPUT_-_WP1_criteria'!P55</f>
        <v>Formal</v>
      </c>
      <c r="S22" s="43" t="str">
        <f>'INPUT_-_WP1_criteria'!Q55</f>
        <v>Formal</v>
      </c>
      <c r="T22" s="43" t="str">
        <f>'INPUT_-_WP1_criteria'!R55</f>
        <v>Informal</v>
      </c>
      <c r="U22" s="43" t="str">
        <f>'INPUT_-_WP1_criteria'!S55</f>
        <v>Informal</v>
      </c>
      <c r="V22" s="43" t="str">
        <f>'INPUT_-_WP1_criteria'!T55</f>
        <v>Informal</v>
      </c>
      <c r="W22" s="43" t="str">
        <f>'INPUT_-_WP1_criteria'!U55</f>
        <v>N/A</v>
      </c>
      <c r="X22" s="43" t="str">
        <f>'INPUT_-_WP1_criteria'!V55</f>
        <v>N/A</v>
      </c>
      <c r="Y22" s="43" t="str">
        <f>'INPUT_-_WP1_criteria'!W55</f>
        <v>N/A</v>
      </c>
      <c r="Z22" s="43" t="str">
        <f>'INPUT_-_WP1_criteria'!X55</f>
        <v>Formal</v>
      </c>
      <c r="AA22" s="43" t="str">
        <f>'INPUT_-_WP1_criteria'!Y55</f>
        <v>N/A</v>
      </c>
      <c r="AB22" s="43" t="str">
        <f>'INPUT_-_WP1_criteria'!Z55</f>
        <v>Formal</v>
      </c>
      <c r="AC22" s="43" t="str">
        <f>'INPUT_-_WP1_criteria'!AA55</f>
        <v>Formal</v>
      </c>
      <c r="AD22" s="43" t="str">
        <f>'INPUT_-_WP1_criteria'!AB55</f>
        <v>Formal</v>
      </c>
      <c r="AE22" s="43" t="str">
        <f>'INPUT_-_WP1_criteria'!AC55</f>
        <v>Formal</v>
      </c>
      <c r="AF22" s="43" t="str">
        <f>'INPUT_-_WP1_criteria'!AD55</f>
        <v>Formal</v>
      </c>
      <c r="AG22" s="43" t="str">
        <f>'INPUT_-_WP1_criteria'!AE55</f>
        <v>Formal</v>
      </c>
      <c r="AH22" s="43" t="str">
        <f>'INPUT_-_WP1_criteria'!AF55</f>
        <v>Formal</v>
      </c>
      <c r="AI22" s="43" t="str">
        <f>'INPUT_-_WP1_criteria'!AG55</f>
        <v>Formal</v>
      </c>
      <c r="AJ22" s="43" t="str">
        <f>'INPUT_-_WP1_criteria'!AH55</f>
        <v>N/A</v>
      </c>
      <c r="AK22" s="43" t="str">
        <f>'INPUT_-_WP1_criteria'!AI55</f>
        <v>Formal</v>
      </c>
      <c r="AL22" s="43" t="str">
        <f>'INPUT_-_WP1_criteria'!AJ55</f>
        <v>Formal</v>
      </c>
      <c r="AM22" s="43" t="str">
        <f>'INPUT_-_WP1_criteria'!AK55</f>
        <v>Formal</v>
      </c>
      <c r="AN22" s="43" t="str">
        <f>'INPUT_-_WP1_criteria'!AL55</f>
        <v>Formal</v>
      </c>
      <c r="AO22" s="43" t="str">
        <f>'INPUT_-_WP1_criteria'!AM55</f>
        <v>N/A</v>
      </c>
      <c r="AP22" s="43" t="str">
        <f>'INPUT_-_WP1_criteria'!AN55</f>
        <v>N/A</v>
      </c>
      <c r="AQ22" s="43" t="str">
        <f>'INPUT_-_WP1_criteria'!AO55</f>
        <v>N/A</v>
      </c>
      <c r="AR22" s="43" t="str">
        <f>'INPUT_-_WP1_criteria'!AP55</f>
        <v>Informal</v>
      </c>
      <c r="AS22" s="43" t="str">
        <f>'INPUT_-_WP1_criteria'!AQ55</f>
        <v>N/A</v>
      </c>
      <c r="AT22" s="43" t="str">
        <f>'INPUT_-_WP1_criteria'!AR55</f>
        <v>Informal</v>
      </c>
      <c r="AU22" s="43" t="str">
        <f>'INPUT_-_WP1_criteria'!AS55</f>
        <v>N/A</v>
      </c>
      <c r="AV22" s="43" t="str">
        <f>'INPUT_-_WP1_criteria'!AT55</f>
        <v>Formal</v>
      </c>
      <c r="AW22" s="43" t="str">
        <f>'INPUT_-_WP1_criteria'!AU55</f>
        <v>Informal</v>
      </c>
      <c r="AX22" s="43" t="str">
        <f>'INPUT_-_WP1_criteria'!AV55</f>
        <v>N/A</v>
      </c>
      <c r="AY22" s="43" t="str">
        <f>'INPUT_-_WP1_criteria'!AW55</f>
        <v>N/A</v>
      </c>
      <c r="AZ22" s="43" t="str">
        <f>'INPUT_-_WP1_criteria'!AX55</f>
        <v>Informal</v>
      </c>
      <c r="BA22" s="43" t="str">
        <f>'INPUT_-_WP1_criteria'!AY55</f>
        <v>N/A</v>
      </c>
      <c r="BB22" s="43" t="str">
        <f>'INPUT_-_WP1_criteria'!AZ55</f>
        <v>N/A</v>
      </c>
      <c r="BC22" s="43" t="str">
        <f>'INPUT_-_WP1_criteria'!BA55</f>
        <v>N/A</v>
      </c>
      <c r="BD22" s="132" t="str">
        <f>'INPUT_-_WP1_criteria'!BB55</f>
        <v>N/A</v>
      </c>
      <c r="BE22" s="139" t="str">
        <f>'INPUT_-_WP1_criteria'!BC55</f>
        <v>Informal</v>
      </c>
      <c r="BF22" s="43" t="str">
        <f>'INPUT_-_WP1_criteria'!BD55</f>
        <v>Informal</v>
      </c>
      <c r="BG22" s="43" t="str">
        <f>'INPUT_-_WP1_criteria'!BE55</f>
        <v>informal</v>
      </c>
      <c r="BH22" s="43" t="str">
        <f>'INPUT_-_WP1_criteria'!BF55</f>
        <v>Formal</v>
      </c>
      <c r="BI22" s="43" t="str">
        <f>'INPUT_-_WP1_criteria'!BG55</f>
        <v>N/A</v>
      </c>
      <c r="BJ22" s="43" t="str">
        <f>'INPUT_-_WP1_criteria'!BH55</f>
        <v>N/A</v>
      </c>
      <c r="BK22" s="43" t="str">
        <f>'INPUT_-_WP1_criteria'!BI55</f>
        <v>informal</v>
      </c>
      <c r="BL22" s="43" t="str">
        <f>'INPUT_-_WP1_criteria'!BJ55</f>
        <v>Formal</v>
      </c>
      <c r="BM22" s="43" t="str">
        <f>'INPUT_-_WP1_criteria'!BK55</f>
        <v>Formal</v>
      </c>
      <c r="BN22" s="43" t="str">
        <f>'INPUT_-_WP1_criteria'!BL55</f>
        <v>Formal</v>
      </c>
      <c r="BO22" s="43" t="str">
        <f>'INPUT_-_WP1_criteria'!BM55</f>
        <v>informal</v>
      </c>
      <c r="BP22" s="43" t="str">
        <f>'INPUT_-_WP1_criteria'!BN55</f>
        <v>N/A</v>
      </c>
      <c r="BQ22" s="43" t="str">
        <f>'INPUT_-_WP1_criteria'!BO55</f>
        <v>informal</v>
      </c>
      <c r="BR22" s="43" t="str">
        <f>'INPUT_-_WP1_criteria'!BP55</f>
        <v>N/A</v>
      </c>
      <c r="BS22" s="43" t="str">
        <f>'INPUT_-_WP1_criteria'!BQ55</f>
        <v>N/A</v>
      </c>
      <c r="BT22" s="43" t="str">
        <f>'INPUT_-_WP1_criteria'!BR55</f>
        <v>N/A</v>
      </c>
      <c r="BU22" s="43" t="str">
        <f>'INPUT_-_WP1_criteria'!BS55</f>
        <v>informal</v>
      </c>
      <c r="BV22" s="43" t="str">
        <f>'INPUT_-_WP1_criteria'!BT55</f>
        <v>N/A</v>
      </c>
      <c r="BW22" s="43" t="str">
        <f>'INPUT_-_WP1_criteria'!BU55</f>
        <v>N/A</v>
      </c>
      <c r="BX22" s="43" t="str">
        <f>'INPUT_-_WP1_criteria'!BV55</f>
        <v>N/A</v>
      </c>
      <c r="BY22" s="43" t="str">
        <f>'INPUT_-_WP1_criteria'!BW55</f>
        <v>N/A</v>
      </c>
      <c r="BZ22" s="43" t="str">
        <f>'INPUT_-_WP1_criteria'!BX55</f>
        <v>N/A</v>
      </c>
      <c r="CA22" s="43" t="str">
        <f>'INPUT_-_WP1_criteria'!BY55</f>
        <v>N/A</v>
      </c>
      <c r="CB22" s="44">
        <f>IF(ISNA('INPUT_-_WP1_criteria'!C56),"#N/A",'INPUT_-_WP1_criteria'!C56)</f>
        <v>0</v>
      </c>
      <c r="CC22" s="44">
        <f>IF(ISNA('INPUT_-_WP1_criteria'!D56),"#N/A",'INPUT_-_WP1_criteria'!D56)</f>
        <v>1</v>
      </c>
      <c r="CD22" s="44">
        <f>IF(ISNA('INPUT_-_WP1_criteria'!E56),"#N/A",'INPUT_-_WP1_criteria'!E56)</f>
        <v>1</v>
      </c>
      <c r="CE22" s="44">
        <f>IF(ISNA('INPUT_-_WP1_criteria'!F56),"#N/A",'INPUT_-_WP1_criteria'!F56)</f>
        <v>1</v>
      </c>
      <c r="CF22" s="44">
        <f>IF(ISNA('INPUT_-_WP1_criteria'!G56),"#N/A",'INPUT_-_WP1_criteria'!G56)</f>
        <v>1</v>
      </c>
      <c r="CG22" s="44">
        <f>IF(ISNA('INPUT_-_WP1_criteria'!H56),"#N/A",'INPUT_-_WP1_criteria'!H56)</f>
        <v>1</v>
      </c>
      <c r="CH22" s="44">
        <f>IF(ISNA('INPUT_-_WP1_criteria'!I56),"#N/A",'INPUT_-_WP1_criteria'!I56)</f>
        <v>1</v>
      </c>
      <c r="CI22" s="44">
        <f>IF(ISNA('INPUT_-_WP1_criteria'!J56),"#N/A",'INPUT_-_WP1_criteria'!J56)</f>
        <v>1</v>
      </c>
      <c r="CJ22" s="44">
        <f>IF(ISNA('INPUT_-_WP1_criteria'!K56),"#N/A",'INPUT_-_WP1_criteria'!K56)</f>
        <v>1</v>
      </c>
      <c r="CK22" s="44">
        <f>IF(ISNA('INPUT_-_WP1_criteria'!L56),"#N/A",'INPUT_-_WP1_criteria'!L56)</f>
        <v>1</v>
      </c>
      <c r="CL22" s="44">
        <f>IF(ISNA('INPUT_-_WP1_criteria'!M56),"#N/A",'INPUT_-_WP1_criteria'!M56)</f>
        <v>0</v>
      </c>
      <c r="CM22" s="44">
        <f>IF(ISNA('INPUT_-_WP1_criteria'!N56),"#N/A",'INPUT_-_WP1_criteria'!N56)</f>
        <v>1</v>
      </c>
      <c r="CN22" s="44">
        <f>IF(ISNA('INPUT_-_WP1_criteria'!O56),"#N/A",'INPUT_-_WP1_criteria'!O56)</f>
        <v>0</v>
      </c>
      <c r="CO22" s="44">
        <f>IF(ISNA('INPUT_-_WP1_criteria'!P56),"#N/A",'INPUT_-_WP1_criteria'!P56)</f>
        <v>1</v>
      </c>
      <c r="CP22" s="44">
        <f>IF(ISNA('INPUT_-_WP1_criteria'!Q56),"#N/A",'INPUT_-_WP1_criteria'!Q56)</f>
        <v>1</v>
      </c>
      <c r="CQ22" s="44">
        <f>IF(ISNA('INPUT_-_WP1_criteria'!R56),"#N/A",'INPUT_-_WP1_criteria'!R56)</f>
        <v>0.5</v>
      </c>
      <c r="CR22" s="44">
        <f>IF(ISNA('INPUT_-_WP1_criteria'!S56),"#N/A",'INPUT_-_WP1_criteria'!S56)</f>
        <v>0.5</v>
      </c>
      <c r="CS22" s="44">
        <f>IF(ISNA('INPUT_-_WP1_criteria'!T56),"#N/A",'INPUT_-_WP1_criteria'!T56)</f>
        <v>0.5</v>
      </c>
      <c r="CT22" s="44">
        <f>IF(ISNA('INPUT_-_WP1_criteria'!U56),"#N/A",'INPUT_-_WP1_criteria'!U56)</f>
        <v>0</v>
      </c>
      <c r="CU22" s="44">
        <f>IF(ISNA('INPUT_-_WP1_criteria'!V56),"#N/A",'INPUT_-_WP1_criteria'!V56)</f>
        <v>0</v>
      </c>
      <c r="CV22" s="44">
        <f>IF(ISNA('INPUT_-_WP1_criteria'!W56),"#N/A",'INPUT_-_WP1_criteria'!W56)</f>
        <v>0</v>
      </c>
      <c r="CW22" s="44">
        <f>IF(ISNA('INPUT_-_WP1_criteria'!X56),"#N/A",'INPUT_-_WP1_criteria'!X56)</f>
        <v>1</v>
      </c>
      <c r="CX22" s="44">
        <f>IF(ISNA('INPUT_-_WP1_criteria'!Y56),"#N/A",'INPUT_-_WP1_criteria'!Y56)</f>
        <v>0</v>
      </c>
      <c r="CY22" s="44">
        <f>IF(ISNA('INPUT_-_WP1_criteria'!Z56),"#N/A",'INPUT_-_WP1_criteria'!Z56)</f>
        <v>1</v>
      </c>
      <c r="CZ22" s="44">
        <f>IF(ISNA('INPUT_-_WP1_criteria'!AA56),"#N/A",'INPUT_-_WP1_criteria'!AA56)</f>
        <v>1</v>
      </c>
      <c r="DA22" s="44">
        <f>IF(ISNA('INPUT_-_WP1_criteria'!AB56),"#N/A",'INPUT_-_WP1_criteria'!AB56)</f>
        <v>1</v>
      </c>
      <c r="DB22" s="44">
        <f>IF(ISNA('INPUT_-_WP1_criteria'!AC56),"#N/A",'INPUT_-_WP1_criteria'!AC56)</f>
        <v>1</v>
      </c>
      <c r="DC22" s="44">
        <f>IF(ISNA('INPUT_-_WP1_criteria'!AD56),"#N/A",'INPUT_-_WP1_criteria'!AD56)</f>
        <v>1</v>
      </c>
      <c r="DD22" s="44">
        <f>IF(ISNA('INPUT_-_WP1_criteria'!AE56),"#N/A",'INPUT_-_WP1_criteria'!AE56)</f>
        <v>1</v>
      </c>
      <c r="DE22" s="44">
        <f>IF(ISNA('INPUT_-_WP1_criteria'!AF56),"#N/A",'INPUT_-_WP1_criteria'!AF56)</f>
        <v>1</v>
      </c>
      <c r="DF22" s="44">
        <f>IF(ISNA('INPUT_-_WP1_criteria'!AG56),"#N/A",'INPUT_-_WP1_criteria'!AG56)</f>
        <v>1</v>
      </c>
      <c r="DG22" s="44">
        <f>IF(ISNA('INPUT_-_WP1_criteria'!AH56),"#N/A",'INPUT_-_WP1_criteria'!AH56)</f>
        <v>0</v>
      </c>
      <c r="DH22" s="44">
        <f>IF(ISNA('INPUT_-_WP1_criteria'!AI56),"#N/A",'INPUT_-_WP1_criteria'!AI56)</f>
        <v>1</v>
      </c>
      <c r="DI22" s="44">
        <f>IF(ISNA('INPUT_-_WP1_criteria'!AJ56),"#N/A",'INPUT_-_WP1_criteria'!AJ56)</f>
        <v>1</v>
      </c>
      <c r="DJ22" s="44">
        <f>IF(ISNA('INPUT_-_WP1_criteria'!AK56),"#N/A",'INPUT_-_WP1_criteria'!AK56)</f>
        <v>1</v>
      </c>
      <c r="DK22" s="44">
        <f>IF(ISNA('INPUT_-_WP1_criteria'!AL56),"#N/A",'INPUT_-_WP1_criteria'!AL56)</f>
        <v>1</v>
      </c>
      <c r="DL22" s="44">
        <f>IF(ISNA('INPUT_-_WP1_criteria'!AM56),"#N/A",'INPUT_-_WP1_criteria'!AM56)</f>
        <v>0</v>
      </c>
      <c r="DM22" s="44">
        <f>IF(ISNA('INPUT_-_WP1_criteria'!AN56),"#N/A",'INPUT_-_WP1_criteria'!AN56)</f>
        <v>0</v>
      </c>
      <c r="DN22" s="44">
        <f>IF(ISNA('INPUT_-_WP1_criteria'!AO56),"#N/A",'INPUT_-_WP1_criteria'!AO56)</f>
        <v>0</v>
      </c>
      <c r="DO22" s="44">
        <f>IF(ISNA('INPUT_-_WP1_criteria'!AP56),"#N/A",'INPUT_-_WP1_criteria'!AP56)</f>
        <v>0.5</v>
      </c>
      <c r="DP22" s="44">
        <f>IF(ISNA('INPUT_-_WP1_criteria'!AQ56),"#N/A",'INPUT_-_WP1_criteria'!AQ56)</f>
        <v>0</v>
      </c>
      <c r="DQ22" s="44">
        <f>IF(ISNA('INPUT_-_WP1_criteria'!AR56),"#N/A",'INPUT_-_WP1_criteria'!AR56)</f>
        <v>0.5</v>
      </c>
      <c r="DR22" s="44">
        <f>IF(ISNA('INPUT_-_WP1_criteria'!AS56),"#N/A",'INPUT_-_WP1_criteria'!AS56)</f>
        <v>0</v>
      </c>
      <c r="DS22" s="44">
        <f>IF(ISNA('INPUT_-_WP1_criteria'!AT56),"#N/A",'INPUT_-_WP1_criteria'!AT56)</f>
        <v>1</v>
      </c>
      <c r="DT22" s="44">
        <f>IF(ISNA('INPUT_-_WP1_criteria'!AU56),"#N/A",'INPUT_-_WP1_criteria'!AU56)</f>
        <v>0.5</v>
      </c>
      <c r="DU22" s="44">
        <f>IF(ISNA('INPUT_-_WP1_criteria'!AV56),"#N/A",'INPUT_-_WP1_criteria'!AV56)</f>
        <v>0</v>
      </c>
      <c r="DV22" s="44">
        <f>IF(ISNA('INPUT_-_WP1_criteria'!AW56),"#N/A",'INPUT_-_WP1_criteria'!AW56)</f>
        <v>0</v>
      </c>
      <c r="DW22" s="44">
        <f>IF(ISNA('INPUT_-_WP1_criteria'!AX56),"#N/A",'INPUT_-_WP1_criteria'!AX56)</f>
        <v>0.5</v>
      </c>
      <c r="DX22" s="44">
        <f>IF(ISNA('INPUT_-_WP1_criteria'!AY56),"#N/A",'INPUT_-_WP1_criteria'!AY56)</f>
        <v>0</v>
      </c>
      <c r="DY22" s="44">
        <f>IF(ISNA('INPUT_-_WP1_criteria'!AZ56),"#N/A",'INPUT_-_WP1_criteria'!AZ56)</f>
        <v>0</v>
      </c>
      <c r="DZ22" s="44">
        <f>IF(ISNA('INPUT_-_WP1_criteria'!BA56),"#N/A",'INPUT_-_WP1_criteria'!BA56)</f>
        <v>0</v>
      </c>
      <c r="EA22" s="181">
        <f>IF(ISNA('INPUT_-_WP1_criteria'!BB56),"#N/A",'INPUT_-_WP1_criteria'!BB56)</f>
        <v>0</v>
      </c>
      <c r="EB22" s="187"/>
      <c r="EC22" s="184">
        <f>IF(ISNA('INPUT_-_WP1_criteria'!BC56),"#N/A",'INPUT_-_WP1_criteria'!BC56)</f>
        <v>0.5</v>
      </c>
      <c r="ED22" s="44">
        <f>IF(ISNA('INPUT_-_WP1_criteria'!BD56),"#N/A",'INPUT_-_WP1_criteria'!BD56)</f>
        <v>0.5</v>
      </c>
      <c r="EE22" s="44">
        <f>IF(ISNA('INPUT_-_WP1_criteria'!BE56),"#N/A",'INPUT_-_WP1_criteria'!BE56)</f>
        <v>0.5</v>
      </c>
      <c r="EF22" s="44">
        <f>IF(ISNA('INPUT_-_WP1_criteria'!BF56),"#N/A",'INPUT_-_WP1_criteria'!BF56)</f>
        <v>1</v>
      </c>
      <c r="EG22" s="44">
        <f>IF(ISNA('INPUT_-_WP1_criteria'!BG56),"#N/A",'INPUT_-_WP1_criteria'!BG56)</f>
        <v>0</v>
      </c>
      <c r="EH22" s="44">
        <f>IF(ISNA('INPUT_-_WP1_criteria'!BH56),"#N/A",'INPUT_-_WP1_criteria'!BH56)</f>
        <v>0</v>
      </c>
      <c r="EI22" s="44">
        <f>IF(ISNA('INPUT_-_WP1_criteria'!BI56),"#N/A",'INPUT_-_WP1_criteria'!BI56)</f>
        <v>0.5</v>
      </c>
      <c r="EJ22" s="44">
        <f>IF(ISNA('INPUT_-_WP1_criteria'!BJ56),"#N/A",'INPUT_-_WP1_criteria'!BJ56)</f>
        <v>1</v>
      </c>
      <c r="EK22" s="44">
        <f>IF(ISNA('INPUT_-_WP1_criteria'!BK56),"#N/A",'INPUT_-_WP1_criteria'!BK56)</f>
        <v>1</v>
      </c>
      <c r="EL22" s="44">
        <f>IF(ISNA('INPUT_-_WP1_criteria'!BL56),"#N/A",'INPUT_-_WP1_criteria'!BL56)</f>
        <v>1</v>
      </c>
      <c r="EM22" s="44">
        <f>IF(ISNA('INPUT_-_WP1_criteria'!BM56),"#N/A",'INPUT_-_WP1_criteria'!BM56)</f>
        <v>0.5</v>
      </c>
      <c r="EN22" s="44">
        <f>IF(ISNA('INPUT_-_WP1_criteria'!BN56),"#N/A",'INPUT_-_WP1_criteria'!BN56)</f>
        <v>0</v>
      </c>
      <c r="EO22" s="44">
        <f>IF(ISNA('INPUT_-_WP1_criteria'!BO56),"#N/A",'INPUT_-_WP1_criteria'!BO56)</f>
        <v>0.5</v>
      </c>
      <c r="EP22" s="44">
        <f>IF(ISNA('INPUT_-_WP1_criteria'!BP56),"#N/A",'INPUT_-_WP1_criteria'!BP56)</f>
        <v>0</v>
      </c>
      <c r="EQ22" s="44">
        <f>IF(ISNA('INPUT_-_WP1_criteria'!BQ56),"#N/A",'INPUT_-_WP1_criteria'!BQ56)</f>
        <v>0</v>
      </c>
      <c r="ER22" s="44">
        <f>IF(ISNA('INPUT_-_WP1_criteria'!BR56),"#N/A",'INPUT_-_WP1_criteria'!BR56)</f>
        <v>0</v>
      </c>
      <c r="ES22" s="44">
        <f>IF(ISNA('INPUT_-_WP1_criteria'!BS56),"#N/A",'INPUT_-_WP1_criteria'!BS56)</f>
        <v>0.5</v>
      </c>
      <c r="ET22" s="44">
        <f>IF(ISNA('INPUT_-_WP1_criteria'!BT56),"#N/A",'INPUT_-_WP1_criteria'!BT56)</f>
        <v>0</v>
      </c>
      <c r="EU22" s="44">
        <f>IF(ISNA('INPUT_-_WP1_criteria'!BU56),"#N/A",'INPUT_-_WP1_criteria'!BU56)</f>
        <v>0</v>
      </c>
      <c r="EV22" s="44">
        <f>IF(ISNA('INPUT_-_WP1_criteria'!BV56),"#N/A",'INPUT_-_WP1_criteria'!BV56)</f>
        <v>0</v>
      </c>
      <c r="EW22" s="44">
        <f>IF(ISNA('INPUT_-_WP1_criteria'!BW56),"#N/A",'INPUT_-_WP1_criteria'!BW56)</f>
        <v>0</v>
      </c>
      <c r="EX22" s="44">
        <f>IF(ISNA('INPUT_-_WP1_criteria'!BX56),"#N/A",'INPUT_-_WP1_criteria'!BX56)</f>
        <v>0</v>
      </c>
      <c r="EY22" s="44">
        <f>IF(ISNA('INPUT_-_WP1_criteria'!BY56),"#N/A",'INPUT_-_WP1_criteria'!BY56)</f>
        <v>0</v>
      </c>
      <c r="EZ22" s="44"/>
      <c r="HN22" s="179"/>
    </row>
    <row r="23" spans="1:222" customFormat="1" ht="15.75">
      <c r="A23" s="40">
        <f t="shared" si="5"/>
        <v>17</v>
      </c>
      <c r="B23" s="200"/>
      <c r="C23" s="55" t="s">
        <v>158</v>
      </c>
      <c r="D23" s="56">
        <v>4</v>
      </c>
      <c r="E23" s="43" t="str">
        <f>'INPUT_-_WP1_criteria'!C57</f>
        <v>N/A</v>
      </c>
      <c r="F23" s="43" t="str">
        <f>'INPUT_-_WP1_criteria'!D57</f>
        <v>N/A</v>
      </c>
      <c r="G23" s="43" t="str">
        <f>'INPUT_-_WP1_criteria'!E57</f>
        <v>N/A</v>
      </c>
      <c r="H23" s="43" t="str">
        <f>'INPUT_-_WP1_criteria'!F57</f>
        <v>N/A</v>
      </c>
      <c r="I23" s="43" t="str">
        <f>'INPUT_-_WP1_criteria'!G57</f>
        <v>N/A</v>
      </c>
      <c r="J23" s="43" t="str">
        <f>'INPUT_-_WP1_criteria'!H57</f>
        <v>N/A</v>
      </c>
      <c r="K23" s="43" t="str">
        <f>'INPUT_-_WP1_criteria'!I57</f>
        <v>N/A</v>
      </c>
      <c r="L23" s="43" t="str">
        <f>'INPUT_-_WP1_criteria'!J57</f>
        <v>N/A</v>
      </c>
      <c r="M23" s="43" t="str">
        <f>'INPUT_-_WP1_criteria'!K57</f>
        <v>N/A</v>
      </c>
      <c r="N23" s="43" t="str">
        <f>'INPUT_-_WP1_criteria'!L57</f>
        <v>N/A</v>
      </c>
      <c r="O23" s="43" t="str">
        <f>'INPUT_-_WP1_criteria'!M57</f>
        <v>N/A</v>
      </c>
      <c r="P23" s="43" t="str">
        <f>'INPUT_-_WP1_criteria'!N57</f>
        <v>Defined</v>
      </c>
      <c r="Q23" s="43" t="str">
        <f>'INPUT_-_WP1_criteria'!O57</f>
        <v>N/A</v>
      </c>
      <c r="R23" s="43" t="str">
        <f>'INPUT_-_WP1_criteria'!P57</f>
        <v>Defined</v>
      </c>
      <c r="S23" s="43" t="str">
        <f>'INPUT_-_WP1_criteria'!Q57</f>
        <v>Defined</v>
      </c>
      <c r="T23" s="43" t="str">
        <f>'INPUT_-_WP1_criteria'!R57</f>
        <v>Defined</v>
      </c>
      <c r="U23" s="43" t="str">
        <f>'INPUT_-_WP1_criteria'!S57</f>
        <v>Defined</v>
      </c>
      <c r="V23" s="43" t="str">
        <f>'INPUT_-_WP1_criteria'!T57</f>
        <v>Defined</v>
      </c>
      <c r="W23" s="43" t="str">
        <f>'INPUT_-_WP1_criteria'!U57</f>
        <v>N/A</v>
      </c>
      <c r="X23" s="43" t="str">
        <f>'INPUT_-_WP1_criteria'!V57</f>
        <v>N/A</v>
      </c>
      <c r="Y23" s="43" t="str">
        <f>'INPUT_-_WP1_criteria'!W57</f>
        <v>N/A</v>
      </c>
      <c r="Z23" s="43" t="str">
        <f>'INPUT_-_WP1_criteria'!X57</f>
        <v>Managed</v>
      </c>
      <c r="AA23" s="43" t="str">
        <f>'INPUT_-_WP1_criteria'!Y57</f>
        <v>N/A</v>
      </c>
      <c r="AB23" s="43" t="str">
        <f>'INPUT_-_WP1_criteria'!Z57</f>
        <v>Defined</v>
      </c>
      <c r="AC23" s="43" t="str">
        <f>'INPUT_-_WP1_criteria'!AA57</f>
        <v>Defined</v>
      </c>
      <c r="AD23" s="43" t="str">
        <f>'INPUT_-_WP1_criteria'!AB57</f>
        <v>Defined</v>
      </c>
      <c r="AE23" s="43" t="str">
        <f>'INPUT_-_WP1_criteria'!AC57</f>
        <v>Defined</v>
      </c>
      <c r="AF23" s="43" t="str">
        <f>'INPUT_-_WP1_criteria'!AD57</f>
        <v>Defined</v>
      </c>
      <c r="AG23" s="43" t="str">
        <f>'INPUT_-_WP1_criteria'!AE57</f>
        <v>Defined</v>
      </c>
      <c r="AH23" s="43" t="str">
        <f>'INPUT_-_WP1_criteria'!AF57</f>
        <v>Defined</v>
      </c>
      <c r="AI23" s="43" t="str">
        <f>'INPUT_-_WP1_criteria'!AG57</f>
        <v>Defined</v>
      </c>
      <c r="AJ23" s="43" t="str">
        <f>'INPUT_-_WP1_criteria'!AH57</f>
        <v>N/A</v>
      </c>
      <c r="AK23" s="43" t="str">
        <f>'INPUT_-_WP1_criteria'!AI57</f>
        <v>Defined</v>
      </c>
      <c r="AL23" s="43" t="str">
        <f>'INPUT_-_WP1_criteria'!AJ57</f>
        <v>Defined</v>
      </c>
      <c r="AM23" s="43" t="str">
        <f>'INPUT_-_WP1_criteria'!AK57</f>
        <v>Defined</v>
      </c>
      <c r="AN23" s="43" t="str">
        <f>'INPUT_-_WP1_criteria'!AL57</f>
        <v>Defined</v>
      </c>
      <c r="AO23" s="43" t="str">
        <f>'INPUT_-_WP1_criteria'!AM57</f>
        <v>N/A</v>
      </c>
      <c r="AP23" s="43" t="str">
        <f>'INPUT_-_WP1_criteria'!AN57</f>
        <v>N/A</v>
      </c>
      <c r="AQ23" s="43" t="str">
        <f>'INPUT_-_WP1_criteria'!AO57</f>
        <v>N/A</v>
      </c>
      <c r="AR23" s="43" t="str">
        <f>'INPUT_-_WP1_criteria'!AP57</f>
        <v>Defined</v>
      </c>
      <c r="AS23" s="43" t="str">
        <f>'INPUT_-_WP1_criteria'!AQ57</f>
        <v>N/A</v>
      </c>
      <c r="AT23" s="43" t="str">
        <f>'INPUT_-_WP1_criteria'!AR57</f>
        <v>Managed</v>
      </c>
      <c r="AU23" s="43" t="str">
        <f>'INPUT_-_WP1_criteria'!AS57</f>
        <v>N/A</v>
      </c>
      <c r="AV23" s="43" t="str">
        <f>'INPUT_-_WP1_criteria'!AT57</f>
        <v>N/A</v>
      </c>
      <c r="AW23" s="43" t="str">
        <f>'INPUT_-_WP1_criteria'!AU57</f>
        <v>N/A</v>
      </c>
      <c r="AX23" s="43" t="str">
        <f>'INPUT_-_WP1_criteria'!AV57</f>
        <v>N/A</v>
      </c>
      <c r="AY23" s="43" t="str">
        <f>'INPUT_-_WP1_criteria'!AW57</f>
        <v>N/A</v>
      </c>
      <c r="AZ23" s="43" t="str">
        <f>'INPUT_-_WP1_criteria'!AX57</f>
        <v>Defined</v>
      </c>
      <c r="BA23" s="43" t="str">
        <f>'INPUT_-_WP1_criteria'!AY57</f>
        <v>N/A</v>
      </c>
      <c r="BB23" s="43" t="str">
        <f>'INPUT_-_WP1_criteria'!AZ57</f>
        <v>N/A</v>
      </c>
      <c r="BC23" s="43" t="str">
        <f>'INPUT_-_WP1_criteria'!BA57</f>
        <v>N/A</v>
      </c>
      <c r="BD23" s="132" t="str">
        <f>'INPUT_-_WP1_criteria'!BB57</f>
        <v>N/A</v>
      </c>
      <c r="BE23" s="139" t="str">
        <f>'INPUT_-_WP1_criteria'!BC57</f>
        <v>optimized</v>
      </c>
      <c r="BF23" s="43" t="str">
        <f>'INPUT_-_WP1_criteria'!BD57</f>
        <v>basic</v>
      </c>
      <c r="BG23" s="43" t="str">
        <f>'INPUT_-_WP1_criteria'!BE57</f>
        <v>basic</v>
      </c>
      <c r="BH23" s="43" t="str">
        <f>'INPUT_-_WP1_criteria'!BF57</f>
        <v>Optimized</v>
      </c>
      <c r="BI23" s="43" t="str">
        <f>'INPUT_-_WP1_criteria'!BG57</f>
        <v>N/A</v>
      </c>
      <c r="BJ23" s="43" t="str">
        <f>'INPUT_-_WP1_criteria'!BH57</f>
        <v>N/A</v>
      </c>
      <c r="BK23" s="43" t="str">
        <f>'INPUT_-_WP1_criteria'!BI57</f>
        <v>N/A</v>
      </c>
      <c r="BL23" s="43" t="str">
        <f>'INPUT_-_WP1_criteria'!BJ57</f>
        <v>Optimized</v>
      </c>
      <c r="BM23" s="43" t="str">
        <f>'INPUT_-_WP1_criteria'!BK57</f>
        <v>Optimized</v>
      </c>
      <c r="BN23" s="43" t="str">
        <f>'INPUT_-_WP1_criteria'!BL57</f>
        <v>Optimized</v>
      </c>
      <c r="BO23" s="43" t="str">
        <f>'INPUT_-_WP1_criteria'!BM57</f>
        <v>N/A</v>
      </c>
      <c r="BP23" s="43" t="str">
        <f>'INPUT_-_WP1_criteria'!BN57</f>
        <v>N/A</v>
      </c>
      <c r="BQ23" s="43" t="str">
        <f>'INPUT_-_WP1_criteria'!BO57</f>
        <v>N/A</v>
      </c>
      <c r="BR23" s="43" t="str">
        <f>'INPUT_-_WP1_criteria'!BP57</f>
        <v>N/A</v>
      </c>
      <c r="BS23" s="43" t="str">
        <f>'INPUT_-_WP1_criteria'!BQ57</f>
        <v>N/A</v>
      </c>
      <c r="BT23" s="43" t="str">
        <f>'INPUT_-_WP1_criteria'!BR57</f>
        <v>N/A</v>
      </c>
      <c r="BU23" s="43" t="str">
        <f>'INPUT_-_WP1_criteria'!BS57</f>
        <v>N/A</v>
      </c>
      <c r="BV23" s="43" t="str">
        <f>'INPUT_-_WP1_criteria'!BT57</f>
        <v>N/A</v>
      </c>
      <c r="BW23" s="43" t="str">
        <f>'INPUT_-_WP1_criteria'!BU57</f>
        <v>N/A</v>
      </c>
      <c r="BX23" s="43" t="str">
        <f>'INPUT_-_WP1_criteria'!BV57</f>
        <v>N/A</v>
      </c>
      <c r="BY23" s="43" t="str">
        <f>'INPUT_-_WP1_criteria'!BW57</f>
        <v>N/A</v>
      </c>
      <c r="BZ23" s="43" t="str">
        <f>'INPUT_-_WP1_criteria'!BX57</f>
        <v>N/A</v>
      </c>
      <c r="CA23" s="43" t="str">
        <f>'INPUT_-_WP1_criteria'!BY57</f>
        <v>N/A</v>
      </c>
      <c r="CB23" s="44">
        <f>IF(ISNA('INPUT_-_WP1_criteria'!C58),"#N/A",'INPUT_-_WP1_criteria'!C58)</f>
        <v>0</v>
      </c>
      <c r="CC23" s="44">
        <f>IF(ISNA('INPUT_-_WP1_criteria'!D58),"#N/A",'INPUT_-_WP1_criteria'!D58)</f>
        <v>0</v>
      </c>
      <c r="CD23" s="44">
        <f>IF(ISNA('INPUT_-_WP1_criteria'!E58),"#N/A",'INPUT_-_WP1_criteria'!E58)</f>
        <v>0</v>
      </c>
      <c r="CE23" s="44">
        <f>IF(ISNA('INPUT_-_WP1_criteria'!F58),"#N/A",'INPUT_-_WP1_criteria'!F58)</f>
        <v>0</v>
      </c>
      <c r="CF23" s="44">
        <f>IF(ISNA('INPUT_-_WP1_criteria'!G58),"#N/A",'INPUT_-_WP1_criteria'!G58)</f>
        <v>0</v>
      </c>
      <c r="CG23" s="44">
        <f>IF(ISNA('INPUT_-_WP1_criteria'!H58),"#N/A",'INPUT_-_WP1_criteria'!H58)</f>
        <v>0</v>
      </c>
      <c r="CH23" s="44">
        <f>IF(ISNA('INPUT_-_WP1_criteria'!I58),"#N/A",'INPUT_-_WP1_criteria'!I58)</f>
        <v>0</v>
      </c>
      <c r="CI23" s="44">
        <f>IF(ISNA('INPUT_-_WP1_criteria'!J58),"#N/A",'INPUT_-_WP1_criteria'!J58)</f>
        <v>0</v>
      </c>
      <c r="CJ23" s="44">
        <f>IF(ISNA('INPUT_-_WP1_criteria'!K58),"#N/A",'INPUT_-_WP1_criteria'!K58)</f>
        <v>0</v>
      </c>
      <c r="CK23" s="44">
        <f>IF(ISNA('INPUT_-_WP1_criteria'!L58),"#N/A",'INPUT_-_WP1_criteria'!L58)</f>
        <v>0</v>
      </c>
      <c r="CL23" s="44">
        <f>IF(ISNA('INPUT_-_WP1_criteria'!M58),"#N/A",'INPUT_-_WP1_criteria'!M58)</f>
        <v>0</v>
      </c>
      <c r="CM23" s="44">
        <f>IF(ISNA('INPUT_-_WP1_criteria'!N58),"#N/A",'INPUT_-_WP1_criteria'!N58)</f>
        <v>0.66</v>
      </c>
      <c r="CN23" s="44">
        <f>IF(ISNA('INPUT_-_WP1_criteria'!O58),"#N/A",'INPUT_-_WP1_criteria'!O58)</f>
        <v>0</v>
      </c>
      <c r="CO23" s="44">
        <f>IF(ISNA('INPUT_-_WP1_criteria'!P58),"#N/A",'INPUT_-_WP1_criteria'!P58)</f>
        <v>0.66</v>
      </c>
      <c r="CP23" s="44">
        <f>IF(ISNA('INPUT_-_WP1_criteria'!Q58),"#N/A",'INPUT_-_WP1_criteria'!Q58)</f>
        <v>0.66</v>
      </c>
      <c r="CQ23" s="44">
        <f>IF(ISNA('INPUT_-_WP1_criteria'!R58),"#N/A",'INPUT_-_WP1_criteria'!R58)</f>
        <v>0.66</v>
      </c>
      <c r="CR23" s="44">
        <f>IF(ISNA('INPUT_-_WP1_criteria'!S58),"#N/A",'INPUT_-_WP1_criteria'!S58)</f>
        <v>0.66</v>
      </c>
      <c r="CS23" s="44">
        <f>IF(ISNA('INPUT_-_WP1_criteria'!T58),"#N/A",'INPUT_-_WP1_criteria'!T58)</f>
        <v>0.66</v>
      </c>
      <c r="CT23" s="44">
        <f>IF(ISNA('INPUT_-_WP1_criteria'!U58),"#N/A",'INPUT_-_WP1_criteria'!U58)</f>
        <v>0</v>
      </c>
      <c r="CU23" s="44">
        <f>IF(ISNA('INPUT_-_WP1_criteria'!V58),"#N/A",'INPUT_-_WP1_criteria'!V58)</f>
        <v>0</v>
      </c>
      <c r="CV23" s="44">
        <f>IF(ISNA('INPUT_-_WP1_criteria'!W58),"#N/A",'INPUT_-_WP1_criteria'!W58)</f>
        <v>0</v>
      </c>
      <c r="CW23" s="44">
        <f>IF(ISNA('INPUT_-_WP1_criteria'!X58),"#N/A",'INPUT_-_WP1_criteria'!X58)</f>
        <v>0.33</v>
      </c>
      <c r="CX23" s="44">
        <f>IF(ISNA('INPUT_-_WP1_criteria'!Y58),"#N/A",'INPUT_-_WP1_criteria'!Y58)</f>
        <v>0</v>
      </c>
      <c r="CY23" s="44">
        <f>IF(ISNA('INPUT_-_WP1_criteria'!Z58),"#N/A",'INPUT_-_WP1_criteria'!Z58)</f>
        <v>0.66</v>
      </c>
      <c r="CZ23" s="44">
        <f>IF(ISNA('INPUT_-_WP1_criteria'!AA58),"#N/A",'INPUT_-_WP1_criteria'!AA58)</f>
        <v>0.66</v>
      </c>
      <c r="DA23" s="44">
        <f>IF(ISNA('INPUT_-_WP1_criteria'!AB58),"#N/A",'INPUT_-_WP1_criteria'!AB58)</f>
        <v>0.66</v>
      </c>
      <c r="DB23" s="44">
        <f>IF(ISNA('INPUT_-_WP1_criteria'!AC58),"#N/A",'INPUT_-_WP1_criteria'!AC58)</f>
        <v>0.66</v>
      </c>
      <c r="DC23" s="44">
        <f>IF(ISNA('INPUT_-_WP1_criteria'!AD58),"#N/A",'INPUT_-_WP1_criteria'!AD58)</f>
        <v>0.66</v>
      </c>
      <c r="DD23" s="44">
        <f>IF(ISNA('INPUT_-_WP1_criteria'!AE58),"#N/A",'INPUT_-_WP1_criteria'!AE58)</f>
        <v>0.66</v>
      </c>
      <c r="DE23" s="44">
        <f>IF(ISNA('INPUT_-_WP1_criteria'!AF58),"#N/A",'INPUT_-_WP1_criteria'!AF58)</f>
        <v>0.66</v>
      </c>
      <c r="DF23" s="44">
        <f>IF(ISNA('INPUT_-_WP1_criteria'!AG58),"#N/A",'INPUT_-_WP1_criteria'!AG58)</f>
        <v>0.66</v>
      </c>
      <c r="DG23" s="44">
        <f>IF(ISNA('INPUT_-_WP1_criteria'!AH58),"#N/A",'INPUT_-_WP1_criteria'!AH58)</f>
        <v>0</v>
      </c>
      <c r="DH23" s="44">
        <f>IF(ISNA('INPUT_-_WP1_criteria'!AI58),"#N/A",'INPUT_-_WP1_criteria'!AI58)</f>
        <v>0.66</v>
      </c>
      <c r="DI23" s="44">
        <f>IF(ISNA('INPUT_-_WP1_criteria'!AJ58),"#N/A",'INPUT_-_WP1_criteria'!AJ58)</f>
        <v>0.66</v>
      </c>
      <c r="DJ23" s="44">
        <f>IF(ISNA('INPUT_-_WP1_criteria'!AK58),"#N/A",'INPUT_-_WP1_criteria'!AK58)</f>
        <v>0.66</v>
      </c>
      <c r="DK23" s="44">
        <f>IF(ISNA('INPUT_-_WP1_criteria'!AL58),"#N/A",'INPUT_-_WP1_criteria'!AL58)</f>
        <v>0.66</v>
      </c>
      <c r="DL23" s="44">
        <f>IF(ISNA('INPUT_-_WP1_criteria'!AM58),"#N/A",'INPUT_-_WP1_criteria'!AM58)</f>
        <v>0</v>
      </c>
      <c r="DM23" s="44">
        <f>IF(ISNA('INPUT_-_WP1_criteria'!AN58),"#N/A",'INPUT_-_WP1_criteria'!AN58)</f>
        <v>0</v>
      </c>
      <c r="DN23" s="44">
        <f>IF(ISNA('INPUT_-_WP1_criteria'!AO58),"#N/A",'INPUT_-_WP1_criteria'!AO58)</f>
        <v>0</v>
      </c>
      <c r="DO23" s="44">
        <f>IF(ISNA('INPUT_-_WP1_criteria'!AP58),"#N/A",'INPUT_-_WP1_criteria'!AP58)</f>
        <v>0.66</v>
      </c>
      <c r="DP23" s="44">
        <f>IF(ISNA('INPUT_-_WP1_criteria'!AQ58),"#N/A",'INPUT_-_WP1_criteria'!AQ58)</f>
        <v>0</v>
      </c>
      <c r="DQ23" s="44">
        <f>IF(ISNA('INPUT_-_WP1_criteria'!AR58),"#N/A",'INPUT_-_WP1_criteria'!AR58)</f>
        <v>0.33</v>
      </c>
      <c r="DR23" s="44">
        <f>IF(ISNA('INPUT_-_WP1_criteria'!AS58),"#N/A",'INPUT_-_WP1_criteria'!AS58)</f>
        <v>0</v>
      </c>
      <c r="DS23" s="44">
        <f>IF(ISNA('INPUT_-_WP1_criteria'!AT58),"#N/A",'INPUT_-_WP1_criteria'!AT58)</f>
        <v>0</v>
      </c>
      <c r="DT23" s="44">
        <f>IF(ISNA('INPUT_-_WP1_criteria'!AU58),"#N/A",'INPUT_-_WP1_criteria'!AU58)</f>
        <v>0</v>
      </c>
      <c r="DU23" s="44">
        <f>IF(ISNA('INPUT_-_WP1_criteria'!AV58),"#N/A",'INPUT_-_WP1_criteria'!AV58)</f>
        <v>0</v>
      </c>
      <c r="DV23" s="44">
        <f>IF(ISNA('INPUT_-_WP1_criteria'!AW58),"#N/A",'INPUT_-_WP1_criteria'!AW58)</f>
        <v>0</v>
      </c>
      <c r="DW23" s="44">
        <f>IF(ISNA('INPUT_-_WP1_criteria'!AX58),"#N/A",'INPUT_-_WP1_criteria'!AX58)</f>
        <v>0.66</v>
      </c>
      <c r="DX23" s="44">
        <f>IF(ISNA('INPUT_-_WP1_criteria'!AY58),"#N/A",'INPUT_-_WP1_criteria'!AY58)</f>
        <v>0</v>
      </c>
      <c r="DY23" s="44">
        <f>IF(ISNA('INPUT_-_WP1_criteria'!AZ58),"#N/A",'INPUT_-_WP1_criteria'!AZ58)</f>
        <v>0</v>
      </c>
      <c r="DZ23" s="44">
        <f>IF(ISNA('INPUT_-_WP1_criteria'!BA58),"#N/A",'INPUT_-_WP1_criteria'!BA58)</f>
        <v>0</v>
      </c>
      <c r="EA23" s="181">
        <f>IF(ISNA('INPUT_-_WP1_criteria'!BB58),"#N/A",'INPUT_-_WP1_criteria'!BB58)</f>
        <v>0</v>
      </c>
      <c r="EB23" s="187"/>
      <c r="EC23" s="184">
        <f>IF(ISNA('INPUT_-_WP1_criteria'!BC58),"#N/A",'INPUT_-_WP1_criteria'!BC58)</f>
        <v>1</v>
      </c>
      <c r="ED23" s="44">
        <f>IF(ISNA('INPUT_-_WP1_criteria'!BD58),"#N/A",'INPUT_-_WP1_criteria'!BD58)</f>
        <v>0</v>
      </c>
      <c r="EE23" s="44">
        <f>IF(ISNA('INPUT_-_WP1_criteria'!BE58),"#N/A",'INPUT_-_WP1_criteria'!BE58)</f>
        <v>0</v>
      </c>
      <c r="EF23" s="44">
        <f>IF(ISNA('INPUT_-_WP1_criteria'!BF58),"#N/A",'INPUT_-_WP1_criteria'!BF58)</f>
        <v>1</v>
      </c>
      <c r="EG23" s="44">
        <f>IF(ISNA('INPUT_-_WP1_criteria'!BG58),"#N/A",'INPUT_-_WP1_criteria'!BG58)</f>
        <v>0</v>
      </c>
      <c r="EH23" s="44">
        <f>IF(ISNA('INPUT_-_WP1_criteria'!BH58),"#N/A",'INPUT_-_WP1_criteria'!BH58)</f>
        <v>0</v>
      </c>
      <c r="EI23" s="44">
        <f>IF(ISNA('INPUT_-_WP1_criteria'!BI58),"#N/A",'INPUT_-_WP1_criteria'!BI58)</f>
        <v>0</v>
      </c>
      <c r="EJ23" s="44">
        <f>IF(ISNA('INPUT_-_WP1_criteria'!BJ58),"#N/A",'INPUT_-_WP1_criteria'!BJ58)</f>
        <v>1</v>
      </c>
      <c r="EK23" s="44">
        <f>IF(ISNA('INPUT_-_WP1_criteria'!BK58),"#N/A",'INPUT_-_WP1_criteria'!BK58)</f>
        <v>1</v>
      </c>
      <c r="EL23" s="44">
        <f>IF(ISNA('INPUT_-_WP1_criteria'!BL58),"#N/A",'INPUT_-_WP1_criteria'!BL58)</f>
        <v>1</v>
      </c>
      <c r="EM23" s="44">
        <f>IF(ISNA('INPUT_-_WP1_criteria'!BM58),"#N/A",'INPUT_-_WP1_criteria'!BM58)</f>
        <v>0</v>
      </c>
      <c r="EN23" s="44">
        <f>IF(ISNA('INPUT_-_WP1_criteria'!BN58),"#N/A",'INPUT_-_WP1_criteria'!BN58)</f>
        <v>0</v>
      </c>
      <c r="EO23" s="44">
        <f>IF(ISNA('INPUT_-_WP1_criteria'!BO58),"#N/A",'INPUT_-_WP1_criteria'!BO58)</f>
        <v>0</v>
      </c>
      <c r="EP23" s="44">
        <f>IF(ISNA('INPUT_-_WP1_criteria'!BP58),"#N/A",'INPUT_-_WP1_criteria'!BP58)</f>
        <v>0</v>
      </c>
      <c r="EQ23" s="44">
        <f>IF(ISNA('INPUT_-_WP1_criteria'!BQ58),"#N/A",'INPUT_-_WP1_criteria'!BQ58)</f>
        <v>0</v>
      </c>
      <c r="ER23" s="44">
        <f>IF(ISNA('INPUT_-_WP1_criteria'!BR58),"#N/A",'INPUT_-_WP1_criteria'!BR58)</f>
        <v>0</v>
      </c>
      <c r="ES23" s="44">
        <f>IF(ISNA('INPUT_-_WP1_criteria'!BS58),"#N/A",'INPUT_-_WP1_criteria'!BS58)</f>
        <v>0</v>
      </c>
      <c r="ET23" s="44">
        <f>IF(ISNA('INPUT_-_WP1_criteria'!BT58),"#N/A",'INPUT_-_WP1_criteria'!BT58)</f>
        <v>0</v>
      </c>
      <c r="EU23" s="44">
        <f>IF(ISNA('INPUT_-_WP1_criteria'!BU58),"#N/A",'INPUT_-_WP1_criteria'!BU58)</f>
        <v>0</v>
      </c>
      <c r="EV23" s="44">
        <f>IF(ISNA('INPUT_-_WP1_criteria'!BV58),"#N/A",'INPUT_-_WP1_criteria'!BV58)</f>
        <v>0</v>
      </c>
      <c r="EW23" s="44">
        <f>IF(ISNA('INPUT_-_WP1_criteria'!BW58),"#N/A",'INPUT_-_WP1_criteria'!BW58)</f>
        <v>0</v>
      </c>
      <c r="EX23" s="44">
        <f>IF(ISNA('INPUT_-_WP1_criteria'!BX58),"#N/A",'INPUT_-_WP1_criteria'!BX58)</f>
        <v>0</v>
      </c>
      <c r="EY23" s="44">
        <f>IF(ISNA('INPUT_-_WP1_criteria'!BY58),"#N/A",'INPUT_-_WP1_criteria'!BY58)</f>
        <v>0</v>
      </c>
      <c r="EZ23" s="44"/>
      <c r="HN23" s="179"/>
    </row>
    <row r="24" spans="1:222" customFormat="1" ht="15.75">
      <c r="A24" s="40">
        <f t="shared" si="5"/>
        <v>18</v>
      </c>
      <c r="B24" s="200"/>
      <c r="C24" s="55" t="s">
        <v>159</v>
      </c>
      <c r="D24" s="56">
        <v>3</v>
      </c>
      <c r="E24" s="57" t="str">
        <f>'INPUT_-_WP1_criteria'!C59</f>
        <v>N/A</v>
      </c>
      <c r="F24" s="57" t="str">
        <f>'INPUT_-_WP1_criteria'!D59</f>
        <v>defined</v>
      </c>
      <c r="G24" s="57" t="str">
        <f>'INPUT_-_WP1_criteria'!E59</f>
        <v>defined</v>
      </c>
      <c r="H24" s="57" t="str">
        <f>'INPUT_-_WP1_criteria'!F59</f>
        <v>defined</v>
      </c>
      <c r="I24" s="57" t="str">
        <f>'INPUT_-_WP1_criteria'!G59</f>
        <v>defined</v>
      </c>
      <c r="J24" s="57" t="str">
        <f>'INPUT_-_WP1_criteria'!H59</f>
        <v>defined</v>
      </c>
      <c r="K24" s="57" t="str">
        <f>'INPUT_-_WP1_criteria'!I59</f>
        <v>optimized</v>
      </c>
      <c r="L24" s="57" t="str">
        <f>'INPUT_-_WP1_criteria'!J59</f>
        <v>N/A</v>
      </c>
      <c r="M24" s="57" t="str">
        <f>'INPUT_-_WP1_criteria'!K59</f>
        <v>defined</v>
      </c>
      <c r="N24" s="57" t="str">
        <f>'INPUT_-_WP1_criteria'!L59</f>
        <v>defined</v>
      </c>
      <c r="O24" s="57" t="str">
        <f>'INPUT_-_WP1_criteria'!M59</f>
        <v>N/A</v>
      </c>
      <c r="P24" s="57" t="str">
        <f>'INPUT_-_WP1_criteria'!N59</f>
        <v>Defined</v>
      </c>
      <c r="Q24" s="57" t="str">
        <f>'INPUT_-_WP1_criteria'!O59</f>
        <v>N/A</v>
      </c>
      <c r="R24" s="57" t="str">
        <f>'INPUT_-_WP1_criteria'!P59</f>
        <v>Optimized</v>
      </c>
      <c r="S24" s="57" t="str">
        <f>'INPUT_-_WP1_criteria'!Q59</f>
        <v>Optimized</v>
      </c>
      <c r="T24" s="57" t="str">
        <f>'INPUT_-_WP1_criteria'!R59</f>
        <v>Managed</v>
      </c>
      <c r="U24" s="57" t="str">
        <f>'INPUT_-_WP1_criteria'!S59</f>
        <v>Managed</v>
      </c>
      <c r="V24" s="57" t="str">
        <f>'INPUT_-_WP1_criteria'!T59</f>
        <v>Managed</v>
      </c>
      <c r="W24" s="57" t="str">
        <f>'INPUT_-_WP1_criteria'!U59</f>
        <v>N/A</v>
      </c>
      <c r="X24" s="57" t="str">
        <f>'INPUT_-_WP1_criteria'!V59</f>
        <v>N/A</v>
      </c>
      <c r="Y24" s="57" t="str">
        <f>'INPUT_-_WP1_criteria'!W59</f>
        <v>N/A</v>
      </c>
      <c r="Z24" s="57" t="str">
        <f>'INPUT_-_WP1_criteria'!X59</f>
        <v>Managed</v>
      </c>
      <c r="AA24" s="57" t="str">
        <f>'INPUT_-_WP1_criteria'!Y59</f>
        <v>N/A</v>
      </c>
      <c r="AB24" s="57" t="str">
        <f>'INPUT_-_WP1_criteria'!Z59</f>
        <v>optimized</v>
      </c>
      <c r="AC24" s="57" t="str">
        <f>'INPUT_-_WP1_criteria'!AA59</f>
        <v>optimized</v>
      </c>
      <c r="AD24" s="57" t="str">
        <f>'INPUT_-_WP1_criteria'!AB59</f>
        <v>optimized</v>
      </c>
      <c r="AE24" s="57" t="str">
        <f>'INPUT_-_WP1_criteria'!AC59</f>
        <v>optimized</v>
      </c>
      <c r="AF24" s="57" t="str">
        <f>'INPUT_-_WP1_criteria'!AD59</f>
        <v>optimized</v>
      </c>
      <c r="AG24" s="57" t="str">
        <f>'INPUT_-_WP1_criteria'!AE59</f>
        <v>optimized</v>
      </c>
      <c r="AH24" s="57" t="str">
        <f>'INPUT_-_WP1_criteria'!AF59</f>
        <v>optimized</v>
      </c>
      <c r="AI24" s="57" t="str">
        <f>'INPUT_-_WP1_criteria'!AG59</f>
        <v>optimized</v>
      </c>
      <c r="AJ24" s="57" t="str">
        <f>'INPUT_-_WP1_criteria'!AH59</f>
        <v>N/A</v>
      </c>
      <c r="AK24" s="57" t="str">
        <f>'INPUT_-_WP1_criteria'!AI59</f>
        <v>optimized</v>
      </c>
      <c r="AL24" s="57" t="str">
        <f>'INPUT_-_WP1_criteria'!AJ59</f>
        <v>optimized</v>
      </c>
      <c r="AM24" s="57" t="str">
        <f>'INPUT_-_WP1_criteria'!AK59</f>
        <v>Optimized</v>
      </c>
      <c r="AN24" s="57" t="str">
        <f>'INPUT_-_WP1_criteria'!AL59</f>
        <v>Optimized</v>
      </c>
      <c r="AO24" s="57" t="str">
        <f>'INPUT_-_WP1_criteria'!AM59</f>
        <v>N/A</v>
      </c>
      <c r="AP24" s="57" t="str">
        <f>'INPUT_-_WP1_criteria'!AN59</f>
        <v>N/A</v>
      </c>
      <c r="AQ24" s="57" t="str">
        <f>'INPUT_-_WP1_criteria'!AO59</f>
        <v>N/A</v>
      </c>
      <c r="AR24" s="57" t="str">
        <f>'INPUT_-_WP1_criteria'!AP59</f>
        <v>Defined</v>
      </c>
      <c r="AS24" s="57" t="str">
        <f>'INPUT_-_WP1_criteria'!AQ59</f>
        <v>N/A</v>
      </c>
      <c r="AT24" s="57" t="str">
        <f>'INPUT_-_WP1_criteria'!AR59</f>
        <v>Managed</v>
      </c>
      <c r="AU24" s="57" t="str">
        <f>'INPUT_-_WP1_criteria'!AS59</f>
        <v>N/A</v>
      </c>
      <c r="AV24" s="57" t="str">
        <f>'INPUT_-_WP1_criteria'!AT59</f>
        <v>Optimized</v>
      </c>
      <c r="AW24" s="57" t="str">
        <f>'INPUT_-_WP1_criteria'!AU59</f>
        <v>defined</v>
      </c>
      <c r="AX24" s="57" t="str">
        <f>'INPUT_-_WP1_criteria'!AV59</f>
        <v>N/A</v>
      </c>
      <c r="AY24" s="57" t="str">
        <f>'INPUT_-_WP1_criteria'!AW59</f>
        <v>N/A</v>
      </c>
      <c r="AZ24" s="57" t="str">
        <f>'INPUT_-_WP1_criteria'!AX59</f>
        <v>defined</v>
      </c>
      <c r="BA24" s="57" t="str">
        <f>'INPUT_-_WP1_criteria'!AY59</f>
        <v>N/A</v>
      </c>
      <c r="BB24" s="57" t="str">
        <f>'INPUT_-_WP1_criteria'!AZ59</f>
        <v>N/A</v>
      </c>
      <c r="BC24" s="57" t="str">
        <f>'INPUT_-_WP1_criteria'!BA59</f>
        <v>N/A</v>
      </c>
      <c r="BD24" s="135" t="str">
        <f>'INPUT_-_WP1_criteria'!BB59</f>
        <v>N/A</v>
      </c>
      <c r="BE24" s="142" t="str">
        <f>'INPUT_-_WP1_criteria'!BC59</f>
        <v>optimized</v>
      </c>
      <c r="BF24" s="57" t="str">
        <f>'INPUT_-_WP1_criteria'!BD59</f>
        <v>defined</v>
      </c>
      <c r="BG24" s="57" t="str">
        <f>'INPUT_-_WP1_criteria'!BE59</f>
        <v>managed</v>
      </c>
      <c r="BH24" s="57" t="str">
        <f>'INPUT_-_WP1_criteria'!BF59</f>
        <v>Optimized</v>
      </c>
      <c r="BI24" s="57" t="str">
        <f>'INPUT_-_WP1_criteria'!BG59</f>
        <v>N/A</v>
      </c>
      <c r="BJ24" s="57" t="str">
        <f>'INPUT_-_WP1_criteria'!BH59</f>
        <v>N/A</v>
      </c>
      <c r="BK24" s="57" t="str">
        <f>'INPUT_-_WP1_criteria'!BI59</f>
        <v>optimized</v>
      </c>
      <c r="BL24" s="57" t="str">
        <f>'INPUT_-_WP1_criteria'!BJ59</f>
        <v>Optimized</v>
      </c>
      <c r="BM24" s="57" t="str">
        <f>'INPUT_-_WP1_criteria'!BK59</f>
        <v>Optimized</v>
      </c>
      <c r="BN24" s="57" t="str">
        <f>'INPUT_-_WP1_criteria'!BL59</f>
        <v>Optimized</v>
      </c>
      <c r="BO24" s="57" t="str">
        <f>'INPUT_-_WP1_criteria'!BM59</f>
        <v>N/A</v>
      </c>
      <c r="BP24" s="57" t="str">
        <f>'INPUT_-_WP1_criteria'!BN59</f>
        <v>N/A</v>
      </c>
      <c r="BQ24" s="57" t="str">
        <f>'INPUT_-_WP1_criteria'!BO59</f>
        <v>optimized</v>
      </c>
      <c r="BR24" s="57" t="str">
        <f>'INPUT_-_WP1_criteria'!BP59</f>
        <v>N/A</v>
      </c>
      <c r="BS24" s="57" t="str">
        <f>'INPUT_-_WP1_criteria'!BQ59</f>
        <v>N/A</v>
      </c>
      <c r="BT24" s="57" t="str">
        <f>'INPUT_-_WP1_criteria'!BR59</f>
        <v>N/A</v>
      </c>
      <c r="BU24" s="57" t="str">
        <f>'INPUT_-_WP1_criteria'!BS59</f>
        <v>N/A</v>
      </c>
      <c r="BV24" s="57" t="str">
        <f>'INPUT_-_WP1_criteria'!BT59</f>
        <v>N/A</v>
      </c>
      <c r="BW24" s="57" t="str">
        <f>'INPUT_-_WP1_criteria'!BU59</f>
        <v>N/A</v>
      </c>
      <c r="BX24" s="57" t="str">
        <f>'INPUT_-_WP1_criteria'!BV59</f>
        <v>N/A</v>
      </c>
      <c r="BY24" s="57" t="str">
        <f>'INPUT_-_WP1_criteria'!BW59</f>
        <v>N/A</v>
      </c>
      <c r="BZ24" s="57" t="str">
        <f>'INPUT_-_WP1_criteria'!BX59</f>
        <v>N/A</v>
      </c>
      <c r="CA24" s="57" t="str">
        <f>'INPUT_-_WP1_criteria'!BY59</f>
        <v>N/A</v>
      </c>
      <c r="CB24" s="44">
        <f>IF(ISNA('INPUT_-_WP1_criteria'!C60),"#N/A",'INPUT_-_WP1_criteria'!C60)</f>
        <v>0</v>
      </c>
      <c r="CC24" s="44">
        <f>IF(ISNA('INPUT_-_WP1_criteria'!D60),"#N/A",'INPUT_-_WP1_criteria'!D60)</f>
        <v>0.66</v>
      </c>
      <c r="CD24" s="44">
        <f>IF(ISNA('INPUT_-_WP1_criteria'!E60),"#N/A",'INPUT_-_WP1_criteria'!E60)</f>
        <v>0.66</v>
      </c>
      <c r="CE24" s="44">
        <f>IF(ISNA('INPUT_-_WP1_criteria'!F60),"#N/A",'INPUT_-_WP1_criteria'!F60)</f>
        <v>0.66</v>
      </c>
      <c r="CF24" s="44">
        <f>IF(ISNA('INPUT_-_WP1_criteria'!G60),"#N/A",'INPUT_-_WP1_criteria'!G60)</f>
        <v>0.66</v>
      </c>
      <c r="CG24" s="44">
        <f>IF(ISNA('INPUT_-_WP1_criteria'!H60),"#N/A",'INPUT_-_WP1_criteria'!H60)</f>
        <v>0.66</v>
      </c>
      <c r="CH24" s="44">
        <f>IF(ISNA('INPUT_-_WP1_criteria'!I60),"#N/A",'INPUT_-_WP1_criteria'!I60)</f>
        <v>1</v>
      </c>
      <c r="CI24" s="44">
        <f>IF(ISNA('INPUT_-_WP1_criteria'!J60),"#N/A",'INPUT_-_WP1_criteria'!J60)</f>
        <v>0</v>
      </c>
      <c r="CJ24" s="44">
        <f>IF(ISNA('INPUT_-_WP1_criteria'!K60),"#N/A",'INPUT_-_WP1_criteria'!K60)</f>
        <v>0.66</v>
      </c>
      <c r="CK24" s="44">
        <f>IF(ISNA('INPUT_-_WP1_criteria'!L60),"#N/A",'INPUT_-_WP1_criteria'!L60)</f>
        <v>0.66</v>
      </c>
      <c r="CL24" s="44">
        <f>IF(ISNA('INPUT_-_WP1_criteria'!M60),"#N/A",'INPUT_-_WP1_criteria'!M60)</f>
        <v>0</v>
      </c>
      <c r="CM24" s="44">
        <f>IF(ISNA('INPUT_-_WP1_criteria'!N60),"#N/A",'INPUT_-_WP1_criteria'!N60)</f>
        <v>0.66</v>
      </c>
      <c r="CN24" s="44">
        <f>IF(ISNA('INPUT_-_WP1_criteria'!O60),"#N/A",'INPUT_-_WP1_criteria'!O60)</f>
        <v>0</v>
      </c>
      <c r="CO24" s="44">
        <f>IF(ISNA('INPUT_-_WP1_criteria'!P60),"#N/A",'INPUT_-_WP1_criteria'!P60)</f>
        <v>1</v>
      </c>
      <c r="CP24" s="44">
        <f>IF(ISNA('INPUT_-_WP1_criteria'!Q60),"#N/A",'INPUT_-_WP1_criteria'!Q60)</f>
        <v>1</v>
      </c>
      <c r="CQ24" s="44">
        <f>IF(ISNA('INPUT_-_WP1_criteria'!R60),"#N/A",'INPUT_-_WP1_criteria'!R60)</f>
        <v>0.33</v>
      </c>
      <c r="CR24" s="44">
        <f>IF(ISNA('INPUT_-_WP1_criteria'!S60),"#N/A",'INPUT_-_WP1_criteria'!S60)</f>
        <v>0.33</v>
      </c>
      <c r="CS24" s="44">
        <f>IF(ISNA('INPUT_-_WP1_criteria'!T60),"#N/A",'INPUT_-_WP1_criteria'!T60)</f>
        <v>0.33</v>
      </c>
      <c r="CT24" s="44">
        <f>IF(ISNA('INPUT_-_WP1_criteria'!U60),"#N/A",'INPUT_-_WP1_criteria'!U60)</f>
        <v>0</v>
      </c>
      <c r="CU24" s="44">
        <f>IF(ISNA('INPUT_-_WP1_criteria'!V60),"#N/A",'INPUT_-_WP1_criteria'!V60)</f>
        <v>0</v>
      </c>
      <c r="CV24" s="44">
        <f>IF(ISNA('INPUT_-_WP1_criteria'!W60),"#N/A",'INPUT_-_WP1_criteria'!W60)</f>
        <v>0</v>
      </c>
      <c r="CW24" s="44">
        <f>IF(ISNA('INPUT_-_WP1_criteria'!X60),"#N/A",'INPUT_-_WP1_criteria'!X60)</f>
        <v>0.33</v>
      </c>
      <c r="CX24" s="44">
        <f>IF(ISNA('INPUT_-_WP1_criteria'!Y60),"#N/A",'INPUT_-_WP1_criteria'!Y60)</f>
        <v>0</v>
      </c>
      <c r="CY24" s="44">
        <f>IF(ISNA('INPUT_-_WP1_criteria'!Z60),"#N/A",'INPUT_-_WP1_criteria'!Z60)</f>
        <v>1</v>
      </c>
      <c r="CZ24" s="44">
        <f>IF(ISNA('INPUT_-_WP1_criteria'!AA60),"#N/A",'INPUT_-_WP1_criteria'!AA60)</f>
        <v>1</v>
      </c>
      <c r="DA24" s="44">
        <f>IF(ISNA('INPUT_-_WP1_criteria'!AB60),"#N/A",'INPUT_-_WP1_criteria'!AB60)</f>
        <v>1</v>
      </c>
      <c r="DB24" s="44">
        <f>IF(ISNA('INPUT_-_WP1_criteria'!AC60),"#N/A",'INPUT_-_WP1_criteria'!AC60)</f>
        <v>1</v>
      </c>
      <c r="DC24" s="44">
        <f>IF(ISNA('INPUT_-_WP1_criteria'!AD60),"#N/A",'INPUT_-_WP1_criteria'!AD60)</f>
        <v>1</v>
      </c>
      <c r="DD24" s="44">
        <f>IF(ISNA('INPUT_-_WP1_criteria'!AE60),"#N/A",'INPUT_-_WP1_criteria'!AE60)</f>
        <v>1</v>
      </c>
      <c r="DE24" s="44">
        <f>IF(ISNA('INPUT_-_WP1_criteria'!AF60),"#N/A",'INPUT_-_WP1_criteria'!AF60)</f>
        <v>1</v>
      </c>
      <c r="DF24" s="44">
        <f>IF(ISNA('INPUT_-_WP1_criteria'!AG60),"#N/A",'INPUT_-_WP1_criteria'!AG60)</f>
        <v>1</v>
      </c>
      <c r="DG24" s="44">
        <f>IF(ISNA('INPUT_-_WP1_criteria'!AH60),"#N/A",'INPUT_-_WP1_criteria'!AH60)</f>
        <v>0</v>
      </c>
      <c r="DH24" s="44">
        <f>IF(ISNA('INPUT_-_WP1_criteria'!AI60),"#N/A",'INPUT_-_WP1_criteria'!AI60)</f>
        <v>1</v>
      </c>
      <c r="DI24" s="44">
        <f>IF(ISNA('INPUT_-_WP1_criteria'!AJ60),"#N/A",'INPUT_-_WP1_criteria'!AJ60)</f>
        <v>1</v>
      </c>
      <c r="DJ24" s="44">
        <f>IF(ISNA('INPUT_-_WP1_criteria'!AK60),"#N/A",'INPUT_-_WP1_criteria'!AK60)</f>
        <v>1</v>
      </c>
      <c r="DK24" s="44">
        <f>IF(ISNA('INPUT_-_WP1_criteria'!AL60),"#N/A",'INPUT_-_WP1_criteria'!AL60)</f>
        <v>1</v>
      </c>
      <c r="DL24" s="44">
        <f>IF(ISNA('INPUT_-_WP1_criteria'!AM60),"#N/A",'INPUT_-_WP1_criteria'!AM60)</f>
        <v>0</v>
      </c>
      <c r="DM24" s="44">
        <f>IF(ISNA('INPUT_-_WP1_criteria'!AN60),"#N/A",'INPUT_-_WP1_criteria'!AN60)</f>
        <v>0</v>
      </c>
      <c r="DN24" s="44">
        <f>IF(ISNA('INPUT_-_WP1_criteria'!AO60),"#N/A",'INPUT_-_WP1_criteria'!AO60)</f>
        <v>0</v>
      </c>
      <c r="DO24" s="44">
        <f>IF(ISNA('INPUT_-_WP1_criteria'!AP60),"#N/A",'INPUT_-_WP1_criteria'!AP60)</f>
        <v>0.66</v>
      </c>
      <c r="DP24" s="44">
        <f>IF(ISNA('INPUT_-_WP1_criteria'!AQ60),"#N/A",'INPUT_-_WP1_criteria'!AQ60)</f>
        <v>0</v>
      </c>
      <c r="DQ24" s="44">
        <f>IF(ISNA('INPUT_-_WP1_criteria'!AR60),"#N/A",'INPUT_-_WP1_criteria'!AR60)</f>
        <v>0.33</v>
      </c>
      <c r="DR24" s="44">
        <f>IF(ISNA('INPUT_-_WP1_criteria'!AS60),"#N/A",'INPUT_-_WP1_criteria'!AS60)</f>
        <v>0</v>
      </c>
      <c r="DS24" s="44">
        <f>IF(ISNA('INPUT_-_WP1_criteria'!AT60),"#N/A",'INPUT_-_WP1_criteria'!AT60)</f>
        <v>1</v>
      </c>
      <c r="DT24" s="44">
        <f>IF(ISNA('INPUT_-_WP1_criteria'!AU60),"#N/A",'INPUT_-_WP1_criteria'!AU60)</f>
        <v>0.66</v>
      </c>
      <c r="DU24" s="44">
        <f>IF(ISNA('INPUT_-_WP1_criteria'!AV60),"#N/A",'INPUT_-_WP1_criteria'!AV60)</f>
        <v>0</v>
      </c>
      <c r="DV24" s="44">
        <f>IF(ISNA('INPUT_-_WP1_criteria'!AW60),"#N/A",'INPUT_-_WP1_criteria'!AW60)</f>
        <v>0</v>
      </c>
      <c r="DW24" s="44">
        <f>IF(ISNA('INPUT_-_WP1_criteria'!AX60),"#N/A",'INPUT_-_WP1_criteria'!AX60)</f>
        <v>0.66</v>
      </c>
      <c r="DX24" s="44">
        <f>IF(ISNA('INPUT_-_WP1_criteria'!AY60),"#N/A",'INPUT_-_WP1_criteria'!AY60)</f>
        <v>0</v>
      </c>
      <c r="DY24" s="44">
        <f>IF(ISNA('INPUT_-_WP1_criteria'!AZ60),"#N/A",'INPUT_-_WP1_criteria'!AZ60)</f>
        <v>0</v>
      </c>
      <c r="DZ24" s="44">
        <f>IF(ISNA('INPUT_-_WP1_criteria'!BA60),"#N/A",'INPUT_-_WP1_criteria'!BA60)</f>
        <v>0</v>
      </c>
      <c r="EA24" s="181">
        <f>IF(ISNA('INPUT_-_WP1_criteria'!BB60),"#N/A",'INPUT_-_WP1_criteria'!BB60)</f>
        <v>0</v>
      </c>
      <c r="EB24" s="187"/>
      <c r="EC24" s="184">
        <f>IF(ISNA('INPUT_-_WP1_criteria'!BC60),"#N/A",'INPUT_-_WP1_criteria'!BC60)</f>
        <v>1</v>
      </c>
      <c r="ED24" s="44">
        <f>IF(ISNA('INPUT_-_WP1_criteria'!BD60),"#N/A",'INPUT_-_WP1_criteria'!BD60)</f>
        <v>0.66</v>
      </c>
      <c r="EE24" s="44">
        <f>IF(ISNA('INPUT_-_WP1_criteria'!BE60),"#N/A",'INPUT_-_WP1_criteria'!BE60)</f>
        <v>0.33</v>
      </c>
      <c r="EF24" s="44">
        <f>IF(ISNA('INPUT_-_WP1_criteria'!BF60),"#N/A",'INPUT_-_WP1_criteria'!BF60)</f>
        <v>1</v>
      </c>
      <c r="EG24" s="44">
        <f>IF(ISNA('INPUT_-_WP1_criteria'!BG60),"#N/A",'INPUT_-_WP1_criteria'!BG60)</f>
        <v>0</v>
      </c>
      <c r="EH24" s="44">
        <f>IF(ISNA('INPUT_-_WP1_criteria'!BH60),"#N/A",'INPUT_-_WP1_criteria'!BH60)</f>
        <v>0</v>
      </c>
      <c r="EI24" s="44">
        <f>IF(ISNA('INPUT_-_WP1_criteria'!BI60),"#N/A",'INPUT_-_WP1_criteria'!BI60)</f>
        <v>1</v>
      </c>
      <c r="EJ24" s="44">
        <f>IF(ISNA('INPUT_-_WP1_criteria'!BJ60),"#N/A",'INPUT_-_WP1_criteria'!BJ60)</f>
        <v>1</v>
      </c>
      <c r="EK24" s="44">
        <f>IF(ISNA('INPUT_-_WP1_criteria'!BK60),"#N/A",'INPUT_-_WP1_criteria'!BK60)</f>
        <v>1</v>
      </c>
      <c r="EL24" s="44">
        <f>IF(ISNA('INPUT_-_WP1_criteria'!BL60),"#N/A",'INPUT_-_WP1_criteria'!BL60)</f>
        <v>1</v>
      </c>
      <c r="EM24" s="44">
        <f>IF(ISNA('INPUT_-_WP1_criteria'!BM60),"#N/A",'INPUT_-_WP1_criteria'!BM60)</f>
        <v>0</v>
      </c>
      <c r="EN24" s="44">
        <f>IF(ISNA('INPUT_-_WP1_criteria'!BN60),"#N/A",'INPUT_-_WP1_criteria'!BN60)</f>
        <v>0</v>
      </c>
      <c r="EO24" s="44">
        <f>IF(ISNA('INPUT_-_WP1_criteria'!BO60),"#N/A",'INPUT_-_WP1_criteria'!BO60)</f>
        <v>1</v>
      </c>
      <c r="EP24" s="44">
        <f>IF(ISNA('INPUT_-_WP1_criteria'!BP60),"#N/A",'INPUT_-_WP1_criteria'!BP60)</f>
        <v>0</v>
      </c>
      <c r="EQ24" s="44">
        <f>IF(ISNA('INPUT_-_WP1_criteria'!BQ60),"#N/A",'INPUT_-_WP1_criteria'!BQ60)</f>
        <v>0</v>
      </c>
      <c r="ER24" s="44">
        <f>IF(ISNA('INPUT_-_WP1_criteria'!BR60),"#N/A",'INPUT_-_WP1_criteria'!BR60)</f>
        <v>0</v>
      </c>
      <c r="ES24" s="44">
        <f>IF(ISNA('INPUT_-_WP1_criteria'!BS60),"#N/A",'INPUT_-_WP1_criteria'!BS60)</f>
        <v>0</v>
      </c>
      <c r="ET24" s="44">
        <f>IF(ISNA('INPUT_-_WP1_criteria'!BT60),"#N/A",'INPUT_-_WP1_criteria'!BT60)</f>
        <v>0</v>
      </c>
      <c r="EU24" s="44">
        <f>IF(ISNA('INPUT_-_WP1_criteria'!BU60),"#N/A",'INPUT_-_WP1_criteria'!BU60)</f>
        <v>0</v>
      </c>
      <c r="EV24" s="44">
        <f>IF(ISNA('INPUT_-_WP1_criteria'!BV60),"#N/A",'INPUT_-_WP1_criteria'!BV60)</f>
        <v>0</v>
      </c>
      <c r="EW24" s="44">
        <f>IF(ISNA('INPUT_-_WP1_criteria'!BW60),"#N/A",'INPUT_-_WP1_criteria'!BW60)</f>
        <v>0</v>
      </c>
      <c r="EX24" s="44">
        <f>IF(ISNA('INPUT_-_WP1_criteria'!BX60),"#N/A",'INPUT_-_WP1_criteria'!BX60)</f>
        <v>0</v>
      </c>
      <c r="EY24" s="44">
        <f>IF(ISNA('INPUT_-_WP1_criteria'!BY60),"#N/A",'INPUT_-_WP1_criteria'!BY60)</f>
        <v>0</v>
      </c>
      <c r="EZ24" s="44"/>
      <c r="HN24" s="179"/>
    </row>
    <row r="25" spans="1:222" customFormat="1" ht="15.75">
      <c r="A25" s="40">
        <f t="shared" si="5"/>
        <v>19</v>
      </c>
      <c r="B25" s="200"/>
      <c r="C25" s="55" t="s">
        <v>160</v>
      </c>
      <c r="D25" s="56">
        <v>3</v>
      </c>
      <c r="E25" s="43" t="str">
        <f>'INPUT_-_WP1_criteria'!C61</f>
        <v>N/A</v>
      </c>
      <c r="F25" s="43" t="str">
        <f>'INPUT_-_WP1_criteria'!D61</f>
        <v>N/A</v>
      </c>
      <c r="G25" s="43" t="str">
        <f>'INPUT_-_WP1_criteria'!E61</f>
        <v>N/A</v>
      </c>
      <c r="H25" s="43" t="str">
        <f>'INPUT_-_WP1_criteria'!F61</f>
        <v>N/A</v>
      </c>
      <c r="I25" s="43" t="str">
        <f>'INPUT_-_WP1_criteria'!G61</f>
        <v>N/A</v>
      </c>
      <c r="J25" s="43" t="str">
        <f>'INPUT_-_WP1_criteria'!H61</f>
        <v>N/A</v>
      </c>
      <c r="K25" s="43" t="str">
        <f>'INPUT_-_WP1_criteria'!I61</f>
        <v>N/A</v>
      </c>
      <c r="L25" s="43" t="str">
        <f>'INPUT_-_WP1_criteria'!J61</f>
        <v>N/A</v>
      </c>
      <c r="M25" s="43" t="str">
        <f>'INPUT_-_WP1_criteria'!K61</f>
        <v>N/A</v>
      </c>
      <c r="N25" s="43" t="str">
        <f>'INPUT_-_WP1_criteria'!L61</f>
        <v>N/A</v>
      </c>
      <c r="O25" s="43" t="str">
        <f>'INPUT_-_WP1_criteria'!M61</f>
        <v>N/A</v>
      </c>
      <c r="P25" s="43" t="str">
        <f>'INPUT_-_WP1_criteria'!N61</f>
        <v>Basic</v>
      </c>
      <c r="Q25" s="43" t="str">
        <f>'INPUT_-_WP1_criteria'!O61</f>
        <v>N/A</v>
      </c>
      <c r="R25" s="43" t="str">
        <f>'INPUT_-_WP1_criteria'!P61</f>
        <v>N/A</v>
      </c>
      <c r="S25" s="43" t="str">
        <f>'INPUT_-_WP1_criteria'!Q61</f>
        <v>N/A</v>
      </c>
      <c r="T25" s="43" t="str">
        <f>'INPUT_-_WP1_criteria'!R61</f>
        <v>N/A</v>
      </c>
      <c r="U25" s="43" t="str">
        <f>'INPUT_-_WP1_criteria'!S61</f>
        <v>N/A</v>
      </c>
      <c r="V25" s="43" t="str">
        <f>'INPUT_-_WP1_criteria'!T61</f>
        <v>N/A</v>
      </c>
      <c r="W25" s="43" t="str">
        <f>'INPUT_-_WP1_criteria'!U61</f>
        <v>N/A</v>
      </c>
      <c r="X25" s="43" t="str">
        <f>'INPUT_-_WP1_criteria'!V61</f>
        <v>N/A</v>
      </c>
      <c r="Y25" s="43" t="str">
        <f>'INPUT_-_WP1_criteria'!W61</f>
        <v>N/A</v>
      </c>
      <c r="Z25" s="43" t="str">
        <f>'INPUT_-_WP1_criteria'!X61</f>
        <v>N/A</v>
      </c>
      <c r="AA25" s="43" t="str">
        <f>'INPUT_-_WP1_criteria'!Y61</f>
        <v>N/A</v>
      </c>
      <c r="AB25" s="43" t="str">
        <f>'INPUT_-_WP1_criteria'!Z61</f>
        <v>N/A</v>
      </c>
      <c r="AC25" s="43" t="str">
        <f>'INPUT_-_WP1_criteria'!AA61</f>
        <v>N/A</v>
      </c>
      <c r="AD25" s="43" t="str">
        <f>'INPUT_-_WP1_criteria'!AB61</f>
        <v>N/A</v>
      </c>
      <c r="AE25" s="43" t="str">
        <f>'INPUT_-_WP1_criteria'!AC61</f>
        <v>N/A</v>
      </c>
      <c r="AF25" s="43" t="str">
        <f>'INPUT_-_WP1_criteria'!AD61</f>
        <v>N/A</v>
      </c>
      <c r="AG25" s="43" t="str">
        <f>'INPUT_-_WP1_criteria'!AE61</f>
        <v>N/A</v>
      </c>
      <c r="AH25" s="43" t="str">
        <f>'INPUT_-_WP1_criteria'!AF61</f>
        <v>Optimized</v>
      </c>
      <c r="AI25" s="43" t="str">
        <f>'INPUT_-_WP1_criteria'!AG61</f>
        <v>Optimized</v>
      </c>
      <c r="AJ25" s="43" t="str">
        <f>'INPUT_-_WP1_criteria'!AH61</f>
        <v>N/A</v>
      </c>
      <c r="AK25" s="43" t="str">
        <f>'INPUT_-_WP1_criteria'!AI61</f>
        <v>N/A</v>
      </c>
      <c r="AL25" s="43" t="str">
        <f>'INPUT_-_WP1_criteria'!AJ61</f>
        <v>N/A</v>
      </c>
      <c r="AM25" s="43" t="str">
        <f>'INPUT_-_WP1_criteria'!AK61</f>
        <v>Optimized</v>
      </c>
      <c r="AN25" s="43" t="str">
        <f>'INPUT_-_WP1_criteria'!AL61</f>
        <v>Optimized</v>
      </c>
      <c r="AO25" s="43" t="str">
        <f>'INPUT_-_WP1_criteria'!AM61</f>
        <v>N/A</v>
      </c>
      <c r="AP25" s="43" t="str">
        <f>'INPUT_-_WP1_criteria'!AN61</f>
        <v>N/A</v>
      </c>
      <c r="AQ25" s="43" t="str">
        <f>'INPUT_-_WP1_criteria'!AO61</f>
        <v>N/A</v>
      </c>
      <c r="AR25" s="43" t="str">
        <f>'INPUT_-_WP1_criteria'!AP61</f>
        <v>Optimized</v>
      </c>
      <c r="AS25" s="43" t="str">
        <f>'INPUT_-_WP1_criteria'!AQ61</f>
        <v>N/A</v>
      </c>
      <c r="AT25" s="43" t="str">
        <f>'INPUT_-_WP1_criteria'!AR61</f>
        <v>Optimized</v>
      </c>
      <c r="AU25" s="43" t="str">
        <f>'INPUT_-_WP1_criteria'!AS61</f>
        <v>N/A</v>
      </c>
      <c r="AV25" s="43" t="str">
        <f>'INPUT_-_WP1_criteria'!AT61</f>
        <v>Optimized</v>
      </c>
      <c r="AW25" s="43" t="str">
        <f>'INPUT_-_WP1_criteria'!AU61</f>
        <v>N/A</v>
      </c>
      <c r="AX25" s="43" t="str">
        <f>'INPUT_-_WP1_criteria'!AV61</f>
        <v>N/A</v>
      </c>
      <c r="AY25" s="43" t="str">
        <f>'INPUT_-_WP1_criteria'!AW61</f>
        <v>N/A</v>
      </c>
      <c r="AZ25" s="43" t="str">
        <f>'INPUT_-_WP1_criteria'!AX61</f>
        <v>Managed</v>
      </c>
      <c r="BA25" s="43" t="str">
        <f>'INPUT_-_WP1_criteria'!AY61</f>
        <v>N/A</v>
      </c>
      <c r="BB25" s="43" t="str">
        <f>'INPUT_-_WP1_criteria'!AZ61</f>
        <v>N/A</v>
      </c>
      <c r="BC25" s="43" t="str">
        <f>'INPUT_-_WP1_criteria'!BA61</f>
        <v>N/A</v>
      </c>
      <c r="BD25" s="132" t="str">
        <f>'INPUT_-_WP1_criteria'!BB61</f>
        <v>N/A</v>
      </c>
      <c r="BE25" s="139" t="str">
        <f>'INPUT_-_WP1_criteria'!BC61</f>
        <v>optimized</v>
      </c>
      <c r="BF25" s="43" t="str">
        <f>'INPUT_-_WP1_criteria'!BD61</f>
        <v>optimized</v>
      </c>
      <c r="BG25" s="43" t="str">
        <f>'INPUT_-_WP1_criteria'!BE61</f>
        <v>basic</v>
      </c>
      <c r="BH25" s="43" t="str">
        <f>'INPUT_-_WP1_criteria'!BF61</f>
        <v>Optimized</v>
      </c>
      <c r="BI25" s="43" t="str">
        <f>'INPUT_-_WP1_criteria'!BG61</f>
        <v>N/A</v>
      </c>
      <c r="BJ25" s="43" t="str">
        <f>'INPUT_-_WP1_criteria'!BH61</f>
        <v>N/A</v>
      </c>
      <c r="BK25" s="43" t="str">
        <f>'INPUT_-_WP1_criteria'!BI61</f>
        <v>optimized</v>
      </c>
      <c r="BL25" s="43" t="str">
        <f>'INPUT_-_WP1_criteria'!BJ61</f>
        <v>Optimized</v>
      </c>
      <c r="BM25" s="43" t="str">
        <f>'INPUT_-_WP1_criteria'!BK61</f>
        <v>Optimized</v>
      </c>
      <c r="BN25" s="43" t="str">
        <f>'INPUT_-_WP1_criteria'!BL61</f>
        <v>Optimized</v>
      </c>
      <c r="BO25" s="43" t="str">
        <f>'INPUT_-_WP1_criteria'!BM61</f>
        <v>basic</v>
      </c>
      <c r="BP25" s="43" t="str">
        <f>'INPUT_-_WP1_criteria'!BN61</f>
        <v>N/A</v>
      </c>
      <c r="BQ25" s="43" t="str">
        <f>'INPUT_-_WP1_criteria'!BO61</f>
        <v>basic</v>
      </c>
      <c r="BR25" s="43" t="str">
        <f>'INPUT_-_WP1_criteria'!BP61</f>
        <v>N/A</v>
      </c>
      <c r="BS25" s="43" t="str">
        <f>'INPUT_-_WP1_criteria'!BQ61</f>
        <v>N/A</v>
      </c>
      <c r="BT25" s="43" t="str">
        <f>'INPUT_-_WP1_criteria'!BR61</f>
        <v>N/A</v>
      </c>
      <c r="BU25" s="43" t="str">
        <f>'INPUT_-_WP1_criteria'!BS61</f>
        <v>basic</v>
      </c>
      <c r="BV25" s="43" t="str">
        <f>'INPUT_-_WP1_criteria'!BT61</f>
        <v>N/A</v>
      </c>
      <c r="BW25" s="43" t="str">
        <f>'INPUT_-_WP1_criteria'!BU61</f>
        <v>N/A</v>
      </c>
      <c r="BX25" s="43" t="str">
        <f>'INPUT_-_WP1_criteria'!BV61</f>
        <v>N/A</v>
      </c>
      <c r="BY25" s="43" t="str">
        <f>'INPUT_-_WP1_criteria'!BW61</f>
        <v>N/A</v>
      </c>
      <c r="BZ25" s="43" t="str">
        <f>'INPUT_-_WP1_criteria'!BX61</f>
        <v>N/A</v>
      </c>
      <c r="CA25" s="43" t="str">
        <f>'INPUT_-_WP1_criteria'!BY61</f>
        <v>N/A</v>
      </c>
      <c r="CB25" s="44">
        <f>IF(ISNA('INPUT_-_WP1_criteria'!C62),"#N/A",'INPUT_-_WP1_criteria'!C62)</f>
        <v>0</v>
      </c>
      <c r="CC25" s="44">
        <f>IF(ISNA('INPUT_-_WP1_criteria'!D62),"#N/A",'INPUT_-_WP1_criteria'!D62)</f>
        <v>0</v>
      </c>
      <c r="CD25" s="44">
        <f>IF(ISNA('INPUT_-_WP1_criteria'!E62),"#N/A",'INPUT_-_WP1_criteria'!E62)</f>
        <v>0</v>
      </c>
      <c r="CE25" s="44">
        <f>IF(ISNA('INPUT_-_WP1_criteria'!F62),"#N/A",'INPUT_-_WP1_criteria'!F62)</f>
        <v>0</v>
      </c>
      <c r="CF25" s="44">
        <f>IF(ISNA('INPUT_-_WP1_criteria'!G62),"#N/A",'INPUT_-_WP1_criteria'!G62)</f>
        <v>0</v>
      </c>
      <c r="CG25" s="44">
        <f>IF(ISNA('INPUT_-_WP1_criteria'!H62),"#N/A",'INPUT_-_WP1_criteria'!H62)</f>
        <v>0</v>
      </c>
      <c r="CH25" s="44">
        <f>IF(ISNA('INPUT_-_WP1_criteria'!I62),"#N/A",'INPUT_-_WP1_criteria'!I62)</f>
        <v>0</v>
      </c>
      <c r="CI25" s="44">
        <f>IF(ISNA('INPUT_-_WP1_criteria'!J62),"#N/A",'INPUT_-_WP1_criteria'!J62)</f>
        <v>0</v>
      </c>
      <c r="CJ25" s="44">
        <f>IF(ISNA('INPUT_-_WP1_criteria'!K62),"#N/A",'INPUT_-_WP1_criteria'!K62)</f>
        <v>0</v>
      </c>
      <c r="CK25" s="44">
        <f>IF(ISNA('INPUT_-_WP1_criteria'!L62),"#N/A",'INPUT_-_WP1_criteria'!L62)</f>
        <v>0</v>
      </c>
      <c r="CL25" s="44">
        <f>IF(ISNA('INPUT_-_WP1_criteria'!M62),"#N/A",'INPUT_-_WP1_criteria'!M62)</f>
        <v>0</v>
      </c>
      <c r="CM25" s="44">
        <f>IF(ISNA('INPUT_-_WP1_criteria'!N62),"#N/A",'INPUT_-_WP1_criteria'!N62)</f>
        <v>0.33</v>
      </c>
      <c r="CN25" s="44">
        <f>IF(ISNA('INPUT_-_WP1_criteria'!O62),"#N/A",'INPUT_-_WP1_criteria'!O62)</f>
        <v>0</v>
      </c>
      <c r="CO25" s="44">
        <f>IF(ISNA('INPUT_-_WP1_criteria'!P62),"#N/A",'INPUT_-_WP1_criteria'!P62)</f>
        <v>0</v>
      </c>
      <c r="CP25" s="44">
        <f>IF(ISNA('INPUT_-_WP1_criteria'!Q62),"#N/A",'INPUT_-_WP1_criteria'!Q62)</f>
        <v>0</v>
      </c>
      <c r="CQ25" s="44">
        <f>IF(ISNA('INPUT_-_WP1_criteria'!R62),"#N/A",'INPUT_-_WP1_criteria'!R62)</f>
        <v>0</v>
      </c>
      <c r="CR25" s="44">
        <f>IF(ISNA('INPUT_-_WP1_criteria'!S62),"#N/A",'INPUT_-_WP1_criteria'!S62)</f>
        <v>0</v>
      </c>
      <c r="CS25" s="44">
        <f>IF(ISNA('INPUT_-_WP1_criteria'!T62),"#N/A",'INPUT_-_WP1_criteria'!T62)</f>
        <v>0</v>
      </c>
      <c r="CT25" s="44">
        <f>IF(ISNA('INPUT_-_WP1_criteria'!U62),"#N/A",'INPUT_-_WP1_criteria'!U62)</f>
        <v>0</v>
      </c>
      <c r="CU25" s="44">
        <f>IF(ISNA('INPUT_-_WP1_criteria'!V62),"#N/A",'INPUT_-_WP1_criteria'!V62)</f>
        <v>0</v>
      </c>
      <c r="CV25" s="44">
        <f>IF(ISNA('INPUT_-_WP1_criteria'!W62),"#N/A",'INPUT_-_WP1_criteria'!W62)</f>
        <v>0</v>
      </c>
      <c r="CW25" s="44">
        <f>IF(ISNA('INPUT_-_WP1_criteria'!X62),"#N/A",'INPUT_-_WP1_criteria'!X62)</f>
        <v>0</v>
      </c>
      <c r="CX25" s="44">
        <f>IF(ISNA('INPUT_-_WP1_criteria'!Y62),"#N/A",'INPUT_-_WP1_criteria'!Y62)</f>
        <v>0</v>
      </c>
      <c r="CY25" s="44">
        <f>IF(ISNA('INPUT_-_WP1_criteria'!Z62),"#N/A",'INPUT_-_WP1_criteria'!Z62)</f>
        <v>0</v>
      </c>
      <c r="CZ25" s="44">
        <f>IF(ISNA('INPUT_-_WP1_criteria'!AA62),"#N/A",'INPUT_-_WP1_criteria'!AA62)</f>
        <v>0</v>
      </c>
      <c r="DA25" s="44">
        <f>IF(ISNA('INPUT_-_WP1_criteria'!AB62),"#N/A",'INPUT_-_WP1_criteria'!AB62)</f>
        <v>0</v>
      </c>
      <c r="DB25" s="44">
        <f>IF(ISNA('INPUT_-_WP1_criteria'!AC62),"#N/A",'INPUT_-_WP1_criteria'!AC62)</f>
        <v>0</v>
      </c>
      <c r="DC25" s="44">
        <f>IF(ISNA('INPUT_-_WP1_criteria'!AD62),"#N/A",'INPUT_-_WP1_criteria'!AD62)</f>
        <v>0</v>
      </c>
      <c r="DD25" s="44">
        <f>IF(ISNA('INPUT_-_WP1_criteria'!AE62),"#N/A",'INPUT_-_WP1_criteria'!AE62)</f>
        <v>0</v>
      </c>
      <c r="DE25" s="44">
        <f>IF(ISNA('INPUT_-_WP1_criteria'!AF62),"#N/A",'INPUT_-_WP1_criteria'!AF62)</f>
        <v>1</v>
      </c>
      <c r="DF25" s="44">
        <f>IF(ISNA('INPUT_-_WP1_criteria'!AG62),"#N/A",'INPUT_-_WP1_criteria'!AG62)</f>
        <v>1</v>
      </c>
      <c r="DG25" s="44">
        <f>IF(ISNA('INPUT_-_WP1_criteria'!AH62),"#N/A",'INPUT_-_WP1_criteria'!AH62)</f>
        <v>0</v>
      </c>
      <c r="DH25" s="44">
        <f>IF(ISNA('INPUT_-_WP1_criteria'!AI62),"#N/A",'INPUT_-_WP1_criteria'!AI62)</f>
        <v>0</v>
      </c>
      <c r="DI25" s="44">
        <f>IF(ISNA('INPUT_-_WP1_criteria'!AJ62),"#N/A",'INPUT_-_WP1_criteria'!AJ62)</f>
        <v>0</v>
      </c>
      <c r="DJ25" s="44">
        <f>IF(ISNA('INPUT_-_WP1_criteria'!AK62),"#N/A",'INPUT_-_WP1_criteria'!AK62)</f>
        <v>1</v>
      </c>
      <c r="DK25" s="44">
        <f>IF(ISNA('INPUT_-_WP1_criteria'!AL62),"#N/A",'INPUT_-_WP1_criteria'!AL62)</f>
        <v>1</v>
      </c>
      <c r="DL25" s="44">
        <f>IF(ISNA('INPUT_-_WP1_criteria'!AM62),"#N/A",'INPUT_-_WP1_criteria'!AM62)</f>
        <v>0</v>
      </c>
      <c r="DM25" s="44">
        <f>IF(ISNA('INPUT_-_WP1_criteria'!AN62),"#N/A",'INPUT_-_WP1_criteria'!AN62)</f>
        <v>0</v>
      </c>
      <c r="DN25" s="44">
        <f>IF(ISNA('INPUT_-_WP1_criteria'!AO62),"#N/A",'INPUT_-_WP1_criteria'!AO62)</f>
        <v>0</v>
      </c>
      <c r="DO25" s="44">
        <f>IF(ISNA('INPUT_-_WP1_criteria'!AP62),"#N/A",'INPUT_-_WP1_criteria'!AP62)</f>
        <v>1</v>
      </c>
      <c r="DP25" s="44">
        <f>IF(ISNA('INPUT_-_WP1_criteria'!AQ62),"#N/A",'INPUT_-_WP1_criteria'!AQ62)</f>
        <v>0</v>
      </c>
      <c r="DQ25" s="44">
        <f>IF(ISNA('INPUT_-_WP1_criteria'!AR62),"#N/A",'INPUT_-_WP1_criteria'!AR62)</f>
        <v>1</v>
      </c>
      <c r="DR25" s="44">
        <f>IF(ISNA('INPUT_-_WP1_criteria'!AS62),"#N/A",'INPUT_-_WP1_criteria'!AS62)</f>
        <v>0</v>
      </c>
      <c r="DS25" s="44">
        <f>IF(ISNA('INPUT_-_WP1_criteria'!AT62),"#N/A",'INPUT_-_WP1_criteria'!AT62)</f>
        <v>1</v>
      </c>
      <c r="DT25" s="44">
        <f>IF(ISNA('INPUT_-_WP1_criteria'!AU62),"#N/A",'INPUT_-_WP1_criteria'!AU62)</f>
        <v>0</v>
      </c>
      <c r="DU25" s="44">
        <f>IF(ISNA('INPUT_-_WP1_criteria'!AV62),"#N/A",'INPUT_-_WP1_criteria'!AV62)</f>
        <v>0</v>
      </c>
      <c r="DV25" s="44">
        <f>IF(ISNA('INPUT_-_WP1_criteria'!AW62),"#N/A",'INPUT_-_WP1_criteria'!AW62)</f>
        <v>0</v>
      </c>
      <c r="DW25" s="44">
        <f>IF(ISNA('INPUT_-_WP1_criteria'!AX62),"#N/A",'INPUT_-_WP1_criteria'!AX62)</f>
        <v>0.66</v>
      </c>
      <c r="DX25" s="44">
        <f>IF(ISNA('INPUT_-_WP1_criteria'!AY62),"#N/A",'INPUT_-_WP1_criteria'!AY62)</f>
        <v>0</v>
      </c>
      <c r="DY25" s="44">
        <f>IF(ISNA('INPUT_-_WP1_criteria'!AZ62),"#N/A",'INPUT_-_WP1_criteria'!AZ62)</f>
        <v>0</v>
      </c>
      <c r="DZ25" s="44">
        <f>IF(ISNA('INPUT_-_WP1_criteria'!BA62),"#N/A",'INPUT_-_WP1_criteria'!BA62)</f>
        <v>0</v>
      </c>
      <c r="EA25" s="181">
        <f>IF(ISNA('INPUT_-_WP1_criteria'!BB62),"#N/A",'INPUT_-_WP1_criteria'!BB62)</f>
        <v>0</v>
      </c>
      <c r="EB25" s="187"/>
      <c r="EC25" s="184">
        <f>IF(ISNA('INPUT_-_WP1_criteria'!BC62),"#N/A",'INPUT_-_WP1_criteria'!BC62)</f>
        <v>1</v>
      </c>
      <c r="ED25" s="44">
        <f>IF(ISNA('INPUT_-_WP1_criteria'!BD62),"#N/A",'INPUT_-_WP1_criteria'!BD62)</f>
        <v>1</v>
      </c>
      <c r="EE25" s="44">
        <f>IF(ISNA('INPUT_-_WP1_criteria'!BE62),"#N/A",'INPUT_-_WP1_criteria'!BE62)</f>
        <v>0.33</v>
      </c>
      <c r="EF25" s="44">
        <f>IF(ISNA('INPUT_-_WP1_criteria'!BF62),"#N/A",'INPUT_-_WP1_criteria'!BF62)</f>
        <v>1</v>
      </c>
      <c r="EG25" s="44">
        <f>IF(ISNA('INPUT_-_WP1_criteria'!BG62),"#N/A",'INPUT_-_WP1_criteria'!BG62)</f>
        <v>0</v>
      </c>
      <c r="EH25" s="44">
        <f>IF(ISNA('INPUT_-_WP1_criteria'!BH62),"#N/A",'INPUT_-_WP1_criteria'!BH62)</f>
        <v>0</v>
      </c>
      <c r="EI25" s="44">
        <f>IF(ISNA('INPUT_-_WP1_criteria'!BI62),"#N/A",'INPUT_-_WP1_criteria'!BI62)</f>
        <v>1</v>
      </c>
      <c r="EJ25" s="44">
        <f>IF(ISNA('INPUT_-_WP1_criteria'!BJ62),"#N/A",'INPUT_-_WP1_criteria'!BJ62)</f>
        <v>1</v>
      </c>
      <c r="EK25" s="44">
        <f>IF(ISNA('INPUT_-_WP1_criteria'!BK62),"#N/A",'INPUT_-_WP1_criteria'!BK62)</f>
        <v>1</v>
      </c>
      <c r="EL25" s="44">
        <f>IF(ISNA('INPUT_-_WP1_criteria'!BL62),"#N/A",'INPUT_-_WP1_criteria'!BL62)</f>
        <v>1</v>
      </c>
      <c r="EM25" s="44">
        <f>IF(ISNA('INPUT_-_WP1_criteria'!BM62),"#N/A",'INPUT_-_WP1_criteria'!BM62)</f>
        <v>0.33</v>
      </c>
      <c r="EN25" s="44">
        <f>IF(ISNA('INPUT_-_WP1_criteria'!BN62),"#N/A",'INPUT_-_WP1_criteria'!BN62)</f>
        <v>0</v>
      </c>
      <c r="EO25" s="44">
        <f>IF(ISNA('INPUT_-_WP1_criteria'!BO62),"#N/A",'INPUT_-_WP1_criteria'!BO62)</f>
        <v>0.33</v>
      </c>
      <c r="EP25" s="44">
        <f>IF(ISNA('INPUT_-_WP1_criteria'!BP62),"#N/A",'INPUT_-_WP1_criteria'!BP62)</f>
        <v>0</v>
      </c>
      <c r="EQ25" s="44">
        <f>IF(ISNA('INPUT_-_WP1_criteria'!BQ62),"#N/A",'INPUT_-_WP1_criteria'!BQ62)</f>
        <v>0</v>
      </c>
      <c r="ER25" s="44">
        <f>IF(ISNA('INPUT_-_WP1_criteria'!BR62),"#N/A",'INPUT_-_WP1_criteria'!BR62)</f>
        <v>0</v>
      </c>
      <c r="ES25" s="44">
        <f>IF(ISNA('INPUT_-_WP1_criteria'!BS62),"#N/A",'INPUT_-_WP1_criteria'!BS62)</f>
        <v>0.33</v>
      </c>
      <c r="ET25" s="44">
        <f>IF(ISNA('INPUT_-_WP1_criteria'!BT62),"#N/A",'INPUT_-_WP1_criteria'!BT62)</f>
        <v>0</v>
      </c>
      <c r="EU25" s="44">
        <f>IF(ISNA('INPUT_-_WP1_criteria'!BU62),"#N/A",'INPUT_-_WP1_criteria'!BU62)</f>
        <v>0</v>
      </c>
      <c r="EV25" s="44">
        <f>IF(ISNA('INPUT_-_WP1_criteria'!BV62),"#N/A",'INPUT_-_WP1_criteria'!BV62)</f>
        <v>0</v>
      </c>
      <c r="EW25" s="44">
        <f>IF(ISNA('INPUT_-_WP1_criteria'!BW62),"#N/A",'INPUT_-_WP1_criteria'!BW62)</f>
        <v>0</v>
      </c>
      <c r="EX25" s="44">
        <f>IF(ISNA('INPUT_-_WP1_criteria'!BX62),"#N/A",'INPUT_-_WP1_criteria'!BX62)</f>
        <v>0</v>
      </c>
      <c r="EY25" s="44">
        <f>IF(ISNA('INPUT_-_WP1_criteria'!BY62),"#N/A",'INPUT_-_WP1_criteria'!BY62)</f>
        <v>0</v>
      </c>
      <c r="EZ25" s="44"/>
      <c r="HN25" s="179"/>
    </row>
    <row r="26" spans="1:222" customFormat="1" ht="15.75">
      <c r="A26" s="40">
        <f t="shared" si="5"/>
        <v>20</v>
      </c>
      <c r="B26" s="200"/>
      <c r="C26" s="55" t="s">
        <v>161</v>
      </c>
      <c r="D26" s="56">
        <v>2</v>
      </c>
      <c r="E26" s="43" t="str">
        <f>'INPUT_-_WP1_criteria'!C63</f>
        <v>Formal</v>
      </c>
      <c r="F26" s="43" t="str">
        <f>'INPUT_-_WP1_criteria'!D63</f>
        <v>Formal</v>
      </c>
      <c r="G26" s="43" t="str">
        <f>'INPUT_-_WP1_criteria'!E63</f>
        <v>Formal</v>
      </c>
      <c r="H26" s="43" t="str">
        <f>'INPUT_-_WP1_criteria'!F63</f>
        <v>Formal</v>
      </c>
      <c r="I26" s="43" t="str">
        <f>'INPUT_-_WP1_criteria'!G63</f>
        <v>Formal</v>
      </c>
      <c r="J26" s="43" t="str">
        <f>'INPUT_-_WP1_criteria'!H63</f>
        <v>Formal</v>
      </c>
      <c r="K26" s="43" t="str">
        <f>'INPUT_-_WP1_criteria'!I63</f>
        <v>Formal</v>
      </c>
      <c r="L26" s="43" t="str">
        <f>'INPUT_-_WP1_criteria'!J63</f>
        <v>Formal</v>
      </c>
      <c r="M26" s="43" t="str">
        <f>'INPUT_-_WP1_criteria'!K63</f>
        <v>Formal</v>
      </c>
      <c r="N26" s="43" t="str">
        <f>'INPUT_-_WP1_criteria'!L63</f>
        <v>N/A</v>
      </c>
      <c r="O26" s="43" t="str">
        <f>'INPUT_-_WP1_criteria'!M63</f>
        <v>Informal</v>
      </c>
      <c r="P26" s="43" t="str">
        <f>'INPUT_-_WP1_criteria'!N63</f>
        <v>Informal</v>
      </c>
      <c r="Q26" s="43" t="str">
        <f>'INPUT_-_WP1_criteria'!O63</f>
        <v>N/A</v>
      </c>
      <c r="R26" s="43" t="str">
        <f>'INPUT_-_WP1_criteria'!P63</f>
        <v>Informal</v>
      </c>
      <c r="S26" s="43" t="str">
        <f>'INPUT_-_WP1_criteria'!Q63</f>
        <v>Informal</v>
      </c>
      <c r="T26" s="43" t="str">
        <f>'INPUT_-_WP1_criteria'!R63</f>
        <v>Informal</v>
      </c>
      <c r="U26" s="43" t="str">
        <f>'INPUT_-_WP1_criteria'!S63</f>
        <v>Informal</v>
      </c>
      <c r="V26" s="43" t="str">
        <f>'INPUT_-_WP1_criteria'!T63</f>
        <v>Informal</v>
      </c>
      <c r="W26" s="43" t="str">
        <f>'INPUT_-_WP1_criteria'!U63</f>
        <v>Formal</v>
      </c>
      <c r="X26" s="43" t="str">
        <f>'INPUT_-_WP1_criteria'!V63</f>
        <v>N/A</v>
      </c>
      <c r="Y26" s="43" t="str">
        <f>'INPUT_-_WP1_criteria'!W63</f>
        <v>Formal</v>
      </c>
      <c r="Z26" s="43" t="str">
        <f>'INPUT_-_WP1_criteria'!X63</f>
        <v>Formal</v>
      </c>
      <c r="AA26" s="43" t="str">
        <f>'INPUT_-_WP1_criteria'!Y63</f>
        <v>Informal</v>
      </c>
      <c r="AB26" s="43" t="str">
        <f>'INPUT_-_WP1_criteria'!Z63</f>
        <v>Formal</v>
      </c>
      <c r="AC26" s="43" t="str">
        <f>'INPUT_-_WP1_criteria'!AA63</f>
        <v>Formal</v>
      </c>
      <c r="AD26" s="43" t="str">
        <f>'INPUT_-_WP1_criteria'!AB63</f>
        <v>Formal</v>
      </c>
      <c r="AE26" s="43" t="str">
        <f>'INPUT_-_WP1_criteria'!AC63</f>
        <v>N/A</v>
      </c>
      <c r="AF26" s="43" t="str">
        <f>'INPUT_-_WP1_criteria'!AD63</f>
        <v>Formal</v>
      </c>
      <c r="AG26" s="43" t="str">
        <f>'INPUT_-_WP1_criteria'!AE63</f>
        <v>Formal</v>
      </c>
      <c r="AH26" s="43" t="str">
        <f>'INPUT_-_WP1_criteria'!AF63</f>
        <v>Informal</v>
      </c>
      <c r="AI26" s="43" t="str">
        <f>'INPUT_-_WP1_criteria'!AG63</f>
        <v>Informal</v>
      </c>
      <c r="AJ26" s="43" t="str">
        <f>'INPUT_-_WP1_criteria'!AH63</f>
        <v>Formal</v>
      </c>
      <c r="AK26" s="43" t="str">
        <f>'INPUT_-_WP1_criteria'!AI63</f>
        <v>Formal</v>
      </c>
      <c r="AL26" s="43" t="str">
        <f>'INPUT_-_WP1_criteria'!AJ63</f>
        <v>Formal</v>
      </c>
      <c r="AM26" s="43" t="str">
        <f>'INPUT_-_WP1_criteria'!AK63</f>
        <v>Formal</v>
      </c>
      <c r="AN26" s="43" t="str">
        <f>'INPUT_-_WP1_criteria'!AL63</f>
        <v>Formal</v>
      </c>
      <c r="AO26" s="43" t="str">
        <f>'INPUT_-_WP1_criteria'!AM63</f>
        <v>N/A</v>
      </c>
      <c r="AP26" s="43" t="str">
        <f>'INPUT_-_WP1_criteria'!AN63</f>
        <v>Formal</v>
      </c>
      <c r="AQ26" s="43" t="str">
        <f>'INPUT_-_WP1_criteria'!AO63</f>
        <v>N/A</v>
      </c>
      <c r="AR26" s="43" t="str">
        <f>'INPUT_-_WP1_criteria'!AP63</f>
        <v>Informal</v>
      </c>
      <c r="AS26" s="43" t="str">
        <f>'INPUT_-_WP1_criteria'!AQ63</f>
        <v>N/A</v>
      </c>
      <c r="AT26" s="43" t="str">
        <f>'INPUT_-_WP1_criteria'!AR63</f>
        <v>Informal</v>
      </c>
      <c r="AU26" s="43" t="str">
        <f>'INPUT_-_WP1_criteria'!AS63</f>
        <v>N/A</v>
      </c>
      <c r="AV26" s="43" t="str">
        <f>'INPUT_-_WP1_criteria'!AT63</f>
        <v>Informal</v>
      </c>
      <c r="AW26" s="43" t="str">
        <f>'INPUT_-_WP1_criteria'!AU63</f>
        <v>Formal</v>
      </c>
      <c r="AX26" s="43" t="str">
        <f>'INPUT_-_WP1_criteria'!AV63</f>
        <v>N/A</v>
      </c>
      <c r="AY26" s="43" t="str">
        <f>'INPUT_-_WP1_criteria'!AW63</f>
        <v>N/A</v>
      </c>
      <c r="AZ26" s="43" t="str">
        <f>'INPUT_-_WP1_criteria'!AX63</f>
        <v>Formal</v>
      </c>
      <c r="BA26" s="43" t="str">
        <f>'INPUT_-_WP1_criteria'!AY63</f>
        <v>N/A</v>
      </c>
      <c r="BB26" s="43" t="str">
        <f>'INPUT_-_WP1_criteria'!AZ63</f>
        <v>N/A</v>
      </c>
      <c r="BC26" s="43" t="str">
        <f>'INPUT_-_WP1_criteria'!BA63</f>
        <v>N/A</v>
      </c>
      <c r="BD26" s="132" t="str">
        <f>'INPUT_-_WP1_criteria'!BB63</f>
        <v>N/A</v>
      </c>
      <c r="BE26" s="139" t="str">
        <f>'INPUT_-_WP1_criteria'!BC63</f>
        <v>informal</v>
      </c>
      <c r="BF26" s="43" t="str">
        <f>'INPUT_-_WP1_criteria'!BD63</f>
        <v>informal</v>
      </c>
      <c r="BG26" s="43" t="str">
        <f>'INPUT_-_WP1_criteria'!BE63</f>
        <v>informal</v>
      </c>
      <c r="BH26" s="43" t="str">
        <f>'INPUT_-_WP1_criteria'!BF63</f>
        <v>Formal</v>
      </c>
      <c r="BI26" s="43" t="str">
        <f>'INPUT_-_WP1_criteria'!BG63</f>
        <v>Formal</v>
      </c>
      <c r="BJ26" s="43" t="str">
        <f>'INPUT_-_WP1_criteria'!BH63</f>
        <v>Formal</v>
      </c>
      <c r="BK26" s="43" t="str">
        <f>'INPUT_-_WP1_criteria'!BI63</f>
        <v>informal</v>
      </c>
      <c r="BL26" s="43" t="str">
        <f>'INPUT_-_WP1_criteria'!BJ63</f>
        <v>Formal</v>
      </c>
      <c r="BM26" s="43" t="str">
        <f>'INPUT_-_WP1_criteria'!BK63</f>
        <v>Formal</v>
      </c>
      <c r="BN26" s="43" t="str">
        <f>'INPUT_-_WP1_criteria'!BL63</f>
        <v>Formal</v>
      </c>
      <c r="BO26" s="43" t="str">
        <f>'INPUT_-_WP1_criteria'!BM63</f>
        <v>informal</v>
      </c>
      <c r="BP26" s="43" t="str">
        <f>'INPUT_-_WP1_criteria'!BN63</f>
        <v>N/A</v>
      </c>
      <c r="BQ26" s="43" t="str">
        <f>'INPUT_-_WP1_criteria'!BO63</f>
        <v>informal</v>
      </c>
      <c r="BR26" s="43" t="str">
        <f>'INPUT_-_WP1_criteria'!BP63</f>
        <v>N/A</v>
      </c>
      <c r="BS26" s="43" t="str">
        <f>'INPUT_-_WP1_criteria'!BQ63</f>
        <v>N/A</v>
      </c>
      <c r="BT26" s="43" t="str">
        <f>'INPUT_-_WP1_criteria'!BR63</f>
        <v>N/A</v>
      </c>
      <c r="BU26" s="43" t="str">
        <f>'INPUT_-_WP1_criteria'!BS63</f>
        <v>informal</v>
      </c>
      <c r="BV26" s="43" t="str">
        <f>'INPUT_-_WP1_criteria'!BT63</f>
        <v>N/A</v>
      </c>
      <c r="BW26" s="43" t="str">
        <f>'INPUT_-_WP1_criteria'!BU63</f>
        <v>N/A</v>
      </c>
      <c r="BX26" s="43" t="str">
        <f>'INPUT_-_WP1_criteria'!BV63</f>
        <v>N/A</v>
      </c>
      <c r="BY26" s="43" t="str">
        <f>'INPUT_-_WP1_criteria'!BW63</f>
        <v>N/A</v>
      </c>
      <c r="BZ26" s="43" t="str">
        <f>'INPUT_-_WP1_criteria'!BX63</f>
        <v>N/A</v>
      </c>
      <c r="CA26" s="43" t="str">
        <f>'INPUT_-_WP1_criteria'!BY63</f>
        <v>N/A</v>
      </c>
      <c r="CB26" s="44">
        <f>IF(ISNA('INPUT_-_WP1_criteria'!C64),"#N/A",'INPUT_-_WP1_criteria'!C64)</f>
        <v>1</v>
      </c>
      <c r="CC26" s="44">
        <f>IF(ISNA('INPUT_-_WP1_criteria'!D64),"#N/A",'INPUT_-_WP1_criteria'!D64)</f>
        <v>1</v>
      </c>
      <c r="CD26" s="44">
        <f>IF(ISNA('INPUT_-_WP1_criteria'!E64),"#N/A",'INPUT_-_WP1_criteria'!E64)</f>
        <v>1</v>
      </c>
      <c r="CE26" s="44">
        <f>IF(ISNA('INPUT_-_WP1_criteria'!F64),"#N/A",'INPUT_-_WP1_criteria'!F64)</f>
        <v>1</v>
      </c>
      <c r="CF26" s="44">
        <f>IF(ISNA('INPUT_-_WP1_criteria'!G64),"#N/A",'INPUT_-_WP1_criteria'!G64)</f>
        <v>1</v>
      </c>
      <c r="CG26" s="44">
        <f>IF(ISNA('INPUT_-_WP1_criteria'!H64),"#N/A",'INPUT_-_WP1_criteria'!H64)</f>
        <v>1</v>
      </c>
      <c r="CH26" s="44">
        <f>IF(ISNA('INPUT_-_WP1_criteria'!I64),"#N/A",'INPUT_-_WP1_criteria'!I64)</f>
        <v>1</v>
      </c>
      <c r="CI26" s="44">
        <f>IF(ISNA('INPUT_-_WP1_criteria'!J64),"#N/A",'INPUT_-_WP1_criteria'!J64)</f>
        <v>1</v>
      </c>
      <c r="CJ26" s="44">
        <f>IF(ISNA('INPUT_-_WP1_criteria'!K64),"#N/A",'INPUT_-_WP1_criteria'!K64)</f>
        <v>1</v>
      </c>
      <c r="CK26" s="44">
        <f>IF(ISNA('INPUT_-_WP1_criteria'!L64),"#N/A",'INPUT_-_WP1_criteria'!L64)</f>
        <v>0</v>
      </c>
      <c r="CL26" s="44">
        <f>IF(ISNA('INPUT_-_WP1_criteria'!M64),"#N/A",'INPUT_-_WP1_criteria'!M64)</f>
        <v>0.5</v>
      </c>
      <c r="CM26" s="44">
        <f>IF(ISNA('INPUT_-_WP1_criteria'!N64),"#N/A",'INPUT_-_WP1_criteria'!N64)</f>
        <v>0.5</v>
      </c>
      <c r="CN26" s="44">
        <f>IF(ISNA('INPUT_-_WP1_criteria'!O64),"#N/A",'INPUT_-_WP1_criteria'!O64)</f>
        <v>0</v>
      </c>
      <c r="CO26" s="44">
        <f>IF(ISNA('INPUT_-_WP1_criteria'!P64),"#N/A",'INPUT_-_WP1_criteria'!P64)</f>
        <v>0.5</v>
      </c>
      <c r="CP26" s="44">
        <f>IF(ISNA('INPUT_-_WP1_criteria'!Q64),"#N/A",'INPUT_-_WP1_criteria'!Q64)</f>
        <v>0.5</v>
      </c>
      <c r="CQ26" s="44">
        <f>IF(ISNA('INPUT_-_WP1_criteria'!R64),"#N/A",'INPUT_-_WP1_criteria'!R64)</f>
        <v>0.5</v>
      </c>
      <c r="CR26" s="44">
        <f>IF(ISNA('INPUT_-_WP1_criteria'!S64),"#N/A",'INPUT_-_WP1_criteria'!S64)</f>
        <v>0.5</v>
      </c>
      <c r="CS26" s="44">
        <f>IF(ISNA('INPUT_-_WP1_criteria'!T64),"#N/A",'INPUT_-_WP1_criteria'!T64)</f>
        <v>0.5</v>
      </c>
      <c r="CT26" s="44">
        <f>IF(ISNA('INPUT_-_WP1_criteria'!U64),"#N/A",'INPUT_-_WP1_criteria'!U64)</f>
        <v>1</v>
      </c>
      <c r="CU26" s="44">
        <f>IF(ISNA('INPUT_-_WP1_criteria'!V64),"#N/A",'INPUT_-_WP1_criteria'!V64)</f>
        <v>0</v>
      </c>
      <c r="CV26" s="44">
        <f>IF(ISNA('INPUT_-_WP1_criteria'!W64),"#N/A",'INPUT_-_WP1_criteria'!W64)</f>
        <v>1</v>
      </c>
      <c r="CW26" s="44">
        <f>IF(ISNA('INPUT_-_WP1_criteria'!X64),"#N/A",'INPUT_-_WP1_criteria'!X64)</f>
        <v>1</v>
      </c>
      <c r="CX26" s="44">
        <f>IF(ISNA('INPUT_-_WP1_criteria'!Y64),"#N/A",'INPUT_-_WP1_criteria'!Y64)</f>
        <v>0.5</v>
      </c>
      <c r="CY26" s="44">
        <f>IF(ISNA('INPUT_-_WP1_criteria'!Z64),"#N/A",'INPUT_-_WP1_criteria'!Z64)</f>
        <v>1</v>
      </c>
      <c r="CZ26" s="44">
        <f>IF(ISNA('INPUT_-_WP1_criteria'!AA64),"#N/A",'INPUT_-_WP1_criteria'!AA64)</f>
        <v>1</v>
      </c>
      <c r="DA26" s="44">
        <f>IF(ISNA('INPUT_-_WP1_criteria'!AB64),"#N/A",'INPUT_-_WP1_criteria'!AB64)</f>
        <v>1</v>
      </c>
      <c r="DB26" s="44">
        <f>IF(ISNA('INPUT_-_WP1_criteria'!AC64),"#N/A",'INPUT_-_WP1_criteria'!AC64)</f>
        <v>0</v>
      </c>
      <c r="DC26" s="44">
        <f>IF(ISNA('INPUT_-_WP1_criteria'!AD64),"#N/A",'INPUT_-_WP1_criteria'!AD64)</f>
        <v>1</v>
      </c>
      <c r="DD26" s="44">
        <f>IF(ISNA('INPUT_-_WP1_criteria'!AE64),"#N/A",'INPUT_-_WP1_criteria'!AE64)</f>
        <v>1</v>
      </c>
      <c r="DE26" s="44">
        <f>IF(ISNA('INPUT_-_WP1_criteria'!AF64),"#N/A",'INPUT_-_WP1_criteria'!AF64)</f>
        <v>0.5</v>
      </c>
      <c r="DF26" s="44">
        <f>IF(ISNA('INPUT_-_WP1_criteria'!AG64),"#N/A",'INPUT_-_WP1_criteria'!AG64)</f>
        <v>0.5</v>
      </c>
      <c r="DG26" s="44">
        <f>IF(ISNA('INPUT_-_WP1_criteria'!AH64),"#N/A",'INPUT_-_WP1_criteria'!AH64)</f>
        <v>1</v>
      </c>
      <c r="DH26" s="44">
        <f>IF(ISNA('INPUT_-_WP1_criteria'!AI64),"#N/A",'INPUT_-_WP1_criteria'!AI64)</f>
        <v>1</v>
      </c>
      <c r="DI26" s="44">
        <f>IF(ISNA('INPUT_-_WP1_criteria'!AJ64),"#N/A",'INPUT_-_WP1_criteria'!AJ64)</f>
        <v>1</v>
      </c>
      <c r="DJ26" s="44">
        <f>IF(ISNA('INPUT_-_WP1_criteria'!AK64),"#N/A",'INPUT_-_WP1_criteria'!AK64)</f>
        <v>1</v>
      </c>
      <c r="DK26" s="44">
        <f>IF(ISNA('INPUT_-_WP1_criteria'!AL64),"#N/A",'INPUT_-_WP1_criteria'!AL64)</f>
        <v>1</v>
      </c>
      <c r="DL26" s="44">
        <f>IF(ISNA('INPUT_-_WP1_criteria'!AM64),"#N/A",'INPUT_-_WP1_criteria'!AM64)</f>
        <v>0</v>
      </c>
      <c r="DM26" s="44">
        <f>IF(ISNA('INPUT_-_WP1_criteria'!AN64),"#N/A",'INPUT_-_WP1_criteria'!AN64)</f>
        <v>1</v>
      </c>
      <c r="DN26" s="44">
        <f>IF(ISNA('INPUT_-_WP1_criteria'!AO64),"#N/A",'INPUT_-_WP1_criteria'!AO64)</f>
        <v>0</v>
      </c>
      <c r="DO26" s="44">
        <f>IF(ISNA('INPUT_-_WP1_criteria'!AP64),"#N/A",'INPUT_-_WP1_criteria'!AP64)</f>
        <v>0.5</v>
      </c>
      <c r="DP26" s="44">
        <f>IF(ISNA('INPUT_-_WP1_criteria'!AQ64),"#N/A",'INPUT_-_WP1_criteria'!AQ64)</f>
        <v>0</v>
      </c>
      <c r="DQ26" s="44">
        <f>IF(ISNA('INPUT_-_WP1_criteria'!AR64),"#N/A",'INPUT_-_WP1_criteria'!AR64)</f>
        <v>0.5</v>
      </c>
      <c r="DR26" s="44">
        <f>IF(ISNA('INPUT_-_WP1_criteria'!AS64),"#N/A",'INPUT_-_WP1_criteria'!AS64)</f>
        <v>0</v>
      </c>
      <c r="DS26" s="44">
        <f>IF(ISNA('INPUT_-_WP1_criteria'!AT64),"#N/A",'INPUT_-_WP1_criteria'!AT64)</f>
        <v>0.5</v>
      </c>
      <c r="DT26" s="44">
        <f>IF(ISNA('INPUT_-_WP1_criteria'!AU64),"#N/A",'INPUT_-_WP1_criteria'!AU64)</f>
        <v>1</v>
      </c>
      <c r="DU26" s="44">
        <f>IF(ISNA('INPUT_-_WP1_criteria'!AV64),"#N/A",'INPUT_-_WP1_criteria'!AV64)</f>
        <v>0</v>
      </c>
      <c r="DV26" s="44">
        <f>IF(ISNA('INPUT_-_WP1_criteria'!AW64),"#N/A",'INPUT_-_WP1_criteria'!AW64)</f>
        <v>0</v>
      </c>
      <c r="DW26" s="44">
        <f>IF(ISNA('INPUT_-_WP1_criteria'!AX64),"#N/A",'INPUT_-_WP1_criteria'!AX64)</f>
        <v>1</v>
      </c>
      <c r="DX26" s="44">
        <f>IF(ISNA('INPUT_-_WP1_criteria'!AY64),"#N/A",'INPUT_-_WP1_criteria'!AY64)</f>
        <v>0</v>
      </c>
      <c r="DY26" s="44">
        <f>IF(ISNA('INPUT_-_WP1_criteria'!AZ64),"#N/A",'INPUT_-_WP1_criteria'!AZ64)</f>
        <v>0</v>
      </c>
      <c r="DZ26" s="44">
        <f>IF(ISNA('INPUT_-_WP1_criteria'!BA64),"#N/A",'INPUT_-_WP1_criteria'!BA64)</f>
        <v>0</v>
      </c>
      <c r="EA26" s="181">
        <f>IF(ISNA('INPUT_-_WP1_criteria'!BB64),"#N/A",'INPUT_-_WP1_criteria'!BB64)</f>
        <v>0</v>
      </c>
      <c r="EB26" s="187"/>
      <c r="EC26" s="184">
        <f>IF(ISNA('INPUT_-_WP1_criteria'!BC64),"#N/A",'INPUT_-_WP1_criteria'!BC64)</f>
        <v>0.5</v>
      </c>
      <c r="ED26" s="44">
        <f>IF(ISNA('INPUT_-_WP1_criteria'!BD64),"#N/A",'INPUT_-_WP1_criteria'!BD64)</f>
        <v>0.5</v>
      </c>
      <c r="EE26" s="44">
        <f>IF(ISNA('INPUT_-_WP1_criteria'!BE64),"#N/A",'INPUT_-_WP1_criteria'!BE64)</f>
        <v>0.5</v>
      </c>
      <c r="EF26" s="44">
        <f>IF(ISNA('INPUT_-_WP1_criteria'!BF64),"#N/A",'INPUT_-_WP1_criteria'!BF64)</f>
        <v>1</v>
      </c>
      <c r="EG26" s="44">
        <f>IF(ISNA('INPUT_-_WP1_criteria'!BG64),"#N/A",'INPUT_-_WP1_criteria'!BG64)</f>
        <v>1</v>
      </c>
      <c r="EH26" s="44">
        <f>IF(ISNA('INPUT_-_WP1_criteria'!BH64),"#N/A",'INPUT_-_WP1_criteria'!BH64)</f>
        <v>1</v>
      </c>
      <c r="EI26" s="44">
        <f>IF(ISNA('INPUT_-_WP1_criteria'!BI64),"#N/A",'INPUT_-_WP1_criteria'!BI64)</f>
        <v>0.5</v>
      </c>
      <c r="EJ26" s="44">
        <f>IF(ISNA('INPUT_-_WP1_criteria'!BJ64),"#N/A",'INPUT_-_WP1_criteria'!BJ64)</f>
        <v>1</v>
      </c>
      <c r="EK26" s="44">
        <f>IF(ISNA('INPUT_-_WP1_criteria'!BK64),"#N/A",'INPUT_-_WP1_criteria'!BK64)</f>
        <v>1</v>
      </c>
      <c r="EL26" s="44">
        <f>IF(ISNA('INPUT_-_WP1_criteria'!BL64),"#N/A",'INPUT_-_WP1_criteria'!BL64)</f>
        <v>1</v>
      </c>
      <c r="EM26" s="44">
        <f>IF(ISNA('INPUT_-_WP1_criteria'!BM64),"#N/A",'INPUT_-_WP1_criteria'!BM64)</f>
        <v>0.5</v>
      </c>
      <c r="EN26" s="44">
        <f>IF(ISNA('INPUT_-_WP1_criteria'!BN64),"#N/A",'INPUT_-_WP1_criteria'!BN64)</f>
        <v>0</v>
      </c>
      <c r="EO26" s="44">
        <f>IF(ISNA('INPUT_-_WP1_criteria'!BO64),"#N/A",'INPUT_-_WP1_criteria'!BO64)</f>
        <v>0.5</v>
      </c>
      <c r="EP26" s="44">
        <f>IF(ISNA('INPUT_-_WP1_criteria'!BP64),"#N/A",'INPUT_-_WP1_criteria'!BP64)</f>
        <v>0</v>
      </c>
      <c r="EQ26" s="44">
        <f>IF(ISNA('INPUT_-_WP1_criteria'!BQ64),"#N/A",'INPUT_-_WP1_criteria'!BQ64)</f>
        <v>0</v>
      </c>
      <c r="ER26" s="44">
        <f>IF(ISNA('INPUT_-_WP1_criteria'!BR64),"#N/A",'INPUT_-_WP1_criteria'!BR64)</f>
        <v>0</v>
      </c>
      <c r="ES26" s="44">
        <f>IF(ISNA('INPUT_-_WP1_criteria'!BS64),"#N/A",'INPUT_-_WP1_criteria'!BS64)</f>
        <v>0.5</v>
      </c>
      <c r="ET26" s="44">
        <f>IF(ISNA('INPUT_-_WP1_criteria'!BT64),"#N/A",'INPUT_-_WP1_criteria'!BT64)</f>
        <v>0</v>
      </c>
      <c r="EU26" s="44">
        <f>IF(ISNA('INPUT_-_WP1_criteria'!BU64),"#N/A",'INPUT_-_WP1_criteria'!BU64)</f>
        <v>0</v>
      </c>
      <c r="EV26" s="44">
        <f>IF(ISNA('INPUT_-_WP1_criteria'!BV64),"#N/A",'INPUT_-_WP1_criteria'!BV64)</f>
        <v>0</v>
      </c>
      <c r="EW26" s="44">
        <f>IF(ISNA('INPUT_-_WP1_criteria'!BW64),"#N/A",'INPUT_-_WP1_criteria'!BW64)</f>
        <v>0</v>
      </c>
      <c r="EX26" s="44">
        <f>IF(ISNA('INPUT_-_WP1_criteria'!BX64),"#N/A",'INPUT_-_WP1_criteria'!BX64)</f>
        <v>0</v>
      </c>
      <c r="EY26" s="44">
        <f>IF(ISNA('INPUT_-_WP1_criteria'!BY64),"#N/A",'INPUT_-_WP1_criteria'!BY64)</f>
        <v>0</v>
      </c>
      <c r="EZ26" s="44"/>
      <c r="HN26" s="179"/>
    </row>
    <row r="27" spans="1:222" customFormat="1" ht="15.75">
      <c r="A27" s="53"/>
      <c r="B27" s="48"/>
      <c r="C27" s="54" t="s">
        <v>154</v>
      </c>
      <c r="D27" s="58"/>
      <c r="E27" s="51" t="s">
        <v>149</v>
      </c>
      <c r="F27" s="51" t="s">
        <v>149</v>
      </c>
      <c r="G27" s="51" t="s">
        <v>149</v>
      </c>
      <c r="H27" s="51" t="s">
        <v>149</v>
      </c>
      <c r="I27" s="51" t="s">
        <v>149</v>
      </c>
      <c r="J27" s="51" t="s">
        <v>149</v>
      </c>
      <c r="K27" s="51" t="s">
        <v>149</v>
      </c>
      <c r="L27" s="51" t="s">
        <v>149</v>
      </c>
      <c r="M27" s="51" t="s">
        <v>149</v>
      </c>
      <c r="N27" s="51" t="s">
        <v>149</v>
      </c>
      <c r="O27" s="51" t="s">
        <v>149</v>
      </c>
      <c r="P27" s="51" t="s">
        <v>149</v>
      </c>
      <c r="Q27" s="51" t="s">
        <v>149</v>
      </c>
      <c r="R27" s="51" t="s">
        <v>149</v>
      </c>
      <c r="S27" s="51" t="s">
        <v>149</v>
      </c>
      <c r="T27" s="51" t="s">
        <v>149</v>
      </c>
      <c r="U27" s="51" t="s">
        <v>149</v>
      </c>
      <c r="V27" s="51" t="s">
        <v>149</v>
      </c>
      <c r="W27" s="51" t="s">
        <v>149</v>
      </c>
      <c r="X27" s="51" t="s">
        <v>149</v>
      </c>
      <c r="Y27" s="51" t="s">
        <v>149</v>
      </c>
      <c r="Z27" s="51" t="s">
        <v>149</v>
      </c>
      <c r="AA27" s="51" t="s">
        <v>149</v>
      </c>
      <c r="AB27" s="51" t="s">
        <v>149</v>
      </c>
      <c r="AC27" s="51" t="s">
        <v>149</v>
      </c>
      <c r="AD27" s="51" t="s">
        <v>149</v>
      </c>
      <c r="AE27" s="51" t="s">
        <v>149</v>
      </c>
      <c r="AF27" s="51" t="s">
        <v>149</v>
      </c>
      <c r="AG27" s="51" t="s">
        <v>149</v>
      </c>
      <c r="AH27" s="51" t="s">
        <v>149</v>
      </c>
      <c r="AI27" s="51" t="s">
        <v>149</v>
      </c>
      <c r="AJ27" s="51" t="s">
        <v>149</v>
      </c>
      <c r="AK27" s="51" t="s">
        <v>149</v>
      </c>
      <c r="AL27" s="51" t="s">
        <v>149</v>
      </c>
      <c r="AM27" s="51" t="s">
        <v>149</v>
      </c>
      <c r="AN27" s="51" t="s">
        <v>149</v>
      </c>
      <c r="AO27" s="51" t="s">
        <v>149</v>
      </c>
      <c r="AP27" s="51" t="s">
        <v>149</v>
      </c>
      <c r="AQ27" s="51" t="s">
        <v>149</v>
      </c>
      <c r="AR27" s="51" t="s">
        <v>149</v>
      </c>
      <c r="AS27" s="51" t="s">
        <v>149</v>
      </c>
      <c r="AT27" s="51" t="s">
        <v>149</v>
      </c>
      <c r="AU27" s="51" t="s">
        <v>149</v>
      </c>
      <c r="AV27" s="51" t="s">
        <v>149</v>
      </c>
      <c r="AW27" s="51" t="s">
        <v>149</v>
      </c>
      <c r="AX27" s="51" t="s">
        <v>149</v>
      </c>
      <c r="AY27" s="51" t="s">
        <v>149</v>
      </c>
      <c r="AZ27" s="51" t="s">
        <v>149</v>
      </c>
      <c r="BA27" s="51" t="s">
        <v>149</v>
      </c>
      <c r="BB27" s="51" t="s">
        <v>149</v>
      </c>
      <c r="BC27" s="51" t="s">
        <v>149</v>
      </c>
      <c r="BD27" s="134" t="s">
        <v>149</v>
      </c>
      <c r="BE27" s="141" t="s">
        <v>149</v>
      </c>
      <c r="BF27" s="51" t="s">
        <v>149</v>
      </c>
      <c r="BG27" s="51" t="s">
        <v>149</v>
      </c>
      <c r="BH27" s="51" t="s">
        <v>149</v>
      </c>
      <c r="BI27" s="51" t="s">
        <v>149</v>
      </c>
      <c r="BJ27" s="51" t="s">
        <v>149</v>
      </c>
      <c r="BK27" s="51" t="s">
        <v>149</v>
      </c>
      <c r="BL27" s="51" t="s">
        <v>149</v>
      </c>
      <c r="BM27" s="51" t="s">
        <v>149</v>
      </c>
      <c r="BN27" s="51" t="s">
        <v>149</v>
      </c>
      <c r="BO27" s="51" t="s">
        <v>149</v>
      </c>
      <c r="BP27" s="51" t="s">
        <v>149</v>
      </c>
      <c r="BQ27" s="51" t="s">
        <v>149</v>
      </c>
      <c r="BR27" s="51" t="s">
        <v>149</v>
      </c>
      <c r="BS27" s="51" t="s">
        <v>149</v>
      </c>
      <c r="BT27" s="51" t="s">
        <v>149</v>
      </c>
      <c r="BU27" s="51" t="s">
        <v>149</v>
      </c>
      <c r="BV27" s="51" t="s">
        <v>149</v>
      </c>
      <c r="BW27" s="51" t="s">
        <v>149</v>
      </c>
      <c r="BX27" s="51" t="s">
        <v>149</v>
      </c>
      <c r="BY27" s="51" t="s">
        <v>149</v>
      </c>
      <c r="BZ27" s="51" t="s">
        <v>149</v>
      </c>
      <c r="CA27" s="51" t="s">
        <v>149</v>
      </c>
      <c r="CB27" s="52">
        <f>SUM(CB20:CB26)/7</f>
        <v>0.14285714285714285</v>
      </c>
      <c r="CC27" s="52">
        <f t="shared" ref="CC27:EO27" si="6">SUM(CC20:CC26)/7</f>
        <v>0.38</v>
      </c>
      <c r="CD27" s="52">
        <f t="shared" si="6"/>
        <v>0.38</v>
      </c>
      <c r="CE27" s="52">
        <f t="shared" si="6"/>
        <v>0.38</v>
      </c>
      <c r="CF27" s="52">
        <f t="shared" si="6"/>
        <v>0.38</v>
      </c>
      <c r="CG27" s="52">
        <f t="shared" si="6"/>
        <v>0.38</v>
      </c>
      <c r="CH27" s="52">
        <f t="shared" si="6"/>
        <v>0.42857142857142855</v>
      </c>
      <c r="CI27" s="52">
        <f t="shared" si="6"/>
        <v>0.2857142857142857</v>
      </c>
      <c r="CJ27" s="52">
        <f t="shared" si="6"/>
        <v>0.38</v>
      </c>
      <c r="CK27" s="52">
        <f t="shared" si="6"/>
        <v>0.23714285714285716</v>
      </c>
      <c r="CL27" s="52">
        <f t="shared" si="6"/>
        <v>7.1428571428571425E-2</v>
      </c>
      <c r="CM27" s="52">
        <f t="shared" si="6"/>
        <v>0.61571428571428577</v>
      </c>
      <c r="CN27" s="52">
        <f t="shared" si="6"/>
        <v>0</v>
      </c>
      <c r="CO27" s="52">
        <f t="shared" si="6"/>
        <v>0.59428571428571431</v>
      </c>
      <c r="CP27" s="52">
        <f t="shared" si="6"/>
        <v>0.59428571428571431</v>
      </c>
      <c r="CQ27" s="52">
        <f t="shared" si="6"/>
        <v>0.35571428571428576</v>
      </c>
      <c r="CR27" s="52">
        <f t="shared" si="6"/>
        <v>0.28428571428571431</v>
      </c>
      <c r="CS27" s="52">
        <f t="shared" si="6"/>
        <v>0.28428571428571431</v>
      </c>
      <c r="CT27" s="52">
        <f t="shared" si="6"/>
        <v>0.14285714285714285</v>
      </c>
      <c r="CU27" s="52">
        <f t="shared" si="6"/>
        <v>0</v>
      </c>
      <c r="CV27" s="52">
        <f t="shared" si="6"/>
        <v>0.14285714285714285</v>
      </c>
      <c r="CW27" s="52">
        <f t="shared" si="6"/>
        <v>0.45142857142857146</v>
      </c>
      <c r="CX27" s="52">
        <f t="shared" si="6"/>
        <v>7.1428571428571425E-2</v>
      </c>
      <c r="CY27" s="52">
        <f t="shared" si="6"/>
        <v>0.6657142857142857</v>
      </c>
      <c r="CZ27" s="52">
        <f t="shared" si="6"/>
        <v>0.6657142857142857</v>
      </c>
      <c r="DA27" s="52">
        <f t="shared" si="6"/>
        <v>0.80857142857142861</v>
      </c>
      <c r="DB27" s="52">
        <f t="shared" si="6"/>
        <v>0.52285714285714291</v>
      </c>
      <c r="DC27" s="52">
        <f t="shared" si="6"/>
        <v>0.6657142857142857</v>
      </c>
      <c r="DD27" s="52">
        <f t="shared" si="6"/>
        <v>0.6657142857142857</v>
      </c>
      <c r="DE27" s="52">
        <f t="shared" si="6"/>
        <v>0.73714285714285721</v>
      </c>
      <c r="DF27" s="52">
        <f t="shared" si="6"/>
        <v>0.73714285714285721</v>
      </c>
      <c r="DG27" s="52">
        <f t="shared" si="6"/>
        <v>0.14285714285714285</v>
      </c>
      <c r="DH27" s="52">
        <f t="shared" si="6"/>
        <v>0.80857142857142861</v>
      </c>
      <c r="DI27" s="52">
        <f t="shared" si="6"/>
        <v>0.6657142857142857</v>
      </c>
      <c r="DJ27" s="52">
        <f t="shared" si="6"/>
        <v>0.80857142857142861</v>
      </c>
      <c r="DK27" s="52">
        <f t="shared" si="6"/>
        <v>0.80857142857142861</v>
      </c>
      <c r="DL27" s="52">
        <f t="shared" si="6"/>
        <v>0</v>
      </c>
      <c r="DM27" s="52">
        <f t="shared" si="6"/>
        <v>0.14285714285714285</v>
      </c>
      <c r="DN27" s="52">
        <f t="shared" si="6"/>
        <v>0</v>
      </c>
      <c r="DO27" s="52">
        <f t="shared" si="6"/>
        <v>0.64</v>
      </c>
      <c r="DP27" s="52">
        <f t="shared" si="6"/>
        <v>0.2857142857142857</v>
      </c>
      <c r="DQ27" s="52">
        <f t="shared" si="6"/>
        <v>0.54571428571428571</v>
      </c>
      <c r="DR27" s="52">
        <f t="shared" si="6"/>
        <v>0</v>
      </c>
      <c r="DS27" s="52">
        <f t="shared" si="6"/>
        <v>0.7857142857142857</v>
      </c>
      <c r="DT27" s="52">
        <f t="shared" si="6"/>
        <v>0.30857142857142861</v>
      </c>
      <c r="DU27" s="52">
        <f t="shared" si="6"/>
        <v>0</v>
      </c>
      <c r="DV27" s="52">
        <f t="shared" si="6"/>
        <v>0</v>
      </c>
      <c r="DW27" s="52">
        <f t="shared" si="6"/>
        <v>0.66285714285714292</v>
      </c>
      <c r="DX27" s="52">
        <f t="shared" si="6"/>
        <v>0</v>
      </c>
      <c r="DY27" s="52">
        <f t="shared" si="6"/>
        <v>0</v>
      </c>
      <c r="DZ27" s="52">
        <f t="shared" si="6"/>
        <v>0</v>
      </c>
      <c r="EA27" s="182">
        <f t="shared" si="6"/>
        <v>0</v>
      </c>
      <c r="EB27" s="188">
        <f>AVERAGE(CB27:EA27)</f>
        <v>0.36648351648351635</v>
      </c>
      <c r="EC27" s="185">
        <f t="shared" si="6"/>
        <v>0.8571428571428571</v>
      </c>
      <c r="ED27" s="52">
        <f t="shared" si="6"/>
        <v>0.38</v>
      </c>
      <c r="EE27" s="52">
        <f t="shared" si="6"/>
        <v>0.23714285714285716</v>
      </c>
      <c r="EF27" s="52">
        <f t="shared" si="6"/>
        <v>1</v>
      </c>
      <c r="EG27" s="52">
        <f t="shared" si="6"/>
        <v>0.14285714285714285</v>
      </c>
      <c r="EH27" s="52">
        <f t="shared" si="6"/>
        <v>0.14285714285714285</v>
      </c>
      <c r="EI27" s="52">
        <f t="shared" si="6"/>
        <v>0.42857142857142855</v>
      </c>
      <c r="EJ27" s="52">
        <f t="shared" si="6"/>
        <v>1</v>
      </c>
      <c r="EK27" s="52">
        <f t="shared" si="6"/>
        <v>1</v>
      </c>
      <c r="EL27" s="52">
        <f t="shared" si="6"/>
        <v>1</v>
      </c>
      <c r="EM27" s="52">
        <f t="shared" si="6"/>
        <v>0.19</v>
      </c>
      <c r="EN27" s="52">
        <f t="shared" si="6"/>
        <v>0</v>
      </c>
      <c r="EO27" s="52">
        <f t="shared" si="6"/>
        <v>0.33285714285714285</v>
      </c>
      <c r="EP27" s="52">
        <f t="shared" ref="EP27:EY27" si="7">SUM(EP20:EP26)/7</f>
        <v>0</v>
      </c>
      <c r="EQ27" s="52">
        <f t="shared" si="7"/>
        <v>0</v>
      </c>
      <c r="ER27" s="52">
        <f t="shared" si="7"/>
        <v>0</v>
      </c>
      <c r="ES27" s="52">
        <f t="shared" si="7"/>
        <v>0.19</v>
      </c>
      <c r="ET27" s="52">
        <f t="shared" si="7"/>
        <v>0</v>
      </c>
      <c r="EU27" s="52">
        <f t="shared" si="7"/>
        <v>0</v>
      </c>
      <c r="EV27" s="52">
        <f t="shared" si="7"/>
        <v>0</v>
      </c>
      <c r="EW27" s="52">
        <f t="shared" si="7"/>
        <v>0</v>
      </c>
      <c r="EX27" s="52">
        <f t="shared" si="7"/>
        <v>0</v>
      </c>
      <c r="EY27" s="52">
        <f t="shared" si="7"/>
        <v>0</v>
      </c>
      <c r="EZ27" s="126">
        <f>AVERAGE(EC27:EY27)</f>
        <v>0.30006211180124226</v>
      </c>
      <c r="HN27" s="179"/>
    </row>
    <row r="28" spans="1:222" customFormat="1" ht="25.5">
      <c r="A28" s="40">
        <f>A26+1</f>
        <v>21</v>
      </c>
      <c r="B28" s="200" t="s">
        <v>162</v>
      </c>
      <c r="C28" s="55" t="s">
        <v>163</v>
      </c>
      <c r="D28" s="42">
        <v>5</v>
      </c>
      <c r="E28" s="43" t="str">
        <f>'INPUT_-_WP1_criteria'!C65</f>
        <v>Veteran project</v>
      </c>
      <c r="F28" s="43" t="str">
        <f>'INPUT_-_WP1_criteria'!D65</f>
        <v>Veteran project</v>
      </c>
      <c r="G28" s="43" t="str">
        <f>'INPUT_-_WP1_criteria'!E65</f>
        <v>Veteran project</v>
      </c>
      <c r="H28" s="43" t="str">
        <f>'INPUT_-_WP1_criteria'!F65</f>
        <v>Beginners project</v>
      </c>
      <c r="I28" s="43" t="str">
        <f>'INPUT_-_WP1_criteria'!G65</f>
        <v>Experimented project</v>
      </c>
      <c r="J28" s="43" t="str">
        <f>'INPUT_-_WP1_criteria'!H65</f>
        <v>Adult project</v>
      </c>
      <c r="K28" s="43" t="str">
        <f>'INPUT_-_WP1_criteria'!I65</f>
        <v>Experimented project</v>
      </c>
      <c r="L28" s="43" t="str">
        <f>'INPUT_-_WP1_criteria'!J65</f>
        <v>Veteran project</v>
      </c>
      <c r="M28" s="43" t="str">
        <f>'INPUT_-_WP1_criteria'!K65</f>
        <v>Veteran project</v>
      </c>
      <c r="N28" s="43" t="str">
        <f>'INPUT_-_WP1_criteria'!L65</f>
        <v>Reference project</v>
      </c>
      <c r="O28" s="43" t="str">
        <f>'INPUT_-_WP1_criteria'!M65</f>
        <v>Veteran project</v>
      </c>
      <c r="P28" s="43" t="str">
        <f>'INPUT_-_WP1_criteria'!N65</f>
        <v>Experimented project</v>
      </c>
      <c r="Q28" s="43" t="str">
        <f>'INPUT_-_WP1_criteria'!O65</f>
        <v>Veteran project</v>
      </c>
      <c r="R28" s="43" t="str">
        <f>'INPUT_-_WP1_criteria'!P65</f>
        <v>Adult project</v>
      </c>
      <c r="S28" s="43" t="str">
        <f>'INPUT_-_WP1_criteria'!Q65</f>
        <v>Veteran project</v>
      </c>
      <c r="T28" s="43" t="str">
        <f>'INPUT_-_WP1_criteria'!R65</f>
        <v>Veteran project</v>
      </c>
      <c r="U28" s="43" t="str">
        <f>'INPUT_-_WP1_criteria'!S65</f>
        <v>Experimented project</v>
      </c>
      <c r="V28" s="43" t="str">
        <f>'INPUT_-_WP1_criteria'!T65</f>
        <v>Adult project</v>
      </c>
      <c r="W28" s="43" t="str">
        <f>'INPUT_-_WP1_criteria'!U65</f>
        <v>Veteran project</v>
      </c>
      <c r="X28" s="43" t="str">
        <f>'INPUT_-_WP1_criteria'!V65</f>
        <v>Experimented project</v>
      </c>
      <c r="Y28" s="43" t="str">
        <f>'INPUT_-_WP1_criteria'!W65</f>
        <v>Reference project</v>
      </c>
      <c r="Z28" s="43" t="str">
        <f>'INPUT_-_WP1_criteria'!X65</f>
        <v>Reference project</v>
      </c>
      <c r="AA28" s="43" t="str">
        <f>'INPUT_-_WP1_criteria'!Y65</f>
        <v>Veteran project</v>
      </c>
      <c r="AB28" s="43" t="str">
        <f>'INPUT_-_WP1_criteria'!Z65</f>
        <v>Experimented project</v>
      </c>
      <c r="AC28" s="43" t="str">
        <f>'INPUT_-_WP1_criteria'!AA65</f>
        <v>Experimented project</v>
      </c>
      <c r="AD28" s="43" t="str">
        <f>'INPUT_-_WP1_criteria'!AB65</f>
        <v>Experimented project</v>
      </c>
      <c r="AE28" s="43" t="str">
        <f>'INPUT_-_WP1_criteria'!AC65</f>
        <v>N/A</v>
      </c>
      <c r="AF28" s="43" t="str">
        <f>'INPUT_-_WP1_criteria'!AD65</f>
        <v>Experimented project</v>
      </c>
      <c r="AG28" s="43" t="str">
        <f>'INPUT_-_WP1_criteria'!AE65</f>
        <v>Experimented project</v>
      </c>
      <c r="AH28" s="43" t="str">
        <f>'INPUT_-_WP1_criteria'!AF65</f>
        <v>Veteran project</v>
      </c>
      <c r="AI28" s="43" t="str">
        <f>'INPUT_-_WP1_criteria'!AG65</f>
        <v>Adult project</v>
      </c>
      <c r="AJ28" s="43" t="str">
        <f>'INPUT_-_WP1_criteria'!AH65</f>
        <v>Veteran project</v>
      </c>
      <c r="AK28" s="43" t="str">
        <f>'INPUT_-_WP1_criteria'!AI65</f>
        <v>Experimented project</v>
      </c>
      <c r="AL28" s="43" t="str">
        <f>'INPUT_-_WP1_criteria'!AJ65</f>
        <v>Adult project</v>
      </c>
      <c r="AM28" s="43" t="str">
        <f>'INPUT_-_WP1_criteria'!AK65</f>
        <v>Experimented project</v>
      </c>
      <c r="AN28" s="43" t="str">
        <f>'INPUT_-_WP1_criteria'!AL65</f>
        <v>Experimented project</v>
      </c>
      <c r="AO28" s="43" t="str">
        <f>'INPUT_-_WP1_criteria'!AM65</f>
        <v>Experimented project</v>
      </c>
      <c r="AP28" s="43" t="str">
        <f>'INPUT_-_WP1_criteria'!AN65</f>
        <v>Veteran project</v>
      </c>
      <c r="AQ28" s="43" t="str">
        <f>'INPUT_-_WP1_criteria'!AO65</f>
        <v>Experimented project</v>
      </c>
      <c r="AR28" s="43" t="str">
        <f>'INPUT_-_WP1_criteria'!AP65</f>
        <v>Veteran project</v>
      </c>
      <c r="AS28" s="43">
        <f>'INPUT_-_WP1_criteria'!AQ65</f>
        <v>0</v>
      </c>
      <c r="AT28" s="43" t="str">
        <f>'INPUT_-_WP1_criteria'!AR65</f>
        <v>Veteran project</v>
      </c>
      <c r="AU28" s="43" t="str">
        <f>'INPUT_-_WP1_criteria'!AS65</f>
        <v>Adult project</v>
      </c>
      <c r="AV28" s="43" t="str">
        <f>'INPUT_-_WP1_criteria'!AT65</f>
        <v>Veteran project</v>
      </c>
      <c r="AW28" s="43" t="str">
        <f>'INPUT_-_WP1_criteria'!AU65</f>
        <v>Experimented project</v>
      </c>
      <c r="AX28" s="43" t="str">
        <f>'INPUT_-_WP1_criteria'!AV65</f>
        <v>Veteran project</v>
      </c>
      <c r="AY28" s="43" t="str">
        <f>'INPUT_-_WP1_criteria'!AW65</f>
        <v>Experimented project</v>
      </c>
      <c r="AZ28" s="43" t="str">
        <f>'INPUT_-_WP1_criteria'!AX65</f>
        <v>Veteran project</v>
      </c>
      <c r="BA28" s="43" t="str">
        <f>'INPUT_-_WP1_criteria'!AY65</f>
        <v>Experimented project</v>
      </c>
      <c r="BB28" s="43" t="str">
        <f>'INPUT_-_WP1_criteria'!AZ65</f>
        <v>Veteran project</v>
      </c>
      <c r="BC28" s="43" t="str">
        <f>'INPUT_-_WP1_criteria'!BA65</f>
        <v>Experimented project</v>
      </c>
      <c r="BD28" s="132" t="str">
        <f>'INPUT_-_WP1_criteria'!BB65</f>
        <v>Experimented project</v>
      </c>
      <c r="BE28" s="139" t="str">
        <f>'INPUT_-_WP1_criteria'!BC65</f>
        <v>Veteran project</v>
      </c>
      <c r="BF28" s="43" t="str">
        <f>'INPUT_-_WP1_criteria'!BD65</f>
        <v>Reference project</v>
      </c>
      <c r="BG28" s="43" t="str">
        <f>'INPUT_-_WP1_criteria'!BE65</f>
        <v>reference project</v>
      </c>
      <c r="BH28" s="43" t="str">
        <f>'INPUT_-_WP1_criteria'!BF65</f>
        <v>Reference project</v>
      </c>
      <c r="BI28" s="43" t="str">
        <f>'INPUT_-_WP1_criteria'!BG65</f>
        <v>Experimented project</v>
      </c>
      <c r="BJ28" s="43" t="str">
        <f>'INPUT_-_WP1_criteria'!BH65</f>
        <v>N/A</v>
      </c>
      <c r="BK28" s="43" t="str">
        <f>'INPUT_-_WP1_criteria'!BI65</f>
        <v>reference project</v>
      </c>
      <c r="BL28" s="43" t="str">
        <f>'INPUT_-_WP1_criteria'!BJ65</f>
        <v>Reference project</v>
      </c>
      <c r="BM28" s="43" t="str">
        <f>'INPUT_-_WP1_criteria'!BK65</f>
        <v>Reference project</v>
      </c>
      <c r="BN28" s="43" t="str">
        <f>'INPUT_-_WP1_criteria'!BL65</f>
        <v>Reference project</v>
      </c>
      <c r="BO28" s="43" t="str">
        <f>'INPUT_-_WP1_criteria'!BM65</f>
        <v>reference project</v>
      </c>
      <c r="BP28" s="43" t="str">
        <f>'INPUT_-_WP1_criteria'!BN65</f>
        <v>Reference project</v>
      </c>
      <c r="BQ28" s="43" t="str">
        <f>'INPUT_-_WP1_criteria'!BO65</f>
        <v>reference project</v>
      </c>
      <c r="BR28" s="43" t="str">
        <f>'INPUT_-_WP1_criteria'!BP65</f>
        <v>Reference project</v>
      </c>
      <c r="BS28" s="43" t="str">
        <f>'INPUT_-_WP1_criteria'!BQ65</f>
        <v>Reference project</v>
      </c>
      <c r="BT28" s="43" t="str">
        <f>'INPUT_-_WP1_criteria'!BR65</f>
        <v>Reference project</v>
      </c>
      <c r="BU28" s="43" t="str">
        <f>'INPUT_-_WP1_criteria'!BS65</f>
        <v>reference project</v>
      </c>
      <c r="BV28" s="43" t="str">
        <f>'INPUT_-_WP1_criteria'!BT65</f>
        <v>Veteran project</v>
      </c>
      <c r="BW28" s="43" t="str">
        <f>'INPUT_-_WP1_criteria'!BU65</f>
        <v>N/A</v>
      </c>
      <c r="BX28" s="43" t="str">
        <f>'INPUT_-_WP1_criteria'!BV65</f>
        <v>Veteran project</v>
      </c>
      <c r="BY28" s="43" t="str">
        <f>'INPUT_-_WP1_criteria'!BW65</f>
        <v>Veteran project</v>
      </c>
      <c r="BZ28" s="43" t="str">
        <f>'INPUT_-_WP1_criteria'!BX65</f>
        <v>Reference project</v>
      </c>
      <c r="CA28" s="43" t="str">
        <f>'INPUT_-_WP1_criteria'!BY65</f>
        <v>Veteran project</v>
      </c>
      <c r="CB28" s="44">
        <f>IF(ISNA('INPUT_-_WP1_criteria'!C66),"#N/A",'INPUT_-_WP1_criteria'!C66)</f>
        <v>0.8</v>
      </c>
      <c r="CC28" s="44">
        <f>IF(ISNA('INPUT_-_WP1_criteria'!D66),"#N/A",'INPUT_-_WP1_criteria'!D66)</f>
        <v>0.8</v>
      </c>
      <c r="CD28" s="44">
        <f>IF(ISNA('INPUT_-_WP1_criteria'!E66),"#N/A",'INPUT_-_WP1_criteria'!E66)</f>
        <v>0.8</v>
      </c>
      <c r="CE28" s="44">
        <f>IF(ISNA('INPUT_-_WP1_criteria'!F66),"#N/A",'INPUT_-_WP1_criteria'!F66)</f>
        <v>0.2</v>
      </c>
      <c r="CF28" s="44">
        <f>IF(ISNA('INPUT_-_WP1_criteria'!G66),"#N/A",'INPUT_-_WP1_criteria'!G66)</f>
        <v>0.6</v>
      </c>
      <c r="CG28" s="44">
        <f>IF(ISNA('INPUT_-_WP1_criteria'!H66),"#N/A",'INPUT_-_WP1_criteria'!H66)</f>
        <v>0.4</v>
      </c>
      <c r="CH28" s="44">
        <f>IF(ISNA('INPUT_-_WP1_criteria'!I66),"#N/A",'INPUT_-_WP1_criteria'!I66)</f>
        <v>0.6</v>
      </c>
      <c r="CI28" s="44">
        <f>IF(ISNA('INPUT_-_WP1_criteria'!J66),"#N/A",'INPUT_-_WP1_criteria'!J66)</f>
        <v>0.8</v>
      </c>
      <c r="CJ28" s="44">
        <f>IF(ISNA('INPUT_-_WP1_criteria'!K66),"#N/A",'INPUT_-_WP1_criteria'!K66)</f>
        <v>0.8</v>
      </c>
      <c r="CK28" s="44">
        <f>IF(ISNA('INPUT_-_WP1_criteria'!L66),"#N/A",'INPUT_-_WP1_criteria'!L66)</f>
        <v>1</v>
      </c>
      <c r="CL28" s="44">
        <f>IF(ISNA('INPUT_-_WP1_criteria'!M66),"#N/A",'INPUT_-_WP1_criteria'!M66)</f>
        <v>0.8</v>
      </c>
      <c r="CM28" s="44">
        <f>IF(ISNA('INPUT_-_WP1_criteria'!N66),"#N/A",'INPUT_-_WP1_criteria'!N66)</f>
        <v>0.6</v>
      </c>
      <c r="CN28" s="44">
        <f>IF(ISNA('INPUT_-_WP1_criteria'!O66),"#N/A",'INPUT_-_WP1_criteria'!O66)</f>
        <v>0.8</v>
      </c>
      <c r="CO28" s="44">
        <f>IF(ISNA('INPUT_-_WP1_criteria'!P66),"#N/A",'INPUT_-_WP1_criteria'!P66)</f>
        <v>0.4</v>
      </c>
      <c r="CP28" s="44">
        <f>IF(ISNA('INPUT_-_WP1_criteria'!Q66),"#N/A",'INPUT_-_WP1_criteria'!Q66)</f>
        <v>0.8</v>
      </c>
      <c r="CQ28" s="44">
        <f>IF(ISNA('INPUT_-_WP1_criteria'!R66),"#N/A",'INPUT_-_WP1_criteria'!R66)</f>
        <v>0.8</v>
      </c>
      <c r="CR28" s="44">
        <f>IF(ISNA('INPUT_-_WP1_criteria'!S66),"#N/A",'INPUT_-_WP1_criteria'!S66)</f>
        <v>0.6</v>
      </c>
      <c r="CS28" s="44">
        <f>IF(ISNA('INPUT_-_WP1_criteria'!T66),"#N/A",'INPUT_-_WP1_criteria'!T66)</f>
        <v>0.4</v>
      </c>
      <c r="CT28" s="44">
        <f>IF(ISNA('INPUT_-_WP1_criteria'!U66),"#N/A",'INPUT_-_WP1_criteria'!U66)</f>
        <v>0.8</v>
      </c>
      <c r="CU28" s="44">
        <f>IF(ISNA('INPUT_-_WP1_criteria'!V66),"#N/A",'INPUT_-_WP1_criteria'!V66)</f>
        <v>0.6</v>
      </c>
      <c r="CV28" s="44">
        <f>IF(ISNA('INPUT_-_WP1_criteria'!W66),"#N/A",'INPUT_-_WP1_criteria'!W66)</f>
        <v>1</v>
      </c>
      <c r="CW28" s="44">
        <f>IF(ISNA('INPUT_-_WP1_criteria'!X66),"#N/A",'INPUT_-_WP1_criteria'!X66)</f>
        <v>1</v>
      </c>
      <c r="CX28" s="44">
        <f>IF(ISNA('INPUT_-_WP1_criteria'!Y66),"#N/A",'INPUT_-_WP1_criteria'!Y66)</f>
        <v>0.8</v>
      </c>
      <c r="CY28" s="44">
        <f>IF(ISNA('INPUT_-_WP1_criteria'!Z66),"#N/A",'INPUT_-_WP1_criteria'!Z66)</f>
        <v>0.6</v>
      </c>
      <c r="CZ28" s="44">
        <f>IF(ISNA('INPUT_-_WP1_criteria'!AA66),"#N/A",'INPUT_-_WP1_criteria'!AA66)</f>
        <v>0.6</v>
      </c>
      <c r="DA28" s="44">
        <f>IF(ISNA('INPUT_-_WP1_criteria'!AB66),"#N/A",'INPUT_-_WP1_criteria'!AB66)</f>
        <v>0.6</v>
      </c>
      <c r="DB28" s="44" t="str">
        <f>IF(ISNA('INPUT_-_WP1_criteria'!AC66),"#N/A",'INPUT_-_WP1_criteria'!AC66)</f>
        <v>#N/A</v>
      </c>
      <c r="DC28" s="44">
        <f>IF(ISNA('INPUT_-_WP1_criteria'!AD66),"#N/A",'INPUT_-_WP1_criteria'!AD66)</f>
        <v>0.6</v>
      </c>
      <c r="DD28" s="44">
        <f>IF(ISNA('INPUT_-_WP1_criteria'!AE66),"#N/A",'INPUT_-_WP1_criteria'!AE66)</f>
        <v>0.6</v>
      </c>
      <c r="DE28" s="44">
        <f>IF(ISNA('INPUT_-_WP1_criteria'!AF66),"#N/A",'INPUT_-_WP1_criteria'!AF66)</f>
        <v>0.8</v>
      </c>
      <c r="DF28" s="44">
        <f>IF(ISNA('INPUT_-_WP1_criteria'!AG66),"#N/A",'INPUT_-_WP1_criteria'!AG66)</f>
        <v>0.4</v>
      </c>
      <c r="DG28" s="44">
        <f>IF(ISNA('INPUT_-_WP1_criteria'!AH66),"#N/A",'INPUT_-_WP1_criteria'!AH66)</f>
        <v>0.8</v>
      </c>
      <c r="DH28" s="44">
        <f>IF(ISNA('INPUT_-_WP1_criteria'!AI66),"#N/A",'INPUT_-_WP1_criteria'!AI66)</f>
        <v>0.6</v>
      </c>
      <c r="DI28" s="44">
        <f>IF(ISNA('INPUT_-_WP1_criteria'!AJ66),"#N/A",'INPUT_-_WP1_criteria'!AJ66)</f>
        <v>0.4</v>
      </c>
      <c r="DJ28" s="44">
        <f>IF(ISNA('INPUT_-_WP1_criteria'!AK66),"#N/A",'INPUT_-_WP1_criteria'!AK66)</f>
        <v>0.6</v>
      </c>
      <c r="DK28" s="44">
        <f>IF(ISNA('INPUT_-_WP1_criteria'!AL66),"#N/A",'INPUT_-_WP1_criteria'!AL66)</f>
        <v>0.6</v>
      </c>
      <c r="DL28" s="44">
        <f>IF(ISNA('INPUT_-_WP1_criteria'!AM66),"#N/A",'INPUT_-_WP1_criteria'!AM66)</f>
        <v>0.6</v>
      </c>
      <c r="DM28" s="44">
        <f>IF(ISNA('INPUT_-_WP1_criteria'!AN66),"#N/A",'INPUT_-_WP1_criteria'!AN66)</f>
        <v>0.8</v>
      </c>
      <c r="DN28" s="44">
        <f>IF(ISNA('INPUT_-_WP1_criteria'!AO66),"#N/A",'INPUT_-_WP1_criteria'!AO66)</f>
        <v>0.6</v>
      </c>
      <c r="DO28" s="44">
        <f>IF(ISNA('INPUT_-_WP1_criteria'!AP66),"#N/A",'INPUT_-_WP1_criteria'!AP66)</f>
        <v>0.8</v>
      </c>
      <c r="DP28" s="44" t="str">
        <f>IF(ISNA('INPUT_-_WP1_criteria'!AQ66),"#N/A",'INPUT_-_WP1_criteria'!AQ66)</f>
        <v>#N/A</v>
      </c>
      <c r="DQ28" s="44">
        <f>IF(ISNA('INPUT_-_WP1_criteria'!AR66),"#N/A",'INPUT_-_WP1_criteria'!AR66)</f>
        <v>0.8</v>
      </c>
      <c r="DR28" s="44">
        <f>IF(ISNA('INPUT_-_WP1_criteria'!AS66),"#N/A",'INPUT_-_WP1_criteria'!AS66)</f>
        <v>0.4</v>
      </c>
      <c r="DS28" s="44">
        <f>IF(ISNA('INPUT_-_WP1_criteria'!AT66),"#N/A",'INPUT_-_WP1_criteria'!AT66)</f>
        <v>0.8</v>
      </c>
      <c r="DT28" s="44">
        <f>IF(ISNA('INPUT_-_WP1_criteria'!AU66),"#N/A",'INPUT_-_WP1_criteria'!AU66)</f>
        <v>0.6</v>
      </c>
      <c r="DU28" s="44">
        <f>IF(ISNA('INPUT_-_WP1_criteria'!AV66),"#N/A",'INPUT_-_WP1_criteria'!AV66)</f>
        <v>0.8</v>
      </c>
      <c r="DV28" s="44">
        <f>IF(ISNA('INPUT_-_WP1_criteria'!AW66),"#N/A",'INPUT_-_WP1_criteria'!AW66)</f>
        <v>0.6</v>
      </c>
      <c r="DW28" s="44">
        <f>IF(ISNA('INPUT_-_WP1_criteria'!AX66),"#N/A",'INPUT_-_WP1_criteria'!AX66)</f>
        <v>0.8</v>
      </c>
      <c r="DX28" s="44">
        <f>IF(ISNA('INPUT_-_WP1_criteria'!AY66),"#N/A",'INPUT_-_WP1_criteria'!AY66)</f>
        <v>0.6</v>
      </c>
      <c r="DY28" s="44">
        <f>IF(ISNA('INPUT_-_WP1_criteria'!AZ66),"#N/A",'INPUT_-_WP1_criteria'!AZ66)</f>
        <v>0.8</v>
      </c>
      <c r="DZ28" s="44">
        <f>IF(ISNA('INPUT_-_WP1_criteria'!BA66),"#N/A",'INPUT_-_WP1_criteria'!BA66)</f>
        <v>0.6</v>
      </c>
      <c r="EA28" s="181">
        <f>IF(ISNA('INPUT_-_WP1_criteria'!BB66),"#N/A",'INPUT_-_WP1_criteria'!BB66)</f>
        <v>0.6</v>
      </c>
      <c r="EB28" s="187"/>
      <c r="EC28" s="184">
        <f>IF(ISNA('INPUT_-_WP1_criteria'!BC66),"#N/A",'INPUT_-_WP1_criteria'!BC66)</f>
        <v>0.8</v>
      </c>
      <c r="ED28" s="44">
        <f>IF(ISNA('INPUT_-_WP1_criteria'!BD66),"#N/A",'INPUT_-_WP1_criteria'!BD66)</f>
        <v>1</v>
      </c>
      <c r="EE28" s="44">
        <f>IF(ISNA('INPUT_-_WP1_criteria'!BE66),"#N/A",'INPUT_-_WP1_criteria'!BE66)</f>
        <v>1</v>
      </c>
      <c r="EF28" s="44">
        <f>IF(ISNA('INPUT_-_WP1_criteria'!BF66),"#N/A",'INPUT_-_WP1_criteria'!BF66)</f>
        <v>1</v>
      </c>
      <c r="EG28" s="44">
        <f>IF(ISNA('INPUT_-_WP1_criteria'!BG66),"#N/A",'INPUT_-_WP1_criteria'!BG66)</f>
        <v>0.6</v>
      </c>
      <c r="EH28" s="44" t="str">
        <f>IF(ISNA('INPUT_-_WP1_criteria'!BH66),"#N/A",'INPUT_-_WP1_criteria'!BH66)</f>
        <v>#N/A</v>
      </c>
      <c r="EI28" s="44">
        <f>IF(ISNA('INPUT_-_WP1_criteria'!BI66),"#N/A",'INPUT_-_WP1_criteria'!BI66)</f>
        <v>1</v>
      </c>
      <c r="EJ28" s="44">
        <f>IF(ISNA('INPUT_-_WP1_criteria'!BJ66),"#N/A",'INPUT_-_WP1_criteria'!BJ66)</f>
        <v>1</v>
      </c>
      <c r="EK28" s="44">
        <f>IF(ISNA('INPUT_-_WP1_criteria'!BK66),"#N/A",'INPUT_-_WP1_criteria'!BK66)</f>
        <v>1</v>
      </c>
      <c r="EL28" s="44">
        <f>IF(ISNA('INPUT_-_WP1_criteria'!BL66),"#N/A",'INPUT_-_WP1_criteria'!BL66)</f>
        <v>1</v>
      </c>
      <c r="EM28" s="44">
        <f>IF(ISNA('INPUT_-_WP1_criteria'!BM66),"#N/A",'INPUT_-_WP1_criteria'!BM66)</f>
        <v>1</v>
      </c>
      <c r="EN28" s="44">
        <f>IF(ISNA('INPUT_-_WP1_criteria'!BN66),"#N/A",'INPUT_-_WP1_criteria'!BN66)</f>
        <v>1</v>
      </c>
      <c r="EO28" s="44">
        <f>IF(ISNA('INPUT_-_WP1_criteria'!BO66),"#N/A",'INPUT_-_WP1_criteria'!BO66)</f>
        <v>1</v>
      </c>
      <c r="EP28" s="44">
        <f>IF(ISNA('INPUT_-_WP1_criteria'!BP66),"#N/A",'INPUT_-_WP1_criteria'!BP66)</f>
        <v>1</v>
      </c>
      <c r="EQ28" s="44">
        <f>IF(ISNA('INPUT_-_WP1_criteria'!BQ66),"#N/A",'INPUT_-_WP1_criteria'!BQ66)</f>
        <v>1</v>
      </c>
      <c r="ER28" s="44">
        <f>IF(ISNA('INPUT_-_WP1_criteria'!BR66),"#N/A",'INPUT_-_WP1_criteria'!BR66)</f>
        <v>1</v>
      </c>
      <c r="ES28" s="44">
        <f>IF(ISNA('INPUT_-_WP1_criteria'!BS66),"#N/A",'INPUT_-_WP1_criteria'!BS66)</f>
        <v>1</v>
      </c>
      <c r="ET28" s="44">
        <f>IF(ISNA('INPUT_-_WP1_criteria'!BT66),"#N/A",'INPUT_-_WP1_criteria'!BT66)</f>
        <v>0.8</v>
      </c>
      <c r="EU28" s="44">
        <f>IF(ISNA('INPUT_-_WP1_criteria'!BU66),"#N/A",'INPUT_-_WP1_criteria'!BU66)</f>
        <v>0</v>
      </c>
      <c r="EV28" s="44">
        <f>IF(ISNA('INPUT_-_WP1_criteria'!BV66),"#N/A",'INPUT_-_WP1_criteria'!BV66)</f>
        <v>0.8</v>
      </c>
      <c r="EW28" s="44">
        <f>IF(ISNA('INPUT_-_WP1_criteria'!BW66),"#N/A",'INPUT_-_WP1_criteria'!BW66)</f>
        <v>0.8</v>
      </c>
      <c r="EX28" s="44">
        <f>IF(ISNA('INPUT_-_WP1_criteria'!BX66),"#N/A",'INPUT_-_WP1_criteria'!BX66)</f>
        <v>1</v>
      </c>
      <c r="EY28" s="44">
        <f>IF(ISNA('INPUT_-_WP1_criteria'!BY66),"#N/A",'INPUT_-_WP1_criteria'!BY66)</f>
        <v>0.8</v>
      </c>
      <c r="EZ28" s="44"/>
      <c r="HN28" s="179"/>
    </row>
    <row r="29" spans="1:222" customFormat="1" ht="38.25">
      <c r="A29" s="40">
        <f>A28+1</f>
        <v>22</v>
      </c>
      <c r="B29" s="200"/>
      <c r="C29" s="55" t="s">
        <v>164</v>
      </c>
      <c r="D29" s="42">
        <v>3</v>
      </c>
      <c r="E29" s="45" t="str">
        <f>'INPUT_-_WP1_criteria'!C68</f>
        <v>Popular programming language</v>
      </c>
      <c r="F29" s="45" t="str">
        <f>'INPUT_-_WP1_criteria'!D68</f>
        <v>Popular programming language</v>
      </c>
      <c r="G29" s="45" t="str">
        <f>'INPUT_-_WP1_criteria'!E68</f>
        <v>Popular programming language</v>
      </c>
      <c r="H29" s="45" t="str">
        <f>'INPUT_-_WP1_criteria'!F68</f>
        <v>Popular programming language</v>
      </c>
      <c r="I29" s="45" t="str">
        <f>'INPUT_-_WP1_criteria'!G68</f>
        <v>Popular programming language</v>
      </c>
      <c r="J29" s="45" t="str">
        <f>'INPUT_-_WP1_criteria'!H68</f>
        <v>Popular programming language</v>
      </c>
      <c r="K29" s="45" t="str">
        <f>'INPUT_-_WP1_criteria'!I68</f>
        <v>Popular programming language</v>
      </c>
      <c r="L29" s="45" t="str">
        <f>'INPUT_-_WP1_criteria'!J68</f>
        <v>Popular programming language</v>
      </c>
      <c r="M29" s="45" t="str">
        <f>'INPUT_-_WP1_criteria'!K68</f>
        <v>Popular programming language</v>
      </c>
      <c r="N29" s="45" t="str">
        <f>'INPUT_-_WP1_criteria'!L68</f>
        <v>Popular programming language</v>
      </c>
      <c r="O29" s="45" t="str">
        <f>'INPUT_-_WP1_criteria'!M68</f>
        <v>Popular programming language</v>
      </c>
      <c r="P29" s="45" t="str">
        <f>'INPUT_-_WP1_criteria'!N68</f>
        <v>Popular programming language</v>
      </c>
      <c r="Q29" s="45" t="str">
        <f>'INPUT_-_WP1_criteria'!O68</f>
        <v>Popular programming language</v>
      </c>
      <c r="R29" s="45" t="str">
        <f>'INPUT_-_WP1_criteria'!P68</f>
        <v>Popular programming language</v>
      </c>
      <c r="S29" s="45" t="str">
        <f>'INPUT_-_WP1_criteria'!Q68</f>
        <v>Popular programming language</v>
      </c>
      <c r="T29" s="45" t="str">
        <f>'INPUT_-_WP1_criteria'!R68</f>
        <v>Popular programming language</v>
      </c>
      <c r="U29" s="45" t="str">
        <f>'INPUT_-_WP1_criteria'!S68</f>
        <v>Popular programming language</v>
      </c>
      <c r="V29" s="45" t="str">
        <f>'INPUT_-_WP1_criteria'!T68</f>
        <v>Popular programming language</v>
      </c>
      <c r="W29" s="45" t="str">
        <f>'INPUT_-_WP1_criteria'!U68</f>
        <v>Popular programming language</v>
      </c>
      <c r="X29" s="45" t="str">
        <f>'INPUT_-_WP1_criteria'!V68</f>
        <v>Popular programming language</v>
      </c>
      <c r="Y29" s="45" t="str">
        <f>'INPUT_-_WP1_criteria'!W68</f>
        <v>Popular programming language</v>
      </c>
      <c r="Z29" s="45" t="str">
        <f>'INPUT_-_WP1_criteria'!X68</f>
        <v>Popular programming language</v>
      </c>
      <c r="AA29" s="45" t="str">
        <f>'INPUT_-_WP1_criteria'!Y68</f>
        <v>Popular programming language</v>
      </c>
      <c r="AB29" s="45" t="str">
        <f>'INPUT_-_WP1_criteria'!Z68</f>
        <v>Popular programming language</v>
      </c>
      <c r="AC29" s="45" t="str">
        <f>'INPUT_-_WP1_criteria'!AA68</f>
        <v>Popular programming language</v>
      </c>
      <c r="AD29" s="45" t="str">
        <f>'INPUT_-_WP1_criteria'!AB68</f>
        <v>Popular programming language</v>
      </c>
      <c r="AE29" s="45" t="str">
        <f>'INPUT_-_WP1_criteria'!AC68</f>
        <v>Popular programming language</v>
      </c>
      <c r="AF29" s="45" t="str">
        <f>'INPUT_-_WP1_criteria'!AD68</f>
        <v>Popular programming language</v>
      </c>
      <c r="AG29" s="45" t="str">
        <f>'INPUT_-_WP1_criteria'!AE68</f>
        <v>Popular programming language</v>
      </c>
      <c r="AH29" s="45" t="str">
        <f>'INPUT_-_WP1_criteria'!AF68</f>
        <v>Popular programming language</v>
      </c>
      <c r="AI29" s="45" t="str">
        <f>'INPUT_-_WP1_criteria'!AG68</f>
        <v>Popular programming language</v>
      </c>
      <c r="AJ29" s="45" t="str">
        <f>'INPUT_-_WP1_criteria'!AH68</f>
        <v>Popular programming language</v>
      </c>
      <c r="AK29" s="45" t="str">
        <f>'INPUT_-_WP1_criteria'!AI68</f>
        <v>Popular programming language</v>
      </c>
      <c r="AL29" s="45" t="str">
        <f>'INPUT_-_WP1_criteria'!AJ68</f>
        <v>Popular programming language</v>
      </c>
      <c r="AM29" s="45" t="e">
        <f>'INPUT_-_WP1_criteria'!AK68</f>
        <v>#N/A</v>
      </c>
      <c r="AN29" s="45" t="str">
        <f>'INPUT_-_WP1_criteria'!AL68</f>
        <v>Popular programming language</v>
      </c>
      <c r="AO29" s="45" t="str">
        <f>'INPUT_-_WP1_criteria'!AM68</f>
        <v>Popular programming language</v>
      </c>
      <c r="AP29" s="45" t="str">
        <f>'INPUT_-_WP1_criteria'!AN68</f>
        <v>Popular programming language</v>
      </c>
      <c r="AQ29" s="45" t="str">
        <f>'INPUT_-_WP1_criteria'!AO68</f>
        <v>Popular programming language</v>
      </c>
      <c r="AR29" s="45" t="str">
        <f>'INPUT_-_WP1_criteria'!AP68</f>
        <v>Popular programming language</v>
      </c>
      <c r="AS29" s="45" t="str">
        <f>'INPUT_-_WP1_criteria'!AQ68</f>
        <v>Popular programming language</v>
      </c>
      <c r="AT29" s="45" t="str">
        <f>'INPUT_-_WP1_criteria'!AR68</f>
        <v>Popular programming language</v>
      </c>
      <c r="AU29" s="45" t="str">
        <f>'INPUT_-_WP1_criteria'!AS68</f>
        <v>Popular programming language</v>
      </c>
      <c r="AV29" s="45" t="str">
        <f>'INPUT_-_WP1_criteria'!AT68</f>
        <v>Popular programming language</v>
      </c>
      <c r="AW29" s="45" t="str">
        <f>'INPUT_-_WP1_criteria'!AU68</f>
        <v>Popular programming language</v>
      </c>
      <c r="AX29" s="45" t="str">
        <f>'INPUT_-_WP1_criteria'!AV68</f>
        <v>Popular programming language</v>
      </c>
      <c r="AY29" s="45" t="str">
        <f>'INPUT_-_WP1_criteria'!AW68</f>
        <v>Popular programming language</v>
      </c>
      <c r="AZ29" s="45" t="str">
        <f>'INPUT_-_WP1_criteria'!AX68</f>
        <v>Popular programming language</v>
      </c>
      <c r="BA29" s="45" t="str">
        <f>'INPUT_-_WP1_criteria'!AY68</f>
        <v>Popular programming language</v>
      </c>
      <c r="BB29" s="45" t="str">
        <f>'INPUT_-_WP1_criteria'!AZ68</f>
        <v>Popular programming language</v>
      </c>
      <c r="BC29" s="45" t="str">
        <f>'INPUT_-_WP1_criteria'!BA68</f>
        <v>Popular programming language</v>
      </c>
      <c r="BD29" s="133" t="str">
        <f>'INPUT_-_WP1_criteria'!BB68</f>
        <v>Popular programming language</v>
      </c>
      <c r="BE29" s="140" t="str">
        <f>'INPUT_-_WP1_criteria'!BC68</f>
        <v>Common programming language</v>
      </c>
      <c r="BF29" s="45" t="str">
        <f>'INPUT_-_WP1_criteria'!BD68</f>
        <v>Common programming language</v>
      </c>
      <c r="BG29" s="45" t="str">
        <f>'INPUT_-_WP1_criteria'!BE68</f>
        <v>Common programming language</v>
      </c>
      <c r="BH29" s="45" t="str">
        <f>'INPUT_-_WP1_criteria'!BF68</f>
        <v>Popular programming language</v>
      </c>
      <c r="BI29" s="45" t="str">
        <f>'INPUT_-_WP1_criteria'!BG68</f>
        <v>Popular programming language</v>
      </c>
      <c r="BJ29" s="45" t="e">
        <f>'INPUT_-_WP1_criteria'!BH68</f>
        <v>#N/A</v>
      </c>
      <c r="BK29" s="45" t="str">
        <f>'INPUT_-_WP1_criteria'!BI68</f>
        <v>Common programming language</v>
      </c>
      <c r="BL29" s="45" t="str">
        <f>'INPUT_-_WP1_criteria'!BJ68</f>
        <v>Common programming language</v>
      </c>
      <c r="BM29" s="45" t="str">
        <f>'INPUT_-_WP1_criteria'!BK68</f>
        <v>Common programming language</v>
      </c>
      <c r="BN29" s="45" t="str">
        <f>'INPUT_-_WP1_criteria'!BL68</f>
        <v>Common programming language</v>
      </c>
      <c r="BO29" s="45" t="str">
        <f>'INPUT_-_WP1_criteria'!BM68</f>
        <v>Common programming language</v>
      </c>
      <c r="BP29" s="45" t="str">
        <f>'INPUT_-_WP1_criteria'!BN68</f>
        <v>Popular programming language</v>
      </c>
      <c r="BQ29" s="45" t="str">
        <f>'INPUT_-_WP1_criteria'!BO68</f>
        <v>Common programming language</v>
      </c>
      <c r="BR29" s="45" t="str">
        <f>'INPUT_-_WP1_criteria'!BP68</f>
        <v>Common programming language</v>
      </c>
      <c r="BS29" s="45" t="str">
        <f>'INPUT_-_WP1_criteria'!BQ68</f>
        <v>Popular programming language</v>
      </c>
      <c r="BT29" s="45" t="str">
        <f>'INPUT_-_WP1_criteria'!BR68</f>
        <v>Popular programming language</v>
      </c>
      <c r="BU29" s="45" t="str">
        <f>'INPUT_-_WP1_criteria'!BS68</f>
        <v>Common programming language</v>
      </c>
      <c r="BV29" s="45" t="str">
        <f>'INPUT_-_WP1_criteria'!BT68</f>
        <v>Popular programming language</v>
      </c>
      <c r="BW29" s="45" t="str">
        <f>'INPUT_-_WP1_criteria'!BU68</f>
        <v>Popular programming language</v>
      </c>
      <c r="BX29" s="45" t="str">
        <f>'INPUT_-_WP1_criteria'!BV68</f>
        <v>Popular programming language</v>
      </c>
      <c r="BY29" s="45" t="str">
        <f>'INPUT_-_WP1_criteria'!BW68</f>
        <v>Popular programming language</v>
      </c>
      <c r="BZ29" s="45" t="str">
        <f>'INPUT_-_WP1_criteria'!BX68</f>
        <v>Popular programming language</v>
      </c>
      <c r="CA29" s="45" t="str">
        <f>'INPUT_-_WP1_criteria'!BY68</f>
        <v>Popular programming language</v>
      </c>
      <c r="CB29" s="44">
        <f>IF(ISNA('INPUT_-_WP1_criteria'!C69),"#N/A",'INPUT_-_WP1_criteria'!C69)</f>
        <v>1</v>
      </c>
      <c r="CC29" s="44">
        <f>IF(ISNA('INPUT_-_WP1_criteria'!D69),"#N/A",'INPUT_-_WP1_criteria'!D69)</f>
        <v>1</v>
      </c>
      <c r="CD29" s="44">
        <f>IF(ISNA('INPUT_-_WP1_criteria'!E69),"#N/A",'INPUT_-_WP1_criteria'!E69)</f>
        <v>1</v>
      </c>
      <c r="CE29" s="44">
        <f>IF(ISNA('INPUT_-_WP1_criteria'!F69),"#N/A",'INPUT_-_WP1_criteria'!F69)</f>
        <v>1</v>
      </c>
      <c r="CF29" s="44">
        <f>IF(ISNA('INPUT_-_WP1_criteria'!G69),"#N/A",'INPUT_-_WP1_criteria'!G69)</f>
        <v>1</v>
      </c>
      <c r="CG29" s="44">
        <f>IF(ISNA('INPUT_-_WP1_criteria'!H69),"#N/A",'INPUT_-_WP1_criteria'!H69)</f>
        <v>1</v>
      </c>
      <c r="CH29" s="44">
        <f>IF(ISNA('INPUT_-_WP1_criteria'!I69),"#N/A",'INPUT_-_WP1_criteria'!I69)</f>
        <v>1</v>
      </c>
      <c r="CI29" s="44">
        <f>IF(ISNA('INPUT_-_WP1_criteria'!J69),"#N/A",'INPUT_-_WP1_criteria'!J69)</f>
        <v>1</v>
      </c>
      <c r="CJ29" s="44">
        <f>IF(ISNA('INPUT_-_WP1_criteria'!K69),"#N/A",'INPUT_-_WP1_criteria'!K69)</f>
        <v>1</v>
      </c>
      <c r="CK29" s="44">
        <f>IF(ISNA('INPUT_-_WP1_criteria'!L69),"#N/A",'INPUT_-_WP1_criteria'!L69)</f>
        <v>1</v>
      </c>
      <c r="CL29" s="44">
        <f>IF(ISNA('INPUT_-_WP1_criteria'!M69),"#N/A",'INPUT_-_WP1_criteria'!M69)</f>
        <v>1</v>
      </c>
      <c r="CM29" s="44">
        <f>IF(ISNA('INPUT_-_WP1_criteria'!N69),"#N/A",'INPUT_-_WP1_criteria'!N69)</f>
        <v>1</v>
      </c>
      <c r="CN29" s="44">
        <f>IF(ISNA('INPUT_-_WP1_criteria'!O69),"#N/A",'INPUT_-_WP1_criteria'!O69)</f>
        <v>1</v>
      </c>
      <c r="CO29" s="44">
        <f>IF(ISNA('INPUT_-_WP1_criteria'!P69),"#N/A",'INPUT_-_WP1_criteria'!P69)</f>
        <v>1</v>
      </c>
      <c r="CP29" s="44">
        <f>IF(ISNA('INPUT_-_WP1_criteria'!Q69),"#N/A",'INPUT_-_WP1_criteria'!Q69)</f>
        <v>1</v>
      </c>
      <c r="CQ29" s="44">
        <f>IF(ISNA('INPUT_-_WP1_criteria'!R69),"#N/A",'INPUT_-_WP1_criteria'!R69)</f>
        <v>1</v>
      </c>
      <c r="CR29" s="44">
        <f>IF(ISNA('INPUT_-_WP1_criteria'!S69),"#N/A",'INPUT_-_WP1_criteria'!S69)</f>
        <v>1</v>
      </c>
      <c r="CS29" s="44">
        <f>IF(ISNA('INPUT_-_WP1_criteria'!T69),"#N/A",'INPUT_-_WP1_criteria'!T69)</f>
        <v>1</v>
      </c>
      <c r="CT29" s="44">
        <f>IF(ISNA('INPUT_-_WP1_criteria'!U69),"#N/A",'INPUT_-_WP1_criteria'!U69)</f>
        <v>1</v>
      </c>
      <c r="CU29" s="44">
        <f>IF(ISNA('INPUT_-_WP1_criteria'!V69),"#N/A",'INPUT_-_WP1_criteria'!V69)</f>
        <v>1</v>
      </c>
      <c r="CV29" s="44">
        <f>IF(ISNA('INPUT_-_WP1_criteria'!W69),"#N/A",'INPUT_-_WP1_criteria'!W69)</f>
        <v>1</v>
      </c>
      <c r="CW29" s="44">
        <f>IF(ISNA('INPUT_-_WP1_criteria'!X69),"#N/A",'INPUT_-_WP1_criteria'!X69)</f>
        <v>1</v>
      </c>
      <c r="CX29" s="44">
        <f>IF(ISNA('INPUT_-_WP1_criteria'!Y69),"#N/A",'INPUT_-_WP1_criteria'!Y69)</f>
        <v>1</v>
      </c>
      <c r="CY29" s="44">
        <f>IF(ISNA('INPUT_-_WP1_criteria'!Z69),"#N/A",'INPUT_-_WP1_criteria'!Z69)</f>
        <v>1</v>
      </c>
      <c r="CZ29" s="44">
        <f>IF(ISNA('INPUT_-_WP1_criteria'!AA69),"#N/A",'INPUT_-_WP1_criteria'!AA69)</f>
        <v>1</v>
      </c>
      <c r="DA29" s="44">
        <f>IF(ISNA('INPUT_-_WP1_criteria'!AB69),"#N/A",'INPUT_-_WP1_criteria'!AB69)</f>
        <v>1</v>
      </c>
      <c r="DB29" s="44">
        <f>IF(ISNA('INPUT_-_WP1_criteria'!AC69),"#N/A",'INPUT_-_WP1_criteria'!AC69)</f>
        <v>1</v>
      </c>
      <c r="DC29" s="44">
        <f>IF(ISNA('INPUT_-_WP1_criteria'!AD69),"#N/A",'INPUT_-_WP1_criteria'!AD69)</f>
        <v>1</v>
      </c>
      <c r="DD29" s="44">
        <f>IF(ISNA('INPUT_-_WP1_criteria'!AE69),"#N/A",'INPUT_-_WP1_criteria'!AE69)</f>
        <v>1</v>
      </c>
      <c r="DE29" s="44">
        <f>IF(ISNA('INPUT_-_WP1_criteria'!AF69),"#N/A",'INPUT_-_WP1_criteria'!AF69)</f>
        <v>1</v>
      </c>
      <c r="DF29" s="44">
        <f>IF(ISNA('INPUT_-_WP1_criteria'!AG69),"#N/A",'INPUT_-_WP1_criteria'!AG69)</f>
        <v>1</v>
      </c>
      <c r="DG29" s="44">
        <f>IF(ISNA('INPUT_-_WP1_criteria'!AH69),"#N/A",'INPUT_-_WP1_criteria'!AH69)</f>
        <v>1</v>
      </c>
      <c r="DH29" s="44">
        <f>IF(ISNA('INPUT_-_WP1_criteria'!AI69),"#N/A",'INPUT_-_WP1_criteria'!AI69)</f>
        <v>1</v>
      </c>
      <c r="DI29" s="44">
        <f>IF(ISNA('INPUT_-_WP1_criteria'!AJ69),"#N/A",'INPUT_-_WP1_criteria'!AJ69)</f>
        <v>1</v>
      </c>
      <c r="DJ29" s="44" t="str">
        <f>IF(ISNA('INPUT_-_WP1_criteria'!AK69),"#N/A",'INPUT_-_WP1_criteria'!AK69)</f>
        <v>#N/A</v>
      </c>
      <c r="DK29" s="44">
        <f>IF(ISNA('INPUT_-_WP1_criteria'!AL69),"#N/A",'INPUT_-_WP1_criteria'!AL69)</f>
        <v>1</v>
      </c>
      <c r="DL29" s="44">
        <f>IF(ISNA('INPUT_-_WP1_criteria'!AM69),"#N/A",'INPUT_-_WP1_criteria'!AM69)</f>
        <v>1</v>
      </c>
      <c r="DM29" s="44">
        <f>IF(ISNA('INPUT_-_WP1_criteria'!AN69),"#N/A",'INPUT_-_WP1_criteria'!AN69)</f>
        <v>1</v>
      </c>
      <c r="DN29" s="44">
        <f>IF(ISNA('INPUT_-_WP1_criteria'!AO69),"#N/A",'INPUT_-_WP1_criteria'!AO69)</f>
        <v>1</v>
      </c>
      <c r="DO29" s="44">
        <f>IF(ISNA('INPUT_-_WP1_criteria'!AP69),"#N/A",'INPUT_-_WP1_criteria'!AP69)</f>
        <v>1</v>
      </c>
      <c r="DP29" s="44">
        <f>IF(ISNA('INPUT_-_WP1_criteria'!AQ69),"#N/A",'INPUT_-_WP1_criteria'!AQ69)</f>
        <v>1</v>
      </c>
      <c r="DQ29" s="44">
        <f>IF(ISNA('INPUT_-_WP1_criteria'!AR69),"#N/A",'INPUT_-_WP1_criteria'!AR69)</f>
        <v>1</v>
      </c>
      <c r="DR29" s="44">
        <f>IF(ISNA('INPUT_-_WP1_criteria'!AS69),"#N/A",'INPUT_-_WP1_criteria'!AS69)</f>
        <v>1</v>
      </c>
      <c r="DS29" s="44">
        <f>IF(ISNA('INPUT_-_WP1_criteria'!AT69),"#N/A",'INPUT_-_WP1_criteria'!AT69)</f>
        <v>1</v>
      </c>
      <c r="DT29" s="44">
        <f>IF(ISNA('INPUT_-_WP1_criteria'!AU69),"#N/A",'INPUT_-_WP1_criteria'!AU69)</f>
        <v>1</v>
      </c>
      <c r="DU29" s="44">
        <f>IF(ISNA('INPUT_-_WP1_criteria'!AV69),"#N/A",'INPUT_-_WP1_criteria'!AV69)</f>
        <v>1</v>
      </c>
      <c r="DV29" s="44">
        <f>IF(ISNA('INPUT_-_WP1_criteria'!AW69),"#N/A",'INPUT_-_WP1_criteria'!AW69)</f>
        <v>1</v>
      </c>
      <c r="DW29" s="44">
        <f>IF(ISNA('INPUT_-_WP1_criteria'!AX69),"#N/A",'INPUT_-_WP1_criteria'!AX69)</f>
        <v>1</v>
      </c>
      <c r="DX29" s="44">
        <f>IF(ISNA('INPUT_-_WP1_criteria'!AY69),"#N/A",'INPUT_-_WP1_criteria'!AY69)</f>
        <v>1</v>
      </c>
      <c r="DY29" s="44">
        <f>IF(ISNA('INPUT_-_WP1_criteria'!AZ69),"#N/A",'INPUT_-_WP1_criteria'!AZ69)</f>
        <v>1</v>
      </c>
      <c r="DZ29" s="44">
        <f>IF(ISNA('INPUT_-_WP1_criteria'!BA69),"#N/A",'INPUT_-_WP1_criteria'!BA69)</f>
        <v>1</v>
      </c>
      <c r="EA29" s="181">
        <f>IF(ISNA('INPUT_-_WP1_criteria'!BB69),"#N/A",'INPUT_-_WP1_criteria'!BB69)</f>
        <v>1</v>
      </c>
      <c r="EB29" s="187"/>
      <c r="EC29" s="184">
        <f>IF(ISNA('INPUT_-_WP1_criteria'!BC69),"#N/A",'INPUT_-_WP1_criteria'!BC69)</f>
        <v>0.66</v>
      </c>
      <c r="ED29" s="44">
        <f>IF(ISNA('INPUT_-_WP1_criteria'!BD69),"#N/A",'INPUT_-_WP1_criteria'!BD69)</f>
        <v>0.66</v>
      </c>
      <c r="EE29" s="44">
        <f>IF(ISNA('INPUT_-_WP1_criteria'!BE69),"#N/A",'INPUT_-_WP1_criteria'!BE69)</f>
        <v>0.66</v>
      </c>
      <c r="EF29" s="44">
        <f>IF(ISNA('INPUT_-_WP1_criteria'!BF69),"#N/A",'INPUT_-_WP1_criteria'!BF69)</f>
        <v>1</v>
      </c>
      <c r="EG29" s="44">
        <f>IF(ISNA('INPUT_-_WP1_criteria'!BG69),"#N/A",'INPUT_-_WP1_criteria'!BG69)</f>
        <v>1</v>
      </c>
      <c r="EH29" s="44" t="str">
        <f>IF(ISNA('INPUT_-_WP1_criteria'!BH69),"#N/A",'INPUT_-_WP1_criteria'!BH69)</f>
        <v>#N/A</v>
      </c>
      <c r="EI29" s="44">
        <f>IF(ISNA('INPUT_-_WP1_criteria'!BI69),"#N/A",'INPUT_-_WP1_criteria'!BI69)</f>
        <v>0.66</v>
      </c>
      <c r="EJ29" s="44">
        <f>IF(ISNA('INPUT_-_WP1_criteria'!BJ69),"#N/A",'INPUT_-_WP1_criteria'!BJ69)</f>
        <v>0.66</v>
      </c>
      <c r="EK29" s="44">
        <f>IF(ISNA('INPUT_-_WP1_criteria'!BK69),"#N/A",'INPUT_-_WP1_criteria'!BK69)</f>
        <v>0.66</v>
      </c>
      <c r="EL29" s="44">
        <f>IF(ISNA('INPUT_-_WP1_criteria'!BL69),"#N/A",'INPUT_-_WP1_criteria'!BL69)</f>
        <v>0.66</v>
      </c>
      <c r="EM29" s="44">
        <f>IF(ISNA('INPUT_-_WP1_criteria'!BM69),"#N/A",'INPUT_-_WP1_criteria'!BM69)</f>
        <v>0.66</v>
      </c>
      <c r="EN29" s="44">
        <f>IF(ISNA('INPUT_-_WP1_criteria'!BN69),"#N/A",'INPUT_-_WP1_criteria'!BN69)</f>
        <v>1</v>
      </c>
      <c r="EO29" s="44">
        <f>IF(ISNA('INPUT_-_WP1_criteria'!BO69),"#N/A",'INPUT_-_WP1_criteria'!BO69)</f>
        <v>0.66</v>
      </c>
      <c r="EP29" s="44">
        <f>IF(ISNA('INPUT_-_WP1_criteria'!BP69),"#N/A",'INPUT_-_WP1_criteria'!BP69)</f>
        <v>0.66</v>
      </c>
      <c r="EQ29" s="44">
        <f>IF(ISNA('INPUT_-_WP1_criteria'!BQ69),"#N/A",'INPUT_-_WP1_criteria'!BQ69)</f>
        <v>1</v>
      </c>
      <c r="ER29" s="44">
        <f>IF(ISNA('INPUT_-_WP1_criteria'!BR69),"#N/A",'INPUT_-_WP1_criteria'!BR69)</f>
        <v>1</v>
      </c>
      <c r="ES29" s="44">
        <f>IF(ISNA('INPUT_-_WP1_criteria'!BS69),"#N/A",'INPUT_-_WP1_criteria'!BS69)</f>
        <v>0.66</v>
      </c>
      <c r="ET29" s="44">
        <f>IF(ISNA('INPUT_-_WP1_criteria'!BT69),"#N/A",'INPUT_-_WP1_criteria'!BT69)</f>
        <v>1</v>
      </c>
      <c r="EU29" s="44">
        <f>IF(ISNA('INPUT_-_WP1_criteria'!BU69),"#N/A",'INPUT_-_WP1_criteria'!BU69)</f>
        <v>1</v>
      </c>
      <c r="EV29" s="44">
        <f>IF(ISNA('INPUT_-_WP1_criteria'!BV69),"#N/A",'INPUT_-_WP1_criteria'!BV69)</f>
        <v>1</v>
      </c>
      <c r="EW29" s="44">
        <f>IF(ISNA('INPUT_-_WP1_criteria'!BW69),"#N/A",'INPUT_-_WP1_criteria'!BW69)</f>
        <v>1</v>
      </c>
      <c r="EX29" s="44">
        <f>IF(ISNA('INPUT_-_WP1_criteria'!BX69),"#N/A",'INPUT_-_WP1_criteria'!BX69)</f>
        <v>1</v>
      </c>
      <c r="EY29" s="44">
        <f>IF(ISNA('INPUT_-_WP1_criteria'!BY69),"#N/A",'INPUT_-_WP1_criteria'!BY69)</f>
        <v>1</v>
      </c>
      <c r="EZ29" s="44"/>
      <c r="HN29" s="179"/>
    </row>
    <row r="30" spans="1:222" customFormat="1">
      <c r="A30" s="40">
        <f>A29+1</f>
        <v>23</v>
      </c>
      <c r="B30" s="200"/>
      <c r="C30" s="55" t="s">
        <v>165</v>
      </c>
      <c r="D30" s="42">
        <v>3</v>
      </c>
      <c r="E30" s="43" t="str">
        <f>'INPUT_-_WP1_criteria'!C70</f>
        <v>low</v>
      </c>
      <c r="F30" s="43" t="str">
        <f>'INPUT_-_WP1_criteria'!D70</f>
        <v>high</v>
      </c>
      <c r="G30" s="43" t="str">
        <f>'INPUT_-_WP1_criteria'!E70</f>
        <v>high</v>
      </c>
      <c r="H30" s="43" t="str">
        <f>'INPUT_-_WP1_criteria'!F70</f>
        <v>high</v>
      </c>
      <c r="I30" s="43" t="str">
        <f>'INPUT_-_WP1_criteria'!G70</f>
        <v>high</v>
      </c>
      <c r="J30" s="43" t="str">
        <f>'INPUT_-_WP1_criteria'!H70</f>
        <v>high</v>
      </c>
      <c r="K30" s="43" t="str">
        <f>'INPUT_-_WP1_criteria'!I70</f>
        <v>high</v>
      </c>
      <c r="L30" s="43" t="str">
        <f>'INPUT_-_WP1_criteria'!J70</f>
        <v>N/A</v>
      </c>
      <c r="M30" s="43" t="str">
        <f>'INPUT_-_WP1_criteria'!K70</f>
        <v>high</v>
      </c>
      <c r="N30" s="43" t="str">
        <f>'INPUT_-_WP1_criteria'!L70</f>
        <v>N/A</v>
      </c>
      <c r="O30" s="43" t="str">
        <f>'INPUT_-_WP1_criteria'!M70</f>
        <v>N/A</v>
      </c>
      <c r="P30" s="43" t="str">
        <f>'INPUT_-_WP1_criteria'!N70</f>
        <v>medium</v>
      </c>
      <c r="Q30" s="43" t="str">
        <f>'INPUT_-_WP1_criteria'!O70</f>
        <v>high</v>
      </c>
      <c r="R30" s="43" t="str">
        <f>'INPUT_-_WP1_criteria'!P70</f>
        <v>medium</v>
      </c>
      <c r="S30" s="43" t="str">
        <f>'INPUT_-_WP1_criteria'!Q70</f>
        <v>low</v>
      </c>
      <c r="T30" s="43" t="str">
        <f>'INPUT_-_WP1_criteria'!R70</f>
        <v>high</v>
      </c>
      <c r="U30" s="43" t="str">
        <f>'INPUT_-_WP1_criteria'!S70</f>
        <v>low</v>
      </c>
      <c r="V30" s="43" t="str">
        <f>'INPUT_-_WP1_criteria'!T70</f>
        <v>low</v>
      </c>
      <c r="W30" s="43" t="str">
        <f>'INPUT_-_WP1_criteria'!U70</f>
        <v>low</v>
      </c>
      <c r="X30" s="43" t="str">
        <f>'INPUT_-_WP1_criteria'!V70</f>
        <v>N/A</v>
      </c>
      <c r="Y30" s="43" t="str">
        <f>'INPUT_-_WP1_criteria'!W70</f>
        <v>low</v>
      </c>
      <c r="Z30" s="43" t="str">
        <f>'INPUT_-_WP1_criteria'!X70</f>
        <v>medium</v>
      </c>
      <c r="AA30" s="43" t="str">
        <f>'INPUT_-_WP1_criteria'!Y70</f>
        <v>medium</v>
      </c>
      <c r="AB30" s="43" t="str">
        <f>'INPUT_-_WP1_criteria'!Z70</f>
        <v>high</v>
      </c>
      <c r="AC30" s="43" t="str">
        <f>'INPUT_-_WP1_criteria'!AA70</f>
        <v>high</v>
      </c>
      <c r="AD30" s="43" t="str">
        <f>'INPUT_-_WP1_criteria'!AB70</f>
        <v>high</v>
      </c>
      <c r="AE30" s="43" t="str">
        <f>'INPUT_-_WP1_criteria'!AC70</f>
        <v>N/A</v>
      </c>
      <c r="AF30" s="43" t="str">
        <f>'INPUT_-_WP1_criteria'!AD70</f>
        <v>high</v>
      </c>
      <c r="AG30" s="43" t="str">
        <f>'INPUT_-_WP1_criteria'!AE70</f>
        <v>high</v>
      </c>
      <c r="AH30" s="43" t="str">
        <f>'INPUT_-_WP1_criteria'!AF70</f>
        <v>high</v>
      </c>
      <c r="AI30" s="43" t="str">
        <f>'INPUT_-_WP1_criteria'!AG70</f>
        <v>high</v>
      </c>
      <c r="AJ30" s="43" t="str">
        <f>'INPUT_-_WP1_criteria'!AH70</f>
        <v>low</v>
      </c>
      <c r="AK30" s="43" t="str">
        <f>'INPUT_-_WP1_criteria'!AI70</f>
        <v>high</v>
      </c>
      <c r="AL30" s="43" t="str">
        <f>'INPUT_-_WP1_criteria'!AJ70</f>
        <v>high</v>
      </c>
      <c r="AM30" s="43" t="str">
        <f>'INPUT_-_WP1_criteria'!AK70</f>
        <v>high</v>
      </c>
      <c r="AN30" s="43" t="str">
        <f>'INPUT_-_WP1_criteria'!AL70</f>
        <v>high</v>
      </c>
      <c r="AO30" s="43" t="str">
        <f>'INPUT_-_WP1_criteria'!AM70</f>
        <v>N/A</v>
      </c>
      <c r="AP30" s="43" t="str">
        <f>'INPUT_-_WP1_criteria'!AN70</f>
        <v>low</v>
      </c>
      <c r="AQ30" s="43" t="str">
        <f>'INPUT_-_WP1_criteria'!AO70</f>
        <v>N/A</v>
      </c>
      <c r="AR30" s="43" t="str">
        <f>'INPUT_-_WP1_criteria'!AP70</f>
        <v>medium</v>
      </c>
      <c r="AS30" s="43" t="str">
        <f>'INPUT_-_WP1_criteria'!AQ70</f>
        <v>N/A</v>
      </c>
      <c r="AT30" s="43" t="str">
        <f>'INPUT_-_WP1_criteria'!AR70</f>
        <v>low</v>
      </c>
      <c r="AU30" s="43" t="str">
        <f>'INPUT_-_WP1_criteria'!AS70</f>
        <v>low</v>
      </c>
      <c r="AV30" s="43" t="str">
        <f>'INPUT_-_WP1_criteria'!AT70</f>
        <v>high</v>
      </c>
      <c r="AW30" s="43" t="str">
        <f>'INPUT_-_WP1_criteria'!AU70</f>
        <v>high</v>
      </c>
      <c r="AX30" s="43" t="str">
        <f>'INPUT_-_WP1_criteria'!AV70</f>
        <v>low</v>
      </c>
      <c r="AY30" s="43" t="str">
        <f>'INPUT_-_WP1_criteria'!AW70</f>
        <v>N/A</v>
      </c>
      <c r="AZ30" s="43" t="str">
        <f>'INPUT_-_WP1_criteria'!AX70</f>
        <v>low</v>
      </c>
      <c r="BA30" s="43" t="str">
        <f>'INPUT_-_WP1_criteria'!AY70</f>
        <v>N/A</v>
      </c>
      <c r="BB30" s="43" t="str">
        <f>'INPUT_-_WP1_criteria'!AZ70</f>
        <v>N/A</v>
      </c>
      <c r="BC30" s="43" t="str">
        <f>'INPUT_-_WP1_criteria'!BA70</f>
        <v>N/A</v>
      </c>
      <c r="BD30" s="132" t="str">
        <f>'INPUT_-_WP1_criteria'!BB70</f>
        <v>N/A</v>
      </c>
      <c r="BE30" s="139" t="str">
        <f>'INPUT_-_WP1_criteria'!BC70</f>
        <v>high</v>
      </c>
      <c r="BF30" s="43" t="str">
        <f>'INPUT_-_WP1_criteria'!BD70</f>
        <v>high</v>
      </c>
      <c r="BG30" s="43" t="str">
        <f>'INPUT_-_WP1_criteria'!BE70</f>
        <v>low</v>
      </c>
      <c r="BH30" s="43" t="str">
        <f>'INPUT_-_WP1_criteria'!BF70</f>
        <v>high</v>
      </c>
      <c r="BI30" s="43" t="str">
        <f>'INPUT_-_WP1_criteria'!BG70</f>
        <v>medium</v>
      </c>
      <c r="BJ30" s="43" t="str">
        <f>'INPUT_-_WP1_criteria'!BH70</f>
        <v>high</v>
      </c>
      <c r="BK30" s="43" t="str">
        <f>'INPUT_-_WP1_criteria'!BI70</f>
        <v>high</v>
      </c>
      <c r="BL30" s="43" t="str">
        <f>'INPUT_-_WP1_criteria'!BJ70</f>
        <v>high</v>
      </c>
      <c r="BM30" s="43" t="str">
        <f>'INPUT_-_WP1_criteria'!BK70</f>
        <v>high</v>
      </c>
      <c r="BN30" s="43" t="str">
        <f>'INPUT_-_WP1_criteria'!BL70</f>
        <v>high</v>
      </c>
      <c r="BO30" s="43" t="str">
        <f>'INPUT_-_WP1_criteria'!BM70</f>
        <v>high</v>
      </c>
      <c r="BP30" s="43" t="str">
        <f>'INPUT_-_WP1_criteria'!BN70</f>
        <v>low</v>
      </c>
      <c r="BQ30" s="43" t="str">
        <f>'INPUT_-_WP1_criteria'!BO70</f>
        <v>N/A</v>
      </c>
      <c r="BR30" s="43" t="str">
        <f>'INPUT_-_WP1_criteria'!BP70</f>
        <v>N/A</v>
      </c>
      <c r="BS30" s="43" t="str">
        <f>'INPUT_-_WP1_criteria'!BQ70</f>
        <v>N/A</v>
      </c>
      <c r="BT30" s="43" t="str">
        <f>'INPUT_-_WP1_criteria'!BR70</f>
        <v>N/A</v>
      </c>
      <c r="BU30" s="43" t="str">
        <f>'INPUT_-_WP1_criteria'!BS70</f>
        <v>high</v>
      </c>
      <c r="BV30" s="43" t="str">
        <f>'INPUT_-_WP1_criteria'!BT70</f>
        <v>N/A</v>
      </c>
      <c r="BW30" s="43" t="str">
        <f>'INPUT_-_WP1_criteria'!BU70</f>
        <v>N/A</v>
      </c>
      <c r="BX30" s="43" t="str">
        <f>'INPUT_-_WP1_criteria'!BV70</f>
        <v>N/A</v>
      </c>
      <c r="BY30" s="43" t="str">
        <f>'INPUT_-_WP1_criteria'!BW70</f>
        <v>N/A</v>
      </c>
      <c r="BZ30" s="43" t="str">
        <f>'INPUT_-_WP1_criteria'!BX70</f>
        <v>N/A</v>
      </c>
      <c r="CA30" s="43" t="str">
        <f>'INPUT_-_WP1_criteria'!BY70</f>
        <v>N/A</v>
      </c>
      <c r="CB30" s="44">
        <f>IF(ISNA('INPUT_-_WP1_criteria'!C71),"#N/A",'INPUT_-_WP1_criteria'!C71)</f>
        <v>0.33</v>
      </c>
      <c r="CC30" s="44">
        <f>IF(ISNA('INPUT_-_WP1_criteria'!D71),"#N/A",'INPUT_-_WP1_criteria'!D71)</f>
        <v>1</v>
      </c>
      <c r="CD30" s="44">
        <f>IF(ISNA('INPUT_-_WP1_criteria'!E71),"#N/A",'INPUT_-_WP1_criteria'!E71)</f>
        <v>1</v>
      </c>
      <c r="CE30" s="44">
        <f>IF(ISNA('INPUT_-_WP1_criteria'!F71),"#N/A",'INPUT_-_WP1_criteria'!F71)</f>
        <v>1</v>
      </c>
      <c r="CF30" s="44">
        <f>IF(ISNA('INPUT_-_WP1_criteria'!G71),"#N/A",'INPUT_-_WP1_criteria'!G71)</f>
        <v>1</v>
      </c>
      <c r="CG30" s="44">
        <f>IF(ISNA('INPUT_-_WP1_criteria'!H71),"#N/A",'INPUT_-_WP1_criteria'!H71)</f>
        <v>1</v>
      </c>
      <c r="CH30" s="44">
        <f>IF(ISNA('INPUT_-_WP1_criteria'!I71),"#N/A",'INPUT_-_WP1_criteria'!I71)</f>
        <v>1</v>
      </c>
      <c r="CI30" s="44">
        <f>IF(ISNA('INPUT_-_WP1_criteria'!J71),"#N/A",'INPUT_-_WP1_criteria'!J71)</f>
        <v>0</v>
      </c>
      <c r="CJ30" s="44">
        <f>IF(ISNA('INPUT_-_WP1_criteria'!K71),"#N/A",'INPUT_-_WP1_criteria'!K71)</f>
        <v>1</v>
      </c>
      <c r="CK30" s="44">
        <f>IF(ISNA('INPUT_-_WP1_criteria'!L71),"#N/A",'INPUT_-_WP1_criteria'!L71)</f>
        <v>0</v>
      </c>
      <c r="CL30" s="44">
        <f>IF(ISNA('INPUT_-_WP1_criteria'!M71),"#N/A",'INPUT_-_WP1_criteria'!M71)</f>
        <v>0</v>
      </c>
      <c r="CM30" s="44">
        <f>IF(ISNA('INPUT_-_WP1_criteria'!N71),"#N/A",'INPUT_-_WP1_criteria'!N71)</f>
        <v>0.66</v>
      </c>
      <c r="CN30" s="44">
        <f>IF(ISNA('INPUT_-_WP1_criteria'!O71),"#N/A",'INPUT_-_WP1_criteria'!O71)</f>
        <v>1</v>
      </c>
      <c r="CO30" s="44">
        <f>IF(ISNA('INPUT_-_WP1_criteria'!P71),"#N/A",'INPUT_-_WP1_criteria'!P71)</f>
        <v>0.66</v>
      </c>
      <c r="CP30" s="44">
        <f>IF(ISNA('INPUT_-_WP1_criteria'!Q71),"#N/A",'INPUT_-_WP1_criteria'!Q71)</f>
        <v>0.33</v>
      </c>
      <c r="CQ30" s="44">
        <f>IF(ISNA('INPUT_-_WP1_criteria'!R71),"#N/A",'INPUT_-_WP1_criteria'!R71)</f>
        <v>1</v>
      </c>
      <c r="CR30" s="44">
        <f>IF(ISNA('INPUT_-_WP1_criteria'!S71),"#N/A",'INPUT_-_WP1_criteria'!S71)</f>
        <v>0.33</v>
      </c>
      <c r="CS30" s="44">
        <f>IF(ISNA('INPUT_-_WP1_criteria'!T71),"#N/A",'INPUT_-_WP1_criteria'!T71)</f>
        <v>0.33</v>
      </c>
      <c r="CT30" s="44">
        <f>IF(ISNA('INPUT_-_WP1_criteria'!U71),"#N/A",'INPUT_-_WP1_criteria'!U71)</f>
        <v>0.33</v>
      </c>
      <c r="CU30" s="44">
        <f>IF(ISNA('INPUT_-_WP1_criteria'!V71),"#N/A",'INPUT_-_WP1_criteria'!V71)</f>
        <v>0</v>
      </c>
      <c r="CV30" s="44">
        <f>IF(ISNA('INPUT_-_WP1_criteria'!W71),"#N/A",'INPUT_-_WP1_criteria'!W71)</f>
        <v>0.33</v>
      </c>
      <c r="CW30" s="44">
        <f>IF(ISNA('INPUT_-_WP1_criteria'!X71),"#N/A",'INPUT_-_WP1_criteria'!X71)</f>
        <v>0.66</v>
      </c>
      <c r="CX30" s="44">
        <f>IF(ISNA('INPUT_-_WP1_criteria'!Y71),"#N/A",'INPUT_-_WP1_criteria'!Y71)</f>
        <v>0.66</v>
      </c>
      <c r="CY30" s="44">
        <f>IF(ISNA('INPUT_-_WP1_criteria'!Z71),"#N/A",'INPUT_-_WP1_criteria'!Z71)</f>
        <v>1</v>
      </c>
      <c r="CZ30" s="44">
        <f>IF(ISNA('INPUT_-_WP1_criteria'!AA71),"#N/A",'INPUT_-_WP1_criteria'!AA71)</f>
        <v>1</v>
      </c>
      <c r="DA30" s="44">
        <f>IF(ISNA('INPUT_-_WP1_criteria'!AB71),"#N/A",'INPUT_-_WP1_criteria'!AB71)</f>
        <v>1</v>
      </c>
      <c r="DB30" s="44">
        <f>IF(ISNA('INPUT_-_WP1_criteria'!AC71),"#N/A",'INPUT_-_WP1_criteria'!AC71)</f>
        <v>0</v>
      </c>
      <c r="DC30" s="44">
        <f>IF(ISNA('INPUT_-_WP1_criteria'!AD71),"#N/A",'INPUT_-_WP1_criteria'!AD71)</f>
        <v>1</v>
      </c>
      <c r="DD30" s="44">
        <f>IF(ISNA('INPUT_-_WP1_criteria'!AE71),"#N/A",'INPUT_-_WP1_criteria'!AE71)</f>
        <v>1</v>
      </c>
      <c r="DE30" s="44">
        <f>IF(ISNA('INPUT_-_WP1_criteria'!AF71),"#N/A",'INPUT_-_WP1_criteria'!AF71)</f>
        <v>1</v>
      </c>
      <c r="DF30" s="44">
        <f>IF(ISNA('INPUT_-_WP1_criteria'!AG71),"#N/A",'INPUT_-_WP1_criteria'!AG71)</f>
        <v>1</v>
      </c>
      <c r="DG30" s="44">
        <f>IF(ISNA('INPUT_-_WP1_criteria'!AH71),"#N/A",'INPUT_-_WP1_criteria'!AH71)</f>
        <v>0.33</v>
      </c>
      <c r="DH30" s="44">
        <f>IF(ISNA('INPUT_-_WP1_criteria'!AI71),"#N/A",'INPUT_-_WP1_criteria'!AI71)</f>
        <v>1</v>
      </c>
      <c r="DI30" s="44">
        <f>IF(ISNA('INPUT_-_WP1_criteria'!AJ71),"#N/A",'INPUT_-_WP1_criteria'!AJ71)</f>
        <v>1</v>
      </c>
      <c r="DJ30" s="44">
        <f>IF(ISNA('INPUT_-_WP1_criteria'!AK71),"#N/A",'INPUT_-_WP1_criteria'!AK71)</f>
        <v>1</v>
      </c>
      <c r="DK30" s="44">
        <f>IF(ISNA('INPUT_-_WP1_criteria'!AL71),"#N/A",'INPUT_-_WP1_criteria'!AL71)</f>
        <v>1</v>
      </c>
      <c r="DL30" s="44">
        <f>IF(ISNA('INPUT_-_WP1_criteria'!AM71),"#N/A",'INPUT_-_WP1_criteria'!AM71)</f>
        <v>0</v>
      </c>
      <c r="DM30" s="44">
        <f>IF(ISNA('INPUT_-_WP1_criteria'!AN71),"#N/A",'INPUT_-_WP1_criteria'!AN71)</f>
        <v>0.33</v>
      </c>
      <c r="DN30" s="44">
        <f>IF(ISNA('INPUT_-_WP1_criteria'!AO71),"#N/A",'INPUT_-_WP1_criteria'!AO71)</f>
        <v>0</v>
      </c>
      <c r="DO30" s="44">
        <f>IF(ISNA('INPUT_-_WP1_criteria'!AP71),"#N/A",'INPUT_-_WP1_criteria'!AP71)</f>
        <v>0.66</v>
      </c>
      <c r="DP30" s="44">
        <f>IF(ISNA('INPUT_-_WP1_criteria'!AQ71),"#N/A",'INPUT_-_WP1_criteria'!AQ71)</f>
        <v>0</v>
      </c>
      <c r="DQ30" s="44">
        <f>IF(ISNA('INPUT_-_WP1_criteria'!AR71),"#N/A",'INPUT_-_WP1_criteria'!AR71)</f>
        <v>0.33</v>
      </c>
      <c r="DR30" s="44">
        <f>IF(ISNA('INPUT_-_WP1_criteria'!AS71),"#N/A",'INPUT_-_WP1_criteria'!AS71)</f>
        <v>0.33</v>
      </c>
      <c r="DS30" s="44">
        <f>IF(ISNA('INPUT_-_WP1_criteria'!AT71),"#N/A",'INPUT_-_WP1_criteria'!AT71)</f>
        <v>1</v>
      </c>
      <c r="DT30" s="44">
        <f>IF(ISNA('INPUT_-_WP1_criteria'!AU71),"#N/A",'INPUT_-_WP1_criteria'!AU71)</f>
        <v>1</v>
      </c>
      <c r="DU30" s="44">
        <f>IF(ISNA('INPUT_-_WP1_criteria'!AV71),"#N/A",'INPUT_-_WP1_criteria'!AV71)</f>
        <v>0.33</v>
      </c>
      <c r="DV30" s="44">
        <f>IF(ISNA('INPUT_-_WP1_criteria'!AW71),"#N/A",'INPUT_-_WP1_criteria'!AW71)</f>
        <v>0</v>
      </c>
      <c r="DW30" s="44">
        <f>IF(ISNA('INPUT_-_WP1_criteria'!AX71),"#N/A",'INPUT_-_WP1_criteria'!AX71)</f>
        <v>0.33</v>
      </c>
      <c r="DX30" s="44">
        <f>IF(ISNA('INPUT_-_WP1_criteria'!AY71),"#N/A",'INPUT_-_WP1_criteria'!AY71)</f>
        <v>0</v>
      </c>
      <c r="DY30" s="44">
        <f>IF(ISNA('INPUT_-_WP1_criteria'!AZ71),"#N/A",'INPUT_-_WP1_criteria'!AZ71)</f>
        <v>0</v>
      </c>
      <c r="DZ30" s="44">
        <f>IF(ISNA('INPUT_-_WP1_criteria'!BA71),"#N/A",'INPUT_-_WP1_criteria'!BA71)</f>
        <v>0</v>
      </c>
      <c r="EA30" s="181">
        <f>IF(ISNA('INPUT_-_WP1_criteria'!BB71),"#N/A",'INPUT_-_WP1_criteria'!BB71)</f>
        <v>0</v>
      </c>
      <c r="EB30" s="187"/>
      <c r="EC30" s="184">
        <f>IF(ISNA('INPUT_-_WP1_criteria'!BC71),"#N/A",'INPUT_-_WP1_criteria'!BC71)</f>
        <v>1</v>
      </c>
      <c r="ED30" s="44">
        <f>IF(ISNA('INPUT_-_WP1_criteria'!BD71),"#N/A",'INPUT_-_WP1_criteria'!BD71)</f>
        <v>1</v>
      </c>
      <c r="EE30" s="44">
        <f>IF(ISNA('INPUT_-_WP1_criteria'!BE71),"#N/A",'INPUT_-_WP1_criteria'!BE71)</f>
        <v>0.33</v>
      </c>
      <c r="EF30" s="44">
        <f>IF(ISNA('INPUT_-_WP1_criteria'!BF71),"#N/A",'INPUT_-_WP1_criteria'!BF71)</f>
        <v>1</v>
      </c>
      <c r="EG30" s="44">
        <f>IF(ISNA('INPUT_-_WP1_criteria'!BG71),"#N/A",'INPUT_-_WP1_criteria'!BG71)</f>
        <v>0.66</v>
      </c>
      <c r="EH30" s="44">
        <f>IF(ISNA('INPUT_-_WP1_criteria'!BH71),"#N/A",'INPUT_-_WP1_criteria'!BH71)</f>
        <v>1</v>
      </c>
      <c r="EI30" s="44">
        <f>IF(ISNA('INPUT_-_WP1_criteria'!BI71),"#N/A",'INPUT_-_WP1_criteria'!BI71)</f>
        <v>1</v>
      </c>
      <c r="EJ30" s="44">
        <f>IF(ISNA('INPUT_-_WP1_criteria'!BJ71),"#N/A",'INPUT_-_WP1_criteria'!BJ71)</f>
        <v>1</v>
      </c>
      <c r="EK30" s="44">
        <f>IF(ISNA('INPUT_-_WP1_criteria'!BK71),"#N/A",'INPUT_-_WP1_criteria'!BK71)</f>
        <v>1</v>
      </c>
      <c r="EL30" s="44">
        <f>IF(ISNA('INPUT_-_WP1_criteria'!BL71),"#N/A",'INPUT_-_WP1_criteria'!BL71)</f>
        <v>1</v>
      </c>
      <c r="EM30" s="44">
        <f>IF(ISNA('INPUT_-_WP1_criteria'!BM71),"#N/A",'INPUT_-_WP1_criteria'!BM71)</f>
        <v>1</v>
      </c>
      <c r="EN30" s="44">
        <f>IF(ISNA('INPUT_-_WP1_criteria'!BN71),"#N/A",'INPUT_-_WP1_criteria'!BN71)</f>
        <v>0.33</v>
      </c>
      <c r="EO30" s="44">
        <f>IF(ISNA('INPUT_-_WP1_criteria'!BO71),"#N/A",'INPUT_-_WP1_criteria'!BO71)</f>
        <v>0</v>
      </c>
      <c r="EP30" s="44">
        <f>IF(ISNA('INPUT_-_WP1_criteria'!BP71),"#N/A",'INPUT_-_WP1_criteria'!BP71)</f>
        <v>0</v>
      </c>
      <c r="EQ30" s="44">
        <f>IF(ISNA('INPUT_-_WP1_criteria'!BQ71),"#N/A",'INPUT_-_WP1_criteria'!BQ71)</f>
        <v>0</v>
      </c>
      <c r="ER30" s="44">
        <f>IF(ISNA('INPUT_-_WP1_criteria'!BR71),"#N/A",'INPUT_-_WP1_criteria'!BR71)</f>
        <v>0</v>
      </c>
      <c r="ES30" s="44">
        <f>IF(ISNA('INPUT_-_WP1_criteria'!BS71),"#N/A",'INPUT_-_WP1_criteria'!BS71)</f>
        <v>1</v>
      </c>
      <c r="ET30" s="44">
        <f>IF(ISNA('INPUT_-_WP1_criteria'!BT71),"#N/A",'INPUT_-_WP1_criteria'!BT71)</f>
        <v>0</v>
      </c>
      <c r="EU30" s="44">
        <f>IF(ISNA('INPUT_-_WP1_criteria'!BU71),"#N/A",'INPUT_-_WP1_criteria'!BU71)</f>
        <v>0</v>
      </c>
      <c r="EV30" s="44">
        <f>IF(ISNA('INPUT_-_WP1_criteria'!BV71),"#N/A",'INPUT_-_WP1_criteria'!BV71)</f>
        <v>0</v>
      </c>
      <c r="EW30" s="44">
        <f>IF(ISNA('INPUT_-_WP1_criteria'!BW71),"#N/A",'INPUT_-_WP1_criteria'!BW71)</f>
        <v>0</v>
      </c>
      <c r="EX30" s="44">
        <f>IF(ISNA('INPUT_-_WP1_criteria'!BX71),"#N/A",'INPUT_-_WP1_criteria'!BX71)</f>
        <v>0</v>
      </c>
      <c r="EY30" s="44">
        <f>IF(ISNA('INPUT_-_WP1_criteria'!BY71),"#N/A",'INPUT_-_WP1_criteria'!BY71)</f>
        <v>0</v>
      </c>
      <c r="EZ30" s="44"/>
      <c r="HN30" s="179"/>
    </row>
    <row r="31" spans="1:222" customFormat="1">
      <c r="A31" s="40">
        <f>A30+1</f>
        <v>24</v>
      </c>
      <c r="B31" s="200"/>
      <c r="C31" s="55" t="s">
        <v>166</v>
      </c>
      <c r="D31" s="42">
        <v>5</v>
      </c>
      <c r="E31" s="43" t="str">
        <f>'INPUT_-_WP1_criteria'!C72</f>
        <v>Level 5</v>
      </c>
      <c r="F31" s="43" t="str">
        <f>'INPUT_-_WP1_criteria'!D72</f>
        <v>Level 1</v>
      </c>
      <c r="G31" s="43" t="str">
        <f>'INPUT_-_WP1_criteria'!E72</f>
        <v>Level 1</v>
      </c>
      <c r="H31" s="43" t="str">
        <f>'INPUT_-_WP1_criteria'!F72</f>
        <v>Level 1</v>
      </c>
      <c r="I31" s="43" t="str">
        <f>'INPUT_-_WP1_criteria'!G72</f>
        <v>Level 1</v>
      </c>
      <c r="J31" s="43" t="str">
        <f>'INPUT_-_WP1_criteria'!H72</f>
        <v>Level 1</v>
      </c>
      <c r="K31" s="43" t="str">
        <f>'INPUT_-_WP1_criteria'!I72</f>
        <v>Level 4</v>
      </c>
      <c r="L31" s="43" t="str">
        <f>'INPUT_-_WP1_criteria'!J72</f>
        <v>Level 5</v>
      </c>
      <c r="M31" s="43" t="str">
        <f>'INPUT_-_WP1_criteria'!K72</f>
        <v>Level 1</v>
      </c>
      <c r="N31" s="43" t="str">
        <f>'INPUT_-_WP1_criteria'!L72</f>
        <v>Level 3</v>
      </c>
      <c r="O31" s="43" t="str">
        <f>'INPUT_-_WP1_criteria'!M72</f>
        <v>Level 5</v>
      </c>
      <c r="P31" s="43" t="str">
        <f>'INPUT_-_WP1_criteria'!N72</f>
        <v>Level 5</v>
      </c>
      <c r="Q31" s="43" t="str">
        <f>'INPUT_-_WP1_criteria'!O72</f>
        <v>Level 1</v>
      </c>
      <c r="R31" s="43" t="str">
        <f>'INPUT_-_WP1_criteria'!P72</f>
        <v>Level 2</v>
      </c>
      <c r="S31" s="43" t="str">
        <f>'INPUT_-_WP1_criteria'!Q72</f>
        <v>Level 5</v>
      </c>
      <c r="T31" s="43" t="str">
        <f>'INPUT_-_WP1_criteria'!R72</f>
        <v>Level 4</v>
      </c>
      <c r="U31" s="43" t="str">
        <f>'INPUT_-_WP1_criteria'!S72</f>
        <v>Level 5</v>
      </c>
      <c r="V31" s="43" t="str">
        <f>'INPUT_-_WP1_criteria'!T72</f>
        <v>Level 5</v>
      </c>
      <c r="W31" s="43" t="str">
        <f>'INPUT_-_WP1_criteria'!U72</f>
        <v>Level 5</v>
      </c>
      <c r="X31" s="43" t="str">
        <f>'INPUT_-_WP1_criteria'!V72</f>
        <v>Level 4</v>
      </c>
      <c r="Y31" s="43" t="str">
        <f>'INPUT_-_WP1_criteria'!W72</f>
        <v>Level 2</v>
      </c>
      <c r="Z31" s="43" t="str">
        <f>'INPUT_-_WP1_criteria'!X72</f>
        <v>Level 4</v>
      </c>
      <c r="AA31" s="43" t="str">
        <f>'INPUT_-_WP1_criteria'!Y72</f>
        <v>Level 5</v>
      </c>
      <c r="AB31" s="43" t="str">
        <f>'INPUT_-_WP1_criteria'!Z72</f>
        <v>Level 1</v>
      </c>
      <c r="AC31" s="43" t="str">
        <f>'INPUT_-_WP1_criteria'!AA72</f>
        <v>Level 1</v>
      </c>
      <c r="AD31" s="43" t="str">
        <f>'INPUT_-_WP1_criteria'!AB72</f>
        <v>Level 2</v>
      </c>
      <c r="AE31" s="43" t="str">
        <f>'INPUT_-_WP1_criteria'!AC72</f>
        <v>N/A</v>
      </c>
      <c r="AF31" s="43" t="str">
        <f>'INPUT_-_WP1_criteria'!AD72</f>
        <v>Level 1</v>
      </c>
      <c r="AG31" s="43" t="str">
        <f>'INPUT_-_WP1_criteria'!AE72</f>
        <v>Level 1</v>
      </c>
      <c r="AH31" s="43" t="str">
        <f>'INPUT_-_WP1_criteria'!AF72</f>
        <v>Level 2</v>
      </c>
      <c r="AI31" s="43" t="str">
        <f>'INPUT_-_WP1_criteria'!AG72</f>
        <v>N/A</v>
      </c>
      <c r="AJ31" s="43" t="str">
        <f>'INPUT_-_WP1_criteria'!AH72</f>
        <v>Level 5</v>
      </c>
      <c r="AK31" s="43" t="str">
        <f>'INPUT_-_WP1_criteria'!AI72</f>
        <v>Level 2</v>
      </c>
      <c r="AL31" s="43" t="str">
        <f>'INPUT_-_WP1_criteria'!AJ72</f>
        <v>Level 1</v>
      </c>
      <c r="AM31" s="43" t="str">
        <f>'INPUT_-_WP1_criteria'!AK72</f>
        <v>Level 1</v>
      </c>
      <c r="AN31" s="43" t="str">
        <f>'INPUT_-_WP1_criteria'!AL72</f>
        <v>Level 1</v>
      </c>
      <c r="AO31" s="43" t="str">
        <f>'INPUT_-_WP1_criteria'!AM72</f>
        <v>N/A</v>
      </c>
      <c r="AP31" s="43" t="str">
        <f>'INPUT_-_WP1_criteria'!AN72</f>
        <v>Level 5</v>
      </c>
      <c r="AQ31" s="43" t="str">
        <f>'INPUT_-_WP1_criteria'!AO72</f>
        <v>Level 5</v>
      </c>
      <c r="AR31" s="43" t="str">
        <f>'INPUT_-_WP1_criteria'!AP72</f>
        <v>Level 2</v>
      </c>
      <c r="AS31" s="43" t="str">
        <f>'INPUT_-_WP1_criteria'!AQ72</f>
        <v>N/A</v>
      </c>
      <c r="AT31" s="43" t="str">
        <f>'INPUT_-_WP1_criteria'!AR72</f>
        <v>Level 4</v>
      </c>
      <c r="AU31" s="43" t="str">
        <f>'INPUT_-_WP1_criteria'!AS72</f>
        <v>Level 5</v>
      </c>
      <c r="AV31" s="43" t="str">
        <f>'INPUT_-_WP1_criteria'!AT72</f>
        <v>Level 2</v>
      </c>
      <c r="AW31" s="43" t="str">
        <f>'INPUT_-_WP1_criteria'!AU72</f>
        <v>Level 1</v>
      </c>
      <c r="AX31" s="43" t="str">
        <f>'INPUT_-_WP1_criteria'!AV72</f>
        <v>N/A</v>
      </c>
      <c r="AY31" s="43" t="str">
        <f>'INPUT_-_WP1_criteria'!AW72</f>
        <v>N/A</v>
      </c>
      <c r="AZ31" s="43" t="str">
        <f>'INPUT_-_WP1_criteria'!AX72</f>
        <v>N/A</v>
      </c>
      <c r="BA31" s="43" t="str">
        <f>'INPUT_-_WP1_criteria'!AY72</f>
        <v>N/A</v>
      </c>
      <c r="BB31" s="43" t="str">
        <f>'INPUT_-_WP1_criteria'!AZ72</f>
        <v>N/A</v>
      </c>
      <c r="BC31" s="43" t="str">
        <f>'INPUT_-_WP1_criteria'!BA72</f>
        <v>N/A</v>
      </c>
      <c r="BD31" s="132" t="str">
        <f>'INPUT_-_WP1_criteria'!BB72</f>
        <v>N/A</v>
      </c>
      <c r="BE31" s="139" t="str">
        <f>'INPUT_-_WP1_criteria'!BC72</f>
        <v>Level 1</v>
      </c>
      <c r="BF31" s="43" t="str">
        <f>'INPUT_-_WP1_criteria'!BD72</f>
        <v>Level 5</v>
      </c>
      <c r="BG31" s="43" t="str">
        <f>'INPUT_-_WP1_criteria'!BE72</f>
        <v>Level 5</v>
      </c>
      <c r="BH31" s="43" t="str">
        <f>'INPUT_-_WP1_criteria'!BF72</f>
        <v>Level 1</v>
      </c>
      <c r="BI31" s="43" t="str">
        <f>'INPUT_-_WP1_criteria'!BG72</f>
        <v>Level 5</v>
      </c>
      <c r="BJ31" s="43" t="str">
        <f>'INPUT_-_WP1_criteria'!BH72</f>
        <v>Level 2</v>
      </c>
      <c r="BK31" s="43" t="str">
        <f>'INPUT_-_WP1_criteria'!BI72</f>
        <v>Level 1</v>
      </c>
      <c r="BL31" s="43" t="str">
        <f>'INPUT_-_WP1_criteria'!BJ72</f>
        <v>Level 3</v>
      </c>
      <c r="BM31" s="43" t="str">
        <f>'INPUT_-_WP1_criteria'!BK72</f>
        <v>Level 4</v>
      </c>
      <c r="BN31" s="43" t="str">
        <f>'INPUT_-_WP1_criteria'!BL72</f>
        <v>Level 3</v>
      </c>
      <c r="BO31" s="43" t="str">
        <f>'INPUT_-_WP1_criteria'!BM72</f>
        <v>N/A</v>
      </c>
      <c r="BP31" s="43" t="str">
        <f>'INPUT_-_WP1_criteria'!BN72</f>
        <v>Level 5</v>
      </c>
      <c r="BQ31" s="43" t="str">
        <f>'INPUT_-_WP1_criteria'!BO72</f>
        <v>N/A</v>
      </c>
      <c r="BR31" s="43" t="str">
        <f>'INPUT_-_WP1_criteria'!BP72</f>
        <v>N/A</v>
      </c>
      <c r="BS31" s="43" t="str">
        <f>'INPUT_-_WP1_criteria'!BQ72</f>
        <v>Level 5</v>
      </c>
      <c r="BT31" s="43" t="str">
        <f>'INPUT_-_WP1_criteria'!BR72</f>
        <v>Level 3</v>
      </c>
      <c r="BU31" s="43" t="str">
        <f>'INPUT_-_WP1_criteria'!BS72</f>
        <v>Level 2</v>
      </c>
      <c r="BV31" s="43" t="str">
        <f>'INPUT_-_WP1_criteria'!BT72</f>
        <v>Level 1</v>
      </c>
      <c r="BW31" s="43" t="str">
        <f>'INPUT_-_WP1_criteria'!BU72</f>
        <v>Level 5</v>
      </c>
      <c r="BX31" s="43" t="str">
        <f>'INPUT_-_WP1_criteria'!BV72</f>
        <v>Level 1</v>
      </c>
      <c r="BY31" s="43" t="str">
        <f>'INPUT_-_WP1_criteria'!BW72</f>
        <v>Level 1</v>
      </c>
      <c r="BZ31" s="43" t="str">
        <f>'INPUT_-_WP1_criteria'!BX72</f>
        <v>N/A</v>
      </c>
      <c r="CA31" s="43" t="str">
        <f>'INPUT_-_WP1_criteria'!BY72</f>
        <v>Level 1</v>
      </c>
      <c r="CB31" s="44">
        <f>IF(ISNA('INPUT_-_WP1_criteria'!C73),"#N/A",'INPUT_-_WP1_criteria'!C73)</f>
        <v>0</v>
      </c>
      <c r="CC31" s="44">
        <f>IF(ISNA('INPUT_-_WP1_criteria'!D73),"#N/A",'INPUT_-_WP1_criteria'!D73)</f>
        <v>1</v>
      </c>
      <c r="CD31" s="44">
        <f>IF(ISNA('INPUT_-_WP1_criteria'!E73),"#N/A",'INPUT_-_WP1_criteria'!E73)</f>
        <v>1</v>
      </c>
      <c r="CE31" s="44">
        <f>IF(ISNA('INPUT_-_WP1_criteria'!F73),"#N/A",'INPUT_-_WP1_criteria'!F73)</f>
        <v>1</v>
      </c>
      <c r="CF31" s="44">
        <f>IF(ISNA('INPUT_-_WP1_criteria'!G73),"#N/A",'INPUT_-_WP1_criteria'!G73)</f>
        <v>1</v>
      </c>
      <c r="CG31" s="44">
        <f>IF(ISNA('INPUT_-_WP1_criteria'!H73),"#N/A",'INPUT_-_WP1_criteria'!H73)</f>
        <v>1</v>
      </c>
      <c r="CH31" s="44">
        <f>IF(ISNA('INPUT_-_WP1_criteria'!I73),"#N/A",'INPUT_-_WP1_criteria'!I73)</f>
        <v>0.25</v>
      </c>
      <c r="CI31" s="44">
        <f>IF(ISNA('INPUT_-_WP1_criteria'!J73),"#N/A",'INPUT_-_WP1_criteria'!J73)</f>
        <v>0</v>
      </c>
      <c r="CJ31" s="44">
        <f>IF(ISNA('INPUT_-_WP1_criteria'!K73),"#N/A",'INPUT_-_WP1_criteria'!K73)</f>
        <v>1</v>
      </c>
      <c r="CK31" s="44">
        <f>IF(ISNA('INPUT_-_WP1_criteria'!L73),"#N/A",'INPUT_-_WP1_criteria'!L73)</f>
        <v>0.5</v>
      </c>
      <c r="CL31" s="44">
        <f>IF(ISNA('INPUT_-_WP1_criteria'!M73),"#N/A",'INPUT_-_WP1_criteria'!M73)</f>
        <v>0</v>
      </c>
      <c r="CM31" s="44">
        <f>IF(ISNA('INPUT_-_WP1_criteria'!N73),"#N/A",'INPUT_-_WP1_criteria'!N73)</f>
        <v>0</v>
      </c>
      <c r="CN31" s="44">
        <f>IF(ISNA('INPUT_-_WP1_criteria'!O73),"#N/A",'INPUT_-_WP1_criteria'!O73)</f>
        <v>1</v>
      </c>
      <c r="CO31" s="44">
        <f>IF(ISNA('INPUT_-_WP1_criteria'!P73),"#N/A",'INPUT_-_WP1_criteria'!P73)</f>
        <v>0.75</v>
      </c>
      <c r="CP31" s="44">
        <f>IF(ISNA('INPUT_-_WP1_criteria'!Q73),"#N/A",'INPUT_-_WP1_criteria'!Q73)</f>
        <v>0</v>
      </c>
      <c r="CQ31" s="44">
        <f>IF(ISNA('INPUT_-_WP1_criteria'!R73),"#N/A",'INPUT_-_WP1_criteria'!R73)</f>
        <v>0.25</v>
      </c>
      <c r="CR31" s="44">
        <f>IF(ISNA('INPUT_-_WP1_criteria'!S73),"#N/A",'INPUT_-_WP1_criteria'!S73)</f>
        <v>0</v>
      </c>
      <c r="CS31" s="44">
        <f>IF(ISNA('INPUT_-_WP1_criteria'!T73),"#N/A",'INPUT_-_WP1_criteria'!T73)</f>
        <v>0</v>
      </c>
      <c r="CT31" s="44">
        <f>IF(ISNA('INPUT_-_WP1_criteria'!U73),"#N/A",'INPUT_-_WP1_criteria'!U73)</f>
        <v>0</v>
      </c>
      <c r="CU31" s="44">
        <f>IF(ISNA('INPUT_-_WP1_criteria'!V73),"#N/A",'INPUT_-_WP1_criteria'!V73)</f>
        <v>0.25</v>
      </c>
      <c r="CV31" s="44">
        <f>IF(ISNA('INPUT_-_WP1_criteria'!W73),"#N/A",'INPUT_-_WP1_criteria'!W73)</f>
        <v>0.75</v>
      </c>
      <c r="CW31" s="44">
        <f>IF(ISNA('INPUT_-_WP1_criteria'!X73),"#N/A",'INPUT_-_WP1_criteria'!X73)</f>
        <v>0.25</v>
      </c>
      <c r="CX31" s="44">
        <f>IF(ISNA('INPUT_-_WP1_criteria'!Y73),"#N/A",'INPUT_-_WP1_criteria'!Y73)</f>
        <v>0</v>
      </c>
      <c r="CY31" s="44">
        <f>IF(ISNA('INPUT_-_WP1_criteria'!Z73),"#N/A",'INPUT_-_WP1_criteria'!Z73)</f>
        <v>1</v>
      </c>
      <c r="CZ31" s="44">
        <f>IF(ISNA('INPUT_-_WP1_criteria'!AA73),"#N/A",'INPUT_-_WP1_criteria'!AA73)</f>
        <v>1</v>
      </c>
      <c r="DA31" s="44">
        <f>IF(ISNA('INPUT_-_WP1_criteria'!AB73),"#N/A",'INPUT_-_WP1_criteria'!AB73)</f>
        <v>0.75</v>
      </c>
      <c r="DB31" s="44">
        <f>IF(ISNA('INPUT_-_WP1_criteria'!AC73),"#N/A",'INPUT_-_WP1_criteria'!AC73)</f>
        <v>0</v>
      </c>
      <c r="DC31" s="44">
        <f>IF(ISNA('INPUT_-_WP1_criteria'!AD73),"#N/A",'INPUT_-_WP1_criteria'!AD73)</f>
        <v>1</v>
      </c>
      <c r="DD31" s="44">
        <f>IF(ISNA('INPUT_-_WP1_criteria'!AE73),"#N/A",'INPUT_-_WP1_criteria'!AE73)</f>
        <v>1</v>
      </c>
      <c r="DE31" s="44">
        <f>IF(ISNA('INPUT_-_WP1_criteria'!AF73),"#N/A",'INPUT_-_WP1_criteria'!AF73)</f>
        <v>0.75</v>
      </c>
      <c r="DF31" s="44">
        <f>IF(ISNA('INPUT_-_WP1_criteria'!AG73),"#N/A",'INPUT_-_WP1_criteria'!AG73)</f>
        <v>0</v>
      </c>
      <c r="DG31" s="44">
        <f>IF(ISNA('INPUT_-_WP1_criteria'!AH73),"#N/A",'INPUT_-_WP1_criteria'!AH73)</f>
        <v>0</v>
      </c>
      <c r="DH31" s="44">
        <f>IF(ISNA('INPUT_-_WP1_criteria'!AI73),"#N/A",'INPUT_-_WP1_criteria'!AI73)</f>
        <v>0.75</v>
      </c>
      <c r="DI31" s="44">
        <f>IF(ISNA('INPUT_-_WP1_criteria'!AJ73),"#N/A",'INPUT_-_WP1_criteria'!AJ73)</f>
        <v>1</v>
      </c>
      <c r="DJ31" s="44">
        <f>IF(ISNA('INPUT_-_WP1_criteria'!AK73),"#N/A",'INPUT_-_WP1_criteria'!AK73)</f>
        <v>1</v>
      </c>
      <c r="DK31" s="44">
        <f>IF(ISNA('INPUT_-_WP1_criteria'!AL73),"#N/A",'INPUT_-_WP1_criteria'!AL73)</f>
        <v>1</v>
      </c>
      <c r="DL31" s="44">
        <f>IF(ISNA('INPUT_-_WP1_criteria'!AM73),"#N/A",'INPUT_-_WP1_criteria'!AM73)</f>
        <v>0</v>
      </c>
      <c r="DM31" s="44">
        <f>IF(ISNA('INPUT_-_WP1_criteria'!AN73),"#N/A",'INPUT_-_WP1_criteria'!AN73)</f>
        <v>0</v>
      </c>
      <c r="DN31" s="44">
        <f>IF(ISNA('INPUT_-_WP1_criteria'!AO73),"#N/A",'INPUT_-_WP1_criteria'!AO73)</f>
        <v>0</v>
      </c>
      <c r="DO31" s="44">
        <f>IF(ISNA('INPUT_-_WP1_criteria'!AP73),"#N/A",'INPUT_-_WP1_criteria'!AP73)</f>
        <v>0.75</v>
      </c>
      <c r="DP31" s="44">
        <f>IF(ISNA('INPUT_-_WP1_criteria'!AQ73),"#N/A",'INPUT_-_WP1_criteria'!AQ73)</f>
        <v>0</v>
      </c>
      <c r="DQ31" s="44">
        <f>IF(ISNA('INPUT_-_WP1_criteria'!AR73),"#N/A",'INPUT_-_WP1_criteria'!AR73)</f>
        <v>0.25</v>
      </c>
      <c r="DR31" s="44">
        <f>IF(ISNA('INPUT_-_WP1_criteria'!AS73),"#N/A",'INPUT_-_WP1_criteria'!AS73)</f>
        <v>0</v>
      </c>
      <c r="DS31" s="44">
        <f>IF(ISNA('INPUT_-_WP1_criteria'!AT73),"#N/A",'INPUT_-_WP1_criteria'!AT73)</f>
        <v>0.75</v>
      </c>
      <c r="DT31" s="44">
        <f>IF(ISNA('INPUT_-_WP1_criteria'!AU73),"#N/A",'INPUT_-_WP1_criteria'!AU73)</f>
        <v>1</v>
      </c>
      <c r="DU31" s="44">
        <f>IF(ISNA('INPUT_-_WP1_criteria'!AV73),"#N/A",'INPUT_-_WP1_criteria'!AV73)</f>
        <v>0</v>
      </c>
      <c r="DV31" s="44">
        <f>IF(ISNA('INPUT_-_WP1_criteria'!AW73),"#N/A",'INPUT_-_WP1_criteria'!AW73)</f>
        <v>0</v>
      </c>
      <c r="DW31" s="44">
        <f>IF(ISNA('INPUT_-_WP1_criteria'!AX73),"#N/A",'INPUT_-_WP1_criteria'!AX73)</f>
        <v>0</v>
      </c>
      <c r="DX31" s="44">
        <f>IF(ISNA('INPUT_-_WP1_criteria'!AY73),"#N/A",'INPUT_-_WP1_criteria'!AY73)</f>
        <v>0</v>
      </c>
      <c r="DY31" s="44">
        <f>IF(ISNA('INPUT_-_WP1_criteria'!AZ73),"#N/A",'INPUT_-_WP1_criteria'!AZ73)</f>
        <v>0</v>
      </c>
      <c r="DZ31" s="44">
        <f>IF(ISNA('INPUT_-_WP1_criteria'!BA73),"#N/A",'INPUT_-_WP1_criteria'!BA73)</f>
        <v>0</v>
      </c>
      <c r="EA31" s="181">
        <f>IF(ISNA('INPUT_-_WP1_criteria'!BB73),"#N/A",'INPUT_-_WP1_criteria'!BB73)</f>
        <v>0</v>
      </c>
      <c r="EB31" s="187"/>
      <c r="EC31" s="184">
        <f>IF(ISNA('INPUT_-_WP1_criteria'!BC73),"#N/A",'INPUT_-_WP1_criteria'!BC73)</f>
        <v>1</v>
      </c>
      <c r="ED31" s="44">
        <f>IF(ISNA('INPUT_-_WP1_criteria'!BD73),"#N/A",'INPUT_-_WP1_criteria'!BD73)</f>
        <v>0</v>
      </c>
      <c r="EE31" s="44">
        <f>IF(ISNA('INPUT_-_WP1_criteria'!BE73),"#N/A",'INPUT_-_WP1_criteria'!BE73)</f>
        <v>0</v>
      </c>
      <c r="EF31" s="44">
        <f>IF(ISNA('INPUT_-_WP1_criteria'!BF73),"#N/A",'INPUT_-_WP1_criteria'!BF73)</f>
        <v>1</v>
      </c>
      <c r="EG31" s="44">
        <f>IF(ISNA('INPUT_-_WP1_criteria'!BG73),"#N/A",'INPUT_-_WP1_criteria'!BG73)</f>
        <v>0</v>
      </c>
      <c r="EH31" s="44">
        <f>IF(ISNA('INPUT_-_WP1_criteria'!BH73),"#N/A",'INPUT_-_WP1_criteria'!BH73)</f>
        <v>0.75</v>
      </c>
      <c r="EI31" s="44">
        <f>IF(ISNA('INPUT_-_WP1_criteria'!BI73),"#N/A",'INPUT_-_WP1_criteria'!BI73)</f>
        <v>1</v>
      </c>
      <c r="EJ31" s="44">
        <f>IF(ISNA('INPUT_-_WP1_criteria'!BJ73),"#N/A",'INPUT_-_WP1_criteria'!BJ73)</f>
        <v>0.5</v>
      </c>
      <c r="EK31" s="44">
        <f>IF(ISNA('INPUT_-_WP1_criteria'!BK73),"#N/A",'INPUT_-_WP1_criteria'!BK73)</f>
        <v>0.25</v>
      </c>
      <c r="EL31" s="44">
        <f>IF(ISNA('INPUT_-_WP1_criteria'!BL73),"#N/A",'INPUT_-_WP1_criteria'!BL73)</f>
        <v>0.5</v>
      </c>
      <c r="EM31" s="44">
        <f>IF(ISNA('INPUT_-_WP1_criteria'!BM73),"#N/A",'INPUT_-_WP1_criteria'!BM73)</f>
        <v>0</v>
      </c>
      <c r="EN31" s="44">
        <f>IF(ISNA('INPUT_-_WP1_criteria'!BN73),"#N/A",'INPUT_-_WP1_criteria'!BN73)</f>
        <v>0</v>
      </c>
      <c r="EO31" s="44">
        <f>IF(ISNA('INPUT_-_WP1_criteria'!BO73),"#N/A",'INPUT_-_WP1_criteria'!BO73)</f>
        <v>0</v>
      </c>
      <c r="EP31" s="44">
        <f>IF(ISNA('INPUT_-_WP1_criteria'!BP73),"#N/A",'INPUT_-_WP1_criteria'!BP73)</f>
        <v>0</v>
      </c>
      <c r="EQ31" s="44">
        <f>IF(ISNA('INPUT_-_WP1_criteria'!BQ73),"#N/A",'INPUT_-_WP1_criteria'!BQ73)</f>
        <v>0</v>
      </c>
      <c r="ER31" s="44">
        <f>IF(ISNA('INPUT_-_WP1_criteria'!BR73),"#N/A",'INPUT_-_WP1_criteria'!BR73)</f>
        <v>0.5</v>
      </c>
      <c r="ES31" s="44">
        <f>IF(ISNA('INPUT_-_WP1_criteria'!BS73),"#N/A",'INPUT_-_WP1_criteria'!BS73)</f>
        <v>0.75</v>
      </c>
      <c r="ET31" s="44">
        <f>IF(ISNA('INPUT_-_WP1_criteria'!BT73),"#N/A",'INPUT_-_WP1_criteria'!BT73)</f>
        <v>1</v>
      </c>
      <c r="EU31" s="44">
        <f>IF(ISNA('INPUT_-_WP1_criteria'!BU73),"#N/A",'INPUT_-_WP1_criteria'!BU73)</f>
        <v>0</v>
      </c>
      <c r="EV31" s="44">
        <f>IF(ISNA('INPUT_-_WP1_criteria'!BV73),"#N/A",'INPUT_-_WP1_criteria'!BV73)</f>
        <v>1</v>
      </c>
      <c r="EW31" s="44">
        <f>IF(ISNA('INPUT_-_WP1_criteria'!BW73),"#N/A",'INPUT_-_WP1_criteria'!BW73)</f>
        <v>1</v>
      </c>
      <c r="EX31" s="44">
        <f>IF(ISNA('INPUT_-_WP1_criteria'!BX73),"#N/A",'INPUT_-_WP1_criteria'!BX73)</f>
        <v>0</v>
      </c>
      <c r="EY31" s="44">
        <f>IF(ISNA('INPUT_-_WP1_criteria'!BY73),"#N/A",'INPUT_-_WP1_criteria'!BY73)</f>
        <v>1</v>
      </c>
      <c r="EZ31" s="44"/>
      <c r="HN31" s="179"/>
    </row>
    <row r="32" spans="1:222" customFormat="1" ht="47.25">
      <c r="A32" s="40">
        <f>A31+1</f>
        <v>25</v>
      </c>
      <c r="B32" s="200"/>
      <c r="C32" s="55" t="s">
        <v>167</v>
      </c>
      <c r="D32" s="42">
        <v>3</v>
      </c>
      <c r="E32" s="57" t="str">
        <f>'INPUT_-_WP1_criteria'!C74</f>
        <v>N/A</v>
      </c>
      <c r="F32" s="57" t="str">
        <f>'INPUT_-_WP1_criteria'!D74</f>
        <v>N/A</v>
      </c>
      <c r="G32" s="57" t="str">
        <f>'INPUT_-_WP1_criteria'!E74</f>
        <v>N/A</v>
      </c>
      <c r="H32" s="57" t="str">
        <f>'INPUT_-_WP1_criteria'!F74</f>
        <v>N/A</v>
      </c>
      <c r="I32" s="57" t="str">
        <f>'INPUT_-_WP1_criteria'!G74</f>
        <v>N/A</v>
      </c>
      <c r="J32" s="57" t="str">
        <f>'INPUT_-_WP1_criteria'!H74</f>
        <v>N/A</v>
      </c>
      <c r="K32" s="57" t="str">
        <f>'INPUT_-_WP1_criteria'!I74</f>
        <v>N/A</v>
      </c>
      <c r="L32" s="57" t="str">
        <f>'INPUT_-_WP1_criteria'!J74</f>
        <v>N/A</v>
      </c>
      <c r="M32" s="57" t="str">
        <f>'INPUT_-_WP1_criteria'!K74</f>
        <v>N/A</v>
      </c>
      <c r="N32" s="57" t="str">
        <f>'INPUT_-_WP1_criteria'!L74</f>
        <v>N/A</v>
      </c>
      <c r="O32" s="57" t="str">
        <f>'INPUT_-_WP1_criteria'!M74</f>
        <v>N/A</v>
      </c>
      <c r="P32" s="57" t="str">
        <f>'INPUT_-_WP1_criteria'!N74</f>
        <v>N/A</v>
      </c>
      <c r="Q32" s="57" t="str">
        <f>'INPUT_-_WP1_criteria'!O74</f>
        <v>N/A</v>
      </c>
      <c r="R32" s="57" t="str">
        <f>'INPUT_-_WP1_criteria'!P74</f>
        <v>N/A</v>
      </c>
      <c r="S32" s="57" t="str">
        <f>'INPUT_-_WP1_criteria'!Q74</f>
        <v>N/A</v>
      </c>
      <c r="T32" s="57" t="str">
        <f>'INPUT_-_WP1_criteria'!R74</f>
        <v>N/A</v>
      </c>
      <c r="U32" s="57" t="str">
        <f>'INPUT_-_WP1_criteria'!S74</f>
        <v>N/A</v>
      </c>
      <c r="V32" s="57" t="str">
        <f>'INPUT_-_WP1_criteria'!T74</f>
        <v>N/A</v>
      </c>
      <c r="W32" s="57" t="str">
        <f>'INPUT_-_WP1_criteria'!U74</f>
        <v>N/A</v>
      </c>
      <c r="X32" s="57" t="str">
        <f>'INPUT_-_WP1_criteria'!V74</f>
        <v>N/A</v>
      </c>
      <c r="Y32" s="57" t="str">
        <f>'INPUT_-_WP1_criteria'!W74</f>
        <v>N/A</v>
      </c>
      <c r="Z32" s="57" t="str">
        <f>'INPUT_-_WP1_criteria'!X74</f>
        <v>N/A</v>
      </c>
      <c r="AA32" s="57" t="str">
        <f>'INPUT_-_WP1_criteria'!Y74</f>
        <v>N/A</v>
      </c>
      <c r="AB32" s="57" t="str">
        <f>'INPUT_-_WP1_criteria'!Z74</f>
        <v>N/A</v>
      </c>
      <c r="AC32" s="57" t="str">
        <f>'INPUT_-_WP1_criteria'!AA74</f>
        <v>N/A</v>
      </c>
      <c r="AD32" s="57" t="str">
        <f>'INPUT_-_WP1_criteria'!AB74</f>
        <v>Geographically widely spread</v>
      </c>
      <c r="AE32" s="57" t="str">
        <f>'INPUT_-_WP1_criteria'!AC74</f>
        <v>N/A</v>
      </c>
      <c r="AF32" s="57" t="str">
        <f>'INPUT_-_WP1_criteria'!AD74</f>
        <v>N/A</v>
      </c>
      <c r="AG32" s="57" t="str">
        <f>'INPUT_-_WP1_criteria'!AE74</f>
        <v>N/A</v>
      </c>
      <c r="AH32" s="57" t="str">
        <f>'INPUT_-_WP1_criteria'!AF74</f>
        <v>N/A</v>
      </c>
      <c r="AI32" s="57" t="str">
        <f>'INPUT_-_WP1_criteria'!AG74</f>
        <v>N/A</v>
      </c>
      <c r="AJ32" s="57" t="str">
        <f>'INPUT_-_WP1_criteria'!AH74</f>
        <v>N/A</v>
      </c>
      <c r="AK32" s="57" t="str">
        <f>'INPUT_-_WP1_criteria'!AI74</f>
        <v>Geographically widely spread</v>
      </c>
      <c r="AL32" s="57" t="str">
        <f>'INPUT_-_WP1_criteria'!AJ74</f>
        <v>N/A</v>
      </c>
      <c r="AM32" s="57" t="str">
        <f>'INPUT_-_WP1_criteria'!AK74</f>
        <v>Geographically widely spread</v>
      </c>
      <c r="AN32" s="57" t="str">
        <f>'INPUT_-_WP1_criteria'!AL74</f>
        <v>Geographically widely spread</v>
      </c>
      <c r="AO32" s="57" t="str">
        <f>'INPUT_-_WP1_criteria'!AM74</f>
        <v>N/A</v>
      </c>
      <c r="AP32" s="57" t="str">
        <f>'INPUT_-_WP1_criteria'!AN74</f>
        <v>N/A</v>
      </c>
      <c r="AQ32" s="57" t="str">
        <f>'INPUT_-_WP1_criteria'!AO74</f>
        <v>N/A</v>
      </c>
      <c r="AR32" s="57" t="str">
        <f>'INPUT_-_WP1_criteria'!AP74</f>
        <v>Geographically spread</v>
      </c>
      <c r="AS32" s="57" t="str">
        <f>'INPUT_-_WP1_criteria'!AQ74</f>
        <v>N/A</v>
      </c>
      <c r="AT32" s="57" t="str">
        <f>'INPUT_-_WP1_criteria'!AR74</f>
        <v>Geographically concentrated</v>
      </c>
      <c r="AU32" s="57" t="str">
        <f>'INPUT_-_WP1_criteria'!AS74</f>
        <v>N/A</v>
      </c>
      <c r="AV32" s="57" t="str">
        <f>'INPUT_-_WP1_criteria'!AT74</f>
        <v>Geographically widely spread</v>
      </c>
      <c r="AW32" s="57" t="str">
        <f>'INPUT_-_WP1_criteria'!AU74</f>
        <v>N/A</v>
      </c>
      <c r="AX32" s="57" t="str">
        <f>'INPUT_-_WP1_criteria'!AV74</f>
        <v>N/A</v>
      </c>
      <c r="AY32" s="57" t="str">
        <f>'INPUT_-_WP1_criteria'!AW74</f>
        <v>N/A</v>
      </c>
      <c r="AZ32" s="57" t="str">
        <f>'INPUT_-_WP1_criteria'!AX74</f>
        <v>N/A</v>
      </c>
      <c r="BA32" s="57" t="str">
        <f>'INPUT_-_WP1_criteria'!AY74</f>
        <v>N/A</v>
      </c>
      <c r="BB32" s="57" t="str">
        <f>'INPUT_-_WP1_criteria'!AZ74</f>
        <v>N/A</v>
      </c>
      <c r="BC32" s="57" t="str">
        <f>'INPUT_-_WP1_criteria'!BA74</f>
        <v>N/A</v>
      </c>
      <c r="BD32" s="135" t="str">
        <f>'INPUT_-_WP1_criteria'!BB74</f>
        <v>N/A</v>
      </c>
      <c r="BE32" s="142" t="str">
        <f>'INPUT_-_WP1_criteria'!BC74</f>
        <v>N/A</v>
      </c>
      <c r="BF32" s="57" t="str">
        <f>'INPUT_-_WP1_criteria'!BD74</f>
        <v>Geographically widely spread</v>
      </c>
      <c r="BG32" s="57" t="str">
        <f>'INPUT_-_WP1_criteria'!BE74</f>
        <v>Geographically concentrated</v>
      </c>
      <c r="BH32" s="57" t="str">
        <f>'INPUT_-_WP1_criteria'!BF74</f>
        <v>Geographically widely spread</v>
      </c>
      <c r="BI32" s="57" t="str">
        <f>'INPUT_-_WP1_criteria'!BG74</f>
        <v>N/A</v>
      </c>
      <c r="BJ32" s="57" t="str">
        <f>'INPUT_-_WP1_criteria'!BH74</f>
        <v>N/A</v>
      </c>
      <c r="BK32" s="57" t="str">
        <f>'INPUT_-_WP1_criteria'!BI74</f>
        <v>N/A</v>
      </c>
      <c r="BL32" s="57" t="str">
        <f>'INPUT_-_WP1_criteria'!BJ74</f>
        <v>Geographically widely spread</v>
      </c>
      <c r="BM32" s="57" t="str">
        <f>'INPUT_-_WP1_criteria'!BK74</f>
        <v>Geographically widely spread</v>
      </c>
      <c r="BN32" s="57" t="str">
        <f>'INPUT_-_WP1_criteria'!BL74</f>
        <v>Geographically widely spread</v>
      </c>
      <c r="BO32" s="57" t="str">
        <f>'INPUT_-_WP1_criteria'!BM74</f>
        <v>N/A</v>
      </c>
      <c r="BP32" s="57" t="str">
        <f>'INPUT_-_WP1_criteria'!BN74</f>
        <v>Geographically concentrated</v>
      </c>
      <c r="BQ32" s="57" t="str">
        <f>'INPUT_-_WP1_criteria'!BO74</f>
        <v>N/A</v>
      </c>
      <c r="BR32" s="57" t="str">
        <f>'INPUT_-_WP1_criteria'!BP74</f>
        <v>N/A</v>
      </c>
      <c r="BS32" s="57" t="str">
        <f>'INPUT_-_WP1_criteria'!BQ74</f>
        <v>Geographically concentrated</v>
      </c>
      <c r="BT32" s="57" t="str">
        <f>'INPUT_-_WP1_criteria'!BR74</f>
        <v>Geographically widely spread</v>
      </c>
      <c r="BU32" s="57" t="str">
        <f>'INPUT_-_WP1_criteria'!BS74</f>
        <v>N/A</v>
      </c>
      <c r="BV32" s="57" t="str">
        <f>'INPUT_-_WP1_criteria'!BT74</f>
        <v>Geographically concentrated</v>
      </c>
      <c r="BW32" s="57" t="str">
        <f>'INPUT_-_WP1_criteria'!BU74</f>
        <v>Geographically concentrated</v>
      </c>
      <c r="BX32" s="57" t="str">
        <f>'INPUT_-_WP1_criteria'!BV74</f>
        <v>N/A</v>
      </c>
      <c r="BY32" s="57" t="str">
        <f>'INPUT_-_WP1_criteria'!BW74</f>
        <v>Geographically concentrated</v>
      </c>
      <c r="BZ32" s="57" t="str">
        <f>'INPUT_-_WP1_criteria'!BX74</f>
        <v>N/A</v>
      </c>
      <c r="CA32" s="57" t="str">
        <f>'INPUT_-_WP1_criteria'!BY74</f>
        <v>Geographically concentrated</v>
      </c>
      <c r="CB32" s="44">
        <f>IF(ISNA('INPUT_-_WP1_criteria'!C75),"#N/A",'INPUT_-_WP1_criteria'!C75)</f>
        <v>0</v>
      </c>
      <c r="CC32" s="44">
        <f>IF(ISNA('INPUT_-_WP1_criteria'!D75),"#N/A",'INPUT_-_WP1_criteria'!D75)</f>
        <v>0</v>
      </c>
      <c r="CD32" s="44">
        <f>IF(ISNA('INPUT_-_WP1_criteria'!E75),"#N/A",'INPUT_-_WP1_criteria'!E75)</f>
        <v>0</v>
      </c>
      <c r="CE32" s="44">
        <f>IF(ISNA('INPUT_-_WP1_criteria'!F75),"#N/A",'INPUT_-_WP1_criteria'!F75)</f>
        <v>0</v>
      </c>
      <c r="CF32" s="44">
        <f>IF(ISNA('INPUT_-_WP1_criteria'!G75),"#N/A",'INPUT_-_WP1_criteria'!G75)</f>
        <v>0</v>
      </c>
      <c r="CG32" s="44">
        <f>IF(ISNA('INPUT_-_WP1_criteria'!H75),"#N/A",'INPUT_-_WP1_criteria'!H75)</f>
        <v>0</v>
      </c>
      <c r="CH32" s="44">
        <f>IF(ISNA('INPUT_-_WP1_criteria'!I75),"#N/A",'INPUT_-_WP1_criteria'!I75)</f>
        <v>0</v>
      </c>
      <c r="CI32" s="44">
        <f>IF(ISNA('INPUT_-_WP1_criteria'!J75),"#N/A",'INPUT_-_WP1_criteria'!J75)</f>
        <v>0</v>
      </c>
      <c r="CJ32" s="44">
        <f>IF(ISNA('INPUT_-_WP1_criteria'!K75),"#N/A",'INPUT_-_WP1_criteria'!K75)</f>
        <v>0</v>
      </c>
      <c r="CK32" s="44">
        <f>IF(ISNA('INPUT_-_WP1_criteria'!L75),"#N/A",'INPUT_-_WP1_criteria'!L75)</f>
        <v>0</v>
      </c>
      <c r="CL32" s="44">
        <f>IF(ISNA('INPUT_-_WP1_criteria'!M75),"#N/A",'INPUT_-_WP1_criteria'!M75)</f>
        <v>0</v>
      </c>
      <c r="CM32" s="44">
        <f>IF(ISNA('INPUT_-_WP1_criteria'!N75),"#N/A",'INPUT_-_WP1_criteria'!N75)</f>
        <v>0</v>
      </c>
      <c r="CN32" s="44">
        <f>IF(ISNA('INPUT_-_WP1_criteria'!O75),"#N/A",'INPUT_-_WP1_criteria'!O75)</f>
        <v>0</v>
      </c>
      <c r="CO32" s="44">
        <f>IF(ISNA('INPUT_-_WP1_criteria'!P75),"#N/A",'INPUT_-_WP1_criteria'!P75)</f>
        <v>0</v>
      </c>
      <c r="CP32" s="44">
        <f>IF(ISNA('INPUT_-_WP1_criteria'!Q75),"#N/A",'INPUT_-_WP1_criteria'!Q75)</f>
        <v>0</v>
      </c>
      <c r="CQ32" s="44">
        <f>IF(ISNA('INPUT_-_WP1_criteria'!R75),"#N/A",'INPUT_-_WP1_criteria'!R75)</f>
        <v>0</v>
      </c>
      <c r="CR32" s="44">
        <f>IF(ISNA('INPUT_-_WP1_criteria'!S75),"#N/A",'INPUT_-_WP1_criteria'!S75)</f>
        <v>0</v>
      </c>
      <c r="CS32" s="44">
        <f>IF(ISNA('INPUT_-_WP1_criteria'!T75),"#N/A",'INPUT_-_WP1_criteria'!T75)</f>
        <v>0</v>
      </c>
      <c r="CT32" s="44">
        <f>IF(ISNA('INPUT_-_WP1_criteria'!U75),"#N/A",'INPUT_-_WP1_criteria'!U75)</f>
        <v>0</v>
      </c>
      <c r="CU32" s="44">
        <f>IF(ISNA('INPUT_-_WP1_criteria'!V75),"#N/A",'INPUT_-_WP1_criteria'!V75)</f>
        <v>0</v>
      </c>
      <c r="CV32" s="44">
        <f>IF(ISNA('INPUT_-_WP1_criteria'!W75),"#N/A",'INPUT_-_WP1_criteria'!W75)</f>
        <v>0</v>
      </c>
      <c r="CW32" s="44">
        <f>IF(ISNA('INPUT_-_WP1_criteria'!X75),"#N/A",'INPUT_-_WP1_criteria'!X75)</f>
        <v>0</v>
      </c>
      <c r="CX32" s="44">
        <f>IF(ISNA('INPUT_-_WP1_criteria'!Y75),"#N/A",'INPUT_-_WP1_criteria'!Y75)</f>
        <v>0</v>
      </c>
      <c r="CY32" s="44">
        <f>IF(ISNA('INPUT_-_WP1_criteria'!Z75),"#N/A",'INPUT_-_WP1_criteria'!Z75)</f>
        <v>0</v>
      </c>
      <c r="CZ32" s="44">
        <f>IF(ISNA('INPUT_-_WP1_criteria'!AA75),"#N/A",'INPUT_-_WP1_criteria'!AA75)</f>
        <v>0</v>
      </c>
      <c r="DA32" s="44">
        <f>IF(ISNA('INPUT_-_WP1_criteria'!AB75),"#N/A",'INPUT_-_WP1_criteria'!AB75)</f>
        <v>1</v>
      </c>
      <c r="DB32" s="44">
        <f>IF(ISNA('INPUT_-_WP1_criteria'!AC75),"#N/A",'INPUT_-_WP1_criteria'!AC75)</f>
        <v>0</v>
      </c>
      <c r="DC32" s="44">
        <f>IF(ISNA('INPUT_-_WP1_criteria'!AD75),"#N/A",'INPUT_-_WP1_criteria'!AD75)</f>
        <v>0</v>
      </c>
      <c r="DD32" s="44">
        <f>IF(ISNA('INPUT_-_WP1_criteria'!AE75),"#N/A",'INPUT_-_WP1_criteria'!AE75)</f>
        <v>0</v>
      </c>
      <c r="DE32" s="44">
        <f>IF(ISNA('INPUT_-_WP1_criteria'!AF75),"#N/A",'INPUT_-_WP1_criteria'!AF75)</f>
        <v>0</v>
      </c>
      <c r="DF32" s="44">
        <f>IF(ISNA('INPUT_-_WP1_criteria'!AG75),"#N/A",'INPUT_-_WP1_criteria'!AG75)</f>
        <v>0</v>
      </c>
      <c r="DG32" s="44">
        <f>IF(ISNA('INPUT_-_WP1_criteria'!AH75),"#N/A",'INPUT_-_WP1_criteria'!AH75)</f>
        <v>0</v>
      </c>
      <c r="DH32" s="44">
        <f>IF(ISNA('INPUT_-_WP1_criteria'!AI75),"#N/A",'INPUT_-_WP1_criteria'!AI75)</f>
        <v>1</v>
      </c>
      <c r="DI32" s="44">
        <f>IF(ISNA('INPUT_-_WP1_criteria'!AJ75),"#N/A",'INPUT_-_WP1_criteria'!AJ75)</f>
        <v>0</v>
      </c>
      <c r="DJ32" s="44">
        <f>IF(ISNA('INPUT_-_WP1_criteria'!AK75),"#N/A",'INPUT_-_WP1_criteria'!AK75)</f>
        <v>1</v>
      </c>
      <c r="DK32" s="44">
        <f>IF(ISNA('INPUT_-_WP1_criteria'!AL75),"#N/A",'INPUT_-_WP1_criteria'!AL75)</f>
        <v>1</v>
      </c>
      <c r="DL32" s="44">
        <f>IF(ISNA('INPUT_-_WP1_criteria'!AM75),"#N/A",'INPUT_-_WP1_criteria'!AM75)</f>
        <v>0</v>
      </c>
      <c r="DM32" s="44">
        <f>IF(ISNA('INPUT_-_WP1_criteria'!AN75),"#N/A",'INPUT_-_WP1_criteria'!AN75)</f>
        <v>0</v>
      </c>
      <c r="DN32" s="44">
        <f>IF(ISNA('INPUT_-_WP1_criteria'!AO75),"#N/A",'INPUT_-_WP1_criteria'!AO75)</f>
        <v>0</v>
      </c>
      <c r="DO32" s="44">
        <f>IF(ISNA('INPUT_-_WP1_criteria'!AP75),"#N/A",'INPUT_-_WP1_criteria'!AP75)</f>
        <v>0.66</v>
      </c>
      <c r="DP32" s="44">
        <f>IF(ISNA('INPUT_-_WP1_criteria'!AQ75),"#N/A",'INPUT_-_WP1_criteria'!AQ75)</f>
        <v>0</v>
      </c>
      <c r="DQ32" s="44">
        <f>IF(ISNA('INPUT_-_WP1_criteria'!AR75),"#N/A",'INPUT_-_WP1_criteria'!AR75)</f>
        <v>0.33</v>
      </c>
      <c r="DR32" s="44">
        <f>IF(ISNA('INPUT_-_WP1_criteria'!AS75),"#N/A",'INPUT_-_WP1_criteria'!AS75)</f>
        <v>0</v>
      </c>
      <c r="DS32" s="44">
        <f>IF(ISNA('INPUT_-_WP1_criteria'!AT75),"#N/A",'INPUT_-_WP1_criteria'!AT75)</f>
        <v>1</v>
      </c>
      <c r="DT32" s="44">
        <f>IF(ISNA('INPUT_-_WP1_criteria'!AU75),"#N/A",'INPUT_-_WP1_criteria'!AU75)</f>
        <v>0</v>
      </c>
      <c r="DU32" s="44">
        <f>IF(ISNA('INPUT_-_WP1_criteria'!AV75),"#N/A",'INPUT_-_WP1_criteria'!AV75)</f>
        <v>0</v>
      </c>
      <c r="DV32" s="44">
        <f>IF(ISNA('INPUT_-_WP1_criteria'!AW75),"#N/A",'INPUT_-_WP1_criteria'!AW75)</f>
        <v>0</v>
      </c>
      <c r="DW32" s="44">
        <f>IF(ISNA('INPUT_-_WP1_criteria'!AX75),"#N/A",'INPUT_-_WP1_criteria'!AX75)</f>
        <v>0</v>
      </c>
      <c r="DX32" s="44">
        <f>IF(ISNA('INPUT_-_WP1_criteria'!AY75),"#N/A",'INPUT_-_WP1_criteria'!AY75)</f>
        <v>0</v>
      </c>
      <c r="DY32" s="44">
        <f>IF(ISNA('INPUT_-_WP1_criteria'!AZ75),"#N/A",'INPUT_-_WP1_criteria'!AZ75)</f>
        <v>0</v>
      </c>
      <c r="DZ32" s="44">
        <f>IF(ISNA('INPUT_-_WP1_criteria'!BA75),"#N/A",'INPUT_-_WP1_criteria'!BA75)</f>
        <v>0</v>
      </c>
      <c r="EA32" s="181">
        <f>IF(ISNA('INPUT_-_WP1_criteria'!BB75),"#N/A",'INPUT_-_WP1_criteria'!BB75)</f>
        <v>0</v>
      </c>
      <c r="EB32" s="187"/>
      <c r="EC32" s="184">
        <f>IF(ISNA('INPUT_-_WP1_criteria'!BC75),"#N/A",'INPUT_-_WP1_criteria'!BC75)</f>
        <v>0</v>
      </c>
      <c r="ED32" s="44">
        <f>IF(ISNA('INPUT_-_WP1_criteria'!BD75),"#N/A",'INPUT_-_WP1_criteria'!BD75)</f>
        <v>1</v>
      </c>
      <c r="EE32" s="44">
        <f>IF(ISNA('INPUT_-_WP1_criteria'!BE75),"#N/A",'INPUT_-_WP1_criteria'!BE75)</f>
        <v>0.33</v>
      </c>
      <c r="EF32" s="44">
        <f>IF(ISNA('INPUT_-_WP1_criteria'!BF75),"#N/A",'INPUT_-_WP1_criteria'!BF75)</f>
        <v>1</v>
      </c>
      <c r="EG32" s="44">
        <f>IF(ISNA('INPUT_-_WP1_criteria'!BG75),"#N/A",'INPUT_-_WP1_criteria'!BG75)</f>
        <v>0</v>
      </c>
      <c r="EH32" s="44">
        <f>IF(ISNA('INPUT_-_WP1_criteria'!BH75),"#N/A",'INPUT_-_WP1_criteria'!BH75)</f>
        <v>0</v>
      </c>
      <c r="EI32" s="44">
        <f>IF(ISNA('INPUT_-_WP1_criteria'!BI75),"#N/A",'INPUT_-_WP1_criteria'!BI75)</f>
        <v>0</v>
      </c>
      <c r="EJ32" s="44">
        <f>IF(ISNA('INPUT_-_WP1_criteria'!BJ75),"#N/A",'INPUT_-_WP1_criteria'!BJ75)</f>
        <v>1</v>
      </c>
      <c r="EK32" s="44">
        <f>IF(ISNA('INPUT_-_WP1_criteria'!BK75),"#N/A",'INPUT_-_WP1_criteria'!BK75)</f>
        <v>1</v>
      </c>
      <c r="EL32" s="44">
        <f>IF(ISNA('INPUT_-_WP1_criteria'!BL75),"#N/A",'INPUT_-_WP1_criteria'!BL75)</f>
        <v>1</v>
      </c>
      <c r="EM32" s="44">
        <f>IF(ISNA('INPUT_-_WP1_criteria'!BM75),"#N/A",'INPUT_-_WP1_criteria'!BM75)</f>
        <v>0</v>
      </c>
      <c r="EN32" s="44">
        <f>IF(ISNA('INPUT_-_WP1_criteria'!BN75),"#N/A",'INPUT_-_WP1_criteria'!BN75)</f>
        <v>0.33</v>
      </c>
      <c r="EO32" s="44">
        <f>IF(ISNA('INPUT_-_WP1_criteria'!BO75),"#N/A",'INPUT_-_WP1_criteria'!BO75)</f>
        <v>0</v>
      </c>
      <c r="EP32" s="44">
        <f>IF(ISNA('INPUT_-_WP1_criteria'!BP75),"#N/A",'INPUT_-_WP1_criteria'!BP75)</f>
        <v>0</v>
      </c>
      <c r="EQ32" s="44">
        <f>IF(ISNA('INPUT_-_WP1_criteria'!BQ75),"#N/A",'INPUT_-_WP1_criteria'!BQ75)</f>
        <v>0.33</v>
      </c>
      <c r="ER32" s="44">
        <f>IF(ISNA('INPUT_-_WP1_criteria'!BR75),"#N/A",'INPUT_-_WP1_criteria'!BR75)</f>
        <v>1</v>
      </c>
      <c r="ES32" s="44">
        <f>IF(ISNA('INPUT_-_WP1_criteria'!BS75),"#N/A",'INPUT_-_WP1_criteria'!BS75)</f>
        <v>0</v>
      </c>
      <c r="ET32" s="44">
        <f>IF(ISNA('INPUT_-_WP1_criteria'!BT75),"#N/A",'INPUT_-_WP1_criteria'!BT75)</f>
        <v>0.33</v>
      </c>
      <c r="EU32" s="44">
        <f>IF(ISNA('INPUT_-_WP1_criteria'!BU75),"#N/A",'INPUT_-_WP1_criteria'!BU75)</f>
        <v>0.33</v>
      </c>
      <c r="EV32" s="44">
        <f>IF(ISNA('INPUT_-_WP1_criteria'!BV75),"#N/A",'INPUT_-_WP1_criteria'!BV75)</f>
        <v>0</v>
      </c>
      <c r="EW32" s="44">
        <f>IF(ISNA('INPUT_-_WP1_criteria'!BW75),"#N/A",'INPUT_-_WP1_criteria'!BW75)</f>
        <v>0.33</v>
      </c>
      <c r="EX32" s="44">
        <f>IF(ISNA('INPUT_-_WP1_criteria'!BX75),"#N/A",'INPUT_-_WP1_criteria'!BX75)</f>
        <v>0</v>
      </c>
      <c r="EY32" s="44">
        <f>IF(ISNA('INPUT_-_WP1_criteria'!BY75),"#N/A",'INPUT_-_WP1_criteria'!BY75)</f>
        <v>0.33</v>
      </c>
      <c r="EZ32" s="44"/>
      <c r="HN32" s="179"/>
    </row>
    <row r="33" spans="1:222" customFormat="1" ht="15.75">
      <c r="A33" s="53"/>
      <c r="B33" s="48"/>
      <c r="C33" s="54" t="s">
        <v>162</v>
      </c>
      <c r="D33" s="50"/>
      <c r="E33" s="58" t="s">
        <v>149</v>
      </c>
      <c r="F33" s="58" t="s">
        <v>149</v>
      </c>
      <c r="G33" s="58" t="s">
        <v>149</v>
      </c>
      <c r="H33" s="58" t="s">
        <v>149</v>
      </c>
      <c r="I33" s="58" t="s">
        <v>149</v>
      </c>
      <c r="J33" s="58" t="s">
        <v>149</v>
      </c>
      <c r="K33" s="58" t="s">
        <v>149</v>
      </c>
      <c r="L33" s="58" t="s">
        <v>149</v>
      </c>
      <c r="M33" s="58" t="s">
        <v>149</v>
      </c>
      <c r="N33" s="58" t="s">
        <v>149</v>
      </c>
      <c r="O33" s="58" t="s">
        <v>149</v>
      </c>
      <c r="P33" s="58" t="s">
        <v>149</v>
      </c>
      <c r="Q33" s="58" t="s">
        <v>149</v>
      </c>
      <c r="R33" s="58" t="s">
        <v>149</v>
      </c>
      <c r="S33" s="58" t="s">
        <v>149</v>
      </c>
      <c r="T33" s="58" t="s">
        <v>149</v>
      </c>
      <c r="U33" s="58" t="s">
        <v>149</v>
      </c>
      <c r="V33" s="58" t="s">
        <v>149</v>
      </c>
      <c r="W33" s="58" t="s">
        <v>149</v>
      </c>
      <c r="X33" s="58" t="s">
        <v>149</v>
      </c>
      <c r="Y33" s="58" t="s">
        <v>149</v>
      </c>
      <c r="Z33" s="58" t="s">
        <v>149</v>
      </c>
      <c r="AA33" s="58" t="s">
        <v>149</v>
      </c>
      <c r="AB33" s="58" t="s">
        <v>149</v>
      </c>
      <c r="AC33" s="58" t="s">
        <v>149</v>
      </c>
      <c r="AD33" s="58" t="s">
        <v>149</v>
      </c>
      <c r="AE33" s="58" t="s">
        <v>149</v>
      </c>
      <c r="AF33" s="58" t="s">
        <v>149</v>
      </c>
      <c r="AG33" s="58" t="s">
        <v>149</v>
      </c>
      <c r="AH33" s="58" t="s">
        <v>149</v>
      </c>
      <c r="AI33" s="58" t="s">
        <v>149</v>
      </c>
      <c r="AJ33" s="58" t="s">
        <v>149</v>
      </c>
      <c r="AK33" s="58" t="s">
        <v>149</v>
      </c>
      <c r="AL33" s="58" t="s">
        <v>149</v>
      </c>
      <c r="AM33" s="58" t="s">
        <v>149</v>
      </c>
      <c r="AN33" s="58" t="s">
        <v>149</v>
      </c>
      <c r="AO33" s="58" t="s">
        <v>149</v>
      </c>
      <c r="AP33" s="58" t="s">
        <v>149</v>
      </c>
      <c r="AQ33" s="58" t="s">
        <v>149</v>
      </c>
      <c r="AR33" s="58" t="s">
        <v>149</v>
      </c>
      <c r="AS33" s="58" t="s">
        <v>149</v>
      </c>
      <c r="AT33" s="58" t="s">
        <v>149</v>
      </c>
      <c r="AU33" s="58" t="s">
        <v>149</v>
      </c>
      <c r="AV33" s="58" t="s">
        <v>149</v>
      </c>
      <c r="AW33" s="58" t="s">
        <v>149</v>
      </c>
      <c r="AX33" s="58" t="s">
        <v>149</v>
      </c>
      <c r="AY33" s="58" t="s">
        <v>149</v>
      </c>
      <c r="AZ33" s="58" t="s">
        <v>149</v>
      </c>
      <c r="BA33" s="58" t="s">
        <v>149</v>
      </c>
      <c r="BB33" s="58" t="s">
        <v>149</v>
      </c>
      <c r="BC33" s="58" t="s">
        <v>149</v>
      </c>
      <c r="BD33" s="136" t="s">
        <v>149</v>
      </c>
      <c r="BE33" s="143" t="s">
        <v>149</v>
      </c>
      <c r="BF33" s="58" t="s">
        <v>149</v>
      </c>
      <c r="BG33" s="58" t="s">
        <v>149</v>
      </c>
      <c r="BH33" s="58" t="s">
        <v>149</v>
      </c>
      <c r="BI33" s="58" t="s">
        <v>149</v>
      </c>
      <c r="BJ33" s="58" t="s">
        <v>149</v>
      </c>
      <c r="BK33" s="58" t="s">
        <v>149</v>
      </c>
      <c r="BL33" s="58" t="s">
        <v>149</v>
      </c>
      <c r="BM33" s="58" t="s">
        <v>149</v>
      </c>
      <c r="BN33" s="58" t="s">
        <v>149</v>
      </c>
      <c r="BO33" s="58" t="s">
        <v>149</v>
      </c>
      <c r="BP33" s="58" t="s">
        <v>149</v>
      </c>
      <c r="BQ33" s="58" t="s">
        <v>149</v>
      </c>
      <c r="BR33" s="58" t="s">
        <v>149</v>
      </c>
      <c r="BS33" s="58" t="s">
        <v>149</v>
      </c>
      <c r="BT33" s="58" t="s">
        <v>149</v>
      </c>
      <c r="BU33" s="58" t="s">
        <v>149</v>
      </c>
      <c r="BV33" s="58" t="s">
        <v>149</v>
      </c>
      <c r="BW33" s="58" t="s">
        <v>149</v>
      </c>
      <c r="BX33" s="58" t="s">
        <v>149</v>
      </c>
      <c r="BY33" s="58" t="s">
        <v>149</v>
      </c>
      <c r="BZ33" s="58" t="s">
        <v>149</v>
      </c>
      <c r="CA33" s="58" t="s">
        <v>149</v>
      </c>
      <c r="CB33" s="52">
        <f>SUM(CB28:CB32)/5</f>
        <v>0.42599999999999999</v>
      </c>
      <c r="CC33" s="52">
        <f t="shared" ref="CC33:EO33" si="8">SUM(CC28:CC32)/5</f>
        <v>0.76</v>
      </c>
      <c r="CD33" s="52">
        <f t="shared" si="8"/>
        <v>0.76</v>
      </c>
      <c r="CE33" s="52">
        <f t="shared" si="8"/>
        <v>0.64</v>
      </c>
      <c r="CF33" s="52">
        <f t="shared" si="8"/>
        <v>0.72</v>
      </c>
      <c r="CG33" s="52">
        <f t="shared" si="8"/>
        <v>0.67999999999999994</v>
      </c>
      <c r="CH33" s="52">
        <f t="shared" si="8"/>
        <v>0.57000000000000006</v>
      </c>
      <c r="CI33" s="52">
        <f t="shared" si="8"/>
        <v>0.36</v>
      </c>
      <c r="CJ33" s="52">
        <f t="shared" si="8"/>
        <v>0.76</v>
      </c>
      <c r="CK33" s="52">
        <f t="shared" si="8"/>
        <v>0.5</v>
      </c>
      <c r="CL33" s="52">
        <f t="shared" si="8"/>
        <v>0.36</v>
      </c>
      <c r="CM33" s="52">
        <f t="shared" si="8"/>
        <v>0.45200000000000007</v>
      </c>
      <c r="CN33" s="52">
        <f t="shared" si="8"/>
        <v>0.76</v>
      </c>
      <c r="CO33" s="52">
        <f t="shared" si="8"/>
        <v>0.56200000000000006</v>
      </c>
      <c r="CP33" s="52">
        <f t="shared" si="8"/>
        <v>0.42599999999999999</v>
      </c>
      <c r="CQ33" s="52">
        <f t="shared" si="8"/>
        <v>0.61</v>
      </c>
      <c r="CR33" s="52">
        <f t="shared" si="8"/>
        <v>0.38600000000000001</v>
      </c>
      <c r="CS33" s="52">
        <f t="shared" si="8"/>
        <v>0.34599999999999997</v>
      </c>
      <c r="CT33" s="52">
        <f t="shared" si="8"/>
        <v>0.42599999999999999</v>
      </c>
      <c r="CU33" s="52">
        <f t="shared" si="8"/>
        <v>0.37</v>
      </c>
      <c r="CV33" s="52">
        <f t="shared" si="8"/>
        <v>0.61599999999999999</v>
      </c>
      <c r="CW33" s="52">
        <f t="shared" si="8"/>
        <v>0.58200000000000007</v>
      </c>
      <c r="CX33" s="52">
        <f t="shared" si="8"/>
        <v>0.49199999999999999</v>
      </c>
      <c r="CY33" s="52">
        <f t="shared" si="8"/>
        <v>0.72</v>
      </c>
      <c r="CZ33" s="52">
        <f t="shared" si="8"/>
        <v>0.72</v>
      </c>
      <c r="DA33" s="52">
        <f t="shared" si="8"/>
        <v>0.86999999999999988</v>
      </c>
      <c r="DB33" s="52">
        <f t="shared" si="8"/>
        <v>0.2</v>
      </c>
      <c r="DC33" s="52">
        <f t="shared" si="8"/>
        <v>0.72</v>
      </c>
      <c r="DD33" s="52">
        <f t="shared" si="8"/>
        <v>0.72</v>
      </c>
      <c r="DE33" s="52">
        <f t="shared" si="8"/>
        <v>0.71</v>
      </c>
      <c r="DF33" s="52">
        <f t="shared" si="8"/>
        <v>0.48</v>
      </c>
      <c r="DG33" s="52">
        <f t="shared" si="8"/>
        <v>0.42599999999999999</v>
      </c>
      <c r="DH33" s="52">
        <f t="shared" si="8"/>
        <v>0.86999999999999988</v>
      </c>
      <c r="DI33" s="52">
        <f t="shared" si="8"/>
        <v>0.67999999999999994</v>
      </c>
      <c r="DJ33" s="52">
        <f t="shared" si="8"/>
        <v>0.72</v>
      </c>
      <c r="DK33" s="52">
        <f t="shared" si="8"/>
        <v>0.91999999999999993</v>
      </c>
      <c r="DL33" s="52">
        <f t="shared" si="8"/>
        <v>0.32</v>
      </c>
      <c r="DM33" s="52">
        <f t="shared" si="8"/>
        <v>0.42599999999999999</v>
      </c>
      <c r="DN33" s="52">
        <f t="shared" si="8"/>
        <v>0.32</v>
      </c>
      <c r="DO33" s="52">
        <f t="shared" si="8"/>
        <v>0.77400000000000002</v>
      </c>
      <c r="DP33" s="52">
        <f t="shared" si="8"/>
        <v>0.2</v>
      </c>
      <c r="DQ33" s="52">
        <f t="shared" si="8"/>
        <v>0.54200000000000004</v>
      </c>
      <c r="DR33" s="52">
        <f t="shared" si="8"/>
        <v>0.34599999999999997</v>
      </c>
      <c r="DS33" s="52">
        <f t="shared" si="8"/>
        <v>0.90999999999999992</v>
      </c>
      <c r="DT33" s="52">
        <f t="shared" si="8"/>
        <v>0.72</v>
      </c>
      <c r="DU33" s="52">
        <f t="shared" si="8"/>
        <v>0.42599999999999999</v>
      </c>
      <c r="DV33" s="52">
        <f t="shared" si="8"/>
        <v>0.32</v>
      </c>
      <c r="DW33" s="52">
        <f t="shared" si="8"/>
        <v>0.42599999999999999</v>
      </c>
      <c r="DX33" s="52">
        <f t="shared" si="8"/>
        <v>0.32</v>
      </c>
      <c r="DY33" s="52">
        <f t="shared" si="8"/>
        <v>0.36</v>
      </c>
      <c r="DZ33" s="52">
        <f t="shared" si="8"/>
        <v>0.32</v>
      </c>
      <c r="EA33" s="182">
        <f t="shared" si="8"/>
        <v>0.32</v>
      </c>
      <c r="EB33" s="188">
        <f>AVERAGE(CB33:EA33)</f>
        <v>0.54557692307692307</v>
      </c>
      <c r="EC33" s="185">
        <f t="shared" si="8"/>
        <v>0.69199999999999995</v>
      </c>
      <c r="ED33" s="52">
        <f t="shared" si="8"/>
        <v>0.73199999999999998</v>
      </c>
      <c r="EE33" s="52">
        <f t="shared" si="8"/>
        <v>0.46400000000000008</v>
      </c>
      <c r="EF33" s="52">
        <f t="shared" si="8"/>
        <v>1</v>
      </c>
      <c r="EG33" s="52">
        <f t="shared" si="8"/>
        <v>0.45200000000000007</v>
      </c>
      <c r="EH33" s="52">
        <f t="shared" si="8"/>
        <v>0.35</v>
      </c>
      <c r="EI33" s="52">
        <f t="shared" si="8"/>
        <v>0.73199999999999998</v>
      </c>
      <c r="EJ33" s="52">
        <f t="shared" si="8"/>
        <v>0.83200000000000007</v>
      </c>
      <c r="EK33" s="52">
        <f t="shared" si="8"/>
        <v>0.78200000000000003</v>
      </c>
      <c r="EL33" s="52">
        <f t="shared" si="8"/>
        <v>0.83200000000000007</v>
      </c>
      <c r="EM33" s="52">
        <f t="shared" si="8"/>
        <v>0.53200000000000003</v>
      </c>
      <c r="EN33" s="52">
        <f t="shared" si="8"/>
        <v>0.53200000000000003</v>
      </c>
      <c r="EO33" s="52">
        <f t="shared" si="8"/>
        <v>0.33200000000000002</v>
      </c>
      <c r="EP33" s="52">
        <f t="shared" ref="EP33:EY33" si="9">SUM(EP28:EP32)/5</f>
        <v>0.33200000000000002</v>
      </c>
      <c r="EQ33" s="52">
        <f t="shared" si="9"/>
        <v>0.46600000000000003</v>
      </c>
      <c r="ER33" s="52">
        <f t="shared" si="9"/>
        <v>0.7</v>
      </c>
      <c r="ES33" s="52">
        <f t="shared" si="9"/>
        <v>0.68200000000000005</v>
      </c>
      <c r="ET33" s="52">
        <f t="shared" si="9"/>
        <v>0.626</v>
      </c>
      <c r="EU33" s="52">
        <f t="shared" si="9"/>
        <v>0.26600000000000001</v>
      </c>
      <c r="EV33" s="52">
        <f t="shared" si="9"/>
        <v>0.55999999999999994</v>
      </c>
      <c r="EW33" s="52">
        <f t="shared" si="9"/>
        <v>0.626</v>
      </c>
      <c r="EX33" s="52">
        <f t="shared" si="9"/>
        <v>0.4</v>
      </c>
      <c r="EY33" s="52">
        <f t="shared" si="9"/>
        <v>0.626</v>
      </c>
      <c r="EZ33" s="126">
        <f>AVERAGE(EC33:EY33)</f>
        <v>0.58904347826086945</v>
      </c>
      <c r="HN33" s="179"/>
    </row>
    <row r="34" spans="1:222" customFormat="1">
      <c r="A34" s="40">
        <f>A32+1</f>
        <v>26</v>
      </c>
      <c r="B34" s="200" t="s">
        <v>168</v>
      </c>
      <c r="C34" s="55" t="s">
        <v>169</v>
      </c>
      <c r="D34" s="42">
        <v>4</v>
      </c>
      <c r="E34" s="43" t="str">
        <f>'INPUT_-_WP1_criteria'!C76</f>
        <v>N/A</v>
      </c>
      <c r="F34" s="43" t="str">
        <f>'INPUT_-_WP1_criteria'!D76</f>
        <v>N/A</v>
      </c>
      <c r="G34" s="43" t="str">
        <f>'INPUT_-_WP1_criteria'!E76</f>
        <v>N/A</v>
      </c>
      <c r="H34" s="43" t="str">
        <f>'INPUT_-_WP1_criteria'!F76</f>
        <v>N/A</v>
      </c>
      <c r="I34" s="43" t="str">
        <f>'INPUT_-_WP1_criteria'!G76</f>
        <v>N/A</v>
      </c>
      <c r="J34" s="43" t="str">
        <f>'INPUT_-_WP1_criteria'!H76</f>
        <v>N/A</v>
      </c>
      <c r="K34" s="43" t="str">
        <f>'INPUT_-_WP1_criteria'!I76</f>
        <v>N/A</v>
      </c>
      <c r="L34" s="43" t="str">
        <f>'INPUT_-_WP1_criteria'!J76</f>
        <v>N/A</v>
      </c>
      <c r="M34" s="43" t="str">
        <f>'INPUT_-_WP1_criteria'!K76</f>
        <v>N/A</v>
      </c>
      <c r="N34" s="43" t="str">
        <f>'INPUT_-_WP1_criteria'!L76</f>
        <v>N/A</v>
      </c>
      <c r="O34" s="43" t="str">
        <f>'INPUT_-_WP1_criteria'!M76</f>
        <v>N/A</v>
      </c>
      <c r="P34" s="43" t="str">
        <f>'INPUT_-_WP1_criteria'!N76</f>
        <v>N/A</v>
      </c>
      <c r="Q34" s="43" t="str">
        <f>'INPUT_-_WP1_criteria'!O76</f>
        <v>N/A</v>
      </c>
      <c r="R34" s="43" t="str">
        <f>'INPUT_-_WP1_criteria'!P76</f>
        <v>N/A</v>
      </c>
      <c r="S34" s="43" t="str">
        <f>'INPUT_-_WP1_criteria'!Q76</f>
        <v>N/A</v>
      </c>
      <c r="T34" s="43" t="str">
        <f>'INPUT_-_WP1_criteria'!R76</f>
        <v>N/A</v>
      </c>
      <c r="U34" s="43" t="str">
        <f>'INPUT_-_WP1_criteria'!S76</f>
        <v>N/A</v>
      </c>
      <c r="V34" s="43" t="str">
        <f>'INPUT_-_WP1_criteria'!T76</f>
        <v>N/A</v>
      </c>
      <c r="W34" s="43" t="str">
        <f>'INPUT_-_WP1_criteria'!U76</f>
        <v>N/A</v>
      </c>
      <c r="X34" s="43" t="str">
        <f>'INPUT_-_WP1_criteria'!V76</f>
        <v>N/A</v>
      </c>
      <c r="Y34" s="43" t="str">
        <f>'INPUT_-_WP1_criteria'!W76</f>
        <v>N/A</v>
      </c>
      <c r="Z34" s="43" t="str">
        <f>'INPUT_-_WP1_criteria'!X76</f>
        <v>N/A</v>
      </c>
      <c r="AA34" s="43" t="str">
        <f>'INPUT_-_WP1_criteria'!Y76</f>
        <v>N/A</v>
      </c>
      <c r="AB34" s="43" t="str">
        <f>'INPUT_-_WP1_criteria'!Z76</f>
        <v>N/A</v>
      </c>
      <c r="AC34" s="43" t="str">
        <f>'INPUT_-_WP1_criteria'!AA76</f>
        <v>N/A</v>
      </c>
      <c r="AD34" s="43" t="str">
        <f>'INPUT_-_WP1_criteria'!AB76</f>
        <v>Optimized</v>
      </c>
      <c r="AE34" s="43" t="str">
        <f>'INPUT_-_WP1_criteria'!AC76</f>
        <v>N/A</v>
      </c>
      <c r="AF34" s="43" t="str">
        <f>'INPUT_-_WP1_criteria'!AD76</f>
        <v>N/A</v>
      </c>
      <c r="AG34" s="43" t="str">
        <f>'INPUT_-_WP1_criteria'!AE76</f>
        <v>N/A</v>
      </c>
      <c r="AH34" s="43" t="str">
        <f>'INPUT_-_WP1_criteria'!AF76</f>
        <v>Optimized</v>
      </c>
      <c r="AI34" s="43" t="str">
        <f>'INPUT_-_WP1_criteria'!AG76</f>
        <v>N/A</v>
      </c>
      <c r="AJ34" s="43" t="str">
        <f>'INPUT_-_WP1_criteria'!AH76</f>
        <v>N/A</v>
      </c>
      <c r="AK34" s="43" t="str">
        <f>'INPUT_-_WP1_criteria'!AI76</f>
        <v>Optimized</v>
      </c>
      <c r="AL34" s="43" t="str">
        <f>'INPUT_-_WP1_criteria'!AJ76</f>
        <v>N/A</v>
      </c>
      <c r="AM34" s="43" t="str">
        <f>'INPUT_-_WP1_criteria'!AK76</f>
        <v>Optimized</v>
      </c>
      <c r="AN34" s="43" t="str">
        <f>'INPUT_-_WP1_criteria'!AL76</f>
        <v>Optimized</v>
      </c>
      <c r="AO34" s="43" t="str">
        <f>'INPUT_-_WP1_criteria'!AM76</f>
        <v>N/A</v>
      </c>
      <c r="AP34" s="43" t="str">
        <f>'INPUT_-_WP1_criteria'!AN76</f>
        <v>N/A</v>
      </c>
      <c r="AQ34" s="43" t="str">
        <f>'INPUT_-_WP1_criteria'!AO76</f>
        <v>N/A</v>
      </c>
      <c r="AR34" s="43" t="str">
        <f>'INPUT_-_WP1_criteria'!AP76</f>
        <v>Managed</v>
      </c>
      <c r="AS34" s="43" t="str">
        <f>'INPUT_-_WP1_criteria'!AQ76</f>
        <v>N/A</v>
      </c>
      <c r="AT34" s="43" t="str">
        <f>'INPUT_-_WP1_criteria'!AR76</f>
        <v>Defined</v>
      </c>
      <c r="AU34" s="43" t="str">
        <f>'INPUT_-_WP1_criteria'!AS76</f>
        <v>Initial</v>
      </c>
      <c r="AV34" s="43" t="str">
        <f>'INPUT_-_WP1_criteria'!AT76</f>
        <v>Managed</v>
      </c>
      <c r="AW34" s="43" t="str">
        <f>'INPUT_-_WP1_criteria'!AU76</f>
        <v>N/A</v>
      </c>
      <c r="AX34" s="43" t="str">
        <f>'INPUT_-_WP1_criteria'!AV76</f>
        <v>N/A</v>
      </c>
      <c r="AY34" s="43" t="str">
        <f>'INPUT_-_WP1_criteria'!AW76</f>
        <v>N/A</v>
      </c>
      <c r="AZ34" s="43">
        <f>'INPUT_-_WP1_criteria'!AX76</f>
        <v>0</v>
      </c>
      <c r="BA34" s="43" t="str">
        <f>'INPUT_-_WP1_criteria'!AY76</f>
        <v>N/A</v>
      </c>
      <c r="BB34" s="43" t="str">
        <f>'INPUT_-_WP1_criteria'!AZ76</f>
        <v>N/A</v>
      </c>
      <c r="BC34" s="43">
        <f>'INPUT_-_WP1_criteria'!BA76</f>
        <v>0</v>
      </c>
      <c r="BD34" s="132" t="str">
        <f>'INPUT_-_WP1_criteria'!BB76</f>
        <v>N/A</v>
      </c>
      <c r="BE34" s="139" t="str">
        <f>'INPUT_-_WP1_criteria'!BC76</f>
        <v>optimized</v>
      </c>
      <c r="BF34" s="43" t="str">
        <f>'INPUT_-_WP1_criteria'!BD76</f>
        <v>defined</v>
      </c>
      <c r="BG34" s="43" t="str">
        <f>'INPUT_-_WP1_criteria'!BE76</f>
        <v>initial</v>
      </c>
      <c r="BH34" s="43" t="str">
        <f>'INPUT_-_WP1_criteria'!BF76</f>
        <v>Optimized</v>
      </c>
      <c r="BI34" s="43" t="str">
        <f>'INPUT_-_WP1_criteria'!BG76</f>
        <v>N/A</v>
      </c>
      <c r="BJ34" s="43" t="str">
        <f>'INPUT_-_WP1_criteria'!BH76</f>
        <v>N/A</v>
      </c>
      <c r="BK34" s="43" t="str">
        <f>'INPUT_-_WP1_criteria'!BI76</f>
        <v>optimized</v>
      </c>
      <c r="BL34" s="43" t="str">
        <f>'INPUT_-_WP1_criteria'!BJ76</f>
        <v>N/A</v>
      </c>
      <c r="BM34" s="43" t="str">
        <f>'INPUT_-_WP1_criteria'!BK76</f>
        <v>N/A</v>
      </c>
      <c r="BN34" s="43" t="str">
        <f>'INPUT_-_WP1_criteria'!BL76</f>
        <v>N/A</v>
      </c>
      <c r="BO34" s="43" t="str">
        <f>'INPUT_-_WP1_criteria'!BM76</f>
        <v>N/A</v>
      </c>
      <c r="BP34" s="43" t="str">
        <f>'INPUT_-_WP1_criteria'!BN76</f>
        <v>Initial</v>
      </c>
      <c r="BQ34" s="43" t="str">
        <f>'INPUT_-_WP1_criteria'!BO76</f>
        <v>optimized</v>
      </c>
      <c r="BR34" s="43" t="str">
        <f>'INPUT_-_WP1_criteria'!BP76</f>
        <v>N/A</v>
      </c>
      <c r="BS34" s="43" t="str">
        <f>'INPUT_-_WP1_criteria'!BQ76</f>
        <v>N/A</v>
      </c>
      <c r="BT34" s="43" t="str">
        <f>'INPUT_-_WP1_criteria'!BR76</f>
        <v>N/A</v>
      </c>
      <c r="BU34" s="43" t="str">
        <f>'INPUT_-_WP1_criteria'!BS76</f>
        <v>optimized</v>
      </c>
      <c r="BV34" s="43" t="str">
        <f>'INPUT_-_WP1_criteria'!BT76</f>
        <v>N/A</v>
      </c>
      <c r="BW34" s="43" t="str">
        <f>'INPUT_-_WP1_criteria'!BU76</f>
        <v>N/A</v>
      </c>
      <c r="BX34" s="43" t="str">
        <f>'INPUT_-_WP1_criteria'!BV76</f>
        <v>N/A</v>
      </c>
      <c r="BY34" s="43" t="str">
        <f>'INPUT_-_WP1_criteria'!BW76</f>
        <v>N/A</v>
      </c>
      <c r="BZ34" s="43" t="str">
        <f>'INPUT_-_WP1_criteria'!BX76</f>
        <v>N/A</v>
      </c>
      <c r="CA34" s="43" t="str">
        <f>'INPUT_-_WP1_criteria'!BY76</f>
        <v>N/A</v>
      </c>
      <c r="CB34" s="44">
        <f>IF(ISNA('INPUT_-_WP1_criteria'!C77),"#N/A",'INPUT_-_WP1_criteria'!C77)</f>
        <v>0</v>
      </c>
      <c r="CC34" s="44">
        <f>IF(ISNA('INPUT_-_WP1_criteria'!D77),"#N/A",'INPUT_-_WP1_criteria'!D77)</f>
        <v>0</v>
      </c>
      <c r="CD34" s="44">
        <f>IF(ISNA('INPUT_-_WP1_criteria'!E77),"#N/A",'INPUT_-_WP1_criteria'!E77)</f>
        <v>0</v>
      </c>
      <c r="CE34" s="44">
        <f>IF(ISNA('INPUT_-_WP1_criteria'!F77),"#N/A",'INPUT_-_WP1_criteria'!F77)</f>
        <v>0</v>
      </c>
      <c r="CF34" s="44">
        <f>IF(ISNA('INPUT_-_WP1_criteria'!G77),"#N/A",'INPUT_-_WP1_criteria'!G77)</f>
        <v>0</v>
      </c>
      <c r="CG34" s="44">
        <f>IF(ISNA('INPUT_-_WP1_criteria'!H77),"#N/A",'INPUT_-_WP1_criteria'!H77)</f>
        <v>0</v>
      </c>
      <c r="CH34" s="44">
        <f>IF(ISNA('INPUT_-_WP1_criteria'!I77),"#N/A",'INPUT_-_WP1_criteria'!I77)</f>
        <v>0</v>
      </c>
      <c r="CI34" s="44">
        <f>IF(ISNA('INPUT_-_WP1_criteria'!J77),"#N/A",'INPUT_-_WP1_criteria'!J77)</f>
        <v>0</v>
      </c>
      <c r="CJ34" s="44">
        <f>IF(ISNA('INPUT_-_WP1_criteria'!K77),"#N/A",'INPUT_-_WP1_criteria'!K77)</f>
        <v>0</v>
      </c>
      <c r="CK34" s="44">
        <f>IF(ISNA('INPUT_-_WP1_criteria'!L77),"#N/A",'INPUT_-_WP1_criteria'!L77)</f>
        <v>0</v>
      </c>
      <c r="CL34" s="44">
        <f>IF(ISNA('INPUT_-_WP1_criteria'!M77),"#N/A",'INPUT_-_WP1_criteria'!M77)</f>
        <v>0</v>
      </c>
      <c r="CM34" s="44">
        <f>IF(ISNA('INPUT_-_WP1_criteria'!N77),"#N/A",'INPUT_-_WP1_criteria'!N77)</f>
        <v>0</v>
      </c>
      <c r="CN34" s="44">
        <f>IF(ISNA('INPUT_-_WP1_criteria'!O77),"#N/A",'INPUT_-_WP1_criteria'!O77)</f>
        <v>0</v>
      </c>
      <c r="CO34" s="44">
        <f>IF(ISNA('INPUT_-_WP1_criteria'!P77),"#N/A",'INPUT_-_WP1_criteria'!P77)</f>
        <v>0</v>
      </c>
      <c r="CP34" s="44">
        <f>IF(ISNA('INPUT_-_WP1_criteria'!Q77),"#N/A",'INPUT_-_WP1_criteria'!Q77)</f>
        <v>0</v>
      </c>
      <c r="CQ34" s="44">
        <f>IF(ISNA('INPUT_-_WP1_criteria'!R77),"#N/A",'INPUT_-_WP1_criteria'!R77)</f>
        <v>0</v>
      </c>
      <c r="CR34" s="44">
        <f>IF(ISNA('INPUT_-_WP1_criteria'!S77),"#N/A",'INPUT_-_WP1_criteria'!S77)</f>
        <v>0</v>
      </c>
      <c r="CS34" s="44">
        <f>IF(ISNA('INPUT_-_WP1_criteria'!T77),"#N/A",'INPUT_-_WP1_criteria'!T77)</f>
        <v>0</v>
      </c>
      <c r="CT34" s="44">
        <f>IF(ISNA('INPUT_-_WP1_criteria'!U77),"#N/A",'INPUT_-_WP1_criteria'!U77)</f>
        <v>0</v>
      </c>
      <c r="CU34" s="44">
        <f>IF(ISNA('INPUT_-_WP1_criteria'!V77),"#N/A",'INPUT_-_WP1_criteria'!V77)</f>
        <v>0</v>
      </c>
      <c r="CV34" s="44">
        <f>IF(ISNA('INPUT_-_WP1_criteria'!W77),"#N/A",'INPUT_-_WP1_criteria'!W77)</f>
        <v>0</v>
      </c>
      <c r="CW34" s="44">
        <f>IF(ISNA('INPUT_-_WP1_criteria'!X77),"#N/A",'INPUT_-_WP1_criteria'!X77)</f>
        <v>0</v>
      </c>
      <c r="CX34" s="44">
        <f>IF(ISNA('INPUT_-_WP1_criteria'!Y77),"#N/A",'INPUT_-_WP1_criteria'!Y77)</f>
        <v>0</v>
      </c>
      <c r="CY34" s="44">
        <f>IF(ISNA('INPUT_-_WP1_criteria'!Z77),"#N/A",'INPUT_-_WP1_criteria'!Z77)</f>
        <v>0</v>
      </c>
      <c r="CZ34" s="44">
        <f>IF(ISNA('INPUT_-_WP1_criteria'!AA77),"#N/A",'INPUT_-_WP1_criteria'!AA77)</f>
        <v>0</v>
      </c>
      <c r="DA34" s="44">
        <f>IF(ISNA('INPUT_-_WP1_criteria'!AB77),"#N/A",'INPUT_-_WP1_criteria'!AB77)</f>
        <v>1</v>
      </c>
      <c r="DB34" s="44">
        <f>IF(ISNA('INPUT_-_WP1_criteria'!AC77),"#N/A",'INPUT_-_WP1_criteria'!AC77)</f>
        <v>0</v>
      </c>
      <c r="DC34" s="44">
        <f>IF(ISNA('INPUT_-_WP1_criteria'!AD77),"#N/A",'INPUT_-_WP1_criteria'!AD77)</f>
        <v>0</v>
      </c>
      <c r="DD34" s="44">
        <f>IF(ISNA('INPUT_-_WP1_criteria'!AE77),"#N/A",'INPUT_-_WP1_criteria'!AE77)</f>
        <v>0</v>
      </c>
      <c r="DE34" s="44">
        <f>IF(ISNA('INPUT_-_WP1_criteria'!AF77),"#N/A",'INPUT_-_WP1_criteria'!AF77)</f>
        <v>1</v>
      </c>
      <c r="DF34" s="44">
        <f>IF(ISNA('INPUT_-_WP1_criteria'!AG77),"#N/A",'INPUT_-_WP1_criteria'!AG77)</f>
        <v>0</v>
      </c>
      <c r="DG34" s="44">
        <f>IF(ISNA('INPUT_-_WP1_criteria'!AH77),"#N/A",'INPUT_-_WP1_criteria'!AH77)</f>
        <v>0</v>
      </c>
      <c r="DH34" s="44">
        <f>IF(ISNA('INPUT_-_WP1_criteria'!AI77),"#N/A",'INPUT_-_WP1_criteria'!AI77)</f>
        <v>1</v>
      </c>
      <c r="DI34" s="44">
        <f>IF(ISNA('INPUT_-_WP1_criteria'!AJ77),"#N/A",'INPUT_-_WP1_criteria'!AJ77)</f>
        <v>0</v>
      </c>
      <c r="DJ34" s="44">
        <f>IF(ISNA('INPUT_-_WP1_criteria'!AK77),"#N/A",'INPUT_-_WP1_criteria'!AK77)</f>
        <v>1</v>
      </c>
      <c r="DK34" s="44">
        <f>IF(ISNA('INPUT_-_WP1_criteria'!AL77),"#N/A",'INPUT_-_WP1_criteria'!AL77)</f>
        <v>1</v>
      </c>
      <c r="DL34" s="44">
        <f>IF(ISNA('INPUT_-_WP1_criteria'!AM77),"#N/A",'INPUT_-_WP1_criteria'!AM77)</f>
        <v>0</v>
      </c>
      <c r="DM34" s="44">
        <f>IF(ISNA('INPUT_-_WP1_criteria'!AN77),"#N/A",'INPUT_-_WP1_criteria'!AN77)</f>
        <v>0</v>
      </c>
      <c r="DN34" s="44">
        <f>IF(ISNA('INPUT_-_WP1_criteria'!AO77),"#N/A",'INPUT_-_WP1_criteria'!AO77)</f>
        <v>0</v>
      </c>
      <c r="DO34" s="44">
        <f>IF(ISNA('INPUT_-_WP1_criteria'!AP77),"#N/A",'INPUT_-_WP1_criteria'!AP77)</f>
        <v>0.75</v>
      </c>
      <c r="DP34" s="44">
        <f>IF(ISNA('INPUT_-_WP1_criteria'!AQ77),"#N/A",'INPUT_-_WP1_criteria'!AQ77)</f>
        <v>0</v>
      </c>
      <c r="DQ34" s="44">
        <f>IF(ISNA('INPUT_-_WP1_criteria'!AR77),"#N/A",'INPUT_-_WP1_criteria'!AR77)</f>
        <v>0.5</v>
      </c>
      <c r="DR34" s="44">
        <f>IF(ISNA('INPUT_-_WP1_criteria'!AS77),"#N/A",'INPUT_-_WP1_criteria'!AS77)</f>
        <v>0.25</v>
      </c>
      <c r="DS34" s="44">
        <f>IF(ISNA('INPUT_-_WP1_criteria'!AT77),"#N/A",'INPUT_-_WP1_criteria'!AT77)</f>
        <v>0.75</v>
      </c>
      <c r="DT34" s="44">
        <f>IF(ISNA('INPUT_-_WP1_criteria'!AU77),"#N/A",'INPUT_-_WP1_criteria'!AU77)</f>
        <v>0</v>
      </c>
      <c r="DU34" s="44">
        <f>IF(ISNA('INPUT_-_WP1_criteria'!AV77),"#N/A",'INPUT_-_WP1_criteria'!AV77)</f>
        <v>0</v>
      </c>
      <c r="DV34" s="44">
        <f>IF(ISNA('INPUT_-_WP1_criteria'!AW77),"#N/A",'INPUT_-_WP1_criteria'!AW77)</f>
        <v>0</v>
      </c>
      <c r="DW34" s="44" t="str">
        <f>IF(ISNA('INPUT_-_WP1_criteria'!AX77),"#N/A",'INPUT_-_WP1_criteria'!AX77)</f>
        <v>#N/A</v>
      </c>
      <c r="DX34" s="44">
        <f>IF(ISNA('INPUT_-_WP1_criteria'!AY77),"#N/A",'INPUT_-_WP1_criteria'!AY77)</f>
        <v>0</v>
      </c>
      <c r="DY34" s="44">
        <f>IF(ISNA('INPUT_-_WP1_criteria'!AZ77),"#N/A",'INPUT_-_WP1_criteria'!AZ77)</f>
        <v>0</v>
      </c>
      <c r="DZ34" s="44" t="str">
        <f>IF(ISNA('INPUT_-_WP1_criteria'!BA77),"#N/A",'INPUT_-_WP1_criteria'!BA77)</f>
        <v>#N/A</v>
      </c>
      <c r="EA34" s="181">
        <f>IF(ISNA('INPUT_-_WP1_criteria'!BB77),"#N/A",'INPUT_-_WP1_criteria'!BB77)</f>
        <v>0</v>
      </c>
      <c r="EB34" s="187"/>
      <c r="EC34" s="184">
        <f>IF(ISNA('INPUT_-_WP1_criteria'!BC77),"#N/A",'INPUT_-_WP1_criteria'!BC77)</f>
        <v>1</v>
      </c>
      <c r="ED34" s="44">
        <f>IF(ISNA('INPUT_-_WP1_criteria'!BD77),"#N/A",'INPUT_-_WP1_criteria'!BD77)</f>
        <v>0.5</v>
      </c>
      <c r="EE34" s="44">
        <f>IF(ISNA('INPUT_-_WP1_criteria'!BE77),"#N/A",'INPUT_-_WP1_criteria'!BE77)</f>
        <v>0.25</v>
      </c>
      <c r="EF34" s="44">
        <f>IF(ISNA('INPUT_-_WP1_criteria'!BF77),"#N/A",'INPUT_-_WP1_criteria'!BF77)</f>
        <v>1</v>
      </c>
      <c r="EG34" s="44">
        <f>IF(ISNA('INPUT_-_WP1_criteria'!BG77),"#N/A",'INPUT_-_WP1_criteria'!BG77)</f>
        <v>0</v>
      </c>
      <c r="EH34" s="44">
        <f>IF(ISNA('INPUT_-_WP1_criteria'!BH77),"#N/A",'INPUT_-_WP1_criteria'!BH77)</f>
        <v>0</v>
      </c>
      <c r="EI34" s="44">
        <f>IF(ISNA('INPUT_-_WP1_criteria'!BI77),"#N/A",'INPUT_-_WP1_criteria'!BI77)</f>
        <v>1</v>
      </c>
      <c r="EJ34" s="44">
        <f>IF(ISNA('INPUT_-_WP1_criteria'!BJ77),"#N/A",'INPUT_-_WP1_criteria'!BJ77)</f>
        <v>0</v>
      </c>
      <c r="EK34" s="44">
        <f>IF(ISNA('INPUT_-_WP1_criteria'!BK77),"#N/A",'INPUT_-_WP1_criteria'!BK77)</f>
        <v>0</v>
      </c>
      <c r="EL34" s="44">
        <f>IF(ISNA('INPUT_-_WP1_criteria'!BL77),"#N/A",'INPUT_-_WP1_criteria'!BL77)</f>
        <v>0</v>
      </c>
      <c r="EM34" s="44">
        <f>IF(ISNA('INPUT_-_WP1_criteria'!BM77),"#N/A",'INPUT_-_WP1_criteria'!BM77)</f>
        <v>0</v>
      </c>
      <c r="EN34" s="44">
        <f>IF(ISNA('INPUT_-_WP1_criteria'!BN77),"#N/A",'INPUT_-_WP1_criteria'!BN77)</f>
        <v>0.25</v>
      </c>
      <c r="EO34" s="44">
        <f>IF(ISNA('INPUT_-_WP1_criteria'!BO77),"#N/A",'INPUT_-_WP1_criteria'!BO77)</f>
        <v>1</v>
      </c>
      <c r="EP34" s="44">
        <f>IF(ISNA('INPUT_-_WP1_criteria'!BP77),"#N/A",'INPUT_-_WP1_criteria'!BP77)</f>
        <v>0</v>
      </c>
      <c r="EQ34" s="44">
        <f>IF(ISNA('INPUT_-_WP1_criteria'!BQ77),"#N/A",'INPUT_-_WP1_criteria'!BQ77)</f>
        <v>0</v>
      </c>
      <c r="ER34" s="44">
        <f>IF(ISNA('INPUT_-_WP1_criteria'!BR77),"#N/A",'INPUT_-_WP1_criteria'!BR77)</f>
        <v>0</v>
      </c>
      <c r="ES34" s="44">
        <f>IF(ISNA('INPUT_-_WP1_criteria'!BS77),"#N/A",'INPUT_-_WP1_criteria'!BS77)</f>
        <v>1</v>
      </c>
      <c r="ET34" s="44">
        <f>IF(ISNA('INPUT_-_WP1_criteria'!BT77),"#N/A",'INPUT_-_WP1_criteria'!BT77)</f>
        <v>0</v>
      </c>
      <c r="EU34" s="44">
        <f>IF(ISNA('INPUT_-_WP1_criteria'!BU77),"#N/A",'INPUT_-_WP1_criteria'!BU77)</f>
        <v>0</v>
      </c>
      <c r="EV34" s="44">
        <f>IF(ISNA('INPUT_-_WP1_criteria'!BV77),"#N/A",'INPUT_-_WP1_criteria'!BV77)</f>
        <v>0</v>
      </c>
      <c r="EW34" s="44">
        <f>IF(ISNA('INPUT_-_WP1_criteria'!BW77),"#N/A",'INPUT_-_WP1_criteria'!BW77)</f>
        <v>0</v>
      </c>
      <c r="EX34" s="44">
        <f>IF(ISNA('INPUT_-_WP1_criteria'!BX77),"#N/A",'INPUT_-_WP1_criteria'!BX77)</f>
        <v>0</v>
      </c>
      <c r="EY34" s="44">
        <f>IF(ISNA('INPUT_-_WP1_criteria'!BY77),"#N/A",'INPUT_-_WP1_criteria'!BY77)</f>
        <v>0</v>
      </c>
      <c r="EZ34" s="44"/>
      <c r="HN34" s="179"/>
    </row>
    <row r="35" spans="1:222" customFormat="1" ht="25.5">
      <c r="A35" s="40">
        <f>A34+1</f>
        <v>27</v>
      </c>
      <c r="B35" s="200"/>
      <c r="C35" s="55" t="s">
        <v>170</v>
      </c>
      <c r="D35" s="42">
        <v>3</v>
      </c>
      <c r="E35" s="43" t="str">
        <f>'INPUT_-_WP1_criteria'!C78</f>
        <v>Defined</v>
      </c>
      <c r="F35" s="43" t="str">
        <f>'INPUT_-_WP1_criteria'!D78</f>
        <v>No project roadmap</v>
      </c>
      <c r="G35" s="43" t="str">
        <f>'INPUT_-_WP1_criteria'!E78</f>
        <v>No project roadmap</v>
      </c>
      <c r="H35" s="43" t="str">
        <f>'INPUT_-_WP1_criteria'!F78</f>
        <v>No project roadmap</v>
      </c>
      <c r="I35" s="43" t="str">
        <f>'INPUT_-_WP1_criteria'!G78</f>
        <v>No project roadmap</v>
      </c>
      <c r="J35" s="43" t="str">
        <f>'INPUT_-_WP1_criteria'!H78</f>
        <v>No project roadmap</v>
      </c>
      <c r="K35" s="43" t="str">
        <f>'INPUT_-_WP1_criteria'!I78</f>
        <v>Defined</v>
      </c>
      <c r="L35" s="43" t="str">
        <f>'INPUT_-_WP1_criteria'!J78</f>
        <v>No project roadmap</v>
      </c>
      <c r="M35" s="43" t="str">
        <f>'INPUT_-_WP1_criteria'!K78</f>
        <v>No project roadmap</v>
      </c>
      <c r="N35" s="43" t="str">
        <f>'INPUT_-_WP1_criteria'!L78</f>
        <v>No project roadmap</v>
      </c>
      <c r="O35" s="43" t="str">
        <f>'INPUT_-_WP1_criteria'!M78</f>
        <v>No project roadmap</v>
      </c>
      <c r="P35" s="43" t="str">
        <f>'INPUT_-_WP1_criteria'!N78</f>
        <v>Defined</v>
      </c>
      <c r="Q35" s="43" t="str">
        <f>'INPUT_-_WP1_criteria'!O78</f>
        <v>No project roadmap</v>
      </c>
      <c r="R35" s="43" t="str">
        <f>'INPUT_-_WP1_criteria'!P78</f>
        <v>Optimized</v>
      </c>
      <c r="S35" s="43" t="str">
        <f>'INPUT_-_WP1_criteria'!Q78</f>
        <v>N/A</v>
      </c>
      <c r="T35" s="43" t="str">
        <f>'INPUT_-_WP1_criteria'!R78</f>
        <v>N/A</v>
      </c>
      <c r="U35" s="43" t="str">
        <f>'INPUT_-_WP1_criteria'!S78</f>
        <v>N/A</v>
      </c>
      <c r="V35" s="43" t="str">
        <f>'INPUT_-_WP1_criteria'!T78</f>
        <v>N/A</v>
      </c>
      <c r="W35" s="43" t="str">
        <f>'INPUT_-_WP1_criteria'!U78</f>
        <v>Defined</v>
      </c>
      <c r="X35" s="43" t="str">
        <f>'INPUT_-_WP1_criteria'!V78</f>
        <v>No project roadmap</v>
      </c>
      <c r="Y35" s="43" t="str">
        <f>'INPUT_-_WP1_criteria'!W78</f>
        <v>Defined</v>
      </c>
      <c r="Z35" s="43" t="str">
        <f>'INPUT_-_WP1_criteria'!X78</f>
        <v>Defined</v>
      </c>
      <c r="AA35" s="43" t="str">
        <f>'INPUT_-_WP1_criteria'!Y78</f>
        <v>Optimized</v>
      </c>
      <c r="AB35" s="43" t="str">
        <f>'INPUT_-_WP1_criteria'!Z78</f>
        <v>optimized</v>
      </c>
      <c r="AC35" s="43" t="str">
        <f>'INPUT_-_WP1_criteria'!AA78</f>
        <v>optimized</v>
      </c>
      <c r="AD35" s="43" t="str">
        <f>'INPUT_-_WP1_criteria'!AB78</f>
        <v>Optimized</v>
      </c>
      <c r="AE35" s="43" t="str">
        <f>'INPUT_-_WP1_criteria'!AC78</f>
        <v>N/A</v>
      </c>
      <c r="AF35" s="43" t="str">
        <f>'INPUT_-_WP1_criteria'!AD78</f>
        <v>optimized</v>
      </c>
      <c r="AG35" s="43" t="str">
        <f>'INPUT_-_WP1_criteria'!AE78</f>
        <v>optimized</v>
      </c>
      <c r="AH35" s="43" t="str">
        <f>'INPUT_-_WP1_criteria'!AF78</f>
        <v>optimized</v>
      </c>
      <c r="AI35" s="43" t="str">
        <f>'INPUT_-_WP1_criteria'!AG78</f>
        <v>Optimized</v>
      </c>
      <c r="AJ35" s="43" t="str">
        <f>'INPUT_-_WP1_criteria'!AH78</f>
        <v>Defined</v>
      </c>
      <c r="AK35" s="43" t="str">
        <f>'INPUT_-_WP1_criteria'!AI78</f>
        <v>Optimized</v>
      </c>
      <c r="AL35" s="43" t="str">
        <f>'INPUT_-_WP1_criteria'!AJ78</f>
        <v>Optimized</v>
      </c>
      <c r="AM35" s="43" t="str">
        <f>'INPUT_-_WP1_criteria'!AK78</f>
        <v>N/A</v>
      </c>
      <c r="AN35" s="43" t="str">
        <f>'INPUT_-_WP1_criteria'!AL78</f>
        <v>Optimized</v>
      </c>
      <c r="AO35" s="43" t="str">
        <f>'INPUT_-_WP1_criteria'!AM78</f>
        <v>N/A</v>
      </c>
      <c r="AP35" s="43" t="str">
        <f>'INPUT_-_WP1_criteria'!AN78</f>
        <v>Defined</v>
      </c>
      <c r="AQ35" s="43" t="str">
        <f>'INPUT_-_WP1_criteria'!AO78</f>
        <v>N/A</v>
      </c>
      <c r="AR35" s="43" t="str">
        <f>'INPUT_-_WP1_criteria'!AP78</f>
        <v>Optimized</v>
      </c>
      <c r="AS35" s="43" t="str">
        <f>'INPUT_-_WP1_criteria'!AQ78</f>
        <v>N/A</v>
      </c>
      <c r="AT35" s="43" t="str">
        <f>'INPUT_-_WP1_criteria'!AR78</f>
        <v>No project roadmap</v>
      </c>
      <c r="AU35" s="43" t="str">
        <f>'INPUT_-_WP1_criteria'!AS78</f>
        <v>No project roadmap</v>
      </c>
      <c r="AV35" s="43" t="str">
        <f>'INPUT_-_WP1_criteria'!AT78</f>
        <v>Optimized</v>
      </c>
      <c r="AW35" s="43" t="str">
        <f>'INPUT_-_WP1_criteria'!AU78</f>
        <v>N/A</v>
      </c>
      <c r="AX35" s="43" t="str">
        <f>'INPUT_-_WP1_criteria'!AV78</f>
        <v>N/A</v>
      </c>
      <c r="AY35" s="43" t="str">
        <f>'INPUT_-_WP1_criteria'!AW78</f>
        <v>N/A</v>
      </c>
      <c r="AZ35" s="43" t="str">
        <f>'INPUT_-_WP1_criteria'!AX78</f>
        <v>N/A</v>
      </c>
      <c r="BA35" s="43" t="str">
        <f>'INPUT_-_WP1_criteria'!AY78</f>
        <v>N/A</v>
      </c>
      <c r="BB35" s="43" t="str">
        <f>'INPUT_-_WP1_criteria'!AZ78</f>
        <v>N/A</v>
      </c>
      <c r="BC35" s="43" t="str">
        <f>'INPUT_-_WP1_criteria'!BA78</f>
        <v>N/A</v>
      </c>
      <c r="BD35" s="132" t="str">
        <f>'INPUT_-_WP1_criteria'!BB78</f>
        <v>N/A</v>
      </c>
      <c r="BE35" s="139" t="str">
        <f>'INPUT_-_WP1_criteria'!BC78</f>
        <v>optimized</v>
      </c>
      <c r="BF35" s="43" t="str">
        <f>'INPUT_-_WP1_criteria'!BD78</f>
        <v>defined</v>
      </c>
      <c r="BG35" s="43" t="str">
        <f>'INPUT_-_WP1_criteria'!BE78</f>
        <v>No project roadmap</v>
      </c>
      <c r="BH35" s="43" t="str">
        <f>'INPUT_-_WP1_criteria'!BF78</f>
        <v>optimized</v>
      </c>
      <c r="BI35" s="43" t="str">
        <f>'INPUT_-_WP1_criteria'!BG78</f>
        <v>No project roadmap</v>
      </c>
      <c r="BJ35" s="43" t="str">
        <f>'INPUT_-_WP1_criteria'!BH78</f>
        <v>No project roadmap</v>
      </c>
      <c r="BK35" s="43" t="str">
        <f>'INPUT_-_WP1_criteria'!BI78</f>
        <v>N/A</v>
      </c>
      <c r="BL35" s="43" t="str">
        <f>'INPUT_-_WP1_criteria'!BJ78</f>
        <v>N/A</v>
      </c>
      <c r="BM35" s="43" t="str">
        <f>'INPUT_-_WP1_criteria'!BK78</f>
        <v>optimized</v>
      </c>
      <c r="BN35" s="43" t="str">
        <f>'INPUT_-_WP1_criteria'!BL78</f>
        <v>N/A</v>
      </c>
      <c r="BO35" s="43" t="str">
        <f>'INPUT_-_WP1_criteria'!BM78</f>
        <v>N/A</v>
      </c>
      <c r="BP35" s="43" t="str">
        <f>'INPUT_-_WP1_criteria'!BN78</f>
        <v>N/A</v>
      </c>
      <c r="BQ35" s="43" t="str">
        <f>'INPUT_-_WP1_criteria'!BO78</f>
        <v>N/A</v>
      </c>
      <c r="BR35" s="43" t="str">
        <f>'INPUT_-_WP1_criteria'!BP78</f>
        <v>N/A</v>
      </c>
      <c r="BS35" s="43" t="str">
        <f>'INPUT_-_WP1_criteria'!BQ78</f>
        <v>N/A</v>
      </c>
      <c r="BT35" s="43" t="str">
        <f>'INPUT_-_WP1_criteria'!BR78</f>
        <v>N/A</v>
      </c>
      <c r="BU35" s="43" t="str">
        <f>'INPUT_-_WP1_criteria'!BS78</f>
        <v>defined</v>
      </c>
      <c r="BV35" s="43" t="str">
        <f>'INPUT_-_WP1_criteria'!BT78</f>
        <v>N/A</v>
      </c>
      <c r="BW35" s="43" t="str">
        <f>'INPUT_-_WP1_criteria'!BU78</f>
        <v>N/A</v>
      </c>
      <c r="BX35" s="43" t="str">
        <f>'INPUT_-_WP1_criteria'!BV78</f>
        <v>N/A</v>
      </c>
      <c r="BY35" s="43" t="str">
        <f>'INPUT_-_WP1_criteria'!BW78</f>
        <v>N/A</v>
      </c>
      <c r="BZ35" s="43" t="str">
        <f>'INPUT_-_WP1_criteria'!BX78</f>
        <v>N/A</v>
      </c>
      <c r="CA35" s="43" t="str">
        <f>'INPUT_-_WP1_criteria'!BY78</f>
        <v>N/A</v>
      </c>
      <c r="CB35" s="44">
        <f>IF(ISNA('INPUT_-_WP1_criteria'!C79),"#N/A",'INPUT_-_WP1_criteria'!C79)</f>
        <v>0.5</v>
      </c>
      <c r="CC35" s="44">
        <f>IF(ISNA('INPUT_-_WP1_criteria'!D79),"#N/A",'INPUT_-_WP1_criteria'!D79)</f>
        <v>0</v>
      </c>
      <c r="CD35" s="44">
        <f>IF(ISNA('INPUT_-_WP1_criteria'!E79),"#N/A",'INPUT_-_WP1_criteria'!E79)</f>
        <v>0</v>
      </c>
      <c r="CE35" s="44">
        <f>IF(ISNA('INPUT_-_WP1_criteria'!F79),"#N/A",'INPUT_-_WP1_criteria'!F79)</f>
        <v>0</v>
      </c>
      <c r="CF35" s="44">
        <f>IF(ISNA('INPUT_-_WP1_criteria'!G79),"#N/A",'INPUT_-_WP1_criteria'!G79)</f>
        <v>0</v>
      </c>
      <c r="CG35" s="44">
        <f>IF(ISNA('INPUT_-_WP1_criteria'!H79),"#N/A",'INPUT_-_WP1_criteria'!H79)</f>
        <v>0</v>
      </c>
      <c r="CH35" s="44">
        <f>IF(ISNA('INPUT_-_WP1_criteria'!I79),"#N/A",'INPUT_-_WP1_criteria'!I79)</f>
        <v>0.5</v>
      </c>
      <c r="CI35" s="44">
        <f>IF(ISNA('INPUT_-_WP1_criteria'!J79),"#N/A",'INPUT_-_WP1_criteria'!J79)</f>
        <v>0</v>
      </c>
      <c r="CJ35" s="44">
        <f>IF(ISNA('INPUT_-_WP1_criteria'!K79),"#N/A",'INPUT_-_WP1_criteria'!K79)</f>
        <v>0</v>
      </c>
      <c r="CK35" s="44">
        <f>IF(ISNA('INPUT_-_WP1_criteria'!L79),"#N/A",'INPUT_-_WP1_criteria'!L79)</f>
        <v>0</v>
      </c>
      <c r="CL35" s="44">
        <f>IF(ISNA('INPUT_-_WP1_criteria'!M79),"#N/A",'INPUT_-_WP1_criteria'!M79)</f>
        <v>0</v>
      </c>
      <c r="CM35" s="44">
        <f>IF(ISNA('INPUT_-_WP1_criteria'!N79),"#N/A",'INPUT_-_WP1_criteria'!N79)</f>
        <v>0.5</v>
      </c>
      <c r="CN35" s="44">
        <f>IF(ISNA('INPUT_-_WP1_criteria'!O79),"#N/A",'INPUT_-_WP1_criteria'!O79)</f>
        <v>0</v>
      </c>
      <c r="CO35" s="44">
        <f>IF(ISNA('INPUT_-_WP1_criteria'!P79),"#N/A",'INPUT_-_WP1_criteria'!P79)</f>
        <v>1</v>
      </c>
      <c r="CP35" s="44">
        <f>IF(ISNA('INPUT_-_WP1_criteria'!Q79),"#N/A",'INPUT_-_WP1_criteria'!Q79)</f>
        <v>0</v>
      </c>
      <c r="CQ35" s="44">
        <f>IF(ISNA('INPUT_-_WP1_criteria'!R79),"#N/A",'INPUT_-_WP1_criteria'!R79)</f>
        <v>0</v>
      </c>
      <c r="CR35" s="44">
        <f>IF(ISNA('INPUT_-_WP1_criteria'!S79),"#N/A",'INPUT_-_WP1_criteria'!S79)</f>
        <v>0</v>
      </c>
      <c r="CS35" s="44">
        <f>IF(ISNA('INPUT_-_WP1_criteria'!T79),"#N/A",'INPUT_-_WP1_criteria'!T79)</f>
        <v>0</v>
      </c>
      <c r="CT35" s="44">
        <f>IF(ISNA('INPUT_-_WP1_criteria'!U79),"#N/A",'INPUT_-_WP1_criteria'!U79)</f>
        <v>0.5</v>
      </c>
      <c r="CU35" s="44">
        <f>IF(ISNA('INPUT_-_WP1_criteria'!V79),"#N/A",'INPUT_-_WP1_criteria'!V79)</f>
        <v>0</v>
      </c>
      <c r="CV35" s="44">
        <f>IF(ISNA('INPUT_-_WP1_criteria'!W79),"#N/A",'INPUT_-_WP1_criteria'!W79)</f>
        <v>0.5</v>
      </c>
      <c r="CW35" s="44">
        <f>IF(ISNA('INPUT_-_WP1_criteria'!X79),"#N/A",'INPUT_-_WP1_criteria'!X79)</f>
        <v>0.5</v>
      </c>
      <c r="CX35" s="44">
        <f>IF(ISNA('INPUT_-_WP1_criteria'!Y79),"#N/A",'INPUT_-_WP1_criteria'!Y79)</f>
        <v>1</v>
      </c>
      <c r="CY35" s="44">
        <f>IF(ISNA('INPUT_-_WP1_criteria'!Z79),"#N/A",'INPUT_-_WP1_criteria'!Z79)</f>
        <v>1</v>
      </c>
      <c r="CZ35" s="44">
        <f>IF(ISNA('INPUT_-_WP1_criteria'!AA79),"#N/A",'INPUT_-_WP1_criteria'!AA79)</f>
        <v>1</v>
      </c>
      <c r="DA35" s="44">
        <f>IF(ISNA('INPUT_-_WP1_criteria'!AB79),"#N/A",'INPUT_-_WP1_criteria'!AB79)</f>
        <v>1</v>
      </c>
      <c r="DB35" s="44">
        <f>IF(ISNA('INPUT_-_WP1_criteria'!AC79),"#N/A",'INPUT_-_WP1_criteria'!AC79)</f>
        <v>0</v>
      </c>
      <c r="DC35" s="44">
        <f>IF(ISNA('INPUT_-_WP1_criteria'!AD79),"#N/A",'INPUT_-_WP1_criteria'!AD79)</f>
        <v>1</v>
      </c>
      <c r="DD35" s="44">
        <f>IF(ISNA('INPUT_-_WP1_criteria'!AE79),"#N/A",'INPUT_-_WP1_criteria'!AE79)</f>
        <v>1</v>
      </c>
      <c r="DE35" s="44">
        <f>IF(ISNA('INPUT_-_WP1_criteria'!AF79),"#N/A",'INPUT_-_WP1_criteria'!AF79)</f>
        <v>1</v>
      </c>
      <c r="DF35" s="44">
        <f>IF(ISNA('INPUT_-_WP1_criteria'!AG79),"#N/A",'INPUT_-_WP1_criteria'!AG79)</f>
        <v>1</v>
      </c>
      <c r="DG35" s="44">
        <f>IF(ISNA('INPUT_-_WP1_criteria'!AH79),"#N/A",'INPUT_-_WP1_criteria'!AH79)</f>
        <v>0.5</v>
      </c>
      <c r="DH35" s="44">
        <f>IF(ISNA('INPUT_-_WP1_criteria'!AI79),"#N/A",'INPUT_-_WP1_criteria'!AI79)</f>
        <v>1</v>
      </c>
      <c r="DI35" s="44">
        <f>IF(ISNA('INPUT_-_WP1_criteria'!AJ79),"#N/A",'INPUT_-_WP1_criteria'!AJ79)</f>
        <v>1</v>
      </c>
      <c r="DJ35" s="44">
        <f>IF(ISNA('INPUT_-_WP1_criteria'!AK79),"#N/A",'INPUT_-_WP1_criteria'!AK79)</f>
        <v>0</v>
      </c>
      <c r="DK35" s="44">
        <f>IF(ISNA('INPUT_-_WP1_criteria'!AL79),"#N/A",'INPUT_-_WP1_criteria'!AL79)</f>
        <v>1</v>
      </c>
      <c r="DL35" s="44">
        <f>IF(ISNA('INPUT_-_WP1_criteria'!AM79),"#N/A",'INPUT_-_WP1_criteria'!AM79)</f>
        <v>0</v>
      </c>
      <c r="DM35" s="44">
        <f>IF(ISNA('INPUT_-_WP1_criteria'!AN79),"#N/A",'INPUT_-_WP1_criteria'!AN79)</f>
        <v>0.5</v>
      </c>
      <c r="DN35" s="44">
        <f>IF(ISNA('INPUT_-_WP1_criteria'!AO79),"#N/A",'INPUT_-_WP1_criteria'!AO79)</f>
        <v>0</v>
      </c>
      <c r="DO35" s="44">
        <f>IF(ISNA('INPUT_-_WP1_criteria'!AP79),"#N/A",'INPUT_-_WP1_criteria'!AP79)</f>
        <v>1</v>
      </c>
      <c r="DP35" s="44">
        <f>IF(ISNA('INPUT_-_WP1_criteria'!AQ79),"#N/A",'INPUT_-_WP1_criteria'!AQ79)</f>
        <v>0</v>
      </c>
      <c r="DQ35" s="44">
        <f>IF(ISNA('INPUT_-_WP1_criteria'!AR79),"#N/A",'INPUT_-_WP1_criteria'!AR79)</f>
        <v>0</v>
      </c>
      <c r="DR35" s="44">
        <f>IF(ISNA('INPUT_-_WP1_criteria'!AS79),"#N/A",'INPUT_-_WP1_criteria'!AS79)</f>
        <v>0</v>
      </c>
      <c r="DS35" s="44">
        <f>IF(ISNA('INPUT_-_WP1_criteria'!AT79),"#N/A",'INPUT_-_WP1_criteria'!AT79)</f>
        <v>1</v>
      </c>
      <c r="DT35" s="44">
        <f>IF(ISNA('INPUT_-_WP1_criteria'!AU79),"#N/A",'INPUT_-_WP1_criteria'!AU79)</f>
        <v>0</v>
      </c>
      <c r="DU35" s="44">
        <f>IF(ISNA('INPUT_-_WP1_criteria'!AV79),"#N/A",'INPUT_-_WP1_criteria'!AV79)</f>
        <v>0</v>
      </c>
      <c r="DV35" s="44">
        <f>IF(ISNA('INPUT_-_WP1_criteria'!AW79),"#N/A",'INPUT_-_WP1_criteria'!AW79)</f>
        <v>0</v>
      </c>
      <c r="DW35" s="44">
        <f>IF(ISNA('INPUT_-_WP1_criteria'!AX79),"#N/A",'INPUT_-_WP1_criteria'!AX79)</f>
        <v>0</v>
      </c>
      <c r="DX35" s="44">
        <f>IF(ISNA('INPUT_-_WP1_criteria'!AY79),"#N/A",'INPUT_-_WP1_criteria'!AY79)</f>
        <v>0</v>
      </c>
      <c r="DY35" s="44">
        <f>IF(ISNA('INPUT_-_WP1_criteria'!AZ79),"#N/A",'INPUT_-_WP1_criteria'!AZ79)</f>
        <v>0</v>
      </c>
      <c r="DZ35" s="44">
        <f>IF(ISNA('INPUT_-_WP1_criteria'!BA79),"#N/A",'INPUT_-_WP1_criteria'!BA79)</f>
        <v>0</v>
      </c>
      <c r="EA35" s="181">
        <f>IF(ISNA('INPUT_-_WP1_criteria'!BB79),"#N/A",'INPUT_-_WP1_criteria'!BB79)</f>
        <v>0</v>
      </c>
      <c r="EB35" s="187"/>
      <c r="EC35" s="184">
        <f>IF(ISNA('INPUT_-_WP1_criteria'!BC79),"#N/A",'INPUT_-_WP1_criteria'!BC79)</f>
        <v>1</v>
      </c>
      <c r="ED35" s="44">
        <f>IF(ISNA('INPUT_-_WP1_criteria'!BD79),"#N/A",'INPUT_-_WP1_criteria'!BD79)</f>
        <v>0.5</v>
      </c>
      <c r="EE35" s="44">
        <f>IF(ISNA('INPUT_-_WP1_criteria'!BE79),"#N/A",'INPUT_-_WP1_criteria'!BE79)</f>
        <v>0</v>
      </c>
      <c r="EF35" s="44">
        <f>IF(ISNA('INPUT_-_WP1_criteria'!BF79),"#N/A",'INPUT_-_WP1_criteria'!BF79)</f>
        <v>1</v>
      </c>
      <c r="EG35" s="44">
        <f>IF(ISNA('INPUT_-_WP1_criteria'!BG79),"#N/A",'INPUT_-_WP1_criteria'!BG79)</f>
        <v>0</v>
      </c>
      <c r="EH35" s="44">
        <f>IF(ISNA('INPUT_-_WP1_criteria'!BH79),"#N/A",'INPUT_-_WP1_criteria'!BH79)</f>
        <v>0</v>
      </c>
      <c r="EI35" s="44">
        <f>IF(ISNA('INPUT_-_WP1_criteria'!BI79),"#N/A",'INPUT_-_WP1_criteria'!BI79)</f>
        <v>0</v>
      </c>
      <c r="EJ35" s="44">
        <f>IF(ISNA('INPUT_-_WP1_criteria'!BJ79),"#N/A",'INPUT_-_WP1_criteria'!BJ79)</f>
        <v>0</v>
      </c>
      <c r="EK35" s="44">
        <f>IF(ISNA('INPUT_-_WP1_criteria'!BK79),"#N/A",'INPUT_-_WP1_criteria'!BK79)</f>
        <v>1</v>
      </c>
      <c r="EL35" s="44">
        <f>IF(ISNA('INPUT_-_WP1_criteria'!BL79),"#N/A",'INPUT_-_WP1_criteria'!BL79)</f>
        <v>0</v>
      </c>
      <c r="EM35" s="44">
        <f>IF(ISNA('INPUT_-_WP1_criteria'!BM79),"#N/A",'INPUT_-_WP1_criteria'!BM79)</f>
        <v>0</v>
      </c>
      <c r="EN35" s="44">
        <f>IF(ISNA('INPUT_-_WP1_criteria'!BN79),"#N/A",'INPUT_-_WP1_criteria'!BN79)</f>
        <v>0</v>
      </c>
      <c r="EO35" s="44">
        <f>IF(ISNA('INPUT_-_WP1_criteria'!BO79),"#N/A",'INPUT_-_WP1_criteria'!BO79)</f>
        <v>0</v>
      </c>
      <c r="EP35" s="44">
        <f>IF(ISNA('INPUT_-_WP1_criteria'!BP79),"#N/A",'INPUT_-_WP1_criteria'!BP79)</f>
        <v>0</v>
      </c>
      <c r="EQ35" s="44">
        <f>IF(ISNA('INPUT_-_WP1_criteria'!BQ79),"#N/A",'INPUT_-_WP1_criteria'!BQ79)</f>
        <v>0</v>
      </c>
      <c r="ER35" s="44">
        <f>IF(ISNA('INPUT_-_WP1_criteria'!BR79),"#N/A",'INPUT_-_WP1_criteria'!BR79)</f>
        <v>0</v>
      </c>
      <c r="ES35" s="44">
        <f>IF(ISNA('INPUT_-_WP1_criteria'!BS79),"#N/A",'INPUT_-_WP1_criteria'!BS79)</f>
        <v>0.5</v>
      </c>
      <c r="ET35" s="44">
        <f>IF(ISNA('INPUT_-_WP1_criteria'!BT79),"#N/A",'INPUT_-_WP1_criteria'!BT79)</f>
        <v>0</v>
      </c>
      <c r="EU35" s="44">
        <f>IF(ISNA('INPUT_-_WP1_criteria'!BU79),"#N/A",'INPUT_-_WP1_criteria'!BU79)</f>
        <v>0</v>
      </c>
      <c r="EV35" s="44">
        <f>IF(ISNA('INPUT_-_WP1_criteria'!BV79),"#N/A",'INPUT_-_WP1_criteria'!BV79)</f>
        <v>0</v>
      </c>
      <c r="EW35" s="44">
        <f>IF(ISNA('INPUT_-_WP1_criteria'!BW79),"#N/A",'INPUT_-_WP1_criteria'!BW79)</f>
        <v>0</v>
      </c>
      <c r="EX35" s="44">
        <f>IF(ISNA('INPUT_-_WP1_criteria'!BX79),"#N/A",'INPUT_-_WP1_criteria'!BX79)</f>
        <v>0</v>
      </c>
      <c r="EY35" s="44">
        <f>IF(ISNA('INPUT_-_WP1_criteria'!BY79),"#N/A",'INPUT_-_WP1_criteria'!BY79)</f>
        <v>0</v>
      </c>
      <c r="EZ35" s="44"/>
      <c r="HN35" s="179"/>
    </row>
    <row r="36" spans="1:222" customFormat="1">
      <c r="A36" s="40">
        <f>A35+1</f>
        <v>28</v>
      </c>
      <c r="B36" s="200"/>
      <c r="C36" s="55" t="s">
        <v>171</v>
      </c>
      <c r="D36" s="42">
        <v>0</v>
      </c>
      <c r="E36" s="43" t="str">
        <f>'INPUT_-_WP1_criteria'!C80</f>
        <v>Managed</v>
      </c>
      <c r="F36" s="43" t="str">
        <f>'INPUT_-_WP1_criteria'!D80</f>
        <v>optimized</v>
      </c>
      <c r="G36" s="43" t="str">
        <f>'INPUT_-_WP1_criteria'!E80</f>
        <v>optimized</v>
      </c>
      <c r="H36" s="43" t="str">
        <f>'INPUT_-_WP1_criteria'!F80</f>
        <v>optimized</v>
      </c>
      <c r="I36" s="43" t="str">
        <f>'INPUT_-_WP1_criteria'!G80</f>
        <v>optimized</v>
      </c>
      <c r="J36" s="43" t="str">
        <f>'INPUT_-_WP1_criteria'!H80</f>
        <v>optimized</v>
      </c>
      <c r="K36" s="43" t="str">
        <f>'INPUT_-_WP1_criteria'!I80</f>
        <v>optimized</v>
      </c>
      <c r="L36" s="43" t="str">
        <f>'INPUT_-_WP1_criteria'!J80</f>
        <v>N/A</v>
      </c>
      <c r="M36" s="43" t="str">
        <f>'INPUT_-_WP1_criteria'!K80</f>
        <v>optimized</v>
      </c>
      <c r="N36" s="43" t="str">
        <f>'INPUT_-_WP1_criteria'!L80</f>
        <v>N/A</v>
      </c>
      <c r="O36" s="43" t="str">
        <f>'INPUT_-_WP1_criteria'!M80</f>
        <v>N/A</v>
      </c>
      <c r="P36" s="43" t="str">
        <f>'INPUT_-_WP1_criteria'!N80</f>
        <v>Managed</v>
      </c>
      <c r="Q36" s="43" t="str">
        <f>'INPUT_-_WP1_criteria'!O80</f>
        <v>Optimized</v>
      </c>
      <c r="R36" s="43" t="str">
        <f>'INPUT_-_WP1_criteria'!P80</f>
        <v>Optimized</v>
      </c>
      <c r="S36" s="43" t="str">
        <f>'INPUT_-_WP1_criteria'!Q80</f>
        <v>Managed</v>
      </c>
      <c r="T36" s="43" t="str">
        <f>'INPUT_-_WP1_criteria'!R80</f>
        <v>Initial</v>
      </c>
      <c r="U36" s="43" t="str">
        <f>'INPUT_-_WP1_criteria'!S80</f>
        <v>N/A</v>
      </c>
      <c r="V36" s="43" t="str">
        <f>'INPUT_-_WP1_criteria'!T80</f>
        <v>N/A</v>
      </c>
      <c r="W36" s="43" t="str">
        <f>'INPUT_-_WP1_criteria'!U80</f>
        <v>Managed</v>
      </c>
      <c r="X36" s="43" t="str">
        <f>'INPUT_-_WP1_criteria'!V80</f>
        <v>N/A</v>
      </c>
      <c r="Y36" s="43" t="str">
        <f>'INPUT_-_WP1_criteria'!W80</f>
        <v>Initial</v>
      </c>
      <c r="Z36" s="43" t="str">
        <f>'INPUT_-_WP1_criteria'!X80</f>
        <v>Managed</v>
      </c>
      <c r="AA36" s="43" t="str">
        <f>'INPUT_-_WP1_criteria'!Y80</f>
        <v>Managed</v>
      </c>
      <c r="AB36" s="43" t="str">
        <f>'INPUT_-_WP1_criteria'!Z80</f>
        <v>Optimized</v>
      </c>
      <c r="AC36" s="43" t="str">
        <f>'INPUT_-_WP1_criteria'!AA80</f>
        <v>Optimized</v>
      </c>
      <c r="AD36" s="43" t="str">
        <f>'INPUT_-_WP1_criteria'!AB80</f>
        <v>Optimized</v>
      </c>
      <c r="AE36" s="43" t="str">
        <f>'INPUT_-_WP1_criteria'!AC80</f>
        <v>N/A</v>
      </c>
      <c r="AF36" s="43" t="str">
        <f>'INPUT_-_WP1_criteria'!AD80</f>
        <v>Optimized</v>
      </c>
      <c r="AG36" s="43" t="str">
        <f>'INPUT_-_WP1_criteria'!AE80</f>
        <v>Optimized</v>
      </c>
      <c r="AH36" s="43" t="str">
        <f>'INPUT_-_WP1_criteria'!AF80</f>
        <v>Optimized</v>
      </c>
      <c r="AI36" s="43" t="str">
        <f>'INPUT_-_WP1_criteria'!AG80</f>
        <v>Optimized</v>
      </c>
      <c r="AJ36" s="43" t="str">
        <f>'INPUT_-_WP1_criteria'!AH80</f>
        <v>Managed</v>
      </c>
      <c r="AK36" s="43" t="str">
        <f>'INPUT_-_WP1_criteria'!AI80</f>
        <v>Optimized</v>
      </c>
      <c r="AL36" s="43" t="str">
        <f>'INPUT_-_WP1_criteria'!AJ80</f>
        <v>Optimized</v>
      </c>
      <c r="AM36" s="43" t="str">
        <f>'INPUT_-_WP1_criteria'!AK80</f>
        <v>Optimized</v>
      </c>
      <c r="AN36" s="43" t="str">
        <f>'INPUT_-_WP1_criteria'!AL80</f>
        <v>Optimized</v>
      </c>
      <c r="AO36" s="43" t="str">
        <f>'INPUT_-_WP1_criteria'!AM80</f>
        <v>N/A</v>
      </c>
      <c r="AP36" s="43" t="str">
        <f>'INPUT_-_WP1_criteria'!AN80</f>
        <v>Managed</v>
      </c>
      <c r="AQ36" s="43" t="str">
        <f>'INPUT_-_WP1_criteria'!AO80</f>
        <v>N/A</v>
      </c>
      <c r="AR36" s="43" t="str">
        <f>'INPUT_-_WP1_criteria'!AP80</f>
        <v>Managed</v>
      </c>
      <c r="AS36" s="43" t="str">
        <f>'INPUT_-_WP1_criteria'!AQ80</f>
        <v>N/A</v>
      </c>
      <c r="AT36" s="43" t="str">
        <f>'INPUT_-_WP1_criteria'!AR80</f>
        <v>Managed</v>
      </c>
      <c r="AU36" s="43" t="str">
        <f>'INPUT_-_WP1_criteria'!AS80</f>
        <v>Initial</v>
      </c>
      <c r="AV36" s="43" t="str">
        <f>'INPUT_-_WP1_criteria'!AT80</f>
        <v>Optimized</v>
      </c>
      <c r="AW36" s="43" t="str">
        <f>'INPUT_-_WP1_criteria'!AU80</f>
        <v>optimized</v>
      </c>
      <c r="AX36" s="43" t="str">
        <f>'INPUT_-_WP1_criteria'!AV80</f>
        <v>N/A</v>
      </c>
      <c r="AY36" s="43" t="str">
        <f>'INPUT_-_WP1_criteria'!AW80</f>
        <v>N/A</v>
      </c>
      <c r="AZ36" s="43" t="str">
        <f>'INPUT_-_WP1_criteria'!AX80</f>
        <v>Managed</v>
      </c>
      <c r="BA36" s="43" t="str">
        <f>'INPUT_-_WP1_criteria'!AY80</f>
        <v>N/A</v>
      </c>
      <c r="BB36" s="43" t="str">
        <f>'INPUT_-_WP1_criteria'!AZ80</f>
        <v>N/A</v>
      </c>
      <c r="BC36" s="43" t="str">
        <f>'INPUT_-_WP1_criteria'!BA80</f>
        <v>N/A</v>
      </c>
      <c r="BD36" s="132" t="str">
        <f>'INPUT_-_WP1_criteria'!BB80</f>
        <v>N/A</v>
      </c>
      <c r="BE36" s="139" t="str">
        <f>'INPUT_-_WP1_criteria'!BC80</f>
        <v>optimized</v>
      </c>
      <c r="BF36" s="43" t="str">
        <f>'INPUT_-_WP1_criteria'!BD80</f>
        <v>Managed</v>
      </c>
      <c r="BG36" s="43" t="str">
        <f>'INPUT_-_WP1_criteria'!BE80</f>
        <v>Initial</v>
      </c>
      <c r="BH36" s="43" t="str">
        <f>'INPUT_-_WP1_criteria'!BF80</f>
        <v>optimized</v>
      </c>
      <c r="BI36" s="43" t="str">
        <f>'INPUT_-_WP1_criteria'!BG80</f>
        <v>Managed</v>
      </c>
      <c r="BJ36" s="43" t="str">
        <f>'INPUT_-_WP1_criteria'!BH80</f>
        <v>optimized</v>
      </c>
      <c r="BK36" s="43" t="str">
        <f>'INPUT_-_WP1_criteria'!BI80</f>
        <v>optimized</v>
      </c>
      <c r="BL36" s="43" t="str">
        <f>'INPUT_-_WP1_criteria'!BJ80</f>
        <v>optimized</v>
      </c>
      <c r="BM36" s="43" t="str">
        <f>'INPUT_-_WP1_criteria'!BK80</f>
        <v>Managed</v>
      </c>
      <c r="BN36" s="43" t="str">
        <f>'INPUT_-_WP1_criteria'!BL80</f>
        <v>optimized</v>
      </c>
      <c r="BO36" s="43" t="str">
        <f>'INPUT_-_WP1_criteria'!BM80</f>
        <v>N/A</v>
      </c>
      <c r="BP36" s="43" t="str">
        <f>'INPUT_-_WP1_criteria'!BN80</f>
        <v>N/A</v>
      </c>
      <c r="BQ36" s="43" t="str">
        <f>'INPUT_-_WP1_criteria'!BO80</f>
        <v>N/A</v>
      </c>
      <c r="BR36" s="43" t="str">
        <f>'INPUT_-_WP1_criteria'!BP80</f>
        <v>N/A</v>
      </c>
      <c r="BS36" s="43" t="str">
        <f>'INPUT_-_WP1_criteria'!BQ80</f>
        <v>N/A</v>
      </c>
      <c r="BT36" s="43" t="str">
        <f>'INPUT_-_WP1_criteria'!BR80</f>
        <v>N/A</v>
      </c>
      <c r="BU36" s="43" t="str">
        <f>'INPUT_-_WP1_criteria'!BS80</f>
        <v>optimized</v>
      </c>
      <c r="BV36" s="43" t="str">
        <f>'INPUT_-_WP1_criteria'!BT80</f>
        <v>N/A</v>
      </c>
      <c r="BW36" s="43" t="str">
        <f>'INPUT_-_WP1_criteria'!BU80</f>
        <v>N/A</v>
      </c>
      <c r="BX36" s="43" t="str">
        <f>'INPUT_-_WP1_criteria'!BV80</f>
        <v>N/A</v>
      </c>
      <c r="BY36" s="43" t="str">
        <f>'INPUT_-_WP1_criteria'!BW80</f>
        <v>N/A</v>
      </c>
      <c r="BZ36" s="43" t="str">
        <f>'INPUT_-_WP1_criteria'!BX80</f>
        <v>N/A</v>
      </c>
      <c r="CA36" s="43" t="str">
        <f>'INPUT_-_WP1_criteria'!BY80</f>
        <v>N/A</v>
      </c>
      <c r="CB36" s="44">
        <f>IF(ISNA('INPUT_-_WP1_criteria'!C81),"#N/A",'INPUT_-_WP1_criteria'!C81)</f>
        <v>0.66</v>
      </c>
      <c r="CC36" s="44">
        <f>IF(ISNA('INPUT_-_WP1_criteria'!D81),"#N/A",'INPUT_-_WP1_criteria'!D81)</f>
        <v>1</v>
      </c>
      <c r="CD36" s="44">
        <f>IF(ISNA('INPUT_-_WP1_criteria'!E81),"#N/A",'INPUT_-_WP1_criteria'!E81)</f>
        <v>1</v>
      </c>
      <c r="CE36" s="44">
        <f>IF(ISNA('INPUT_-_WP1_criteria'!F81),"#N/A",'INPUT_-_WP1_criteria'!F81)</f>
        <v>1</v>
      </c>
      <c r="CF36" s="44">
        <f>IF(ISNA('INPUT_-_WP1_criteria'!G81),"#N/A",'INPUT_-_WP1_criteria'!G81)</f>
        <v>1</v>
      </c>
      <c r="CG36" s="44">
        <f>IF(ISNA('INPUT_-_WP1_criteria'!H81),"#N/A",'INPUT_-_WP1_criteria'!H81)</f>
        <v>1</v>
      </c>
      <c r="CH36" s="44">
        <f>IF(ISNA('INPUT_-_WP1_criteria'!I81),"#N/A",'INPUT_-_WP1_criteria'!I81)</f>
        <v>1</v>
      </c>
      <c r="CI36" s="44">
        <f>IF(ISNA('INPUT_-_WP1_criteria'!J81),"#N/A",'INPUT_-_WP1_criteria'!J81)</f>
        <v>0</v>
      </c>
      <c r="CJ36" s="44">
        <f>IF(ISNA('INPUT_-_WP1_criteria'!K81),"#N/A",'INPUT_-_WP1_criteria'!K81)</f>
        <v>1</v>
      </c>
      <c r="CK36" s="44">
        <f>IF(ISNA('INPUT_-_WP1_criteria'!L81),"#N/A",'INPUT_-_WP1_criteria'!L81)</f>
        <v>0</v>
      </c>
      <c r="CL36" s="44">
        <f>IF(ISNA('INPUT_-_WP1_criteria'!M81),"#N/A",'INPUT_-_WP1_criteria'!M81)</f>
        <v>0</v>
      </c>
      <c r="CM36" s="44">
        <f>IF(ISNA('INPUT_-_WP1_criteria'!N81),"#N/A",'INPUT_-_WP1_criteria'!N81)</f>
        <v>0.66</v>
      </c>
      <c r="CN36" s="44">
        <f>IF(ISNA('INPUT_-_WP1_criteria'!O81),"#N/A",'INPUT_-_WP1_criteria'!O81)</f>
        <v>1</v>
      </c>
      <c r="CO36" s="44">
        <f>IF(ISNA('INPUT_-_WP1_criteria'!P81),"#N/A",'INPUT_-_WP1_criteria'!P81)</f>
        <v>1</v>
      </c>
      <c r="CP36" s="44">
        <f>IF(ISNA('INPUT_-_WP1_criteria'!Q81),"#N/A",'INPUT_-_WP1_criteria'!Q81)</f>
        <v>0.66</v>
      </c>
      <c r="CQ36" s="44">
        <f>IF(ISNA('INPUT_-_WP1_criteria'!R81),"#N/A",'INPUT_-_WP1_criteria'!R81)</f>
        <v>0.33</v>
      </c>
      <c r="CR36" s="44">
        <f>IF(ISNA('INPUT_-_WP1_criteria'!S81),"#N/A",'INPUT_-_WP1_criteria'!S81)</f>
        <v>0</v>
      </c>
      <c r="CS36" s="44">
        <f>IF(ISNA('INPUT_-_WP1_criteria'!T81),"#N/A",'INPUT_-_WP1_criteria'!T81)</f>
        <v>0</v>
      </c>
      <c r="CT36" s="44">
        <f>IF(ISNA('INPUT_-_WP1_criteria'!U81),"#N/A",'INPUT_-_WP1_criteria'!U81)</f>
        <v>0.66</v>
      </c>
      <c r="CU36" s="44">
        <f>IF(ISNA('INPUT_-_WP1_criteria'!V81),"#N/A",'INPUT_-_WP1_criteria'!V81)</f>
        <v>0</v>
      </c>
      <c r="CV36" s="44">
        <f>IF(ISNA('INPUT_-_WP1_criteria'!W81),"#N/A",'INPUT_-_WP1_criteria'!W81)</f>
        <v>0.33</v>
      </c>
      <c r="CW36" s="44">
        <f>IF(ISNA('INPUT_-_WP1_criteria'!X81),"#N/A",'INPUT_-_WP1_criteria'!X81)</f>
        <v>0.66</v>
      </c>
      <c r="CX36" s="44">
        <f>IF(ISNA('INPUT_-_WP1_criteria'!Y81),"#N/A",'INPUT_-_WP1_criteria'!Y81)</f>
        <v>0.66</v>
      </c>
      <c r="CY36" s="44">
        <f>IF(ISNA('INPUT_-_WP1_criteria'!Z81),"#N/A",'INPUT_-_WP1_criteria'!Z81)</f>
        <v>1</v>
      </c>
      <c r="CZ36" s="44">
        <f>IF(ISNA('INPUT_-_WP1_criteria'!AA81),"#N/A",'INPUT_-_WP1_criteria'!AA81)</f>
        <v>1</v>
      </c>
      <c r="DA36" s="44">
        <f>IF(ISNA('INPUT_-_WP1_criteria'!AB81),"#N/A",'INPUT_-_WP1_criteria'!AB81)</f>
        <v>1</v>
      </c>
      <c r="DB36" s="44">
        <f>IF(ISNA('INPUT_-_WP1_criteria'!AC81),"#N/A",'INPUT_-_WP1_criteria'!AC81)</f>
        <v>0</v>
      </c>
      <c r="DC36" s="44">
        <f>IF(ISNA('INPUT_-_WP1_criteria'!AD81),"#N/A",'INPUT_-_WP1_criteria'!AD81)</f>
        <v>1</v>
      </c>
      <c r="DD36" s="44">
        <f>IF(ISNA('INPUT_-_WP1_criteria'!AE81),"#N/A",'INPUT_-_WP1_criteria'!AE81)</f>
        <v>1</v>
      </c>
      <c r="DE36" s="44">
        <f>IF(ISNA('INPUT_-_WP1_criteria'!AF81),"#N/A",'INPUT_-_WP1_criteria'!AF81)</f>
        <v>1</v>
      </c>
      <c r="DF36" s="44">
        <f>IF(ISNA('INPUT_-_WP1_criteria'!AG81),"#N/A",'INPUT_-_WP1_criteria'!AG81)</f>
        <v>1</v>
      </c>
      <c r="DG36" s="44">
        <f>IF(ISNA('INPUT_-_WP1_criteria'!AH81),"#N/A",'INPUT_-_WP1_criteria'!AH81)</f>
        <v>0.66</v>
      </c>
      <c r="DH36" s="44">
        <f>IF(ISNA('INPUT_-_WP1_criteria'!AI81),"#N/A",'INPUT_-_WP1_criteria'!AI81)</f>
        <v>1</v>
      </c>
      <c r="DI36" s="44">
        <f>IF(ISNA('INPUT_-_WP1_criteria'!AJ81),"#N/A",'INPUT_-_WP1_criteria'!AJ81)</f>
        <v>1</v>
      </c>
      <c r="DJ36" s="44">
        <f>IF(ISNA('INPUT_-_WP1_criteria'!AK81),"#N/A",'INPUT_-_WP1_criteria'!AK81)</f>
        <v>1</v>
      </c>
      <c r="DK36" s="44">
        <f>IF(ISNA('INPUT_-_WP1_criteria'!AL81),"#N/A",'INPUT_-_WP1_criteria'!AL81)</f>
        <v>1</v>
      </c>
      <c r="DL36" s="44">
        <f>IF(ISNA('INPUT_-_WP1_criteria'!AM81),"#N/A",'INPUT_-_WP1_criteria'!AM81)</f>
        <v>0</v>
      </c>
      <c r="DM36" s="44">
        <f>IF(ISNA('INPUT_-_WP1_criteria'!AN81),"#N/A",'INPUT_-_WP1_criteria'!AN81)</f>
        <v>0.66</v>
      </c>
      <c r="DN36" s="44">
        <f>IF(ISNA('INPUT_-_WP1_criteria'!AO81),"#N/A",'INPUT_-_WP1_criteria'!AO81)</f>
        <v>0</v>
      </c>
      <c r="DO36" s="44">
        <f>IF(ISNA('INPUT_-_WP1_criteria'!AP81),"#N/A",'INPUT_-_WP1_criteria'!AP81)</f>
        <v>0.66</v>
      </c>
      <c r="DP36" s="44">
        <f>IF(ISNA('INPUT_-_WP1_criteria'!AQ81),"#N/A",'INPUT_-_WP1_criteria'!AQ81)</f>
        <v>0</v>
      </c>
      <c r="DQ36" s="44">
        <f>IF(ISNA('INPUT_-_WP1_criteria'!AR81),"#N/A",'INPUT_-_WP1_criteria'!AR81)</f>
        <v>0.66</v>
      </c>
      <c r="DR36" s="44">
        <f>IF(ISNA('INPUT_-_WP1_criteria'!AS81),"#N/A",'INPUT_-_WP1_criteria'!AS81)</f>
        <v>0.33</v>
      </c>
      <c r="DS36" s="44">
        <f>IF(ISNA('INPUT_-_WP1_criteria'!AT81),"#N/A",'INPUT_-_WP1_criteria'!AT81)</f>
        <v>1</v>
      </c>
      <c r="DT36" s="44">
        <f>IF(ISNA('INPUT_-_WP1_criteria'!AU81),"#N/A",'INPUT_-_WP1_criteria'!AU81)</f>
        <v>1</v>
      </c>
      <c r="DU36" s="44">
        <f>IF(ISNA('INPUT_-_WP1_criteria'!AV81),"#N/A",'INPUT_-_WP1_criteria'!AV81)</f>
        <v>0</v>
      </c>
      <c r="DV36" s="44">
        <f>IF(ISNA('INPUT_-_WP1_criteria'!AW81),"#N/A",'INPUT_-_WP1_criteria'!AW81)</f>
        <v>0</v>
      </c>
      <c r="DW36" s="44">
        <f>IF(ISNA('INPUT_-_WP1_criteria'!AX81),"#N/A",'INPUT_-_WP1_criteria'!AX81)</f>
        <v>0.66</v>
      </c>
      <c r="DX36" s="44">
        <f>IF(ISNA('INPUT_-_WP1_criteria'!AY81),"#N/A",'INPUT_-_WP1_criteria'!AY81)</f>
        <v>0</v>
      </c>
      <c r="DY36" s="44">
        <f>IF(ISNA('INPUT_-_WP1_criteria'!AZ81),"#N/A",'INPUT_-_WP1_criteria'!AZ81)</f>
        <v>0</v>
      </c>
      <c r="DZ36" s="44">
        <f>IF(ISNA('INPUT_-_WP1_criteria'!BA81),"#N/A",'INPUT_-_WP1_criteria'!BA81)</f>
        <v>0</v>
      </c>
      <c r="EA36" s="181">
        <f>IF(ISNA('INPUT_-_WP1_criteria'!BB81),"#N/A",'INPUT_-_WP1_criteria'!BB81)</f>
        <v>0</v>
      </c>
      <c r="EB36" s="187"/>
      <c r="EC36" s="184">
        <f>IF(ISNA('INPUT_-_WP1_criteria'!BC81),"#N/A",'INPUT_-_WP1_criteria'!BC81)</f>
        <v>1</v>
      </c>
      <c r="ED36" s="44">
        <f>IF(ISNA('INPUT_-_WP1_criteria'!BD81),"#N/A",'INPUT_-_WP1_criteria'!BD81)</f>
        <v>0.66</v>
      </c>
      <c r="EE36" s="44">
        <f>IF(ISNA('INPUT_-_WP1_criteria'!BE81),"#N/A",'INPUT_-_WP1_criteria'!BE81)</f>
        <v>0.33</v>
      </c>
      <c r="EF36" s="44">
        <f>IF(ISNA('INPUT_-_WP1_criteria'!BF81),"#N/A",'INPUT_-_WP1_criteria'!BF81)</f>
        <v>1</v>
      </c>
      <c r="EG36" s="44">
        <f>IF(ISNA('INPUT_-_WP1_criteria'!BG81),"#N/A",'INPUT_-_WP1_criteria'!BG81)</f>
        <v>0.66</v>
      </c>
      <c r="EH36" s="44">
        <f>IF(ISNA('INPUT_-_WP1_criteria'!BH81),"#N/A",'INPUT_-_WP1_criteria'!BH81)</f>
        <v>1</v>
      </c>
      <c r="EI36" s="44">
        <f>IF(ISNA('INPUT_-_WP1_criteria'!BI81),"#N/A",'INPUT_-_WP1_criteria'!BI81)</f>
        <v>1</v>
      </c>
      <c r="EJ36" s="44">
        <f>IF(ISNA('INPUT_-_WP1_criteria'!BJ81),"#N/A",'INPUT_-_WP1_criteria'!BJ81)</f>
        <v>1</v>
      </c>
      <c r="EK36" s="44">
        <f>IF(ISNA('INPUT_-_WP1_criteria'!BK81),"#N/A",'INPUT_-_WP1_criteria'!BK81)</f>
        <v>0.66</v>
      </c>
      <c r="EL36" s="44">
        <f>IF(ISNA('INPUT_-_WP1_criteria'!BL81),"#N/A",'INPUT_-_WP1_criteria'!BL81)</f>
        <v>1</v>
      </c>
      <c r="EM36" s="44">
        <f>IF(ISNA('INPUT_-_WP1_criteria'!BM81),"#N/A",'INPUT_-_WP1_criteria'!BM81)</f>
        <v>0</v>
      </c>
      <c r="EN36" s="44">
        <f>IF(ISNA('INPUT_-_WP1_criteria'!BN81),"#N/A",'INPUT_-_WP1_criteria'!BN81)</f>
        <v>0</v>
      </c>
      <c r="EO36" s="44">
        <f>IF(ISNA('INPUT_-_WP1_criteria'!BO81),"#N/A",'INPUT_-_WP1_criteria'!BO81)</f>
        <v>0</v>
      </c>
      <c r="EP36" s="44">
        <f>IF(ISNA('INPUT_-_WP1_criteria'!BP81),"#N/A",'INPUT_-_WP1_criteria'!BP81)</f>
        <v>0</v>
      </c>
      <c r="EQ36" s="44">
        <f>IF(ISNA('INPUT_-_WP1_criteria'!BQ81),"#N/A",'INPUT_-_WP1_criteria'!BQ81)</f>
        <v>0</v>
      </c>
      <c r="ER36" s="44">
        <f>IF(ISNA('INPUT_-_WP1_criteria'!BR81),"#N/A",'INPUT_-_WP1_criteria'!BR81)</f>
        <v>0</v>
      </c>
      <c r="ES36" s="44">
        <f>IF(ISNA('INPUT_-_WP1_criteria'!BS81),"#N/A",'INPUT_-_WP1_criteria'!BS81)</f>
        <v>1</v>
      </c>
      <c r="ET36" s="44">
        <f>IF(ISNA('INPUT_-_WP1_criteria'!BT81),"#N/A",'INPUT_-_WP1_criteria'!BT81)</f>
        <v>0</v>
      </c>
      <c r="EU36" s="44">
        <f>IF(ISNA('INPUT_-_WP1_criteria'!BU81),"#N/A",'INPUT_-_WP1_criteria'!BU81)</f>
        <v>0</v>
      </c>
      <c r="EV36" s="44">
        <f>IF(ISNA('INPUT_-_WP1_criteria'!BV81),"#N/A",'INPUT_-_WP1_criteria'!BV81)</f>
        <v>0</v>
      </c>
      <c r="EW36" s="44">
        <f>IF(ISNA('INPUT_-_WP1_criteria'!BW81),"#N/A",'INPUT_-_WP1_criteria'!BW81)</f>
        <v>0</v>
      </c>
      <c r="EX36" s="44">
        <f>IF(ISNA('INPUT_-_WP1_criteria'!BX81),"#N/A",'INPUT_-_WP1_criteria'!BX81)</f>
        <v>0</v>
      </c>
      <c r="EY36" s="44">
        <f>IF(ISNA('INPUT_-_WP1_criteria'!BY81),"#N/A",'INPUT_-_WP1_criteria'!BY81)</f>
        <v>0</v>
      </c>
      <c r="EZ36" s="44"/>
      <c r="HN36" s="179"/>
    </row>
    <row r="37" spans="1:222" customFormat="1">
      <c r="A37" s="40">
        <f>A36+1</f>
        <v>29</v>
      </c>
      <c r="B37" s="200"/>
      <c r="C37" s="55" t="s">
        <v>172</v>
      </c>
      <c r="D37" s="42">
        <v>3</v>
      </c>
      <c r="E37" s="43" t="str">
        <f>'INPUT_-_WP1_criteria'!C82</f>
        <v>Full doc</v>
      </c>
      <c r="F37" s="43" t="str">
        <f>'INPUT_-_WP1_criteria'!D82</f>
        <v>Full doc</v>
      </c>
      <c r="G37" s="43" t="str">
        <f>'INPUT_-_WP1_criteria'!E82</f>
        <v>Full doc</v>
      </c>
      <c r="H37" s="43" t="str">
        <f>'INPUT_-_WP1_criteria'!F82</f>
        <v>Full doc</v>
      </c>
      <c r="I37" s="43" t="str">
        <f>'INPUT_-_WP1_criteria'!G82</f>
        <v>Full doc</v>
      </c>
      <c r="J37" s="43" t="str">
        <f>'INPUT_-_WP1_criteria'!H82</f>
        <v>Full doc</v>
      </c>
      <c r="K37" s="43" t="str">
        <f>'INPUT_-_WP1_criteria'!I82</f>
        <v>Full doc</v>
      </c>
      <c r="L37" s="43" t="str">
        <f>'INPUT_-_WP1_criteria'!J82</f>
        <v>Basic doc</v>
      </c>
      <c r="M37" s="43" t="str">
        <f>'INPUT_-_WP1_criteria'!K82</f>
        <v>Full doc</v>
      </c>
      <c r="N37" s="43" t="str">
        <f>'INPUT_-_WP1_criteria'!L82</f>
        <v>Basic doc</v>
      </c>
      <c r="O37" s="43" t="str">
        <f>'INPUT_-_WP1_criteria'!M82</f>
        <v>Basic doc</v>
      </c>
      <c r="P37" s="43" t="str">
        <f>'INPUT_-_WP1_criteria'!N82</f>
        <v>Full doc</v>
      </c>
      <c r="Q37" s="43" t="str">
        <f>'INPUT_-_WP1_criteria'!O82</f>
        <v>Full doc</v>
      </c>
      <c r="R37" s="43" t="str">
        <f>'INPUT_-_WP1_criteria'!P82</f>
        <v>Full doc</v>
      </c>
      <c r="S37" s="43" t="str">
        <f>'INPUT_-_WP1_criteria'!Q82</f>
        <v>Basic doc</v>
      </c>
      <c r="T37" s="43" t="str">
        <f>'INPUT_-_WP1_criteria'!R82</f>
        <v>Basic doc</v>
      </c>
      <c r="U37" s="43" t="str">
        <f>'INPUT_-_WP1_criteria'!S82</f>
        <v>Basic doc</v>
      </c>
      <c r="V37" s="43" t="str">
        <f>'INPUT_-_WP1_criteria'!T82</f>
        <v>Basic doc</v>
      </c>
      <c r="W37" s="43" t="str">
        <f>'INPUT_-_WP1_criteria'!U82</f>
        <v>Full doc</v>
      </c>
      <c r="X37" s="43" t="str">
        <f>'INPUT_-_WP1_criteria'!V82</f>
        <v>N/A</v>
      </c>
      <c r="Y37" s="43" t="str">
        <f>'INPUT_-_WP1_criteria'!W82</f>
        <v>Full doc</v>
      </c>
      <c r="Z37" s="43" t="str">
        <f>'INPUT_-_WP1_criteria'!X82</f>
        <v>Full doc</v>
      </c>
      <c r="AA37" s="43" t="str">
        <f>'INPUT_-_WP1_criteria'!Y82</f>
        <v>Full doc</v>
      </c>
      <c r="AB37" s="43" t="str">
        <f>'INPUT_-_WP1_criteria'!Z82</f>
        <v>Full doc</v>
      </c>
      <c r="AC37" s="43" t="str">
        <f>'INPUT_-_WP1_criteria'!AA82</f>
        <v>Full doc</v>
      </c>
      <c r="AD37" s="43" t="str">
        <f>'INPUT_-_WP1_criteria'!AB82</f>
        <v>Full doc</v>
      </c>
      <c r="AE37" s="43" t="str">
        <f>'INPUT_-_WP1_criteria'!AC82</f>
        <v>Full doc</v>
      </c>
      <c r="AF37" s="43" t="str">
        <f>'INPUT_-_WP1_criteria'!AD82</f>
        <v>Full doc</v>
      </c>
      <c r="AG37" s="43" t="str">
        <f>'INPUT_-_WP1_criteria'!AE82</f>
        <v>Full doc</v>
      </c>
      <c r="AH37" s="43" t="str">
        <f>'INPUT_-_WP1_criteria'!AF82</f>
        <v>Full doc</v>
      </c>
      <c r="AI37" s="43" t="str">
        <f>'INPUT_-_WP1_criteria'!AG82</f>
        <v>Full doc</v>
      </c>
      <c r="AJ37" s="43" t="str">
        <f>'INPUT_-_WP1_criteria'!AH82</f>
        <v>Full doc</v>
      </c>
      <c r="AK37" s="43" t="str">
        <f>'INPUT_-_WP1_criteria'!AI82</f>
        <v>Full doc</v>
      </c>
      <c r="AL37" s="43" t="str">
        <f>'INPUT_-_WP1_criteria'!AJ82</f>
        <v>Full doc</v>
      </c>
      <c r="AM37" s="43" t="str">
        <f>'INPUT_-_WP1_criteria'!AK82</f>
        <v>Full doc</v>
      </c>
      <c r="AN37" s="43" t="str">
        <f>'INPUT_-_WP1_criteria'!AL82</f>
        <v>Full doc</v>
      </c>
      <c r="AO37" s="43" t="str">
        <f>'INPUT_-_WP1_criteria'!AM82</f>
        <v>N/A</v>
      </c>
      <c r="AP37" s="43" t="str">
        <f>'INPUT_-_WP1_criteria'!AN82</f>
        <v>Full doc</v>
      </c>
      <c r="AQ37" s="43" t="str">
        <f>'INPUT_-_WP1_criteria'!AO82</f>
        <v>N/A</v>
      </c>
      <c r="AR37" s="43" t="str">
        <f>'INPUT_-_WP1_criteria'!AP82</f>
        <v>Full doc</v>
      </c>
      <c r="AS37" s="43" t="str">
        <f>'INPUT_-_WP1_criteria'!AQ82</f>
        <v>N/A</v>
      </c>
      <c r="AT37" s="43" t="str">
        <f>'INPUT_-_WP1_criteria'!AR82</f>
        <v>Partial doc</v>
      </c>
      <c r="AU37" s="43" t="str">
        <f>'INPUT_-_WP1_criteria'!AS82</f>
        <v>Basic doc</v>
      </c>
      <c r="AV37" s="43" t="str">
        <f>'INPUT_-_WP1_criteria'!AT82</f>
        <v>Full doc</v>
      </c>
      <c r="AW37" s="43" t="str">
        <f>'INPUT_-_WP1_criteria'!AU82</f>
        <v>Full doc</v>
      </c>
      <c r="AX37" s="43" t="str">
        <f>'INPUT_-_WP1_criteria'!AV82</f>
        <v>Basic doc</v>
      </c>
      <c r="AY37" s="43" t="str">
        <f>'INPUT_-_WP1_criteria'!AW82</f>
        <v>Basic doc</v>
      </c>
      <c r="AZ37" s="43" t="str">
        <f>'INPUT_-_WP1_criteria'!AX82</f>
        <v>Full doc</v>
      </c>
      <c r="BA37" s="43" t="str">
        <f>'INPUT_-_WP1_criteria'!AY82</f>
        <v>Basic doc</v>
      </c>
      <c r="BB37" s="43" t="str">
        <f>'INPUT_-_WP1_criteria'!AZ82</f>
        <v>N/A</v>
      </c>
      <c r="BC37" s="43" t="str">
        <f>'INPUT_-_WP1_criteria'!BA82</f>
        <v>Full doc</v>
      </c>
      <c r="BD37" s="132" t="str">
        <f>'INPUT_-_WP1_criteria'!BB82</f>
        <v>N/A</v>
      </c>
      <c r="BE37" s="139" t="str">
        <f>'INPUT_-_WP1_criteria'!BC82</f>
        <v>Full doc</v>
      </c>
      <c r="BF37" s="43" t="str">
        <f>'INPUT_-_WP1_criteria'!BD82</f>
        <v>Full doc</v>
      </c>
      <c r="BG37" s="43" t="str">
        <f>'INPUT_-_WP1_criteria'!BE82</f>
        <v>Basic doc</v>
      </c>
      <c r="BH37" s="43" t="str">
        <f>'INPUT_-_WP1_criteria'!BF82</f>
        <v>Full doc</v>
      </c>
      <c r="BI37" s="43" t="str">
        <f>'INPUT_-_WP1_criteria'!BG82</f>
        <v>Basic doc</v>
      </c>
      <c r="BJ37" s="43" t="str">
        <f>'INPUT_-_WP1_criteria'!BH82</f>
        <v>Full doc</v>
      </c>
      <c r="BK37" s="43" t="str">
        <f>'INPUT_-_WP1_criteria'!BI82</f>
        <v>Full doc</v>
      </c>
      <c r="BL37" s="43" t="str">
        <f>'INPUT_-_WP1_criteria'!BJ82</f>
        <v>Full doc</v>
      </c>
      <c r="BM37" s="43" t="str">
        <f>'INPUT_-_WP1_criteria'!BK82</f>
        <v>Full doc</v>
      </c>
      <c r="BN37" s="43" t="str">
        <f>'INPUT_-_WP1_criteria'!BL82</f>
        <v>Full doc</v>
      </c>
      <c r="BO37" s="43" t="str">
        <f>'INPUT_-_WP1_criteria'!BM82</f>
        <v>partial doc</v>
      </c>
      <c r="BP37" s="43" t="str">
        <f>'INPUT_-_WP1_criteria'!BN82</f>
        <v>Basic doc</v>
      </c>
      <c r="BQ37" s="43" t="str">
        <f>'INPUT_-_WP1_criteria'!BO82</f>
        <v>Full doc</v>
      </c>
      <c r="BR37" s="43" t="str">
        <f>'INPUT_-_WP1_criteria'!BP82</f>
        <v>Basic doc</v>
      </c>
      <c r="BS37" s="43" t="str">
        <f>'INPUT_-_WP1_criteria'!BQ82</f>
        <v>Partial doc</v>
      </c>
      <c r="BT37" s="43" t="str">
        <f>'INPUT_-_WP1_criteria'!BR82</f>
        <v>Full doc</v>
      </c>
      <c r="BU37" s="43" t="str">
        <f>'INPUT_-_WP1_criteria'!BS82</f>
        <v>Full doc</v>
      </c>
      <c r="BV37" s="43" t="str">
        <f>'INPUT_-_WP1_criteria'!BT82</f>
        <v>Basic doc</v>
      </c>
      <c r="BW37" s="43" t="str">
        <f>'INPUT_-_WP1_criteria'!BU82</f>
        <v>Full doc</v>
      </c>
      <c r="BX37" s="43" t="str">
        <f>'INPUT_-_WP1_criteria'!BV82</f>
        <v>Full doc</v>
      </c>
      <c r="BY37" s="43" t="str">
        <f>'INPUT_-_WP1_criteria'!BW82</f>
        <v>Full doc</v>
      </c>
      <c r="BZ37" s="43" t="str">
        <f>'INPUT_-_WP1_criteria'!BX82</f>
        <v>Full doc</v>
      </c>
      <c r="CA37" s="43" t="str">
        <f>'INPUT_-_WP1_criteria'!BY82</f>
        <v>Basic doc</v>
      </c>
      <c r="CB37" s="44">
        <f>IF(ISNA('INPUT_-_WP1_criteria'!C83),"#N/A",'INPUT_-_WP1_criteria'!C83)</f>
        <v>1</v>
      </c>
      <c r="CC37" s="44">
        <f>IF(ISNA('INPUT_-_WP1_criteria'!D83),"#N/A",'INPUT_-_WP1_criteria'!D83)</f>
        <v>1</v>
      </c>
      <c r="CD37" s="44">
        <f>IF(ISNA('INPUT_-_WP1_criteria'!E83),"#N/A",'INPUT_-_WP1_criteria'!E83)</f>
        <v>1</v>
      </c>
      <c r="CE37" s="44">
        <f>IF(ISNA('INPUT_-_WP1_criteria'!F83),"#N/A",'INPUT_-_WP1_criteria'!F83)</f>
        <v>1</v>
      </c>
      <c r="CF37" s="44">
        <f>IF(ISNA('INPUT_-_WP1_criteria'!G83),"#N/A",'INPUT_-_WP1_criteria'!G83)</f>
        <v>1</v>
      </c>
      <c r="CG37" s="44">
        <f>IF(ISNA('INPUT_-_WP1_criteria'!H83),"#N/A",'INPUT_-_WP1_criteria'!H83)</f>
        <v>1</v>
      </c>
      <c r="CH37" s="44">
        <f>IF(ISNA('INPUT_-_WP1_criteria'!I83),"#N/A",'INPUT_-_WP1_criteria'!I83)</f>
        <v>1</v>
      </c>
      <c r="CI37" s="44">
        <f>IF(ISNA('INPUT_-_WP1_criteria'!J83),"#N/A",'INPUT_-_WP1_criteria'!J83)</f>
        <v>0.33</v>
      </c>
      <c r="CJ37" s="44">
        <f>IF(ISNA('INPUT_-_WP1_criteria'!K83),"#N/A",'INPUT_-_WP1_criteria'!K83)</f>
        <v>1</v>
      </c>
      <c r="CK37" s="44">
        <f>IF(ISNA('INPUT_-_WP1_criteria'!L83),"#N/A",'INPUT_-_WP1_criteria'!L83)</f>
        <v>0.33</v>
      </c>
      <c r="CL37" s="44">
        <f>IF(ISNA('INPUT_-_WP1_criteria'!M83),"#N/A",'INPUT_-_WP1_criteria'!M83)</f>
        <v>0.33</v>
      </c>
      <c r="CM37" s="44">
        <f>IF(ISNA('INPUT_-_WP1_criteria'!N83),"#N/A",'INPUT_-_WP1_criteria'!N83)</f>
        <v>1</v>
      </c>
      <c r="CN37" s="44">
        <f>IF(ISNA('INPUT_-_WP1_criteria'!O83),"#N/A",'INPUT_-_WP1_criteria'!O83)</f>
        <v>1</v>
      </c>
      <c r="CO37" s="44">
        <f>IF(ISNA('INPUT_-_WP1_criteria'!P83),"#N/A",'INPUT_-_WP1_criteria'!P83)</f>
        <v>1</v>
      </c>
      <c r="CP37" s="44">
        <f>IF(ISNA('INPUT_-_WP1_criteria'!Q83),"#N/A",'INPUT_-_WP1_criteria'!Q83)</f>
        <v>0.33</v>
      </c>
      <c r="CQ37" s="44">
        <f>IF(ISNA('INPUT_-_WP1_criteria'!R83),"#N/A",'INPUT_-_WP1_criteria'!R83)</f>
        <v>0.33</v>
      </c>
      <c r="CR37" s="44">
        <f>IF(ISNA('INPUT_-_WP1_criteria'!S83),"#N/A",'INPUT_-_WP1_criteria'!S83)</f>
        <v>0.33</v>
      </c>
      <c r="CS37" s="44">
        <f>IF(ISNA('INPUT_-_WP1_criteria'!T83),"#N/A",'INPUT_-_WP1_criteria'!T83)</f>
        <v>0.33</v>
      </c>
      <c r="CT37" s="44">
        <f>IF(ISNA('INPUT_-_WP1_criteria'!U83),"#N/A",'INPUT_-_WP1_criteria'!U83)</f>
        <v>1</v>
      </c>
      <c r="CU37" s="44">
        <f>IF(ISNA('INPUT_-_WP1_criteria'!V83),"#N/A",'INPUT_-_WP1_criteria'!V83)</f>
        <v>0</v>
      </c>
      <c r="CV37" s="44">
        <f>IF(ISNA('INPUT_-_WP1_criteria'!W83),"#N/A",'INPUT_-_WP1_criteria'!W83)</f>
        <v>1</v>
      </c>
      <c r="CW37" s="44">
        <f>IF(ISNA('INPUT_-_WP1_criteria'!X83),"#N/A",'INPUT_-_WP1_criteria'!X83)</f>
        <v>1</v>
      </c>
      <c r="CX37" s="44">
        <f>IF(ISNA('INPUT_-_WP1_criteria'!Y83),"#N/A",'INPUT_-_WP1_criteria'!Y83)</f>
        <v>1</v>
      </c>
      <c r="CY37" s="44">
        <f>IF(ISNA('INPUT_-_WP1_criteria'!Z83),"#N/A",'INPUT_-_WP1_criteria'!Z83)</f>
        <v>1</v>
      </c>
      <c r="CZ37" s="44">
        <f>IF(ISNA('INPUT_-_WP1_criteria'!AA83),"#N/A",'INPUT_-_WP1_criteria'!AA83)</f>
        <v>1</v>
      </c>
      <c r="DA37" s="44">
        <f>IF(ISNA('INPUT_-_WP1_criteria'!AB83),"#N/A",'INPUT_-_WP1_criteria'!AB83)</f>
        <v>1</v>
      </c>
      <c r="DB37" s="44">
        <f>IF(ISNA('INPUT_-_WP1_criteria'!AC83),"#N/A",'INPUT_-_WP1_criteria'!AC83)</f>
        <v>1</v>
      </c>
      <c r="DC37" s="44">
        <f>IF(ISNA('INPUT_-_WP1_criteria'!AD83),"#N/A",'INPUT_-_WP1_criteria'!AD83)</f>
        <v>1</v>
      </c>
      <c r="DD37" s="44">
        <f>IF(ISNA('INPUT_-_WP1_criteria'!AE83),"#N/A",'INPUT_-_WP1_criteria'!AE83)</f>
        <v>1</v>
      </c>
      <c r="DE37" s="44">
        <f>IF(ISNA('INPUT_-_WP1_criteria'!AF83),"#N/A",'INPUT_-_WP1_criteria'!AF83)</f>
        <v>1</v>
      </c>
      <c r="DF37" s="44">
        <f>IF(ISNA('INPUT_-_WP1_criteria'!AG83),"#N/A",'INPUT_-_WP1_criteria'!AG83)</f>
        <v>1</v>
      </c>
      <c r="DG37" s="44">
        <f>IF(ISNA('INPUT_-_WP1_criteria'!AH83),"#N/A",'INPUT_-_WP1_criteria'!AH83)</f>
        <v>1</v>
      </c>
      <c r="DH37" s="44">
        <f>IF(ISNA('INPUT_-_WP1_criteria'!AI83),"#N/A",'INPUT_-_WP1_criteria'!AI83)</f>
        <v>1</v>
      </c>
      <c r="DI37" s="44">
        <f>IF(ISNA('INPUT_-_WP1_criteria'!AJ83),"#N/A",'INPUT_-_WP1_criteria'!AJ83)</f>
        <v>1</v>
      </c>
      <c r="DJ37" s="44">
        <f>IF(ISNA('INPUT_-_WP1_criteria'!AK83),"#N/A",'INPUT_-_WP1_criteria'!AK83)</f>
        <v>1</v>
      </c>
      <c r="DK37" s="44">
        <f>IF(ISNA('INPUT_-_WP1_criteria'!AL83),"#N/A",'INPUT_-_WP1_criteria'!AL83)</f>
        <v>1</v>
      </c>
      <c r="DL37" s="44">
        <f>IF(ISNA('INPUT_-_WP1_criteria'!AM83),"#N/A",'INPUT_-_WP1_criteria'!AM83)</f>
        <v>0</v>
      </c>
      <c r="DM37" s="44">
        <f>IF(ISNA('INPUT_-_WP1_criteria'!AN83),"#N/A",'INPUT_-_WP1_criteria'!AN83)</f>
        <v>1</v>
      </c>
      <c r="DN37" s="44">
        <f>IF(ISNA('INPUT_-_WP1_criteria'!AO83),"#N/A",'INPUT_-_WP1_criteria'!AO83)</f>
        <v>0</v>
      </c>
      <c r="DO37" s="44">
        <f>IF(ISNA('INPUT_-_WP1_criteria'!AP83),"#N/A",'INPUT_-_WP1_criteria'!AP83)</f>
        <v>1</v>
      </c>
      <c r="DP37" s="44">
        <f>IF(ISNA('INPUT_-_WP1_criteria'!AQ83),"#N/A",'INPUT_-_WP1_criteria'!AQ83)</f>
        <v>0</v>
      </c>
      <c r="DQ37" s="44">
        <f>IF(ISNA('INPUT_-_WP1_criteria'!AR83),"#N/A",'INPUT_-_WP1_criteria'!AR83)</f>
        <v>0.66</v>
      </c>
      <c r="DR37" s="44">
        <f>IF(ISNA('INPUT_-_WP1_criteria'!AS83),"#N/A",'INPUT_-_WP1_criteria'!AS83)</f>
        <v>0.33</v>
      </c>
      <c r="DS37" s="44">
        <f>IF(ISNA('INPUT_-_WP1_criteria'!AT83),"#N/A",'INPUT_-_WP1_criteria'!AT83)</f>
        <v>1</v>
      </c>
      <c r="DT37" s="44">
        <f>IF(ISNA('INPUT_-_WP1_criteria'!AU83),"#N/A",'INPUT_-_WP1_criteria'!AU83)</f>
        <v>1</v>
      </c>
      <c r="DU37" s="44">
        <f>IF(ISNA('INPUT_-_WP1_criteria'!AV83),"#N/A",'INPUT_-_WP1_criteria'!AV83)</f>
        <v>0.33</v>
      </c>
      <c r="DV37" s="44">
        <f>IF(ISNA('INPUT_-_WP1_criteria'!AW83),"#N/A",'INPUT_-_WP1_criteria'!AW83)</f>
        <v>0.33</v>
      </c>
      <c r="DW37" s="44">
        <f>IF(ISNA('INPUT_-_WP1_criteria'!AX83),"#N/A",'INPUT_-_WP1_criteria'!AX83)</f>
        <v>1</v>
      </c>
      <c r="DX37" s="44">
        <f>IF(ISNA('INPUT_-_WP1_criteria'!AY83),"#N/A",'INPUT_-_WP1_criteria'!AY83)</f>
        <v>0.33</v>
      </c>
      <c r="DY37" s="44">
        <f>IF(ISNA('INPUT_-_WP1_criteria'!AZ83),"#N/A",'INPUT_-_WP1_criteria'!AZ83)</f>
        <v>0</v>
      </c>
      <c r="DZ37" s="44">
        <f>IF(ISNA('INPUT_-_WP1_criteria'!BA83),"#N/A",'INPUT_-_WP1_criteria'!BA83)</f>
        <v>1</v>
      </c>
      <c r="EA37" s="181">
        <f>IF(ISNA('INPUT_-_WP1_criteria'!BB83),"#N/A",'INPUT_-_WP1_criteria'!BB83)</f>
        <v>0</v>
      </c>
      <c r="EB37" s="187"/>
      <c r="EC37" s="184">
        <f>IF(ISNA('INPUT_-_WP1_criteria'!BC83),"#N/A",'INPUT_-_WP1_criteria'!BC83)</f>
        <v>1</v>
      </c>
      <c r="ED37" s="44">
        <f>IF(ISNA('INPUT_-_WP1_criteria'!BD83),"#N/A",'INPUT_-_WP1_criteria'!BD83)</f>
        <v>1</v>
      </c>
      <c r="EE37" s="44">
        <f>IF(ISNA('INPUT_-_WP1_criteria'!BE83),"#N/A",'INPUT_-_WP1_criteria'!BE83)</f>
        <v>0.33</v>
      </c>
      <c r="EF37" s="44">
        <f>IF(ISNA('INPUT_-_WP1_criteria'!BF83),"#N/A",'INPUT_-_WP1_criteria'!BF83)</f>
        <v>1</v>
      </c>
      <c r="EG37" s="44">
        <f>IF(ISNA('INPUT_-_WP1_criteria'!BG83),"#N/A",'INPUT_-_WP1_criteria'!BG83)</f>
        <v>0.33</v>
      </c>
      <c r="EH37" s="44">
        <f>IF(ISNA('INPUT_-_WP1_criteria'!BH83),"#N/A",'INPUT_-_WP1_criteria'!BH83)</f>
        <v>1</v>
      </c>
      <c r="EI37" s="44">
        <f>IF(ISNA('INPUT_-_WP1_criteria'!BI83),"#N/A",'INPUT_-_WP1_criteria'!BI83)</f>
        <v>1</v>
      </c>
      <c r="EJ37" s="44">
        <f>IF(ISNA('INPUT_-_WP1_criteria'!BJ83),"#N/A",'INPUT_-_WP1_criteria'!BJ83)</f>
        <v>1</v>
      </c>
      <c r="EK37" s="44">
        <f>IF(ISNA('INPUT_-_WP1_criteria'!BK83),"#N/A",'INPUT_-_WP1_criteria'!BK83)</f>
        <v>1</v>
      </c>
      <c r="EL37" s="44">
        <f>IF(ISNA('INPUT_-_WP1_criteria'!BL83),"#N/A",'INPUT_-_WP1_criteria'!BL83)</f>
        <v>1</v>
      </c>
      <c r="EM37" s="44">
        <f>IF(ISNA('INPUT_-_WP1_criteria'!BM83),"#N/A",'INPUT_-_WP1_criteria'!BM83)</f>
        <v>0.66</v>
      </c>
      <c r="EN37" s="44">
        <f>IF(ISNA('INPUT_-_WP1_criteria'!BN83),"#N/A",'INPUT_-_WP1_criteria'!BN83)</f>
        <v>0.33</v>
      </c>
      <c r="EO37" s="44">
        <f>IF(ISNA('INPUT_-_WP1_criteria'!BO83),"#N/A",'INPUT_-_WP1_criteria'!BO83)</f>
        <v>1</v>
      </c>
      <c r="EP37" s="44">
        <f>IF(ISNA('INPUT_-_WP1_criteria'!BP83),"#N/A",'INPUT_-_WP1_criteria'!BP83)</f>
        <v>0.33</v>
      </c>
      <c r="EQ37" s="44">
        <f>IF(ISNA('INPUT_-_WP1_criteria'!BQ83),"#N/A",'INPUT_-_WP1_criteria'!BQ83)</f>
        <v>0.66</v>
      </c>
      <c r="ER37" s="44">
        <f>IF(ISNA('INPUT_-_WP1_criteria'!BR83),"#N/A",'INPUT_-_WP1_criteria'!BR83)</f>
        <v>1</v>
      </c>
      <c r="ES37" s="44">
        <f>IF(ISNA('INPUT_-_WP1_criteria'!BS83),"#N/A",'INPUT_-_WP1_criteria'!BS83)</f>
        <v>1</v>
      </c>
      <c r="ET37" s="44">
        <f>IF(ISNA('INPUT_-_WP1_criteria'!BT83),"#N/A",'INPUT_-_WP1_criteria'!BT83)</f>
        <v>0.33</v>
      </c>
      <c r="EU37" s="44">
        <f>IF(ISNA('INPUT_-_WP1_criteria'!BU83),"#N/A",'INPUT_-_WP1_criteria'!BU83)</f>
        <v>1</v>
      </c>
      <c r="EV37" s="44">
        <f>IF(ISNA('INPUT_-_WP1_criteria'!BV83),"#N/A",'INPUT_-_WP1_criteria'!BV83)</f>
        <v>1</v>
      </c>
      <c r="EW37" s="44">
        <f>IF(ISNA('INPUT_-_WP1_criteria'!BW83),"#N/A",'INPUT_-_WP1_criteria'!BW83)</f>
        <v>1</v>
      </c>
      <c r="EX37" s="44">
        <f>IF(ISNA('INPUT_-_WP1_criteria'!BX83),"#N/A",'INPUT_-_WP1_criteria'!BX83)</f>
        <v>1</v>
      </c>
      <c r="EY37" s="44">
        <f>IF(ISNA('INPUT_-_WP1_criteria'!BY83),"#N/A",'INPUT_-_WP1_criteria'!BY83)</f>
        <v>0.33</v>
      </c>
      <c r="EZ37" s="44"/>
      <c r="HN37" s="179"/>
    </row>
    <row r="38" spans="1:222" customFormat="1">
      <c r="A38" s="40">
        <f>A37+1</f>
        <v>30</v>
      </c>
      <c r="B38" s="200"/>
      <c r="C38" s="55" t="s">
        <v>173</v>
      </c>
      <c r="D38" s="42">
        <v>4</v>
      </c>
      <c r="E38" s="43" t="str">
        <f>'INPUT_-_WP1_criteria'!C84</f>
        <v>optimized</v>
      </c>
      <c r="F38" s="43" t="str">
        <f>'INPUT_-_WP1_criteria'!D84</f>
        <v>optimized</v>
      </c>
      <c r="G38" s="43" t="str">
        <f>'INPUT_-_WP1_criteria'!E84</f>
        <v>optimized</v>
      </c>
      <c r="H38" s="43" t="str">
        <f>'INPUT_-_WP1_criteria'!F84</f>
        <v>optimized</v>
      </c>
      <c r="I38" s="43" t="str">
        <f>'INPUT_-_WP1_criteria'!G84</f>
        <v>optimized</v>
      </c>
      <c r="J38" s="43" t="str">
        <f>'INPUT_-_WP1_criteria'!H84</f>
        <v>optimized</v>
      </c>
      <c r="K38" s="43" t="str">
        <f>'INPUT_-_WP1_criteria'!I84</f>
        <v>optimized</v>
      </c>
      <c r="L38" s="43" t="str">
        <f>'INPUT_-_WP1_criteria'!J84</f>
        <v>N/A</v>
      </c>
      <c r="M38" s="43" t="str">
        <f>'INPUT_-_WP1_criteria'!K84</f>
        <v>optimized</v>
      </c>
      <c r="N38" s="43" t="str">
        <f>'INPUT_-_WP1_criteria'!L84</f>
        <v>optimized</v>
      </c>
      <c r="O38" s="43" t="str">
        <f>'INPUT_-_WP1_criteria'!M84</f>
        <v>Initial</v>
      </c>
      <c r="P38" s="43" t="str">
        <f>'INPUT_-_WP1_criteria'!N84</f>
        <v>Initial</v>
      </c>
      <c r="Q38" s="43" t="str">
        <f>'INPUT_-_WP1_criteria'!O84</f>
        <v>optimized</v>
      </c>
      <c r="R38" s="43" t="str">
        <f>'INPUT_-_WP1_criteria'!P84</f>
        <v>Initial</v>
      </c>
      <c r="S38" s="43" t="str">
        <f>'INPUT_-_WP1_criteria'!Q84</f>
        <v>optimized</v>
      </c>
      <c r="T38" s="43" t="str">
        <f>'INPUT_-_WP1_criteria'!R84</f>
        <v>optimized</v>
      </c>
      <c r="U38" s="43" t="str">
        <f>'INPUT_-_WP1_criteria'!S84</f>
        <v>optimized</v>
      </c>
      <c r="V38" s="43" t="str">
        <f>'INPUT_-_WP1_criteria'!T84</f>
        <v>optimized</v>
      </c>
      <c r="W38" s="43" t="str">
        <f>'INPUT_-_WP1_criteria'!U84</f>
        <v>optimized</v>
      </c>
      <c r="X38" s="43" t="str">
        <f>'INPUT_-_WP1_criteria'!V84</f>
        <v>N/A</v>
      </c>
      <c r="Y38" s="43" t="str">
        <f>'INPUT_-_WP1_criteria'!W84</f>
        <v>Optimized</v>
      </c>
      <c r="Z38" s="43" t="str">
        <f>'INPUT_-_WP1_criteria'!X84</f>
        <v>Defined</v>
      </c>
      <c r="AA38" s="43" t="str">
        <f>'INPUT_-_WP1_criteria'!Y84</f>
        <v>Defined</v>
      </c>
      <c r="AB38" s="43" t="str">
        <f>'INPUT_-_WP1_criteria'!Z84</f>
        <v>Optimized</v>
      </c>
      <c r="AC38" s="43" t="str">
        <f>'INPUT_-_WP1_criteria'!AA84</f>
        <v>N/A</v>
      </c>
      <c r="AD38" s="43" t="str">
        <f>'INPUT_-_WP1_criteria'!AB84</f>
        <v>Optimized</v>
      </c>
      <c r="AE38" s="43" t="str">
        <f>'INPUT_-_WP1_criteria'!AC84</f>
        <v>N/A</v>
      </c>
      <c r="AF38" s="43" t="str">
        <f>'INPUT_-_WP1_criteria'!AD84</f>
        <v>N/A</v>
      </c>
      <c r="AG38" s="43" t="str">
        <f>'INPUT_-_WP1_criteria'!AE84</f>
        <v>N/A</v>
      </c>
      <c r="AH38" s="43" t="str">
        <f>'INPUT_-_WP1_criteria'!AF84</f>
        <v>Initial</v>
      </c>
      <c r="AI38" s="43" t="str">
        <f>'INPUT_-_WP1_criteria'!AG84</f>
        <v>optimized</v>
      </c>
      <c r="AJ38" s="43" t="str">
        <f>'INPUT_-_WP1_criteria'!AH84</f>
        <v>optimized</v>
      </c>
      <c r="AK38" s="43" t="str">
        <f>'INPUT_-_WP1_criteria'!AI84</f>
        <v>Optimized</v>
      </c>
      <c r="AL38" s="43" t="str">
        <f>'INPUT_-_WP1_criteria'!AJ84</f>
        <v>optimized</v>
      </c>
      <c r="AM38" s="43" t="str">
        <f>'INPUT_-_WP1_criteria'!AK84</f>
        <v>optimized</v>
      </c>
      <c r="AN38" s="43" t="str">
        <f>'INPUT_-_WP1_criteria'!AL84</f>
        <v>optimized</v>
      </c>
      <c r="AO38" s="43" t="str">
        <f>'INPUT_-_WP1_criteria'!AM84</f>
        <v>N/A</v>
      </c>
      <c r="AP38" s="43" t="str">
        <f>'INPUT_-_WP1_criteria'!AN84</f>
        <v>optimized</v>
      </c>
      <c r="AQ38" s="43" t="str">
        <f>'INPUT_-_WP1_criteria'!AO84</f>
        <v>N/A</v>
      </c>
      <c r="AR38" s="43" t="str">
        <f>'INPUT_-_WP1_criteria'!AP84</f>
        <v>Optimized</v>
      </c>
      <c r="AS38" s="43" t="str">
        <f>'INPUT_-_WP1_criteria'!AQ84</f>
        <v>N/A</v>
      </c>
      <c r="AT38" s="43" t="str">
        <f>'INPUT_-_WP1_criteria'!AR84</f>
        <v>Optimized</v>
      </c>
      <c r="AU38" s="43" t="str">
        <f>'INPUT_-_WP1_criteria'!AS84</f>
        <v>Optimized</v>
      </c>
      <c r="AV38" s="43" t="str">
        <f>'INPUT_-_WP1_criteria'!AT84</f>
        <v>Optimized</v>
      </c>
      <c r="AW38" s="43" t="str">
        <f>'INPUT_-_WP1_criteria'!AU84</f>
        <v>optimized</v>
      </c>
      <c r="AX38" s="43" t="str">
        <f>'INPUT_-_WP1_criteria'!AV84</f>
        <v>Optimized</v>
      </c>
      <c r="AY38" s="43" t="str">
        <f>'INPUT_-_WP1_criteria'!AW84</f>
        <v>Optimized</v>
      </c>
      <c r="AZ38" s="43" t="str">
        <f>'INPUT_-_WP1_criteria'!AX84</f>
        <v>Optimized</v>
      </c>
      <c r="BA38" s="43" t="str">
        <f>'INPUT_-_WP1_criteria'!AY84</f>
        <v>Optimized</v>
      </c>
      <c r="BB38" s="43" t="str">
        <f>'INPUT_-_WP1_criteria'!AZ84</f>
        <v>Optimized</v>
      </c>
      <c r="BC38" s="43" t="str">
        <f>'INPUT_-_WP1_criteria'!BA84</f>
        <v>Optimized</v>
      </c>
      <c r="BD38" s="132" t="str">
        <f>'INPUT_-_WP1_criteria'!BB84</f>
        <v>Optimized</v>
      </c>
      <c r="BE38" s="139" t="str">
        <f>'INPUT_-_WP1_criteria'!BC84</f>
        <v>optimized</v>
      </c>
      <c r="BF38" s="43" t="str">
        <f>'INPUT_-_WP1_criteria'!BD84</f>
        <v>optimized</v>
      </c>
      <c r="BG38" s="43" t="str">
        <f>'INPUT_-_WP1_criteria'!BE84</f>
        <v>optimized</v>
      </c>
      <c r="BH38" s="43" t="str">
        <f>'INPUT_-_WP1_criteria'!BF84</f>
        <v>Optimized</v>
      </c>
      <c r="BI38" s="43" t="str">
        <f>'INPUT_-_WP1_criteria'!BG84</f>
        <v>optimized</v>
      </c>
      <c r="BJ38" s="43" t="str">
        <f>'INPUT_-_WP1_criteria'!BH84</f>
        <v>N/A</v>
      </c>
      <c r="BK38" s="43" t="str">
        <f>'INPUT_-_WP1_criteria'!BI84</f>
        <v>optimized</v>
      </c>
      <c r="BL38" s="43" t="str">
        <f>'INPUT_-_WP1_criteria'!BJ84</f>
        <v>Optimized</v>
      </c>
      <c r="BM38" s="43" t="str">
        <f>'INPUT_-_WP1_criteria'!BK84</f>
        <v>Optimized</v>
      </c>
      <c r="BN38" s="43" t="str">
        <f>'INPUT_-_WP1_criteria'!BL84</f>
        <v>Optimized</v>
      </c>
      <c r="BO38" s="43" t="str">
        <f>'INPUT_-_WP1_criteria'!BM84</f>
        <v>optimized</v>
      </c>
      <c r="BP38" s="43" t="str">
        <f>'INPUT_-_WP1_criteria'!BN84</f>
        <v>Optimized</v>
      </c>
      <c r="BQ38" s="43" t="str">
        <f>'INPUT_-_WP1_criteria'!BO84</f>
        <v>optimized</v>
      </c>
      <c r="BR38" s="43" t="str">
        <f>'INPUT_-_WP1_criteria'!BP84</f>
        <v>Optimized</v>
      </c>
      <c r="BS38" s="43" t="str">
        <f>'INPUT_-_WP1_criteria'!BQ84</f>
        <v>N/A</v>
      </c>
      <c r="BT38" s="43" t="str">
        <f>'INPUT_-_WP1_criteria'!BR84</f>
        <v>Optimized</v>
      </c>
      <c r="BU38" s="43" t="str">
        <f>'INPUT_-_WP1_criteria'!BS84</f>
        <v>optimized</v>
      </c>
      <c r="BV38" s="43" t="str">
        <f>'INPUT_-_WP1_criteria'!BT84</f>
        <v>Optimized</v>
      </c>
      <c r="BW38" s="43" t="str">
        <f>'INPUT_-_WP1_criteria'!BU84</f>
        <v>Optimized</v>
      </c>
      <c r="BX38" s="43" t="str">
        <f>'INPUT_-_WP1_criteria'!BV84</f>
        <v>Optimized</v>
      </c>
      <c r="BY38" s="43" t="str">
        <f>'INPUT_-_WP1_criteria'!BW84</f>
        <v>Optimized</v>
      </c>
      <c r="BZ38" s="43" t="str">
        <f>'INPUT_-_WP1_criteria'!BX84</f>
        <v>Optimized</v>
      </c>
      <c r="CA38" s="43" t="str">
        <f>'INPUT_-_WP1_criteria'!BY84</f>
        <v>Optimized</v>
      </c>
      <c r="CB38" s="44">
        <f>IF(ISNA('INPUT_-_WP1_criteria'!C85),"#N/A",'INPUT_-_WP1_criteria'!C85)</f>
        <v>1</v>
      </c>
      <c r="CC38" s="44">
        <f>IF(ISNA('INPUT_-_WP1_criteria'!D85),"#N/A",'INPUT_-_WP1_criteria'!D85)</f>
        <v>1</v>
      </c>
      <c r="CD38" s="44">
        <f>IF(ISNA('INPUT_-_WP1_criteria'!E85),"#N/A",'INPUT_-_WP1_criteria'!E85)</f>
        <v>1</v>
      </c>
      <c r="CE38" s="44">
        <f>IF(ISNA('INPUT_-_WP1_criteria'!F85),"#N/A",'INPUT_-_WP1_criteria'!F85)</f>
        <v>1</v>
      </c>
      <c r="CF38" s="44">
        <f>IF(ISNA('INPUT_-_WP1_criteria'!G85),"#N/A",'INPUT_-_WP1_criteria'!G85)</f>
        <v>1</v>
      </c>
      <c r="CG38" s="44">
        <f>IF(ISNA('INPUT_-_WP1_criteria'!H85),"#N/A",'INPUT_-_WP1_criteria'!H85)</f>
        <v>1</v>
      </c>
      <c r="CH38" s="44">
        <f>IF(ISNA('INPUT_-_WP1_criteria'!I85),"#N/A",'INPUT_-_WP1_criteria'!I85)</f>
        <v>1</v>
      </c>
      <c r="CI38" s="44">
        <f>IF(ISNA('INPUT_-_WP1_criteria'!J85),"#N/A",'INPUT_-_WP1_criteria'!J85)</f>
        <v>0</v>
      </c>
      <c r="CJ38" s="44">
        <f>IF(ISNA('INPUT_-_WP1_criteria'!K85),"#N/A",'INPUT_-_WP1_criteria'!K85)</f>
        <v>1</v>
      </c>
      <c r="CK38" s="44">
        <f>IF(ISNA('INPUT_-_WP1_criteria'!L85),"#N/A",'INPUT_-_WP1_criteria'!L85)</f>
        <v>1</v>
      </c>
      <c r="CL38" s="44">
        <f>IF(ISNA('INPUT_-_WP1_criteria'!M85),"#N/A",'INPUT_-_WP1_criteria'!M85)</f>
        <v>0</v>
      </c>
      <c r="CM38" s="44">
        <f>IF(ISNA('INPUT_-_WP1_criteria'!N85),"#N/A",'INPUT_-_WP1_criteria'!N85)</f>
        <v>0</v>
      </c>
      <c r="CN38" s="44">
        <f>IF(ISNA('INPUT_-_WP1_criteria'!O85),"#N/A",'INPUT_-_WP1_criteria'!O85)</f>
        <v>1</v>
      </c>
      <c r="CO38" s="44">
        <f>IF(ISNA('INPUT_-_WP1_criteria'!P85),"#N/A",'INPUT_-_WP1_criteria'!P85)</f>
        <v>0</v>
      </c>
      <c r="CP38" s="44">
        <f>IF(ISNA('INPUT_-_WP1_criteria'!Q85),"#N/A",'INPUT_-_WP1_criteria'!Q85)</f>
        <v>1</v>
      </c>
      <c r="CQ38" s="44">
        <f>IF(ISNA('INPUT_-_WP1_criteria'!R85),"#N/A",'INPUT_-_WP1_criteria'!R85)</f>
        <v>1</v>
      </c>
      <c r="CR38" s="44">
        <f>IF(ISNA('INPUT_-_WP1_criteria'!S85),"#N/A",'INPUT_-_WP1_criteria'!S85)</f>
        <v>1</v>
      </c>
      <c r="CS38" s="44">
        <f>IF(ISNA('INPUT_-_WP1_criteria'!T85),"#N/A",'INPUT_-_WP1_criteria'!T85)</f>
        <v>1</v>
      </c>
      <c r="CT38" s="44">
        <f>IF(ISNA('INPUT_-_WP1_criteria'!U85),"#N/A",'INPUT_-_WP1_criteria'!U85)</f>
        <v>1</v>
      </c>
      <c r="CU38" s="44">
        <f>IF(ISNA('INPUT_-_WP1_criteria'!V85),"#N/A",'INPUT_-_WP1_criteria'!V85)</f>
        <v>0</v>
      </c>
      <c r="CV38" s="44">
        <f>IF(ISNA('INPUT_-_WP1_criteria'!W85),"#N/A",'INPUT_-_WP1_criteria'!W85)</f>
        <v>1</v>
      </c>
      <c r="CW38" s="44">
        <f>IF(ISNA('INPUT_-_WP1_criteria'!X85),"#N/A",'INPUT_-_WP1_criteria'!X85)</f>
        <v>0.66</v>
      </c>
      <c r="CX38" s="44">
        <f>IF(ISNA('INPUT_-_WP1_criteria'!Y85),"#N/A",'INPUT_-_WP1_criteria'!Y85)</f>
        <v>0.66</v>
      </c>
      <c r="CY38" s="44">
        <f>IF(ISNA('INPUT_-_WP1_criteria'!Z85),"#N/A",'INPUT_-_WP1_criteria'!Z85)</f>
        <v>1</v>
      </c>
      <c r="CZ38" s="44">
        <f>IF(ISNA('INPUT_-_WP1_criteria'!AA85),"#N/A",'INPUT_-_WP1_criteria'!AA85)</f>
        <v>0</v>
      </c>
      <c r="DA38" s="44">
        <f>IF(ISNA('INPUT_-_WP1_criteria'!AB85),"#N/A",'INPUT_-_WP1_criteria'!AB85)</f>
        <v>1</v>
      </c>
      <c r="DB38" s="44">
        <f>IF(ISNA('INPUT_-_WP1_criteria'!AC85),"#N/A",'INPUT_-_WP1_criteria'!AC85)</f>
        <v>0</v>
      </c>
      <c r="DC38" s="44">
        <f>IF(ISNA('INPUT_-_WP1_criteria'!AD85),"#N/A",'INPUT_-_WP1_criteria'!AD85)</f>
        <v>0</v>
      </c>
      <c r="DD38" s="44">
        <f>IF(ISNA('INPUT_-_WP1_criteria'!AE85),"#N/A",'INPUT_-_WP1_criteria'!AE85)</f>
        <v>0</v>
      </c>
      <c r="DE38" s="44">
        <f>IF(ISNA('INPUT_-_WP1_criteria'!AF85),"#N/A",'INPUT_-_WP1_criteria'!AF85)</f>
        <v>0</v>
      </c>
      <c r="DF38" s="44">
        <f>IF(ISNA('INPUT_-_WP1_criteria'!AG85),"#N/A",'INPUT_-_WP1_criteria'!AG85)</f>
        <v>1</v>
      </c>
      <c r="DG38" s="44">
        <f>IF(ISNA('INPUT_-_WP1_criteria'!AH85),"#N/A",'INPUT_-_WP1_criteria'!AH85)</f>
        <v>1</v>
      </c>
      <c r="DH38" s="44">
        <f>IF(ISNA('INPUT_-_WP1_criteria'!AI85),"#N/A",'INPUT_-_WP1_criteria'!AI85)</f>
        <v>1</v>
      </c>
      <c r="DI38" s="44">
        <f>IF(ISNA('INPUT_-_WP1_criteria'!AJ85),"#N/A",'INPUT_-_WP1_criteria'!AJ85)</f>
        <v>1</v>
      </c>
      <c r="DJ38" s="44">
        <f>IF(ISNA('INPUT_-_WP1_criteria'!AK85),"#N/A",'INPUT_-_WP1_criteria'!AK85)</f>
        <v>1</v>
      </c>
      <c r="DK38" s="44">
        <f>IF(ISNA('INPUT_-_WP1_criteria'!AL85),"#N/A",'INPUT_-_WP1_criteria'!AL85)</f>
        <v>1</v>
      </c>
      <c r="DL38" s="44">
        <f>IF(ISNA('INPUT_-_WP1_criteria'!AM85),"#N/A",'INPUT_-_WP1_criteria'!AM85)</f>
        <v>0</v>
      </c>
      <c r="DM38" s="44">
        <f>IF(ISNA('INPUT_-_WP1_criteria'!AN85),"#N/A",'INPUT_-_WP1_criteria'!AN85)</f>
        <v>1</v>
      </c>
      <c r="DN38" s="44">
        <f>IF(ISNA('INPUT_-_WP1_criteria'!AO85),"#N/A",'INPUT_-_WP1_criteria'!AO85)</f>
        <v>0</v>
      </c>
      <c r="DO38" s="44">
        <f>IF(ISNA('INPUT_-_WP1_criteria'!AP85),"#N/A",'INPUT_-_WP1_criteria'!AP85)</f>
        <v>1</v>
      </c>
      <c r="DP38" s="44">
        <f>IF(ISNA('INPUT_-_WP1_criteria'!AQ85),"#N/A",'INPUT_-_WP1_criteria'!AQ85)</f>
        <v>0</v>
      </c>
      <c r="DQ38" s="44">
        <f>IF(ISNA('INPUT_-_WP1_criteria'!AR85),"#N/A",'INPUT_-_WP1_criteria'!AR85)</f>
        <v>1</v>
      </c>
      <c r="DR38" s="44">
        <f>IF(ISNA('INPUT_-_WP1_criteria'!AS85),"#N/A",'INPUT_-_WP1_criteria'!AS85)</f>
        <v>1</v>
      </c>
      <c r="DS38" s="44">
        <f>IF(ISNA('INPUT_-_WP1_criteria'!AT85),"#N/A",'INPUT_-_WP1_criteria'!AT85)</f>
        <v>1</v>
      </c>
      <c r="DT38" s="44">
        <f>IF(ISNA('INPUT_-_WP1_criteria'!AU85),"#N/A",'INPUT_-_WP1_criteria'!AU85)</f>
        <v>1</v>
      </c>
      <c r="DU38" s="44">
        <f>IF(ISNA('INPUT_-_WP1_criteria'!AV85),"#N/A",'INPUT_-_WP1_criteria'!AV85)</f>
        <v>1</v>
      </c>
      <c r="DV38" s="44">
        <f>IF(ISNA('INPUT_-_WP1_criteria'!AW85),"#N/A",'INPUT_-_WP1_criteria'!AW85)</f>
        <v>1</v>
      </c>
      <c r="DW38" s="44">
        <f>IF(ISNA('INPUT_-_WP1_criteria'!AX85),"#N/A",'INPUT_-_WP1_criteria'!AX85)</f>
        <v>1</v>
      </c>
      <c r="DX38" s="44">
        <f>IF(ISNA('INPUT_-_WP1_criteria'!AY85),"#N/A",'INPUT_-_WP1_criteria'!AY85)</f>
        <v>1</v>
      </c>
      <c r="DY38" s="44">
        <f>IF(ISNA('INPUT_-_WP1_criteria'!AZ85),"#N/A",'INPUT_-_WP1_criteria'!AZ85)</f>
        <v>1</v>
      </c>
      <c r="DZ38" s="44">
        <f>IF(ISNA('INPUT_-_WP1_criteria'!BA85),"#N/A",'INPUT_-_WP1_criteria'!BA85)</f>
        <v>1</v>
      </c>
      <c r="EA38" s="181">
        <f>IF(ISNA('INPUT_-_WP1_criteria'!BB85),"#N/A",'INPUT_-_WP1_criteria'!BB85)</f>
        <v>1</v>
      </c>
      <c r="EB38" s="187"/>
      <c r="EC38" s="184">
        <f>IF(ISNA('INPUT_-_WP1_criteria'!BC85),"#N/A",'INPUT_-_WP1_criteria'!BC85)</f>
        <v>1</v>
      </c>
      <c r="ED38" s="44">
        <f>IF(ISNA('INPUT_-_WP1_criteria'!BD85),"#N/A",'INPUT_-_WP1_criteria'!BD85)</f>
        <v>1</v>
      </c>
      <c r="EE38" s="44">
        <f>IF(ISNA('INPUT_-_WP1_criteria'!BE85),"#N/A",'INPUT_-_WP1_criteria'!BE85)</f>
        <v>1</v>
      </c>
      <c r="EF38" s="44">
        <f>IF(ISNA('INPUT_-_WP1_criteria'!BF85),"#N/A",'INPUT_-_WP1_criteria'!BF85)</f>
        <v>1</v>
      </c>
      <c r="EG38" s="44">
        <f>IF(ISNA('INPUT_-_WP1_criteria'!BG85),"#N/A",'INPUT_-_WP1_criteria'!BG85)</f>
        <v>1</v>
      </c>
      <c r="EH38" s="44">
        <f>IF(ISNA('INPUT_-_WP1_criteria'!BH85),"#N/A",'INPUT_-_WP1_criteria'!BH85)</f>
        <v>0</v>
      </c>
      <c r="EI38" s="44">
        <f>IF(ISNA('INPUT_-_WP1_criteria'!BI85),"#N/A",'INPUT_-_WP1_criteria'!BI85)</f>
        <v>1</v>
      </c>
      <c r="EJ38" s="44">
        <f>IF(ISNA('INPUT_-_WP1_criteria'!BJ85),"#N/A",'INPUT_-_WP1_criteria'!BJ85)</f>
        <v>1</v>
      </c>
      <c r="EK38" s="44">
        <f>IF(ISNA('INPUT_-_WP1_criteria'!BK85),"#N/A",'INPUT_-_WP1_criteria'!BK85)</f>
        <v>1</v>
      </c>
      <c r="EL38" s="44">
        <f>IF(ISNA('INPUT_-_WP1_criteria'!BL85),"#N/A",'INPUT_-_WP1_criteria'!BL85)</f>
        <v>1</v>
      </c>
      <c r="EM38" s="44">
        <f>IF(ISNA('INPUT_-_WP1_criteria'!BM85),"#N/A",'INPUT_-_WP1_criteria'!BM85)</f>
        <v>1</v>
      </c>
      <c r="EN38" s="44">
        <f>IF(ISNA('INPUT_-_WP1_criteria'!BN85),"#N/A",'INPUT_-_WP1_criteria'!BN85)</f>
        <v>1</v>
      </c>
      <c r="EO38" s="44">
        <f>IF(ISNA('INPUT_-_WP1_criteria'!BO85),"#N/A",'INPUT_-_WP1_criteria'!BO85)</f>
        <v>1</v>
      </c>
      <c r="EP38" s="44">
        <f>IF(ISNA('INPUT_-_WP1_criteria'!BP85),"#N/A",'INPUT_-_WP1_criteria'!BP85)</f>
        <v>1</v>
      </c>
      <c r="EQ38" s="44">
        <f>IF(ISNA('INPUT_-_WP1_criteria'!BQ85),"#N/A",'INPUT_-_WP1_criteria'!BQ85)</f>
        <v>0</v>
      </c>
      <c r="ER38" s="44">
        <f>IF(ISNA('INPUT_-_WP1_criteria'!BR85),"#N/A",'INPUT_-_WP1_criteria'!BR85)</f>
        <v>1</v>
      </c>
      <c r="ES38" s="44">
        <f>IF(ISNA('INPUT_-_WP1_criteria'!BS85),"#N/A",'INPUT_-_WP1_criteria'!BS85)</f>
        <v>1</v>
      </c>
      <c r="ET38" s="44">
        <f>IF(ISNA('INPUT_-_WP1_criteria'!BT85),"#N/A",'INPUT_-_WP1_criteria'!BT85)</f>
        <v>1</v>
      </c>
      <c r="EU38" s="44">
        <f>IF(ISNA('INPUT_-_WP1_criteria'!BU85),"#N/A",'INPUT_-_WP1_criteria'!BU85)</f>
        <v>1</v>
      </c>
      <c r="EV38" s="44">
        <f>IF(ISNA('INPUT_-_WP1_criteria'!BV85),"#N/A",'INPUT_-_WP1_criteria'!BV85)</f>
        <v>1</v>
      </c>
      <c r="EW38" s="44">
        <f>IF(ISNA('INPUT_-_WP1_criteria'!BW85),"#N/A",'INPUT_-_WP1_criteria'!BW85)</f>
        <v>1</v>
      </c>
      <c r="EX38" s="44">
        <f>IF(ISNA('INPUT_-_WP1_criteria'!BX85),"#N/A",'INPUT_-_WP1_criteria'!BX85)</f>
        <v>1</v>
      </c>
      <c r="EY38" s="44">
        <f>IF(ISNA('INPUT_-_WP1_criteria'!BY85),"#N/A",'INPUT_-_WP1_criteria'!BY85)</f>
        <v>1</v>
      </c>
      <c r="EZ38" s="44"/>
      <c r="HN38" s="179"/>
    </row>
    <row r="39" spans="1:222" customFormat="1">
      <c r="A39" s="40">
        <f>A38+1</f>
        <v>31</v>
      </c>
      <c r="B39" s="200"/>
      <c r="C39" s="55" t="s">
        <v>174</v>
      </c>
      <c r="D39" s="42">
        <v>3</v>
      </c>
      <c r="E39" s="43" t="str">
        <f>'INPUT_-_WP1_criteria'!C86</f>
        <v>N/A</v>
      </c>
      <c r="F39" s="43" t="str">
        <f>'INPUT_-_WP1_criteria'!D86</f>
        <v>managed</v>
      </c>
      <c r="G39" s="43" t="str">
        <f>'INPUT_-_WP1_criteria'!E86</f>
        <v>managed</v>
      </c>
      <c r="H39" s="43" t="str">
        <f>'INPUT_-_WP1_criteria'!F86</f>
        <v>managed</v>
      </c>
      <c r="I39" s="43" t="str">
        <f>'INPUT_-_WP1_criteria'!G86</f>
        <v>managed</v>
      </c>
      <c r="J39" s="43" t="str">
        <f>'INPUT_-_WP1_criteria'!H86</f>
        <v>managed</v>
      </c>
      <c r="K39" s="43" t="str">
        <f>'INPUT_-_WP1_criteria'!I86</f>
        <v>Optimized</v>
      </c>
      <c r="L39" s="43" t="str">
        <f>'INPUT_-_WP1_criteria'!J86</f>
        <v>N/A</v>
      </c>
      <c r="M39" s="43" t="str">
        <f>'INPUT_-_WP1_criteria'!K86</f>
        <v>managed</v>
      </c>
      <c r="N39" s="43" t="str">
        <f>'INPUT_-_WP1_criteria'!L86</f>
        <v>managed</v>
      </c>
      <c r="O39" s="43" t="str">
        <f>'INPUT_-_WP1_criteria'!M86</f>
        <v>Basic</v>
      </c>
      <c r="P39" s="43" t="str">
        <f>'INPUT_-_WP1_criteria'!N86</f>
        <v>Managed</v>
      </c>
      <c r="Q39" s="43" t="str">
        <f>'INPUT_-_WP1_criteria'!O86</f>
        <v>Managed</v>
      </c>
      <c r="R39" s="43" t="str">
        <f>'INPUT_-_WP1_criteria'!P86</f>
        <v>Optimized</v>
      </c>
      <c r="S39" s="43" t="str">
        <f>'INPUT_-_WP1_criteria'!Q86</f>
        <v>Basic</v>
      </c>
      <c r="T39" s="43" t="str">
        <f>'INPUT_-_WP1_criteria'!R86</f>
        <v>Managed</v>
      </c>
      <c r="U39" s="43" t="str">
        <f>'INPUT_-_WP1_criteria'!S86</f>
        <v>Basic</v>
      </c>
      <c r="V39" s="43" t="str">
        <f>'INPUT_-_WP1_criteria'!T86</f>
        <v>Basic</v>
      </c>
      <c r="W39" s="43" t="str">
        <f>'INPUT_-_WP1_criteria'!U86</f>
        <v>N/A</v>
      </c>
      <c r="X39" s="43" t="str">
        <f>'INPUT_-_WP1_criteria'!V86</f>
        <v>N/A</v>
      </c>
      <c r="Y39" s="43" t="str">
        <f>'INPUT_-_WP1_criteria'!W86</f>
        <v>Managed</v>
      </c>
      <c r="Z39" s="43" t="str">
        <f>'INPUT_-_WP1_criteria'!X86</f>
        <v>Managed</v>
      </c>
      <c r="AA39" s="43" t="str">
        <f>'INPUT_-_WP1_criteria'!Y86</f>
        <v>Managed</v>
      </c>
      <c r="AB39" s="43" t="str">
        <f>'INPUT_-_WP1_criteria'!Z86</f>
        <v>Managed</v>
      </c>
      <c r="AC39" s="43" t="str">
        <f>'INPUT_-_WP1_criteria'!AA86</f>
        <v>Managed</v>
      </c>
      <c r="AD39" s="43" t="str">
        <f>'INPUT_-_WP1_criteria'!AB86</f>
        <v>Optimized</v>
      </c>
      <c r="AE39" s="43" t="str">
        <f>'INPUT_-_WP1_criteria'!AC86</f>
        <v>N/A</v>
      </c>
      <c r="AF39" s="43" t="str">
        <f>'INPUT_-_WP1_criteria'!AD86</f>
        <v>Managed</v>
      </c>
      <c r="AG39" s="43" t="str">
        <f>'INPUT_-_WP1_criteria'!AE86</f>
        <v>Managed</v>
      </c>
      <c r="AH39" s="43" t="str">
        <f>'INPUT_-_WP1_criteria'!AF86</f>
        <v>Managed</v>
      </c>
      <c r="AI39" s="43" t="str">
        <f>'INPUT_-_WP1_criteria'!AG86</f>
        <v>Managed</v>
      </c>
      <c r="AJ39" s="43" t="str">
        <f>'INPUT_-_WP1_criteria'!AH86</f>
        <v>N/A</v>
      </c>
      <c r="AK39" s="43" t="str">
        <f>'INPUT_-_WP1_criteria'!AI86</f>
        <v>Optimized</v>
      </c>
      <c r="AL39" s="43" t="str">
        <f>'INPUT_-_WP1_criteria'!AJ86</f>
        <v>Optimized</v>
      </c>
      <c r="AM39" s="43" t="str">
        <f>'INPUT_-_WP1_criteria'!AK86</f>
        <v>Optimized</v>
      </c>
      <c r="AN39" s="43" t="str">
        <f>'INPUT_-_WP1_criteria'!AL86</f>
        <v>Optimized</v>
      </c>
      <c r="AO39" s="43" t="str">
        <f>'INPUT_-_WP1_criteria'!AM86</f>
        <v>N/A</v>
      </c>
      <c r="AP39" s="43" t="str">
        <f>'INPUT_-_WP1_criteria'!AN86</f>
        <v>N/A</v>
      </c>
      <c r="AQ39" s="43" t="str">
        <f>'INPUT_-_WP1_criteria'!AO86</f>
        <v>N/A</v>
      </c>
      <c r="AR39" s="43" t="str">
        <f>'INPUT_-_WP1_criteria'!AP86</f>
        <v>Managed</v>
      </c>
      <c r="AS39" s="43" t="str">
        <f>'INPUT_-_WP1_criteria'!AQ86</f>
        <v>N/A</v>
      </c>
      <c r="AT39" s="43" t="str">
        <f>'INPUT_-_WP1_criteria'!AR86</f>
        <v>Basic</v>
      </c>
      <c r="AU39" s="43" t="str">
        <f>'INPUT_-_WP1_criteria'!AS86</f>
        <v>Basic</v>
      </c>
      <c r="AV39" s="43" t="str">
        <f>'INPUT_-_WP1_criteria'!AT86</f>
        <v>Optimized</v>
      </c>
      <c r="AW39" s="43" t="str">
        <f>'INPUT_-_WP1_criteria'!AU86</f>
        <v>managed</v>
      </c>
      <c r="AX39" s="43" t="str">
        <f>'INPUT_-_WP1_criteria'!AV86</f>
        <v>managed</v>
      </c>
      <c r="AY39" s="43" t="str">
        <f>'INPUT_-_WP1_criteria'!AW86</f>
        <v>Basic</v>
      </c>
      <c r="AZ39" s="43" t="str">
        <f>'INPUT_-_WP1_criteria'!AX86</f>
        <v>Managed</v>
      </c>
      <c r="BA39" s="43" t="str">
        <f>'INPUT_-_WP1_criteria'!AY86</f>
        <v>N/A</v>
      </c>
      <c r="BB39" s="43" t="str">
        <f>'INPUT_-_WP1_criteria'!AZ86</f>
        <v>N/A</v>
      </c>
      <c r="BC39" s="43" t="str">
        <f>'INPUT_-_WP1_criteria'!BA86</f>
        <v>Basic</v>
      </c>
      <c r="BD39" s="132" t="str">
        <f>'INPUT_-_WP1_criteria'!BB86</f>
        <v>N/A</v>
      </c>
      <c r="BE39" s="139" t="str">
        <f>'INPUT_-_WP1_criteria'!BC86</f>
        <v>Optimized</v>
      </c>
      <c r="BF39" s="43" t="str">
        <f>'INPUT_-_WP1_criteria'!BD86</f>
        <v>Managed</v>
      </c>
      <c r="BG39" s="43" t="str">
        <f>'INPUT_-_WP1_criteria'!BE86</f>
        <v>N/A</v>
      </c>
      <c r="BH39" s="43" t="str">
        <f>'INPUT_-_WP1_criteria'!BF86</f>
        <v>Basic</v>
      </c>
      <c r="BI39" s="43" t="str">
        <f>'INPUT_-_WP1_criteria'!BG86</f>
        <v>Basic</v>
      </c>
      <c r="BJ39" s="43" t="str">
        <f>'INPUT_-_WP1_criteria'!BH86</f>
        <v>Basic</v>
      </c>
      <c r="BK39" s="43" t="str">
        <f>'INPUT_-_WP1_criteria'!BI86</f>
        <v>managed</v>
      </c>
      <c r="BL39" s="43" t="str">
        <f>'INPUT_-_WP1_criteria'!BJ86</f>
        <v>Managed</v>
      </c>
      <c r="BM39" s="43" t="str">
        <f>'INPUT_-_WP1_criteria'!BK86</f>
        <v>Managed</v>
      </c>
      <c r="BN39" s="43" t="str">
        <f>'INPUT_-_WP1_criteria'!BL86</f>
        <v>Managed</v>
      </c>
      <c r="BO39" s="43" t="str">
        <f>'INPUT_-_WP1_criteria'!BM86</f>
        <v>basic</v>
      </c>
      <c r="BP39" s="43" t="str">
        <f>'INPUT_-_WP1_criteria'!BN86</f>
        <v>Basic</v>
      </c>
      <c r="BQ39" s="43" t="str">
        <f>'INPUT_-_WP1_criteria'!BO86</f>
        <v>managed</v>
      </c>
      <c r="BR39" s="43" t="str">
        <f>'INPUT_-_WP1_criteria'!BP86</f>
        <v>Basic</v>
      </c>
      <c r="BS39" s="43" t="str">
        <f>'INPUT_-_WP1_criteria'!BQ86</f>
        <v>N/A</v>
      </c>
      <c r="BT39" s="43" t="str">
        <f>'INPUT_-_WP1_criteria'!BR86</f>
        <v>N/A</v>
      </c>
      <c r="BU39" s="43" t="str">
        <f>'INPUT_-_WP1_criteria'!BS86</f>
        <v>managed</v>
      </c>
      <c r="BV39" s="43" t="str">
        <f>'INPUT_-_WP1_criteria'!BT86</f>
        <v>N/A</v>
      </c>
      <c r="BW39" s="43" t="str">
        <f>'INPUT_-_WP1_criteria'!BU86</f>
        <v>N/A</v>
      </c>
      <c r="BX39" s="43" t="str">
        <f>'INPUT_-_WP1_criteria'!BV86</f>
        <v>N/A</v>
      </c>
      <c r="BY39" s="43" t="str">
        <f>'INPUT_-_WP1_criteria'!BW86</f>
        <v>N/A</v>
      </c>
      <c r="BZ39" s="43" t="str">
        <f>'INPUT_-_WP1_criteria'!BX86</f>
        <v>N/A</v>
      </c>
      <c r="CA39" s="43" t="str">
        <f>'INPUT_-_WP1_criteria'!BY86</f>
        <v>N/A</v>
      </c>
      <c r="CB39" s="44">
        <f>IF(ISNA('INPUT_-_WP1_criteria'!C87),"#N/A",'INPUT_-_WP1_criteria'!C87)</f>
        <v>0</v>
      </c>
      <c r="CC39" s="44">
        <f>IF(ISNA('INPUT_-_WP1_criteria'!D87),"#N/A",'INPUT_-_WP1_criteria'!D87)</f>
        <v>0.66</v>
      </c>
      <c r="CD39" s="44">
        <f>IF(ISNA('INPUT_-_WP1_criteria'!E87),"#N/A",'INPUT_-_WP1_criteria'!E87)</f>
        <v>0.66</v>
      </c>
      <c r="CE39" s="44">
        <f>IF(ISNA('INPUT_-_WP1_criteria'!F87),"#N/A",'INPUT_-_WP1_criteria'!F87)</f>
        <v>0.66</v>
      </c>
      <c r="CF39" s="44">
        <f>IF(ISNA('INPUT_-_WP1_criteria'!G87),"#N/A",'INPUT_-_WP1_criteria'!G87)</f>
        <v>0.66</v>
      </c>
      <c r="CG39" s="44">
        <f>IF(ISNA('INPUT_-_WP1_criteria'!H87),"#N/A",'INPUT_-_WP1_criteria'!H87)</f>
        <v>0.66</v>
      </c>
      <c r="CH39" s="44">
        <f>IF(ISNA('INPUT_-_WP1_criteria'!I87),"#N/A",'INPUT_-_WP1_criteria'!I87)</f>
        <v>1</v>
      </c>
      <c r="CI39" s="44">
        <f>IF(ISNA('INPUT_-_WP1_criteria'!J87),"#N/A",'INPUT_-_WP1_criteria'!J87)</f>
        <v>0</v>
      </c>
      <c r="CJ39" s="44">
        <f>IF(ISNA('INPUT_-_WP1_criteria'!K87),"#N/A",'INPUT_-_WP1_criteria'!K87)</f>
        <v>0.66</v>
      </c>
      <c r="CK39" s="44">
        <f>IF(ISNA('INPUT_-_WP1_criteria'!L87),"#N/A",'INPUT_-_WP1_criteria'!L87)</f>
        <v>0.66</v>
      </c>
      <c r="CL39" s="44">
        <f>IF(ISNA('INPUT_-_WP1_criteria'!M87),"#N/A",'INPUT_-_WP1_criteria'!M87)</f>
        <v>0.33</v>
      </c>
      <c r="CM39" s="44">
        <f>IF(ISNA('INPUT_-_WP1_criteria'!N87),"#N/A",'INPUT_-_WP1_criteria'!N87)</f>
        <v>0.66</v>
      </c>
      <c r="CN39" s="44">
        <f>IF(ISNA('INPUT_-_WP1_criteria'!O87),"#N/A",'INPUT_-_WP1_criteria'!O87)</f>
        <v>0.66</v>
      </c>
      <c r="CO39" s="44">
        <f>IF(ISNA('INPUT_-_WP1_criteria'!P87),"#N/A",'INPUT_-_WP1_criteria'!P87)</f>
        <v>1</v>
      </c>
      <c r="CP39" s="44">
        <f>IF(ISNA('INPUT_-_WP1_criteria'!Q87),"#N/A",'INPUT_-_WP1_criteria'!Q87)</f>
        <v>0.33</v>
      </c>
      <c r="CQ39" s="44">
        <f>IF(ISNA('INPUT_-_WP1_criteria'!R87),"#N/A",'INPUT_-_WP1_criteria'!R87)</f>
        <v>0.66</v>
      </c>
      <c r="CR39" s="44">
        <f>IF(ISNA('INPUT_-_WP1_criteria'!S87),"#N/A",'INPUT_-_WP1_criteria'!S87)</f>
        <v>0.33</v>
      </c>
      <c r="CS39" s="44">
        <f>IF(ISNA('INPUT_-_WP1_criteria'!T87),"#N/A",'INPUT_-_WP1_criteria'!T87)</f>
        <v>0.33</v>
      </c>
      <c r="CT39" s="44">
        <f>IF(ISNA('INPUT_-_WP1_criteria'!U87),"#N/A",'INPUT_-_WP1_criteria'!U87)</f>
        <v>0</v>
      </c>
      <c r="CU39" s="44">
        <f>IF(ISNA('INPUT_-_WP1_criteria'!V87),"#N/A",'INPUT_-_WP1_criteria'!V87)</f>
        <v>0</v>
      </c>
      <c r="CV39" s="44">
        <f>IF(ISNA('INPUT_-_WP1_criteria'!W87),"#N/A",'INPUT_-_WP1_criteria'!W87)</f>
        <v>0.66</v>
      </c>
      <c r="CW39" s="44">
        <f>IF(ISNA('INPUT_-_WP1_criteria'!X87),"#N/A",'INPUT_-_WP1_criteria'!X87)</f>
        <v>0.66</v>
      </c>
      <c r="CX39" s="44">
        <f>IF(ISNA('INPUT_-_WP1_criteria'!Y87),"#N/A",'INPUT_-_WP1_criteria'!Y87)</f>
        <v>0.66</v>
      </c>
      <c r="CY39" s="44">
        <f>IF(ISNA('INPUT_-_WP1_criteria'!Z87),"#N/A",'INPUT_-_WP1_criteria'!Z87)</f>
        <v>0.66</v>
      </c>
      <c r="CZ39" s="44">
        <f>IF(ISNA('INPUT_-_WP1_criteria'!AA87),"#N/A",'INPUT_-_WP1_criteria'!AA87)</f>
        <v>0.66</v>
      </c>
      <c r="DA39" s="44">
        <f>IF(ISNA('INPUT_-_WP1_criteria'!AB87),"#N/A",'INPUT_-_WP1_criteria'!AB87)</f>
        <v>1</v>
      </c>
      <c r="DB39" s="44">
        <f>IF(ISNA('INPUT_-_WP1_criteria'!AC87),"#N/A",'INPUT_-_WP1_criteria'!AC87)</f>
        <v>0</v>
      </c>
      <c r="DC39" s="44">
        <f>IF(ISNA('INPUT_-_WP1_criteria'!AD87),"#N/A",'INPUT_-_WP1_criteria'!AD87)</f>
        <v>0.66</v>
      </c>
      <c r="DD39" s="44">
        <f>IF(ISNA('INPUT_-_WP1_criteria'!AE87),"#N/A",'INPUT_-_WP1_criteria'!AE87)</f>
        <v>0.66</v>
      </c>
      <c r="DE39" s="44">
        <f>IF(ISNA('INPUT_-_WP1_criteria'!AF87),"#N/A",'INPUT_-_WP1_criteria'!AF87)</f>
        <v>0.66</v>
      </c>
      <c r="DF39" s="44">
        <f>IF(ISNA('INPUT_-_WP1_criteria'!AG87),"#N/A",'INPUT_-_WP1_criteria'!AG87)</f>
        <v>0.66</v>
      </c>
      <c r="DG39" s="44">
        <f>IF(ISNA('INPUT_-_WP1_criteria'!AH87),"#N/A",'INPUT_-_WP1_criteria'!AH87)</f>
        <v>0</v>
      </c>
      <c r="DH39" s="44">
        <f>IF(ISNA('INPUT_-_WP1_criteria'!AI87),"#N/A",'INPUT_-_WP1_criteria'!AI87)</f>
        <v>1</v>
      </c>
      <c r="DI39" s="44">
        <f>IF(ISNA('INPUT_-_WP1_criteria'!AJ87),"#N/A",'INPUT_-_WP1_criteria'!AJ87)</f>
        <v>1</v>
      </c>
      <c r="DJ39" s="44">
        <f>IF(ISNA('INPUT_-_WP1_criteria'!AK87),"#N/A",'INPUT_-_WP1_criteria'!AK87)</f>
        <v>1</v>
      </c>
      <c r="DK39" s="44">
        <f>IF(ISNA('INPUT_-_WP1_criteria'!AL87),"#N/A",'INPUT_-_WP1_criteria'!AL87)</f>
        <v>1</v>
      </c>
      <c r="DL39" s="44">
        <f>IF(ISNA('INPUT_-_WP1_criteria'!AM87),"#N/A",'INPUT_-_WP1_criteria'!AM87)</f>
        <v>0</v>
      </c>
      <c r="DM39" s="44">
        <f>IF(ISNA('INPUT_-_WP1_criteria'!AN87),"#N/A",'INPUT_-_WP1_criteria'!AN87)</f>
        <v>0</v>
      </c>
      <c r="DN39" s="44">
        <f>IF(ISNA('INPUT_-_WP1_criteria'!AO87),"#N/A",'INPUT_-_WP1_criteria'!AO87)</f>
        <v>0</v>
      </c>
      <c r="DO39" s="44">
        <f>IF(ISNA('INPUT_-_WP1_criteria'!AP87),"#N/A",'INPUT_-_WP1_criteria'!AP87)</f>
        <v>0.66</v>
      </c>
      <c r="DP39" s="44">
        <f>IF(ISNA('INPUT_-_WP1_criteria'!AQ87),"#N/A",'INPUT_-_WP1_criteria'!AQ87)</f>
        <v>0</v>
      </c>
      <c r="DQ39" s="44">
        <f>IF(ISNA('INPUT_-_WP1_criteria'!AR87),"#N/A",'INPUT_-_WP1_criteria'!AR87)</f>
        <v>0.33</v>
      </c>
      <c r="DR39" s="44">
        <f>IF(ISNA('INPUT_-_WP1_criteria'!AS87),"#N/A",'INPUT_-_WP1_criteria'!AS87)</f>
        <v>0.33</v>
      </c>
      <c r="DS39" s="44">
        <f>IF(ISNA('INPUT_-_WP1_criteria'!AT87),"#N/A",'INPUT_-_WP1_criteria'!AT87)</f>
        <v>1</v>
      </c>
      <c r="DT39" s="44">
        <f>IF(ISNA('INPUT_-_WP1_criteria'!AU87),"#N/A",'INPUT_-_WP1_criteria'!AU87)</f>
        <v>0.66</v>
      </c>
      <c r="DU39" s="44">
        <f>IF(ISNA('INPUT_-_WP1_criteria'!AV87),"#N/A",'INPUT_-_WP1_criteria'!AV87)</f>
        <v>0.66</v>
      </c>
      <c r="DV39" s="44">
        <f>IF(ISNA('INPUT_-_WP1_criteria'!AW87),"#N/A",'INPUT_-_WP1_criteria'!AW87)</f>
        <v>0.33</v>
      </c>
      <c r="DW39" s="44">
        <f>IF(ISNA('INPUT_-_WP1_criteria'!AX87),"#N/A",'INPUT_-_WP1_criteria'!AX87)</f>
        <v>0.66</v>
      </c>
      <c r="DX39" s="44">
        <f>IF(ISNA('INPUT_-_WP1_criteria'!AY87),"#N/A",'INPUT_-_WP1_criteria'!AY87)</f>
        <v>0</v>
      </c>
      <c r="DY39" s="44">
        <f>IF(ISNA('INPUT_-_WP1_criteria'!AZ87),"#N/A",'INPUT_-_WP1_criteria'!AZ87)</f>
        <v>0</v>
      </c>
      <c r="DZ39" s="44">
        <f>IF(ISNA('INPUT_-_WP1_criteria'!BA87),"#N/A",'INPUT_-_WP1_criteria'!BA87)</f>
        <v>0.33</v>
      </c>
      <c r="EA39" s="181">
        <f>IF(ISNA('INPUT_-_WP1_criteria'!BB87),"#N/A",'INPUT_-_WP1_criteria'!BB87)</f>
        <v>0</v>
      </c>
      <c r="EB39" s="187"/>
      <c r="EC39" s="184">
        <f>IF(ISNA('INPUT_-_WP1_criteria'!BC87),"#N/A",'INPUT_-_WP1_criteria'!BC87)</f>
        <v>1</v>
      </c>
      <c r="ED39" s="44">
        <f>IF(ISNA('INPUT_-_WP1_criteria'!BD87),"#N/A",'INPUT_-_WP1_criteria'!BD87)</f>
        <v>0.66</v>
      </c>
      <c r="EE39" s="44">
        <f>IF(ISNA('INPUT_-_WP1_criteria'!BE87),"#N/A",'INPUT_-_WP1_criteria'!BE87)</f>
        <v>0</v>
      </c>
      <c r="EF39" s="44">
        <f>IF(ISNA('INPUT_-_WP1_criteria'!BF87),"#N/A",'INPUT_-_WP1_criteria'!BF87)</f>
        <v>0.33</v>
      </c>
      <c r="EG39" s="44">
        <f>IF(ISNA('INPUT_-_WP1_criteria'!BG87),"#N/A",'INPUT_-_WP1_criteria'!BG87)</f>
        <v>0.33</v>
      </c>
      <c r="EH39" s="44">
        <f>IF(ISNA('INPUT_-_WP1_criteria'!BH87),"#N/A",'INPUT_-_WP1_criteria'!BH87)</f>
        <v>0.33</v>
      </c>
      <c r="EI39" s="44">
        <f>IF(ISNA('INPUT_-_WP1_criteria'!BI87),"#N/A",'INPUT_-_WP1_criteria'!BI87)</f>
        <v>0.66</v>
      </c>
      <c r="EJ39" s="44">
        <f>IF(ISNA('INPUT_-_WP1_criteria'!BJ87),"#N/A",'INPUT_-_WP1_criteria'!BJ87)</f>
        <v>0.66</v>
      </c>
      <c r="EK39" s="44">
        <f>IF(ISNA('INPUT_-_WP1_criteria'!BK87),"#N/A",'INPUT_-_WP1_criteria'!BK87)</f>
        <v>0.66</v>
      </c>
      <c r="EL39" s="44">
        <f>IF(ISNA('INPUT_-_WP1_criteria'!BL87),"#N/A",'INPUT_-_WP1_criteria'!BL87)</f>
        <v>0.66</v>
      </c>
      <c r="EM39" s="44">
        <f>IF(ISNA('INPUT_-_WP1_criteria'!BM87),"#N/A",'INPUT_-_WP1_criteria'!BM87)</f>
        <v>0.33</v>
      </c>
      <c r="EN39" s="44">
        <f>IF(ISNA('INPUT_-_WP1_criteria'!BN87),"#N/A",'INPUT_-_WP1_criteria'!BN87)</f>
        <v>0.33</v>
      </c>
      <c r="EO39" s="44">
        <f>IF(ISNA('INPUT_-_WP1_criteria'!BO87),"#N/A",'INPUT_-_WP1_criteria'!BO87)</f>
        <v>0.66</v>
      </c>
      <c r="EP39" s="44">
        <f>IF(ISNA('INPUT_-_WP1_criteria'!BP87),"#N/A",'INPUT_-_WP1_criteria'!BP87)</f>
        <v>0.33</v>
      </c>
      <c r="EQ39" s="44">
        <f>IF(ISNA('INPUT_-_WP1_criteria'!BQ87),"#N/A",'INPUT_-_WP1_criteria'!BQ87)</f>
        <v>0</v>
      </c>
      <c r="ER39" s="44">
        <f>IF(ISNA('INPUT_-_WP1_criteria'!BR87),"#N/A",'INPUT_-_WP1_criteria'!BR87)</f>
        <v>0</v>
      </c>
      <c r="ES39" s="44">
        <f>IF(ISNA('INPUT_-_WP1_criteria'!BS87),"#N/A",'INPUT_-_WP1_criteria'!BS87)</f>
        <v>0.66</v>
      </c>
      <c r="ET39" s="44">
        <f>IF(ISNA('INPUT_-_WP1_criteria'!BT87),"#N/A",'INPUT_-_WP1_criteria'!BT87)</f>
        <v>0</v>
      </c>
      <c r="EU39" s="44">
        <f>IF(ISNA('INPUT_-_WP1_criteria'!BU87),"#N/A",'INPUT_-_WP1_criteria'!BU87)</f>
        <v>0</v>
      </c>
      <c r="EV39" s="44">
        <f>IF(ISNA('INPUT_-_WP1_criteria'!BV87),"#N/A",'INPUT_-_WP1_criteria'!BV87)</f>
        <v>0</v>
      </c>
      <c r="EW39" s="44">
        <f>IF(ISNA('INPUT_-_WP1_criteria'!BW87),"#N/A",'INPUT_-_WP1_criteria'!BW87)</f>
        <v>0</v>
      </c>
      <c r="EX39" s="44">
        <f>IF(ISNA('INPUT_-_WP1_criteria'!BX87),"#N/A",'INPUT_-_WP1_criteria'!BX87)</f>
        <v>0</v>
      </c>
      <c r="EY39" s="44">
        <f>IF(ISNA('INPUT_-_WP1_criteria'!BY87),"#N/A",'INPUT_-_WP1_criteria'!BY87)</f>
        <v>0</v>
      </c>
      <c r="EZ39" s="44"/>
      <c r="HN39" s="179"/>
    </row>
    <row r="40" spans="1:222" customFormat="1">
      <c r="A40" s="53"/>
      <c r="B40" s="48"/>
      <c r="C40" s="54" t="s">
        <v>168</v>
      </c>
      <c r="D40" s="50"/>
      <c r="E40" s="51" t="s">
        <v>149</v>
      </c>
      <c r="F40" s="51" t="s">
        <v>149</v>
      </c>
      <c r="G40" s="51" t="s">
        <v>149</v>
      </c>
      <c r="H40" s="51" t="s">
        <v>149</v>
      </c>
      <c r="I40" s="51" t="s">
        <v>149</v>
      </c>
      <c r="J40" s="51" t="s">
        <v>149</v>
      </c>
      <c r="K40" s="51" t="s">
        <v>149</v>
      </c>
      <c r="L40" s="51" t="s">
        <v>149</v>
      </c>
      <c r="M40" s="51" t="s">
        <v>149</v>
      </c>
      <c r="N40" s="51" t="s">
        <v>149</v>
      </c>
      <c r="O40" s="51" t="s">
        <v>149</v>
      </c>
      <c r="P40" s="51" t="s">
        <v>149</v>
      </c>
      <c r="Q40" s="51" t="s">
        <v>149</v>
      </c>
      <c r="R40" s="51" t="s">
        <v>149</v>
      </c>
      <c r="S40" s="51" t="s">
        <v>149</v>
      </c>
      <c r="T40" s="51" t="s">
        <v>149</v>
      </c>
      <c r="U40" s="51" t="s">
        <v>149</v>
      </c>
      <c r="V40" s="51" t="s">
        <v>149</v>
      </c>
      <c r="W40" s="51" t="s">
        <v>149</v>
      </c>
      <c r="X40" s="51" t="s">
        <v>149</v>
      </c>
      <c r="Y40" s="51" t="s">
        <v>149</v>
      </c>
      <c r="Z40" s="51" t="s">
        <v>149</v>
      </c>
      <c r="AA40" s="51" t="s">
        <v>149</v>
      </c>
      <c r="AB40" s="51" t="s">
        <v>149</v>
      </c>
      <c r="AC40" s="51" t="s">
        <v>149</v>
      </c>
      <c r="AD40" s="51" t="s">
        <v>149</v>
      </c>
      <c r="AE40" s="51" t="s">
        <v>149</v>
      </c>
      <c r="AF40" s="51" t="s">
        <v>149</v>
      </c>
      <c r="AG40" s="51" t="s">
        <v>149</v>
      </c>
      <c r="AH40" s="51" t="s">
        <v>149</v>
      </c>
      <c r="AI40" s="51" t="s">
        <v>149</v>
      </c>
      <c r="AJ40" s="51" t="s">
        <v>149</v>
      </c>
      <c r="AK40" s="51" t="s">
        <v>149</v>
      </c>
      <c r="AL40" s="51" t="s">
        <v>149</v>
      </c>
      <c r="AM40" s="51" t="s">
        <v>149</v>
      </c>
      <c r="AN40" s="51" t="s">
        <v>149</v>
      </c>
      <c r="AO40" s="51" t="s">
        <v>149</v>
      </c>
      <c r="AP40" s="51" t="s">
        <v>149</v>
      </c>
      <c r="AQ40" s="51" t="s">
        <v>149</v>
      </c>
      <c r="AR40" s="51" t="s">
        <v>149</v>
      </c>
      <c r="AS40" s="51" t="s">
        <v>149</v>
      </c>
      <c r="AT40" s="51" t="s">
        <v>149</v>
      </c>
      <c r="AU40" s="51" t="s">
        <v>149</v>
      </c>
      <c r="AV40" s="51" t="s">
        <v>149</v>
      </c>
      <c r="AW40" s="51" t="s">
        <v>149</v>
      </c>
      <c r="AX40" s="51" t="s">
        <v>149</v>
      </c>
      <c r="AY40" s="51" t="s">
        <v>149</v>
      </c>
      <c r="AZ40" s="51" t="s">
        <v>149</v>
      </c>
      <c r="BA40" s="51" t="s">
        <v>149</v>
      </c>
      <c r="BB40" s="51" t="s">
        <v>149</v>
      </c>
      <c r="BC40" s="51" t="s">
        <v>149</v>
      </c>
      <c r="BD40" s="134" t="s">
        <v>149</v>
      </c>
      <c r="BE40" s="141" t="s">
        <v>149</v>
      </c>
      <c r="BF40" s="51" t="s">
        <v>149</v>
      </c>
      <c r="BG40" s="51" t="s">
        <v>149</v>
      </c>
      <c r="BH40" s="51" t="s">
        <v>149</v>
      </c>
      <c r="BI40" s="51" t="s">
        <v>149</v>
      </c>
      <c r="BJ40" s="51" t="s">
        <v>149</v>
      </c>
      <c r="BK40" s="51" t="s">
        <v>149</v>
      </c>
      <c r="BL40" s="51" t="s">
        <v>149</v>
      </c>
      <c r="BM40" s="51" t="s">
        <v>149</v>
      </c>
      <c r="BN40" s="51" t="s">
        <v>149</v>
      </c>
      <c r="BO40" s="51" t="s">
        <v>149</v>
      </c>
      <c r="BP40" s="51" t="s">
        <v>149</v>
      </c>
      <c r="BQ40" s="51" t="s">
        <v>149</v>
      </c>
      <c r="BR40" s="51" t="s">
        <v>149</v>
      </c>
      <c r="BS40" s="51" t="s">
        <v>149</v>
      </c>
      <c r="BT40" s="51" t="s">
        <v>149</v>
      </c>
      <c r="BU40" s="51" t="s">
        <v>149</v>
      </c>
      <c r="BV40" s="51" t="s">
        <v>149</v>
      </c>
      <c r="BW40" s="51" t="s">
        <v>149</v>
      </c>
      <c r="BX40" s="51" t="s">
        <v>149</v>
      </c>
      <c r="BY40" s="51" t="s">
        <v>149</v>
      </c>
      <c r="BZ40" s="51" t="s">
        <v>149</v>
      </c>
      <c r="CA40" s="51" t="s">
        <v>149</v>
      </c>
      <c r="CB40" s="52">
        <f>SUM(CB34:CB39)/6</f>
        <v>0.52666666666666673</v>
      </c>
      <c r="CC40" s="52">
        <f t="shared" ref="CC40:EO40" si="10">SUM(CC34:CC39)/6</f>
        <v>0.61</v>
      </c>
      <c r="CD40" s="52">
        <f t="shared" si="10"/>
        <v>0.61</v>
      </c>
      <c r="CE40" s="52">
        <f t="shared" si="10"/>
        <v>0.61</v>
      </c>
      <c r="CF40" s="52">
        <f t="shared" si="10"/>
        <v>0.61</v>
      </c>
      <c r="CG40" s="52">
        <f t="shared" si="10"/>
        <v>0.61</v>
      </c>
      <c r="CH40" s="52">
        <f t="shared" si="10"/>
        <v>0.75</v>
      </c>
      <c r="CI40" s="52">
        <f t="shared" si="10"/>
        <v>5.5E-2</v>
      </c>
      <c r="CJ40" s="52">
        <f t="shared" si="10"/>
        <v>0.61</v>
      </c>
      <c r="CK40" s="52">
        <f t="shared" si="10"/>
        <v>0.33166666666666672</v>
      </c>
      <c r="CL40" s="52">
        <f t="shared" si="10"/>
        <v>0.11</v>
      </c>
      <c r="CM40" s="52">
        <f t="shared" si="10"/>
        <v>0.47000000000000003</v>
      </c>
      <c r="CN40" s="52">
        <f t="shared" si="10"/>
        <v>0.61</v>
      </c>
      <c r="CO40" s="52">
        <f t="shared" si="10"/>
        <v>0.66666666666666663</v>
      </c>
      <c r="CP40" s="52">
        <f t="shared" si="10"/>
        <v>0.38666666666666666</v>
      </c>
      <c r="CQ40" s="52">
        <f t="shared" si="10"/>
        <v>0.38666666666666671</v>
      </c>
      <c r="CR40" s="52">
        <f t="shared" si="10"/>
        <v>0.27666666666666667</v>
      </c>
      <c r="CS40" s="52">
        <f t="shared" si="10"/>
        <v>0.27666666666666667</v>
      </c>
      <c r="CT40" s="52">
        <f t="shared" si="10"/>
        <v>0.52666666666666673</v>
      </c>
      <c r="CU40" s="52">
        <f t="shared" si="10"/>
        <v>0</v>
      </c>
      <c r="CV40" s="52">
        <f t="shared" si="10"/>
        <v>0.58166666666666667</v>
      </c>
      <c r="CW40" s="52">
        <f t="shared" si="10"/>
        <v>0.58000000000000007</v>
      </c>
      <c r="CX40" s="52">
        <f t="shared" si="10"/>
        <v>0.66333333333333344</v>
      </c>
      <c r="CY40" s="52">
        <f t="shared" si="10"/>
        <v>0.77666666666666673</v>
      </c>
      <c r="CZ40" s="52">
        <f t="shared" si="10"/>
        <v>0.61</v>
      </c>
      <c r="DA40" s="52">
        <f t="shared" si="10"/>
        <v>1</v>
      </c>
      <c r="DB40" s="52">
        <f t="shared" si="10"/>
        <v>0.16666666666666666</v>
      </c>
      <c r="DC40" s="52">
        <f t="shared" si="10"/>
        <v>0.61</v>
      </c>
      <c r="DD40" s="52">
        <f t="shared" si="10"/>
        <v>0.61</v>
      </c>
      <c r="DE40" s="52">
        <f t="shared" si="10"/>
        <v>0.77666666666666673</v>
      </c>
      <c r="DF40" s="52">
        <f t="shared" si="10"/>
        <v>0.77666666666666673</v>
      </c>
      <c r="DG40" s="52">
        <f t="shared" si="10"/>
        <v>0.52666666666666673</v>
      </c>
      <c r="DH40" s="52">
        <f t="shared" si="10"/>
        <v>1</v>
      </c>
      <c r="DI40" s="52">
        <f t="shared" si="10"/>
        <v>0.83333333333333337</v>
      </c>
      <c r="DJ40" s="52">
        <f t="shared" si="10"/>
        <v>0.83333333333333337</v>
      </c>
      <c r="DK40" s="52">
        <f t="shared" si="10"/>
        <v>1</v>
      </c>
      <c r="DL40" s="52">
        <f t="shared" si="10"/>
        <v>0</v>
      </c>
      <c r="DM40" s="52">
        <f t="shared" si="10"/>
        <v>0.52666666666666673</v>
      </c>
      <c r="DN40" s="52">
        <f t="shared" si="10"/>
        <v>0</v>
      </c>
      <c r="DO40" s="52">
        <f t="shared" si="10"/>
        <v>0.84500000000000008</v>
      </c>
      <c r="DP40" s="52">
        <f t="shared" si="10"/>
        <v>0</v>
      </c>
      <c r="DQ40" s="52">
        <f t="shared" si="10"/>
        <v>0.52500000000000002</v>
      </c>
      <c r="DR40" s="52">
        <f t="shared" si="10"/>
        <v>0.37333333333333335</v>
      </c>
      <c r="DS40" s="52">
        <f t="shared" si="10"/>
        <v>0.95833333333333337</v>
      </c>
      <c r="DT40" s="52">
        <f t="shared" si="10"/>
        <v>0.61</v>
      </c>
      <c r="DU40" s="52">
        <f t="shared" si="10"/>
        <v>0.33166666666666672</v>
      </c>
      <c r="DV40" s="52">
        <f t="shared" si="10"/>
        <v>0.27666666666666667</v>
      </c>
      <c r="DW40" s="52">
        <f t="shared" si="10"/>
        <v>0.55333333333333334</v>
      </c>
      <c r="DX40" s="52">
        <f t="shared" si="10"/>
        <v>0.22166666666666668</v>
      </c>
      <c r="DY40" s="52">
        <f t="shared" si="10"/>
        <v>0.16666666666666666</v>
      </c>
      <c r="DZ40" s="52">
        <f t="shared" si="10"/>
        <v>0.38833333333333336</v>
      </c>
      <c r="EA40" s="182">
        <f t="shared" si="10"/>
        <v>0.16666666666666666</v>
      </c>
      <c r="EB40" s="188">
        <f>AVERAGE(CB40:EA40)</f>
        <v>0.50618589743589748</v>
      </c>
      <c r="EC40" s="185">
        <f t="shared" si="10"/>
        <v>1</v>
      </c>
      <c r="ED40" s="52">
        <f t="shared" si="10"/>
        <v>0.72000000000000008</v>
      </c>
      <c r="EE40" s="52">
        <f t="shared" si="10"/>
        <v>0.31833333333333336</v>
      </c>
      <c r="EF40" s="52">
        <f t="shared" si="10"/>
        <v>0.88833333333333331</v>
      </c>
      <c r="EG40" s="52">
        <f t="shared" si="10"/>
        <v>0.38666666666666666</v>
      </c>
      <c r="EH40" s="52">
        <f t="shared" si="10"/>
        <v>0.38833333333333336</v>
      </c>
      <c r="EI40" s="52">
        <f t="shared" si="10"/>
        <v>0.77666666666666673</v>
      </c>
      <c r="EJ40" s="52">
        <f t="shared" si="10"/>
        <v>0.61</v>
      </c>
      <c r="EK40" s="52">
        <f t="shared" si="10"/>
        <v>0.72000000000000008</v>
      </c>
      <c r="EL40" s="52">
        <f t="shared" si="10"/>
        <v>0.61</v>
      </c>
      <c r="EM40" s="52">
        <f t="shared" si="10"/>
        <v>0.33166666666666672</v>
      </c>
      <c r="EN40" s="52">
        <f t="shared" si="10"/>
        <v>0.31833333333333336</v>
      </c>
      <c r="EO40" s="52">
        <f t="shared" si="10"/>
        <v>0.61</v>
      </c>
      <c r="EP40" s="52">
        <f t="shared" ref="EP40:EY40" si="11">SUM(EP34:EP39)/6</f>
        <v>0.27666666666666667</v>
      </c>
      <c r="EQ40" s="52">
        <f t="shared" si="11"/>
        <v>0.11</v>
      </c>
      <c r="ER40" s="52">
        <f t="shared" si="11"/>
        <v>0.33333333333333331</v>
      </c>
      <c r="ES40" s="52">
        <f t="shared" si="11"/>
        <v>0.86</v>
      </c>
      <c r="ET40" s="52">
        <f t="shared" si="11"/>
        <v>0.22166666666666668</v>
      </c>
      <c r="EU40" s="52">
        <f t="shared" si="11"/>
        <v>0.33333333333333331</v>
      </c>
      <c r="EV40" s="52">
        <f t="shared" si="11"/>
        <v>0.33333333333333331</v>
      </c>
      <c r="EW40" s="52">
        <f t="shared" si="11"/>
        <v>0.33333333333333331</v>
      </c>
      <c r="EX40" s="52">
        <f t="shared" si="11"/>
        <v>0.33333333333333331</v>
      </c>
      <c r="EY40" s="52">
        <f t="shared" si="11"/>
        <v>0.22166666666666668</v>
      </c>
      <c r="EZ40" s="126">
        <f>AVERAGE(EC40:EY40)</f>
        <v>0.47978260869565231</v>
      </c>
      <c r="HN40" s="179"/>
    </row>
    <row r="41" spans="1:222" customFormat="1">
      <c r="A41" s="40">
        <f>A39+1</f>
        <v>32</v>
      </c>
      <c r="B41" s="199" t="s">
        <v>175</v>
      </c>
      <c r="C41" s="55" t="s">
        <v>176</v>
      </c>
      <c r="D41" s="42">
        <v>3</v>
      </c>
      <c r="E41" s="43" t="str">
        <f>'INPUT_-_WP1_criteria'!C88</f>
        <v>Basic</v>
      </c>
      <c r="F41" s="43" t="str">
        <f>'INPUT_-_WP1_criteria'!D88</f>
        <v>Managed</v>
      </c>
      <c r="G41" s="43" t="str">
        <f>'INPUT_-_WP1_criteria'!E88</f>
        <v>Managed</v>
      </c>
      <c r="H41" s="43" t="str">
        <f>'INPUT_-_WP1_criteria'!F88</f>
        <v>Managed</v>
      </c>
      <c r="I41" s="43" t="str">
        <f>'INPUT_-_WP1_criteria'!G88</f>
        <v>Managed</v>
      </c>
      <c r="J41" s="43" t="str">
        <f>'INPUT_-_WP1_criteria'!H88</f>
        <v>Managed</v>
      </c>
      <c r="K41" s="43" t="str">
        <f>'INPUT_-_WP1_criteria'!I88</f>
        <v>Optimized</v>
      </c>
      <c r="L41" s="43" t="str">
        <f>'INPUT_-_WP1_criteria'!J88</f>
        <v>N/A</v>
      </c>
      <c r="M41" s="43" t="str">
        <f>'INPUT_-_WP1_criteria'!K88</f>
        <v>Managed</v>
      </c>
      <c r="N41" s="43" t="str">
        <f>'INPUT_-_WP1_criteria'!L88</f>
        <v>Optimized</v>
      </c>
      <c r="O41" s="43" t="str">
        <f>'INPUT_-_WP1_criteria'!M88</f>
        <v>Basic</v>
      </c>
      <c r="P41" s="43" t="str">
        <f>'INPUT_-_WP1_criteria'!N88</f>
        <v>Basic</v>
      </c>
      <c r="Q41" s="43" t="str">
        <f>'INPUT_-_WP1_criteria'!O88</f>
        <v>Managed</v>
      </c>
      <c r="R41" s="43" t="str">
        <f>'INPUT_-_WP1_criteria'!P88</f>
        <v>Optimized</v>
      </c>
      <c r="S41" s="43" t="str">
        <f>'INPUT_-_WP1_criteria'!Q88</f>
        <v>Basic</v>
      </c>
      <c r="T41" s="43" t="str">
        <f>'INPUT_-_WP1_criteria'!R88</f>
        <v>Managed</v>
      </c>
      <c r="U41" s="43" t="str">
        <f>'INPUT_-_WP1_criteria'!S88</f>
        <v>Basic</v>
      </c>
      <c r="V41" s="43" t="str">
        <f>'INPUT_-_WP1_criteria'!T88</f>
        <v>Basic</v>
      </c>
      <c r="W41" s="43" t="str">
        <f>'INPUT_-_WP1_criteria'!U88</f>
        <v>Basic</v>
      </c>
      <c r="X41" s="43" t="str">
        <f>'INPUT_-_WP1_criteria'!V88</f>
        <v>N/A</v>
      </c>
      <c r="Y41" s="43" t="str">
        <f>'INPUT_-_WP1_criteria'!W88</f>
        <v>Basic</v>
      </c>
      <c r="Z41" s="43" t="str">
        <f>'INPUT_-_WP1_criteria'!X88</f>
        <v>Optimized</v>
      </c>
      <c r="AA41" s="43" t="str">
        <f>'INPUT_-_WP1_criteria'!Y88</f>
        <v>Managed</v>
      </c>
      <c r="AB41" s="43" t="str">
        <f>'INPUT_-_WP1_criteria'!Z88</f>
        <v>Optimized</v>
      </c>
      <c r="AC41" s="43" t="str">
        <f>'INPUT_-_WP1_criteria'!AA88</f>
        <v>Optimized</v>
      </c>
      <c r="AD41" s="43" t="str">
        <f>'INPUT_-_WP1_criteria'!AB88</f>
        <v>Managed</v>
      </c>
      <c r="AE41" s="43" t="str">
        <f>'INPUT_-_WP1_criteria'!AC88</f>
        <v>N/A</v>
      </c>
      <c r="AF41" s="43" t="str">
        <f>'INPUT_-_WP1_criteria'!AD88</f>
        <v>Optimized</v>
      </c>
      <c r="AG41" s="43" t="str">
        <f>'INPUT_-_WP1_criteria'!AE88</f>
        <v>Optimized</v>
      </c>
      <c r="AH41" s="43" t="str">
        <f>'INPUT_-_WP1_criteria'!AF88</f>
        <v>Optimized</v>
      </c>
      <c r="AI41" s="43" t="str">
        <f>'INPUT_-_WP1_criteria'!AG88</f>
        <v>Managed</v>
      </c>
      <c r="AJ41" s="43" t="str">
        <f>'INPUT_-_WP1_criteria'!AH88</f>
        <v>Basic</v>
      </c>
      <c r="AK41" s="43" t="str">
        <f>'INPUT_-_WP1_criteria'!AI88</f>
        <v>Managed</v>
      </c>
      <c r="AL41" s="43" t="str">
        <f>'INPUT_-_WP1_criteria'!AJ88</f>
        <v>Optimized</v>
      </c>
      <c r="AM41" s="43" t="str">
        <f>'INPUT_-_WP1_criteria'!AK88</f>
        <v>Optimized</v>
      </c>
      <c r="AN41" s="43" t="str">
        <f>'INPUT_-_WP1_criteria'!AL88</f>
        <v>Optimized</v>
      </c>
      <c r="AO41" s="43" t="str">
        <f>'INPUT_-_WP1_criteria'!AM88</f>
        <v>N/A</v>
      </c>
      <c r="AP41" s="43" t="str">
        <f>'INPUT_-_WP1_criteria'!AN88</f>
        <v>Basic</v>
      </c>
      <c r="AQ41" s="43" t="str">
        <f>'INPUT_-_WP1_criteria'!AO88</f>
        <v>N/A</v>
      </c>
      <c r="AR41" s="43" t="str">
        <f>'INPUT_-_WP1_criteria'!AP88</f>
        <v>Managed</v>
      </c>
      <c r="AS41" s="43" t="str">
        <f>'INPUT_-_WP1_criteria'!AQ88</f>
        <v>N/A</v>
      </c>
      <c r="AT41" s="43" t="str">
        <f>'INPUT_-_WP1_criteria'!AR88</f>
        <v>Basic</v>
      </c>
      <c r="AU41" s="43" t="str">
        <f>'INPUT_-_WP1_criteria'!AS88</f>
        <v>Basic</v>
      </c>
      <c r="AV41" s="43" t="str">
        <f>'INPUT_-_WP1_criteria'!AT88</f>
        <v>Managed</v>
      </c>
      <c r="AW41" s="43" t="str">
        <f>'INPUT_-_WP1_criteria'!AU88</f>
        <v>Managed</v>
      </c>
      <c r="AX41" s="43" t="str">
        <f>'INPUT_-_WP1_criteria'!AV88</f>
        <v>Basic</v>
      </c>
      <c r="AY41" s="43" t="str">
        <f>'INPUT_-_WP1_criteria'!AW88</f>
        <v>N/A</v>
      </c>
      <c r="AZ41" s="43" t="str">
        <f>'INPUT_-_WP1_criteria'!AX88</f>
        <v>N/A</v>
      </c>
      <c r="BA41" s="43" t="str">
        <f>'INPUT_-_WP1_criteria'!AY88</f>
        <v>N/A</v>
      </c>
      <c r="BB41" s="43" t="str">
        <f>'INPUT_-_WP1_criteria'!AZ88</f>
        <v>N/A</v>
      </c>
      <c r="BC41" s="43" t="str">
        <f>'INPUT_-_WP1_criteria'!BA88</f>
        <v>N/A</v>
      </c>
      <c r="BD41" s="132" t="str">
        <f>'INPUT_-_WP1_criteria'!BB88</f>
        <v>N/A</v>
      </c>
      <c r="BE41" s="139" t="str">
        <f>'INPUT_-_WP1_criteria'!BC88</f>
        <v>Optimized</v>
      </c>
      <c r="BF41" s="43" t="str">
        <f>'INPUT_-_WP1_criteria'!BD88</f>
        <v>Basic</v>
      </c>
      <c r="BG41" s="43" t="str">
        <f>'INPUT_-_WP1_criteria'!BE88</f>
        <v>Basic</v>
      </c>
      <c r="BH41" s="43" t="str">
        <f>'INPUT_-_WP1_criteria'!BF88</f>
        <v>Optimized</v>
      </c>
      <c r="BI41" s="43" t="str">
        <f>'INPUT_-_WP1_criteria'!BG88</f>
        <v>N/A</v>
      </c>
      <c r="BJ41" s="43" t="str">
        <f>'INPUT_-_WP1_criteria'!BH88</f>
        <v>Managed</v>
      </c>
      <c r="BK41" s="43" t="str">
        <f>'INPUT_-_WP1_criteria'!BI88</f>
        <v>optimized</v>
      </c>
      <c r="BL41" s="43" t="str">
        <f>'INPUT_-_WP1_criteria'!BJ88</f>
        <v>Optimized</v>
      </c>
      <c r="BM41" s="43" t="str">
        <f>'INPUT_-_WP1_criteria'!BK88</f>
        <v>Basic</v>
      </c>
      <c r="BN41" s="43" t="str">
        <f>'INPUT_-_WP1_criteria'!BL88</f>
        <v>Optimized</v>
      </c>
      <c r="BO41" s="43" t="str">
        <f>'INPUT_-_WP1_criteria'!BM88</f>
        <v>managed</v>
      </c>
      <c r="BP41" s="43" t="str">
        <f>'INPUT_-_WP1_criteria'!BN88</f>
        <v>Basic</v>
      </c>
      <c r="BQ41" s="43" t="str">
        <f>'INPUT_-_WP1_criteria'!BO88</f>
        <v>basic</v>
      </c>
      <c r="BR41" s="43" t="str">
        <f>'INPUT_-_WP1_criteria'!BP88</f>
        <v>N/A</v>
      </c>
      <c r="BS41" s="43" t="str">
        <f>'INPUT_-_WP1_criteria'!BQ88</f>
        <v>N/A</v>
      </c>
      <c r="BT41" s="43" t="str">
        <f>'INPUT_-_WP1_criteria'!BR88</f>
        <v>N/A</v>
      </c>
      <c r="BU41" s="43" t="str">
        <f>'INPUT_-_WP1_criteria'!BS88</f>
        <v>managed</v>
      </c>
      <c r="BV41" s="43" t="str">
        <f>'INPUT_-_WP1_criteria'!BT88</f>
        <v>N/A</v>
      </c>
      <c r="BW41" s="43" t="str">
        <f>'INPUT_-_WP1_criteria'!BU88</f>
        <v>N/A</v>
      </c>
      <c r="BX41" s="43" t="str">
        <f>'INPUT_-_WP1_criteria'!BV88</f>
        <v>N/A</v>
      </c>
      <c r="BY41" s="43" t="str">
        <f>'INPUT_-_WP1_criteria'!BW88</f>
        <v>N/A</v>
      </c>
      <c r="BZ41" s="43" t="str">
        <f>'INPUT_-_WP1_criteria'!BX88</f>
        <v>N/A</v>
      </c>
      <c r="CA41" s="43" t="str">
        <f>'INPUT_-_WP1_criteria'!BY88</f>
        <v>N/A</v>
      </c>
      <c r="CB41" s="44">
        <f>IF(ISNA('INPUT_-_WP1_criteria'!C89),"#N/A",'INPUT_-_WP1_criteria'!C89)</f>
        <v>0.33</v>
      </c>
      <c r="CC41" s="44">
        <f>IF(ISNA('INPUT_-_WP1_criteria'!D89),"#N/A",'INPUT_-_WP1_criteria'!D89)</f>
        <v>0.66</v>
      </c>
      <c r="CD41" s="44">
        <f>IF(ISNA('INPUT_-_WP1_criteria'!E89),"#N/A",'INPUT_-_WP1_criteria'!E89)</f>
        <v>0.66</v>
      </c>
      <c r="CE41" s="44">
        <f>IF(ISNA('INPUT_-_WP1_criteria'!F89),"#N/A",'INPUT_-_WP1_criteria'!F89)</f>
        <v>0.66</v>
      </c>
      <c r="CF41" s="44">
        <f>IF(ISNA('INPUT_-_WP1_criteria'!G89),"#N/A",'INPUT_-_WP1_criteria'!G89)</f>
        <v>0.66</v>
      </c>
      <c r="CG41" s="44">
        <f>IF(ISNA('INPUT_-_WP1_criteria'!H89),"#N/A",'INPUT_-_WP1_criteria'!H89)</f>
        <v>0.66</v>
      </c>
      <c r="CH41" s="44">
        <f>IF(ISNA('INPUT_-_WP1_criteria'!I89),"#N/A",'INPUT_-_WP1_criteria'!I89)</f>
        <v>1</v>
      </c>
      <c r="CI41" s="44">
        <f>IF(ISNA('INPUT_-_WP1_criteria'!J89),"#N/A",'INPUT_-_WP1_criteria'!J89)</f>
        <v>0</v>
      </c>
      <c r="CJ41" s="44">
        <f>IF(ISNA('INPUT_-_WP1_criteria'!K89),"#N/A",'INPUT_-_WP1_criteria'!K89)</f>
        <v>0.66</v>
      </c>
      <c r="CK41" s="44">
        <f>IF(ISNA('INPUT_-_WP1_criteria'!L89),"#N/A",'INPUT_-_WP1_criteria'!L89)</f>
        <v>1</v>
      </c>
      <c r="CL41" s="44">
        <f>IF(ISNA('INPUT_-_WP1_criteria'!M89),"#N/A",'INPUT_-_WP1_criteria'!M89)</f>
        <v>0.33</v>
      </c>
      <c r="CM41" s="44">
        <f>IF(ISNA('INPUT_-_WP1_criteria'!N89),"#N/A",'INPUT_-_WP1_criteria'!N89)</f>
        <v>0.33</v>
      </c>
      <c r="CN41" s="44">
        <f>IF(ISNA('INPUT_-_WP1_criteria'!O89),"#N/A",'INPUT_-_WP1_criteria'!O89)</f>
        <v>0.66</v>
      </c>
      <c r="CO41" s="44">
        <f>IF(ISNA('INPUT_-_WP1_criteria'!P89),"#N/A",'INPUT_-_WP1_criteria'!P89)</f>
        <v>1</v>
      </c>
      <c r="CP41" s="44">
        <f>IF(ISNA('INPUT_-_WP1_criteria'!Q89),"#N/A",'INPUT_-_WP1_criteria'!Q89)</f>
        <v>0.33</v>
      </c>
      <c r="CQ41" s="44">
        <f>IF(ISNA('INPUT_-_WP1_criteria'!R89),"#N/A",'INPUT_-_WP1_criteria'!R89)</f>
        <v>0.66</v>
      </c>
      <c r="CR41" s="44">
        <f>IF(ISNA('INPUT_-_WP1_criteria'!S89),"#N/A",'INPUT_-_WP1_criteria'!S89)</f>
        <v>0.33</v>
      </c>
      <c r="CS41" s="44">
        <f>IF(ISNA('INPUT_-_WP1_criteria'!T89),"#N/A",'INPUT_-_WP1_criteria'!T89)</f>
        <v>0.33</v>
      </c>
      <c r="CT41" s="44">
        <f>IF(ISNA('INPUT_-_WP1_criteria'!U89),"#N/A",'INPUT_-_WP1_criteria'!U89)</f>
        <v>0.33</v>
      </c>
      <c r="CU41" s="44">
        <f>IF(ISNA('INPUT_-_WP1_criteria'!V89),"#N/A",'INPUT_-_WP1_criteria'!V89)</f>
        <v>0</v>
      </c>
      <c r="CV41" s="44">
        <f>IF(ISNA('INPUT_-_WP1_criteria'!W89),"#N/A",'INPUT_-_WP1_criteria'!W89)</f>
        <v>0.33</v>
      </c>
      <c r="CW41" s="44">
        <f>IF(ISNA('INPUT_-_WP1_criteria'!X89),"#N/A",'INPUT_-_WP1_criteria'!X89)</f>
        <v>1</v>
      </c>
      <c r="CX41" s="44">
        <f>IF(ISNA('INPUT_-_WP1_criteria'!Y89),"#N/A",'INPUT_-_WP1_criteria'!Y89)</f>
        <v>0.66</v>
      </c>
      <c r="CY41" s="44">
        <f>IF(ISNA('INPUT_-_WP1_criteria'!Z89),"#N/A",'INPUT_-_WP1_criteria'!Z89)</f>
        <v>1</v>
      </c>
      <c r="CZ41" s="44">
        <f>IF(ISNA('INPUT_-_WP1_criteria'!AA89),"#N/A",'INPUT_-_WP1_criteria'!AA89)</f>
        <v>1</v>
      </c>
      <c r="DA41" s="44">
        <f>IF(ISNA('INPUT_-_WP1_criteria'!AB89),"#N/A",'INPUT_-_WP1_criteria'!AB89)</f>
        <v>0.66</v>
      </c>
      <c r="DB41" s="44">
        <f>IF(ISNA('INPUT_-_WP1_criteria'!AC89),"#N/A",'INPUT_-_WP1_criteria'!AC89)</f>
        <v>0</v>
      </c>
      <c r="DC41" s="44">
        <f>IF(ISNA('INPUT_-_WP1_criteria'!AD89),"#N/A",'INPUT_-_WP1_criteria'!AD89)</f>
        <v>1</v>
      </c>
      <c r="DD41" s="44">
        <f>IF(ISNA('INPUT_-_WP1_criteria'!AE89),"#N/A",'INPUT_-_WP1_criteria'!AE89)</f>
        <v>1</v>
      </c>
      <c r="DE41" s="44">
        <f>IF(ISNA('INPUT_-_WP1_criteria'!AF89),"#N/A",'INPUT_-_WP1_criteria'!AF89)</f>
        <v>1</v>
      </c>
      <c r="DF41" s="44">
        <f>IF(ISNA('INPUT_-_WP1_criteria'!AG89),"#N/A",'INPUT_-_WP1_criteria'!AG89)</f>
        <v>0.66</v>
      </c>
      <c r="DG41" s="44">
        <f>IF(ISNA('INPUT_-_WP1_criteria'!AH89),"#N/A",'INPUT_-_WP1_criteria'!AH89)</f>
        <v>0.33</v>
      </c>
      <c r="DH41" s="44">
        <f>IF(ISNA('INPUT_-_WP1_criteria'!AI89),"#N/A",'INPUT_-_WP1_criteria'!AI89)</f>
        <v>0.66</v>
      </c>
      <c r="DI41" s="44">
        <f>IF(ISNA('INPUT_-_WP1_criteria'!AJ89),"#N/A",'INPUT_-_WP1_criteria'!AJ89)</f>
        <v>1</v>
      </c>
      <c r="DJ41" s="44">
        <f>IF(ISNA('INPUT_-_WP1_criteria'!AK89),"#N/A",'INPUT_-_WP1_criteria'!AK89)</f>
        <v>1</v>
      </c>
      <c r="DK41" s="44">
        <f>IF(ISNA('INPUT_-_WP1_criteria'!AL89),"#N/A",'INPUT_-_WP1_criteria'!AL89)</f>
        <v>1</v>
      </c>
      <c r="DL41" s="44">
        <f>IF(ISNA('INPUT_-_WP1_criteria'!AM89),"#N/A",'INPUT_-_WP1_criteria'!AM89)</f>
        <v>0</v>
      </c>
      <c r="DM41" s="44">
        <f>IF(ISNA('INPUT_-_WP1_criteria'!AN89),"#N/A",'INPUT_-_WP1_criteria'!AN89)</f>
        <v>0.33</v>
      </c>
      <c r="DN41" s="44">
        <f>IF(ISNA('INPUT_-_WP1_criteria'!AO89),"#N/A",'INPUT_-_WP1_criteria'!AO89)</f>
        <v>0</v>
      </c>
      <c r="DO41" s="44">
        <f>IF(ISNA('INPUT_-_WP1_criteria'!AP89),"#N/A",'INPUT_-_WP1_criteria'!AP89)</f>
        <v>0.66</v>
      </c>
      <c r="DP41" s="44">
        <f>IF(ISNA('INPUT_-_WP1_criteria'!AQ89),"#N/A",'INPUT_-_WP1_criteria'!AQ89)</f>
        <v>0</v>
      </c>
      <c r="DQ41" s="44">
        <f>IF(ISNA('INPUT_-_WP1_criteria'!AR89),"#N/A",'INPUT_-_WP1_criteria'!AR89)</f>
        <v>0.33</v>
      </c>
      <c r="DR41" s="44">
        <f>IF(ISNA('INPUT_-_WP1_criteria'!AS89),"#N/A",'INPUT_-_WP1_criteria'!AS89)</f>
        <v>0.33</v>
      </c>
      <c r="DS41" s="44">
        <f>IF(ISNA('INPUT_-_WP1_criteria'!AT89),"#N/A",'INPUT_-_WP1_criteria'!AT89)</f>
        <v>0.66</v>
      </c>
      <c r="DT41" s="44">
        <f>IF(ISNA('INPUT_-_WP1_criteria'!AU89),"#N/A",'INPUT_-_WP1_criteria'!AU89)</f>
        <v>0.66</v>
      </c>
      <c r="DU41" s="44">
        <f>IF(ISNA('INPUT_-_WP1_criteria'!AV89),"#N/A",'INPUT_-_WP1_criteria'!AV89)</f>
        <v>0.33</v>
      </c>
      <c r="DV41" s="44">
        <f>IF(ISNA('INPUT_-_WP1_criteria'!AW89),"#N/A",'INPUT_-_WP1_criteria'!AW89)</f>
        <v>0</v>
      </c>
      <c r="DW41" s="44">
        <f>IF(ISNA('INPUT_-_WP1_criteria'!AX89),"#N/A",'INPUT_-_WP1_criteria'!AX89)</f>
        <v>0</v>
      </c>
      <c r="DX41" s="44">
        <f>IF(ISNA('INPUT_-_WP1_criteria'!AY89),"#N/A",'INPUT_-_WP1_criteria'!AY89)</f>
        <v>0</v>
      </c>
      <c r="DY41" s="44">
        <f>IF(ISNA('INPUT_-_WP1_criteria'!AZ89),"#N/A",'INPUT_-_WP1_criteria'!AZ89)</f>
        <v>0</v>
      </c>
      <c r="DZ41" s="44">
        <f>IF(ISNA('INPUT_-_WP1_criteria'!BA89),"#N/A",'INPUT_-_WP1_criteria'!BA89)</f>
        <v>0</v>
      </c>
      <c r="EA41" s="181">
        <f>IF(ISNA('INPUT_-_WP1_criteria'!BB89),"#N/A",'INPUT_-_WP1_criteria'!BB89)</f>
        <v>0</v>
      </c>
      <c r="EB41" s="187"/>
      <c r="EC41" s="184">
        <f>IF(ISNA('INPUT_-_WP1_criteria'!BC89),"#N/A",'INPUT_-_WP1_criteria'!BC89)</f>
        <v>1</v>
      </c>
      <c r="ED41" s="44">
        <f>IF(ISNA('INPUT_-_WP1_criteria'!BD89),"#N/A",'INPUT_-_WP1_criteria'!BD89)</f>
        <v>0.33</v>
      </c>
      <c r="EE41" s="44">
        <f>IF(ISNA('INPUT_-_WP1_criteria'!BE89),"#N/A",'INPUT_-_WP1_criteria'!BE89)</f>
        <v>0.33</v>
      </c>
      <c r="EF41" s="44">
        <f>IF(ISNA('INPUT_-_WP1_criteria'!BF89),"#N/A",'INPUT_-_WP1_criteria'!BF89)</f>
        <v>1</v>
      </c>
      <c r="EG41" s="44">
        <f>IF(ISNA('INPUT_-_WP1_criteria'!BG89),"#N/A",'INPUT_-_WP1_criteria'!BG89)</f>
        <v>0</v>
      </c>
      <c r="EH41" s="44">
        <f>IF(ISNA('INPUT_-_WP1_criteria'!BH89),"#N/A",'INPUT_-_WP1_criteria'!BH89)</f>
        <v>0.66</v>
      </c>
      <c r="EI41" s="44">
        <f>IF(ISNA('INPUT_-_WP1_criteria'!BI89),"#N/A",'INPUT_-_WP1_criteria'!BI89)</f>
        <v>1</v>
      </c>
      <c r="EJ41" s="44">
        <f>IF(ISNA('INPUT_-_WP1_criteria'!BJ89),"#N/A",'INPUT_-_WP1_criteria'!BJ89)</f>
        <v>1</v>
      </c>
      <c r="EK41" s="44">
        <f>IF(ISNA('INPUT_-_WP1_criteria'!BK89),"#N/A",'INPUT_-_WP1_criteria'!BK89)</f>
        <v>0.33</v>
      </c>
      <c r="EL41" s="44">
        <f>IF(ISNA('INPUT_-_WP1_criteria'!BL89),"#N/A",'INPUT_-_WP1_criteria'!BL89)</f>
        <v>1</v>
      </c>
      <c r="EM41" s="44">
        <f>IF(ISNA('INPUT_-_WP1_criteria'!BM89),"#N/A",'INPUT_-_WP1_criteria'!BM89)</f>
        <v>0.66</v>
      </c>
      <c r="EN41" s="44">
        <f>IF(ISNA('INPUT_-_WP1_criteria'!BN89),"#N/A",'INPUT_-_WP1_criteria'!BN89)</f>
        <v>0.33</v>
      </c>
      <c r="EO41" s="44">
        <f>IF(ISNA('INPUT_-_WP1_criteria'!BO89),"#N/A",'INPUT_-_WP1_criteria'!BO89)</f>
        <v>0.33</v>
      </c>
      <c r="EP41" s="44">
        <f>IF(ISNA('INPUT_-_WP1_criteria'!BP89),"#N/A",'INPUT_-_WP1_criteria'!BP89)</f>
        <v>0</v>
      </c>
      <c r="EQ41" s="44">
        <f>IF(ISNA('INPUT_-_WP1_criteria'!BQ89),"#N/A",'INPUT_-_WP1_criteria'!BQ89)</f>
        <v>0</v>
      </c>
      <c r="ER41" s="44">
        <f>IF(ISNA('INPUT_-_WP1_criteria'!BR89),"#N/A",'INPUT_-_WP1_criteria'!BR89)</f>
        <v>0</v>
      </c>
      <c r="ES41" s="44">
        <f>IF(ISNA('INPUT_-_WP1_criteria'!BS89),"#N/A",'INPUT_-_WP1_criteria'!BS89)</f>
        <v>0.66</v>
      </c>
      <c r="ET41" s="44">
        <f>IF(ISNA('INPUT_-_WP1_criteria'!BT89),"#N/A",'INPUT_-_WP1_criteria'!BT89)</f>
        <v>0</v>
      </c>
      <c r="EU41" s="44">
        <f>IF(ISNA('INPUT_-_WP1_criteria'!BU89),"#N/A",'INPUT_-_WP1_criteria'!BU89)</f>
        <v>0</v>
      </c>
      <c r="EV41" s="44">
        <f>IF(ISNA('INPUT_-_WP1_criteria'!BV89),"#N/A",'INPUT_-_WP1_criteria'!BV89)</f>
        <v>0</v>
      </c>
      <c r="EW41" s="44">
        <f>IF(ISNA('INPUT_-_WP1_criteria'!BW89),"#N/A",'INPUT_-_WP1_criteria'!BW89)</f>
        <v>0</v>
      </c>
      <c r="EX41" s="44">
        <f>IF(ISNA('INPUT_-_WP1_criteria'!BX89),"#N/A",'INPUT_-_WP1_criteria'!BX89)</f>
        <v>0</v>
      </c>
      <c r="EY41" s="44">
        <f>IF(ISNA('INPUT_-_WP1_criteria'!BY89),"#N/A",'INPUT_-_WP1_criteria'!BY89)</f>
        <v>0</v>
      </c>
      <c r="EZ41" s="44"/>
      <c r="HN41" s="179"/>
    </row>
    <row r="42" spans="1:222" customFormat="1">
      <c r="A42" s="40">
        <f>A41+1</f>
        <v>33</v>
      </c>
      <c r="B42" s="199"/>
      <c r="C42" s="55" t="s">
        <v>177</v>
      </c>
      <c r="D42" s="42">
        <v>4</v>
      </c>
      <c r="E42" s="43" t="str">
        <f>'INPUT_-_WP1_criteria'!C90</f>
        <v>Volunteering</v>
      </c>
      <c r="F42" s="43" t="str">
        <f>'INPUT_-_WP1_criteria'!D90</f>
        <v>Volunteering</v>
      </c>
      <c r="G42" s="43" t="str">
        <f>'INPUT_-_WP1_criteria'!E90</f>
        <v>Volunteering</v>
      </c>
      <c r="H42" s="43" t="str">
        <f>'INPUT_-_WP1_criteria'!F90</f>
        <v>Volunteering</v>
      </c>
      <c r="I42" s="43" t="str">
        <f>'INPUT_-_WP1_criteria'!G90</f>
        <v>Volunteering</v>
      </c>
      <c r="J42" s="43" t="str">
        <f>'INPUT_-_WP1_criteria'!H90</f>
        <v>Volunteering</v>
      </c>
      <c r="K42" s="43" t="str">
        <f>'INPUT_-_WP1_criteria'!I90</f>
        <v>Optimized</v>
      </c>
      <c r="L42" s="43" t="str">
        <f>'INPUT_-_WP1_criteria'!J90</f>
        <v>N/A</v>
      </c>
      <c r="M42" s="43" t="str">
        <f>'INPUT_-_WP1_criteria'!K90</f>
        <v>Optimized</v>
      </c>
      <c r="N42" s="43" t="str">
        <f>'INPUT_-_WP1_criteria'!L90</f>
        <v>Optimized</v>
      </c>
      <c r="O42" s="43" t="str">
        <f>'INPUT_-_WP1_criteria'!M90</f>
        <v>Volunteering</v>
      </c>
      <c r="P42" s="43" t="str">
        <f>'INPUT_-_WP1_criteria'!N90</f>
        <v>Dedicated</v>
      </c>
      <c r="Q42" s="43" t="str">
        <f>'INPUT_-_WP1_criteria'!O90</f>
        <v>Volunteering</v>
      </c>
      <c r="R42" s="43" t="str">
        <f>'INPUT_-_WP1_criteria'!P90</f>
        <v>Optimized</v>
      </c>
      <c r="S42" s="43" t="str">
        <f>'INPUT_-_WP1_criteria'!Q90</f>
        <v>Volunteering</v>
      </c>
      <c r="T42" s="43" t="str">
        <f>'INPUT_-_WP1_criteria'!R90</f>
        <v>Dedicated</v>
      </c>
      <c r="U42" s="43" t="str">
        <f>'INPUT_-_WP1_criteria'!S90</f>
        <v>Volunteering</v>
      </c>
      <c r="V42" s="43" t="str">
        <f>'INPUT_-_WP1_criteria'!T90</f>
        <v>Volunteering</v>
      </c>
      <c r="W42" s="43" t="str">
        <f>'INPUT_-_WP1_criteria'!U90</f>
        <v>Volunteering</v>
      </c>
      <c r="X42" s="43" t="str">
        <f>'INPUT_-_WP1_criteria'!V90</f>
        <v>N/A</v>
      </c>
      <c r="Y42" s="43" t="str">
        <f>'INPUT_-_WP1_criteria'!W90</f>
        <v>Dedicated</v>
      </c>
      <c r="Z42" s="43" t="str">
        <f>'INPUT_-_WP1_criteria'!X90</f>
        <v>Dedicated</v>
      </c>
      <c r="AA42" s="43" t="str">
        <f>'INPUT_-_WP1_criteria'!Y90</f>
        <v>Dedicated</v>
      </c>
      <c r="AB42" s="43" t="str">
        <f>'INPUT_-_WP1_criteria'!Z90</f>
        <v>Optimized</v>
      </c>
      <c r="AC42" s="43" t="str">
        <f>'INPUT_-_WP1_criteria'!AA90</f>
        <v>Optimized</v>
      </c>
      <c r="AD42" s="43" t="str">
        <f>'INPUT_-_WP1_criteria'!AB90</f>
        <v>Dedicated</v>
      </c>
      <c r="AE42" s="43" t="str">
        <f>'INPUT_-_WP1_criteria'!AC90</f>
        <v>N/A</v>
      </c>
      <c r="AF42" s="43" t="str">
        <f>'INPUT_-_WP1_criteria'!AD90</f>
        <v>Optimized</v>
      </c>
      <c r="AG42" s="43" t="str">
        <f>'INPUT_-_WP1_criteria'!AE90</f>
        <v>Optimized</v>
      </c>
      <c r="AH42" s="43" t="str">
        <f>'INPUT_-_WP1_criteria'!AF90</f>
        <v>Optimized</v>
      </c>
      <c r="AI42" s="43" t="str">
        <f>'INPUT_-_WP1_criteria'!AG90</f>
        <v>Dedicated</v>
      </c>
      <c r="AJ42" s="43" t="str">
        <f>'INPUT_-_WP1_criteria'!AH90</f>
        <v>Volunteering</v>
      </c>
      <c r="AK42" s="43" t="str">
        <f>'INPUT_-_WP1_criteria'!AI90</f>
        <v>Dedicated</v>
      </c>
      <c r="AL42" s="43" t="str">
        <f>'INPUT_-_WP1_criteria'!AJ90</f>
        <v>Optimized</v>
      </c>
      <c r="AM42" s="43" t="str">
        <f>'INPUT_-_WP1_criteria'!AK90</f>
        <v>Optimized</v>
      </c>
      <c r="AN42" s="43" t="str">
        <f>'INPUT_-_WP1_criteria'!AL90</f>
        <v>Optimized</v>
      </c>
      <c r="AO42" s="43" t="str">
        <f>'INPUT_-_WP1_criteria'!AM90</f>
        <v>N/A</v>
      </c>
      <c r="AP42" s="43" t="str">
        <f>'INPUT_-_WP1_criteria'!AN90</f>
        <v>Volunteering</v>
      </c>
      <c r="AQ42" s="43" t="str">
        <f>'INPUT_-_WP1_criteria'!AO90</f>
        <v>N/A</v>
      </c>
      <c r="AR42" s="43" t="str">
        <f>'INPUT_-_WP1_criteria'!AP90</f>
        <v>Dedicated</v>
      </c>
      <c r="AS42" s="43" t="str">
        <f>'INPUT_-_WP1_criteria'!AQ90</f>
        <v>N/A</v>
      </c>
      <c r="AT42" s="43" t="str">
        <f>'INPUT_-_WP1_criteria'!AR90</f>
        <v>Volunteering</v>
      </c>
      <c r="AU42" s="43" t="str">
        <f>'INPUT_-_WP1_criteria'!AS90</f>
        <v>Volunteering</v>
      </c>
      <c r="AV42" s="43" t="str">
        <f>'INPUT_-_WP1_criteria'!AT90</f>
        <v>Optimized</v>
      </c>
      <c r="AW42" s="43" t="str">
        <f>'INPUT_-_WP1_criteria'!AU90</f>
        <v>Optimized</v>
      </c>
      <c r="AX42" s="43" t="str">
        <f>'INPUT_-_WP1_criteria'!AV90</f>
        <v>Volunteering</v>
      </c>
      <c r="AY42" s="43" t="str">
        <f>'INPUT_-_WP1_criteria'!AW90</f>
        <v>N/A</v>
      </c>
      <c r="AZ42" s="43" t="str">
        <f>'INPUT_-_WP1_criteria'!AX90</f>
        <v>Dedicated</v>
      </c>
      <c r="BA42" s="43" t="str">
        <f>'INPUT_-_WP1_criteria'!AY90</f>
        <v>N/A</v>
      </c>
      <c r="BB42" s="43" t="str">
        <f>'INPUT_-_WP1_criteria'!AZ90</f>
        <v>N/A</v>
      </c>
      <c r="BC42" s="43" t="str">
        <f>'INPUT_-_WP1_criteria'!BA90</f>
        <v>N/A</v>
      </c>
      <c r="BD42" s="132" t="str">
        <f>'INPUT_-_WP1_criteria'!BB90</f>
        <v>N/A</v>
      </c>
      <c r="BE42" s="139" t="str">
        <f>'INPUT_-_WP1_criteria'!BC90</f>
        <v>optimized</v>
      </c>
      <c r="BF42" s="43" t="str">
        <f>'INPUT_-_WP1_criteria'!BD90</f>
        <v>Volunteering</v>
      </c>
      <c r="BG42" s="43" t="str">
        <f>'INPUT_-_WP1_criteria'!BE90</f>
        <v>Volunteering</v>
      </c>
      <c r="BH42" s="43" t="str">
        <f>'INPUT_-_WP1_criteria'!BF90</f>
        <v>optimized</v>
      </c>
      <c r="BI42" s="43" t="str">
        <f>'INPUT_-_WP1_criteria'!BG90</f>
        <v>Volunteering</v>
      </c>
      <c r="BJ42" s="43" t="str">
        <f>'INPUT_-_WP1_criteria'!BH90</f>
        <v>Optimized</v>
      </c>
      <c r="BK42" s="43" t="str">
        <f>'INPUT_-_WP1_criteria'!BI90</f>
        <v>optimized</v>
      </c>
      <c r="BL42" s="43" t="str">
        <f>'INPUT_-_WP1_criteria'!BJ90</f>
        <v>Optimized</v>
      </c>
      <c r="BM42" s="43" t="str">
        <f>'INPUT_-_WP1_criteria'!BK90</f>
        <v>Volunteering</v>
      </c>
      <c r="BN42" s="43" t="str">
        <f>'INPUT_-_WP1_criteria'!BL90</f>
        <v>Optimized</v>
      </c>
      <c r="BO42" s="43" t="str">
        <f>'INPUT_-_WP1_criteria'!BM90</f>
        <v>optimized</v>
      </c>
      <c r="BP42" s="43" t="str">
        <f>'INPUT_-_WP1_criteria'!BN90</f>
        <v>Volunteering</v>
      </c>
      <c r="BQ42" s="43" t="str">
        <f>'INPUT_-_WP1_criteria'!BO90</f>
        <v>N/A</v>
      </c>
      <c r="BR42" s="43" t="str">
        <f>'INPUT_-_WP1_criteria'!BP90</f>
        <v>N/A</v>
      </c>
      <c r="BS42" s="43" t="str">
        <f>'INPUT_-_WP1_criteria'!BQ90</f>
        <v>N/A</v>
      </c>
      <c r="BT42" s="43" t="str">
        <f>'INPUT_-_WP1_criteria'!BR90</f>
        <v>N/A</v>
      </c>
      <c r="BU42" s="43" t="str">
        <f>'INPUT_-_WP1_criteria'!BS90</f>
        <v>dedicated</v>
      </c>
      <c r="BV42" s="43" t="str">
        <f>'INPUT_-_WP1_criteria'!BT90</f>
        <v>N/A</v>
      </c>
      <c r="BW42" s="43" t="str">
        <f>'INPUT_-_WP1_criteria'!BU90</f>
        <v>N/A</v>
      </c>
      <c r="BX42" s="43" t="str">
        <f>'INPUT_-_WP1_criteria'!BV90</f>
        <v>N/A</v>
      </c>
      <c r="BY42" s="43" t="str">
        <f>'INPUT_-_WP1_criteria'!BW90</f>
        <v>N/A</v>
      </c>
      <c r="BZ42" s="43" t="str">
        <f>'INPUT_-_WP1_criteria'!BX90</f>
        <v>N/A</v>
      </c>
      <c r="CA42" s="43" t="str">
        <f>'INPUT_-_WP1_criteria'!BY90</f>
        <v>N/A</v>
      </c>
      <c r="CB42" s="44">
        <f>IF(ISNA('INPUT_-_WP1_criteria'!C91),"#N/A",'INPUT_-_WP1_criteria'!C91)</f>
        <v>0.33</v>
      </c>
      <c r="CC42" s="44">
        <f>IF(ISNA('INPUT_-_WP1_criteria'!D91),"#N/A",'INPUT_-_WP1_criteria'!D91)</f>
        <v>0.33</v>
      </c>
      <c r="CD42" s="44">
        <f>IF(ISNA('INPUT_-_WP1_criteria'!E91),"#N/A",'INPUT_-_WP1_criteria'!E91)</f>
        <v>0.33</v>
      </c>
      <c r="CE42" s="44">
        <f>IF(ISNA('INPUT_-_WP1_criteria'!F91),"#N/A",'INPUT_-_WP1_criteria'!F91)</f>
        <v>0.33</v>
      </c>
      <c r="CF42" s="44">
        <f>IF(ISNA('INPUT_-_WP1_criteria'!G91),"#N/A",'INPUT_-_WP1_criteria'!G91)</f>
        <v>0.33</v>
      </c>
      <c r="CG42" s="44">
        <f>IF(ISNA('INPUT_-_WP1_criteria'!H91),"#N/A",'INPUT_-_WP1_criteria'!H91)</f>
        <v>0.33</v>
      </c>
      <c r="CH42" s="44">
        <f>IF(ISNA('INPUT_-_WP1_criteria'!I91),"#N/A",'INPUT_-_WP1_criteria'!I91)</f>
        <v>1</v>
      </c>
      <c r="CI42" s="44">
        <f>IF(ISNA('INPUT_-_WP1_criteria'!J91),"#N/A",'INPUT_-_WP1_criteria'!J91)</f>
        <v>0</v>
      </c>
      <c r="CJ42" s="44">
        <f>IF(ISNA('INPUT_-_WP1_criteria'!K91),"#N/A",'INPUT_-_WP1_criteria'!K91)</f>
        <v>1</v>
      </c>
      <c r="CK42" s="44">
        <f>IF(ISNA('INPUT_-_WP1_criteria'!L91),"#N/A",'INPUT_-_WP1_criteria'!L91)</f>
        <v>1</v>
      </c>
      <c r="CL42" s="44">
        <f>IF(ISNA('INPUT_-_WP1_criteria'!M91),"#N/A",'INPUT_-_WP1_criteria'!M91)</f>
        <v>0.33</v>
      </c>
      <c r="CM42" s="44">
        <f>IF(ISNA('INPUT_-_WP1_criteria'!N91),"#N/A",'INPUT_-_WP1_criteria'!N91)</f>
        <v>0.66</v>
      </c>
      <c r="CN42" s="44">
        <f>IF(ISNA('INPUT_-_WP1_criteria'!O91),"#N/A",'INPUT_-_WP1_criteria'!O91)</f>
        <v>0.33</v>
      </c>
      <c r="CO42" s="44">
        <f>IF(ISNA('INPUT_-_WP1_criteria'!P91),"#N/A",'INPUT_-_WP1_criteria'!P91)</f>
        <v>1</v>
      </c>
      <c r="CP42" s="44">
        <f>IF(ISNA('INPUT_-_WP1_criteria'!Q91),"#N/A",'INPUT_-_WP1_criteria'!Q91)</f>
        <v>0.33</v>
      </c>
      <c r="CQ42" s="44">
        <f>IF(ISNA('INPUT_-_WP1_criteria'!R91),"#N/A",'INPUT_-_WP1_criteria'!R91)</f>
        <v>0.66</v>
      </c>
      <c r="CR42" s="44">
        <f>IF(ISNA('INPUT_-_WP1_criteria'!S91),"#N/A",'INPUT_-_WP1_criteria'!S91)</f>
        <v>0.33</v>
      </c>
      <c r="CS42" s="44">
        <f>IF(ISNA('INPUT_-_WP1_criteria'!T91),"#N/A",'INPUT_-_WP1_criteria'!T91)</f>
        <v>0.33</v>
      </c>
      <c r="CT42" s="44">
        <f>IF(ISNA('INPUT_-_WP1_criteria'!U91),"#N/A",'INPUT_-_WP1_criteria'!U91)</f>
        <v>0.33</v>
      </c>
      <c r="CU42" s="44">
        <f>IF(ISNA('INPUT_-_WP1_criteria'!V91),"#N/A",'INPUT_-_WP1_criteria'!V91)</f>
        <v>0</v>
      </c>
      <c r="CV42" s="44">
        <f>IF(ISNA('INPUT_-_WP1_criteria'!W91),"#N/A",'INPUT_-_WP1_criteria'!W91)</f>
        <v>0.66</v>
      </c>
      <c r="CW42" s="44">
        <f>IF(ISNA('INPUT_-_WP1_criteria'!X91),"#N/A",'INPUT_-_WP1_criteria'!X91)</f>
        <v>0.66</v>
      </c>
      <c r="CX42" s="44">
        <f>IF(ISNA('INPUT_-_WP1_criteria'!Y91),"#N/A",'INPUT_-_WP1_criteria'!Y91)</f>
        <v>0.66</v>
      </c>
      <c r="CY42" s="44">
        <f>IF(ISNA('INPUT_-_WP1_criteria'!Z91),"#N/A",'INPUT_-_WP1_criteria'!Z91)</f>
        <v>1</v>
      </c>
      <c r="CZ42" s="44">
        <f>IF(ISNA('INPUT_-_WP1_criteria'!AA91),"#N/A",'INPUT_-_WP1_criteria'!AA91)</f>
        <v>1</v>
      </c>
      <c r="DA42" s="44">
        <f>IF(ISNA('INPUT_-_WP1_criteria'!AB91),"#N/A",'INPUT_-_WP1_criteria'!AB91)</f>
        <v>0.66</v>
      </c>
      <c r="DB42" s="44">
        <f>IF(ISNA('INPUT_-_WP1_criteria'!AC91),"#N/A",'INPUT_-_WP1_criteria'!AC91)</f>
        <v>0</v>
      </c>
      <c r="DC42" s="44">
        <f>IF(ISNA('INPUT_-_WP1_criteria'!AD91),"#N/A",'INPUT_-_WP1_criteria'!AD91)</f>
        <v>1</v>
      </c>
      <c r="DD42" s="44">
        <f>IF(ISNA('INPUT_-_WP1_criteria'!AE91),"#N/A",'INPUT_-_WP1_criteria'!AE91)</f>
        <v>1</v>
      </c>
      <c r="DE42" s="44">
        <f>IF(ISNA('INPUT_-_WP1_criteria'!AF91),"#N/A",'INPUT_-_WP1_criteria'!AF91)</f>
        <v>1</v>
      </c>
      <c r="DF42" s="44">
        <f>IF(ISNA('INPUT_-_WP1_criteria'!AG91),"#N/A",'INPUT_-_WP1_criteria'!AG91)</f>
        <v>0.66</v>
      </c>
      <c r="DG42" s="44">
        <f>IF(ISNA('INPUT_-_WP1_criteria'!AH91),"#N/A",'INPUT_-_WP1_criteria'!AH91)</f>
        <v>0.33</v>
      </c>
      <c r="DH42" s="44">
        <f>IF(ISNA('INPUT_-_WP1_criteria'!AI91),"#N/A",'INPUT_-_WP1_criteria'!AI91)</f>
        <v>0.66</v>
      </c>
      <c r="DI42" s="44">
        <f>IF(ISNA('INPUT_-_WP1_criteria'!AJ91),"#N/A",'INPUT_-_WP1_criteria'!AJ91)</f>
        <v>1</v>
      </c>
      <c r="DJ42" s="44">
        <f>IF(ISNA('INPUT_-_WP1_criteria'!AK91),"#N/A",'INPUT_-_WP1_criteria'!AK91)</f>
        <v>1</v>
      </c>
      <c r="DK42" s="44">
        <f>IF(ISNA('INPUT_-_WP1_criteria'!AL91),"#N/A",'INPUT_-_WP1_criteria'!AL91)</f>
        <v>1</v>
      </c>
      <c r="DL42" s="44">
        <f>IF(ISNA('INPUT_-_WP1_criteria'!AM91),"#N/A",'INPUT_-_WP1_criteria'!AM91)</f>
        <v>0</v>
      </c>
      <c r="DM42" s="44">
        <f>IF(ISNA('INPUT_-_WP1_criteria'!AN91),"#N/A",'INPUT_-_WP1_criteria'!AN91)</f>
        <v>0.33</v>
      </c>
      <c r="DN42" s="44">
        <f>IF(ISNA('INPUT_-_WP1_criteria'!AO91),"#N/A",'INPUT_-_WP1_criteria'!AO91)</f>
        <v>0</v>
      </c>
      <c r="DO42" s="44">
        <f>IF(ISNA('INPUT_-_WP1_criteria'!AP91),"#N/A",'INPUT_-_WP1_criteria'!AP91)</f>
        <v>0.66</v>
      </c>
      <c r="DP42" s="44">
        <f>IF(ISNA('INPUT_-_WP1_criteria'!AQ91),"#N/A",'INPUT_-_WP1_criteria'!AQ91)</f>
        <v>0</v>
      </c>
      <c r="DQ42" s="44">
        <f>IF(ISNA('INPUT_-_WP1_criteria'!AR91),"#N/A",'INPUT_-_WP1_criteria'!AR91)</f>
        <v>0.33</v>
      </c>
      <c r="DR42" s="44">
        <f>IF(ISNA('INPUT_-_WP1_criteria'!AS91),"#N/A",'INPUT_-_WP1_criteria'!AS91)</f>
        <v>0.33</v>
      </c>
      <c r="DS42" s="44">
        <f>IF(ISNA('INPUT_-_WP1_criteria'!AT91),"#N/A",'INPUT_-_WP1_criteria'!AT91)</f>
        <v>1</v>
      </c>
      <c r="DT42" s="44">
        <f>IF(ISNA('INPUT_-_WP1_criteria'!AU91),"#N/A",'INPUT_-_WP1_criteria'!AU91)</f>
        <v>1</v>
      </c>
      <c r="DU42" s="44">
        <f>IF(ISNA('INPUT_-_WP1_criteria'!AV91),"#N/A",'INPUT_-_WP1_criteria'!AV91)</f>
        <v>0.33</v>
      </c>
      <c r="DV42" s="44">
        <f>IF(ISNA('INPUT_-_WP1_criteria'!AW91),"#N/A",'INPUT_-_WP1_criteria'!AW91)</f>
        <v>0</v>
      </c>
      <c r="DW42" s="44">
        <f>IF(ISNA('INPUT_-_WP1_criteria'!AX91),"#N/A",'INPUT_-_WP1_criteria'!AX91)</f>
        <v>0.66</v>
      </c>
      <c r="DX42" s="44">
        <f>IF(ISNA('INPUT_-_WP1_criteria'!AY91),"#N/A",'INPUT_-_WP1_criteria'!AY91)</f>
        <v>0</v>
      </c>
      <c r="DY42" s="44">
        <f>IF(ISNA('INPUT_-_WP1_criteria'!AZ91),"#N/A",'INPUT_-_WP1_criteria'!AZ91)</f>
        <v>0</v>
      </c>
      <c r="DZ42" s="44">
        <f>IF(ISNA('INPUT_-_WP1_criteria'!BA91),"#N/A",'INPUT_-_WP1_criteria'!BA91)</f>
        <v>0</v>
      </c>
      <c r="EA42" s="181">
        <f>IF(ISNA('INPUT_-_WP1_criteria'!BB91),"#N/A",'INPUT_-_WP1_criteria'!BB91)</f>
        <v>0</v>
      </c>
      <c r="EB42" s="187"/>
      <c r="EC42" s="184">
        <f>IF(ISNA('INPUT_-_WP1_criteria'!BC91),"#N/A",'INPUT_-_WP1_criteria'!BC91)</f>
        <v>1</v>
      </c>
      <c r="ED42" s="44">
        <f>IF(ISNA('INPUT_-_WP1_criteria'!BD91),"#N/A",'INPUT_-_WP1_criteria'!BD91)</f>
        <v>0.33</v>
      </c>
      <c r="EE42" s="44">
        <f>IF(ISNA('INPUT_-_WP1_criteria'!BE91),"#N/A",'INPUT_-_WP1_criteria'!BE91)</f>
        <v>0.33</v>
      </c>
      <c r="EF42" s="44">
        <f>IF(ISNA('INPUT_-_WP1_criteria'!BF91),"#N/A",'INPUT_-_WP1_criteria'!BF91)</f>
        <v>1</v>
      </c>
      <c r="EG42" s="44">
        <f>IF(ISNA('INPUT_-_WP1_criteria'!BG91),"#N/A",'INPUT_-_WP1_criteria'!BG91)</f>
        <v>0.33</v>
      </c>
      <c r="EH42" s="44">
        <f>IF(ISNA('INPUT_-_WP1_criteria'!BH91),"#N/A",'INPUT_-_WP1_criteria'!BH91)</f>
        <v>1</v>
      </c>
      <c r="EI42" s="44">
        <f>IF(ISNA('INPUT_-_WP1_criteria'!BI91),"#N/A",'INPUT_-_WP1_criteria'!BI91)</f>
        <v>1</v>
      </c>
      <c r="EJ42" s="44">
        <f>IF(ISNA('INPUT_-_WP1_criteria'!BJ91),"#N/A",'INPUT_-_WP1_criteria'!BJ91)</f>
        <v>1</v>
      </c>
      <c r="EK42" s="44">
        <f>IF(ISNA('INPUT_-_WP1_criteria'!BK91),"#N/A",'INPUT_-_WP1_criteria'!BK91)</f>
        <v>0.33</v>
      </c>
      <c r="EL42" s="44">
        <f>IF(ISNA('INPUT_-_WP1_criteria'!BL91),"#N/A",'INPUT_-_WP1_criteria'!BL91)</f>
        <v>1</v>
      </c>
      <c r="EM42" s="44">
        <f>IF(ISNA('INPUT_-_WP1_criteria'!BM91),"#N/A",'INPUT_-_WP1_criteria'!BM91)</f>
        <v>1</v>
      </c>
      <c r="EN42" s="44">
        <f>IF(ISNA('INPUT_-_WP1_criteria'!BN91),"#N/A",'INPUT_-_WP1_criteria'!BN91)</f>
        <v>0.33</v>
      </c>
      <c r="EO42" s="44">
        <f>IF(ISNA('INPUT_-_WP1_criteria'!BO91),"#N/A",'INPUT_-_WP1_criteria'!BO91)</f>
        <v>0</v>
      </c>
      <c r="EP42" s="44">
        <f>IF(ISNA('INPUT_-_WP1_criteria'!BP91),"#N/A",'INPUT_-_WP1_criteria'!BP91)</f>
        <v>0</v>
      </c>
      <c r="EQ42" s="44">
        <f>IF(ISNA('INPUT_-_WP1_criteria'!BQ91),"#N/A",'INPUT_-_WP1_criteria'!BQ91)</f>
        <v>0</v>
      </c>
      <c r="ER42" s="44">
        <f>IF(ISNA('INPUT_-_WP1_criteria'!BR91),"#N/A",'INPUT_-_WP1_criteria'!BR91)</f>
        <v>0</v>
      </c>
      <c r="ES42" s="44">
        <f>IF(ISNA('INPUT_-_WP1_criteria'!BS91),"#N/A",'INPUT_-_WP1_criteria'!BS91)</f>
        <v>0.66</v>
      </c>
      <c r="ET42" s="44">
        <f>IF(ISNA('INPUT_-_WP1_criteria'!BT91),"#N/A",'INPUT_-_WP1_criteria'!BT91)</f>
        <v>0</v>
      </c>
      <c r="EU42" s="44">
        <f>IF(ISNA('INPUT_-_WP1_criteria'!BU91),"#N/A",'INPUT_-_WP1_criteria'!BU91)</f>
        <v>0</v>
      </c>
      <c r="EV42" s="44">
        <f>IF(ISNA('INPUT_-_WP1_criteria'!BV91),"#N/A",'INPUT_-_WP1_criteria'!BV91)</f>
        <v>0</v>
      </c>
      <c r="EW42" s="44">
        <f>IF(ISNA('INPUT_-_WP1_criteria'!BW91),"#N/A",'INPUT_-_WP1_criteria'!BW91)</f>
        <v>0</v>
      </c>
      <c r="EX42" s="44">
        <f>IF(ISNA('INPUT_-_WP1_criteria'!BX91),"#N/A",'INPUT_-_WP1_criteria'!BX91)</f>
        <v>0</v>
      </c>
      <c r="EY42" s="44">
        <f>IF(ISNA('INPUT_-_WP1_criteria'!BY91),"#N/A",'INPUT_-_WP1_criteria'!BY91)</f>
        <v>0</v>
      </c>
      <c r="EZ42" s="44"/>
      <c r="HN42" s="179"/>
    </row>
    <row r="43" spans="1:222" customFormat="1">
      <c r="A43" s="40">
        <f>A42+1</f>
        <v>34</v>
      </c>
      <c r="B43" s="199"/>
      <c r="C43" s="55" t="s">
        <v>178</v>
      </c>
      <c r="D43" s="42">
        <v>3</v>
      </c>
      <c r="E43" s="43" t="str">
        <f>'INPUT_-_WP1_criteria'!C92</f>
        <v>dedicated</v>
      </c>
      <c r="F43" s="43" t="str">
        <f>'INPUT_-_WP1_criteria'!D92</f>
        <v>Mixed</v>
      </c>
      <c r="G43" s="43" t="str">
        <f>'INPUT_-_WP1_criteria'!E92</f>
        <v>Mixed</v>
      </c>
      <c r="H43" s="43" t="str">
        <f>'INPUT_-_WP1_criteria'!F92</f>
        <v>Mixed</v>
      </c>
      <c r="I43" s="43" t="str">
        <f>'INPUT_-_WP1_criteria'!G92</f>
        <v>Mixed</v>
      </c>
      <c r="J43" s="43" t="str">
        <f>'INPUT_-_WP1_criteria'!H92</f>
        <v>Mixed</v>
      </c>
      <c r="K43" s="43" t="str">
        <f>'INPUT_-_WP1_criteria'!I92</f>
        <v>Shared</v>
      </c>
      <c r="L43" s="43" t="str">
        <f>'INPUT_-_WP1_criteria'!J92</f>
        <v>N/A</v>
      </c>
      <c r="M43" s="43" t="str">
        <f>'INPUT_-_WP1_criteria'!K92</f>
        <v>dedicated</v>
      </c>
      <c r="N43" s="43" t="str">
        <f>'INPUT_-_WP1_criteria'!L92</f>
        <v>dedicated</v>
      </c>
      <c r="O43" s="43" t="str">
        <f>'INPUT_-_WP1_criteria'!M92</f>
        <v>N/A</v>
      </c>
      <c r="P43" s="43" t="str">
        <f>'INPUT_-_WP1_criteria'!N92</f>
        <v>Dedicated</v>
      </c>
      <c r="Q43" s="43" t="str">
        <f>'INPUT_-_WP1_criteria'!O92</f>
        <v>Mixed</v>
      </c>
      <c r="R43" s="43" t="str">
        <f>'INPUT_-_WP1_criteria'!P92</f>
        <v>Dedicated</v>
      </c>
      <c r="S43" s="43" t="str">
        <f>'INPUT_-_WP1_criteria'!Q92</f>
        <v>Dedicated</v>
      </c>
      <c r="T43" s="43" t="str">
        <f>'INPUT_-_WP1_criteria'!R92</f>
        <v>Dedicated</v>
      </c>
      <c r="U43" s="43" t="str">
        <f>'INPUT_-_WP1_criteria'!S92</f>
        <v>Dedicated</v>
      </c>
      <c r="V43" s="43" t="str">
        <f>'INPUT_-_WP1_criteria'!T92</f>
        <v>Dedicated</v>
      </c>
      <c r="W43" s="43" t="str">
        <f>'INPUT_-_WP1_criteria'!U92</f>
        <v>dedicated</v>
      </c>
      <c r="X43" s="43" t="str">
        <f>'INPUT_-_WP1_criteria'!V92</f>
        <v>Dedicated</v>
      </c>
      <c r="Y43" s="43" t="str">
        <f>'INPUT_-_WP1_criteria'!W92</f>
        <v>Dedicated</v>
      </c>
      <c r="Z43" s="43" t="str">
        <f>'INPUT_-_WP1_criteria'!X92</f>
        <v>Dedicated</v>
      </c>
      <c r="AA43" s="43" t="str">
        <f>'INPUT_-_WP1_criteria'!Y92</f>
        <v>Dedicated</v>
      </c>
      <c r="AB43" s="43" t="str">
        <f>'INPUT_-_WP1_criteria'!Z92</f>
        <v>Dedicated</v>
      </c>
      <c r="AC43" s="43" t="str">
        <f>'INPUT_-_WP1_criteria'!AA92</f>
        <v>Dedicated</v>
      </c>
      <c r="AD43" s="43" t="str">
        <f>'INPUT_-_WP1_criteria'!AB92</f>
        <v>Dedicated</v>
      </c>
      <c r="AE43" s="43" t="str">
        <f>'INPUT_-_WP1_criteria'!AC92</f>
        <v>N/A</v>
      </c>
      <c r="AF43" s="43" t="str">
        <f>'INPUT_-_WP1_criteria'!AD92</f>
        <v>Dedicated</v>
      </c>
      <c r="AG43" s="43" t="str">
        <f>'INPUT_-_WP1_criteria'!AE92</f>
        <v>Dedicated</v>
      </c>
      <c r="AH43" s="43" t="str">
        <f>'INPUT_-_WP1_criteria'!AF92</f>
        <v>Dedicated</v>
      </c>
      <c r="AI43" s="43" t="str">
        <f>'INPUT_-_WP1_criteria'!AG92</f>
        <v>Dedicated</v>
      </c>
      <c r="AJ43" s="43" t="str">
        <f>'INPUT_-_WP1_criteria'!AH92</f>
        <v>dedicated</v>
      </c>
      <c r="AK43" s="43" t="str">
        <f>'INPUT_-_WP1_criteria'!AI92</f>
        <v>Dedicated</v>
      </c>
      <c r="AL43" s="43" t="str">
        <f>'INPUT_-_WP1_criteria'!AJ92</f>
        <v>Dedicated</v>
      </c>
      <c r="AM43" s="43" t="str">
        <f>'INPUT_-_WP1_criteria'!AK92</f>
        <v>Dedicated</v>
      </c>
      <c r="AN43" s="43" t="str">
        <f>'INPUT_-_WP1_criteria'!AL92</f>
        <v>Dedicated</v>
      </c>
      <c r="AO43" s="43" t="str">
        <f>'INPUT_-_WP1_criteria'!AM92</f>
        <v>N/A</v>
      </c>
      <c r="AP43" s="43" t="str">
        <f>'INPUT_-_WP1_criteria'!AN92</f>
        <v>dedicated</v>
      </c>
      <c r="AQ43" s="43" t="str">
        <f>'INPUT_-_WP1_criteria'!AO92</f>
        <v>N/A</v>
      </c>
      <c r="AR43" s="43" t="str">
        <f>'INPUT_-_WP1_criteria'!AP92</f>
        <v>Dedicated</v>
      </c>
      <c r="AS43" s="43" t="str">
        <f>'INPUT_-_WP1_criteria'!AQ92</f>
        <v>N/A</v>
      </c>
      <c r="AT43" s="43" t="str">
        <f>'INPUT_-_WP1_criteria'!AR92</f>
        <v>Dedicated</v>
      </c>
      <c r="AU43" s="43" t="str">
        <f>'INPUT_-_WP1_criteria'!AS92</f>
        <v>N/A</v>
      </c>
      <c r="AV43" s="43" t="str">
        <f>'INPUT_-_WP1_criteria'!AT92</f>
        <v>Dedicated</v>
      </c>
      <c r="AW43" s="43" t="str">
        <f>'INPUT_-_WP1_criteria'!AU92</f>
        <v>dedicated</v>
      </c>
      <c r="AX43" s="43" t="str">
        <f>'INPUT_-_WP1_criteria'!AV92</f>
        <v>Shared</v>
      </c>
      <c r="AY43" s="43" t="str">
        <f>'INPUT_-_WP1_criteria'!AW92</f>
        <v>N/A</v>
      </c>
      <c r="AZ43" s="43" t="str">
        <f>'INPUT_-_WP1_criteria'!AX92</f>
        <v>N/A</v>
      </c>
      <c r="BA43" s="43" t="str">
        <f>'INPUT_-_WP1_criteria'!AY92</f>
        <v>N/A</v>
      </c>
      <c r="BB43" s="43" t="str">
        <f>'INPUT_-_WP1_criteria'!AZ92</f>
        <v>N/A</v>
      </c>
      <c r="BC43" s="43" t="str">
        <f>'INPUT_-_WP1_criteria'!BA92</f>
        <v>N/A</v>
      </c>
      <c r="BD43" s="132" t="str">
        <f>'INPUT_-_WP1_criteria'!BB92</f>
        <v>N/A</v>
      </c>
      <c r="BE43" s="139" t="str">
        <f>'INPUT_-_WP1_criteria'!BC92</f>
        <v>dedicated</v>
      </c>
      <c r="BF43" s="43" t="str">
        <f>'INPUT_-_WP1_criteria'!BD92</f>
        <v>dedicated</v>
      </c>
      <c r="BG43" s="43" t="str">
        <f>'INPUT_-_WP1_criteria'!BE92</f>
        <v>shared</v>
      </c>
      <c r="BH43" s="43" t="str">
        <f>'INPUT_-_WP1_criteria'!BF92</f>
        <v>dedicated</v>
      </c>
      <c r="BI43" s="43" t="str">
        <f>'INPUT_-_WP1_criteria'!BG92</f>
        <v>Mixed</v>
      </c>
      <c r="BJ43" s="43" t="str">
        <f>'INPUT_-_WP1_criteria'!BH92</f>
        <v>Dedicated</v>
      </c>
      <c r="BK43" s="43" t="str">
        <f>'INPUT_-_WP1_criteria'!BI92</f>
        <v>N/A</v>
      </c>
      <c r="BL43" s="43" t="str">
        <f>'INPUT_-_WP1_criteria'!BJ92</f>
        <v>Dedicated</v>
      </c>
      <c r="BM43" s="43" t="str">
        <f>'INPUT_-_WP1_criteria'!BK92</f>
        <v>Dedicated</v>
      </c>
      <c r="BN43" s="43" t="str">
        <f>'INPUT_-_WP1_criteria'!BL92</f>
        <v>Dedicated</v>
      </c>
      <c r="BO43" s="43" t="str">
        <f>'INPUT_-_WP1_criteria'!BM92</f>
        <v>dedicated</v>
      </c>
      <c r="BP43" s="43" t="str">
        <f>'INPUT_-_WP1_criteria'!BN92</f>
        <v>Shared</v>
      </c>
      <c r="BQ43" s="43" t="str">
        <f>'INPUT_-_WP1_criteria'!BO92</f>
        <v>N/A</v>
      </c>
      <c r="BR43" s="43" t="str">
        <f>'INPUT_-_WP1_criteria'!BP92</f>
        <v>N/A</v>
      </c>
      <c r="BS43" s="43" t="str">
        <f>'INPUT_-_WP1_criteria'!BQ92</f>
        <v>N/A</v>
      </c>
      <c r="BT43" s="43" t="str">
        <f>'INPUT_-_WP1_criteria'!BR92</f>
        <v>N/A</v>
      </c>
      <c r="BU43" s="43" t="str">
        <f>'INPUT_-_WP1_criteria'!BS92</f>
        <v>N/A</v>
      </c>
      <c r="BV43" s="43" t="str">
        <f>'INPUT_-_WP1_criteria'!BT92</f>
        <v>N/A</v>
      </c>
      <c r="BW43" s="43" t="str">
        <f>'INPUT_-_WP1_criteria'!BU92</f>
        <v>N/A</v>
      </c>
      <c r="BX43" s="43" t="str">
        <f>'INPUT_-_WP1_criteria'!BV92</f>
        <v>N/A</v>
      </c>
      <c r="BY43" s="43" t="str">
        <f>'INPUT_-_WP1_criteria'!BW92</f>
        <v>N/A</v>
      </c>
      <c r="BZ43" s="43" t="str">
        <f>'INPUT_-_WP1_criteria'!BX92</f>
        <v>N/A</v>
      </c>
      <c r="CA43" s="43" t="str">
        <f>'INPUT_-_WP1_criteria'!BY92</f>
        <v>N/A</v>
      </c>
      <c r="CB43" s="44">
        <f>IF(ISNA('INPUT_-_WP1_criteria'!C93),"#N/A",'INPUT_-_WP1_criteria'!C93)</f>
        <v>1</v>
      </c>
      <c r="CC43" s="44">
        <f>IF(ISNA('INPUT_-_WP1_criteria'!D93),"#N/A",'INPUT_-_WP1_criteria'!D93)</f>
        <v>0.66</v>
      </c>
      <c r="CD43" s="44">
        <f>IF(ISNA('INPUT_-_WP1_criteria'!E93),"#N/A",'INPUT_-_WP1_criteria'!E93)</f>
        <v>0.66</v>
      </c>
      <c r="CE43" s="44">
        <f>IF(ISNA('INPUT_-_WP1_criteria'!F93),"#N/A",'INPUT_-_WP1_criteria'!F93)</f>
        <v>0.66</v>
      </c>
      <c r="CF43" s="44">
        <f>IF(ISNA('INPUT_-_WP1_criteria'!G93),"#N/A",'INPUT_-_WP1_criteria'!G93)</f>
        <v>0.66</v>
      </c>
      <c r="CG43" s="44">
        <f>IF(ISNA('INPUT_-_WP1_criteria'!H93),"#N/A",'INPUT_-_WP1_criteria'!H93)</f>
        <v>0.66</v>
      </c>
      <c r="CH43" s="44">
        <f>IF(ISNA('INPUT_-_WP1_criteria'!I93),"#N/A",'INPUT_-_WP1_criteria'!I93)</f>
        <v>0.33</v>
      </c>
      <c r="CI43" s="44">
        <f>IF(ISNA('INPUT_-_WP1_criteria'!J93),"#N/A",'INPUT_-_WP1_criteria'!J93)</f>
        <v>0</v>
      </c>
      <c r="CJ43" s="44">
        <f>IF(ISNA('INPUT_-_WP1_criteria'!K93),"#N/A",'INPUT_-_WP1_criteria'!K93)</f>
        <v>1</v>
      </c>
      <c r="CK43" s="44">
        <f>IF(ISNA('INPUT_-_WP1_criteria'!L93),"#N/A",'INPUT_-_WP1_criteria'!L93)</f>
        <v>1</v>
      </c>
      <c r="CL43" s="44">
        <f>IF(ISNA('INPUT_-_WP1_criteria'!M93),"#N/A",'INPUT_-_WP1_criteria'!M93)</f>
        <v>0</v>
      </c>
      <c r="CM43" s="44">
        <f>IF(ISNA('INPUT_-_WP1_criteria'!N93),"#N/A",'INPUT_-_WP1_criteria'!N93)</f>
        <v>1</v>
      </c>
      <c r="CN43" s="44">
        <f>IF(ISNA('INPUT_-_WP1_criteria'!O93),"#N/A",'INPUT_-_WP1_criteria'!O93)</f>
        <v>0.66</v>
      </c>
      <c r="CO43" s="44">
        <f>IF(ISNA('INPUT_-_WP1_criteria'!P93),"#N/A",'INPUT_-_WP1_criteria'!P93)</f>
        <v>1</v>
      </c>
      <c r="CP43" s="44">
        <f>IF(ISNA('INPUT_-_WP1_criteria'!Q93),"#N/A",'INPUT_-_WP1_criteria'!Q93)</f>
        <v>1</v>
      </c>
      <c r="CQ43" s="44">
        <f>IF(ISNA('INPUT_-_WP1_criteria'!R93),"#N/A",'INPUT_-_WP1_criteria'!R93)</f>
        <v>1</v>
      </c>
      <c r="CR43" s="44">
        <f>IF(ISNA('INPUT_-_WP1_criteria'!S93),"#N/A",'INPUT_-_WP1_criteria'!S93)</f>
        <v>1</v>
      </c>
      <c r="CS43" s="44">
        <f>IF(ISNA('INPUT_-_WP1_criteria'!T93),"#N/A",'INPUT_-_WP1_criteria'!T93)</f>
        <v>1</v>
      </c>
      <c r="CT43" s="44">
        <f>IF(ISNA('INPUT_-_WP1_criteria'!U93),"#N/A",'INPUT_-_WP1_criteria'!U93)</f>
        <v>1</v>
      </c>
      <c r="CU43" s="44">
        <f>IF(ISNA('INPUT_-_WP1_criteria'!V93),"#N/A",'INPUT_-_WP1_criteria'!V93)</f>
        <v>1</v>
      </c>
      <c r="CV43" s="44">
        <f>IF(ISNA('INPUT_-_WP1_criteria'!W93),"#N/A",'INPUT_-_WP1_criteria'!W93)</f>
        <v>1</v>
      </c>
      <c r="CW43" s="44">
        <f>IF(ISNA('INPUT_-_WP1_criteria'!X93),"#N/A",'INPUT_-_WP1_criteria'!X93)</f>
        <v>1</v>
      </c>
      <c r="CX43" s="44">
        <f>IF(ISNA('INPUT_-_WP1_criteria'!Y93),"#N/A",'INPUT_-_WP1_criteria'!Y93)</f>
        <v>1</v>
      </c>
      <c r="CY43" s="44">
        <f>IF(ISNA('INPUT_-_WP1_criteria'!Z93),"#N/A",'INPUT_-_WP1_criteria'!Z93)</f>
        <v>1</v>
      </c>
      <c r="CZ43" s="44">
        <f>IF(ISNA('INPUT_-_WP1_criteria'!AA93),"#N/A",'INPUT_-_WP1_criteria'!AA93)</f>
        <v>1</v>
      </c>
      <c r="DA43" s="44">
        <f>IF(ISNA('INPUT_-_WP1_criteria'!AB93),"#N/A",'INPUT_-_WP1_criteria'!AB93)</f>
        <v>1</v>
      </c>
      <c r="DB43" s="44">
        <f>IF(ISNA('INPUT_-_WP1_criteria'!AC93),"#N/A",'INPUT_-_WP1_criteria'!AC93)</f>
        <v>0</v>
      </c>
      <c r="DC43" s="44">
        <f>IF(ISNA('INPUT_-_WP1_criteria'!AD93),"#N/A",'INPUT_-_WP1_criteria'!AD93)</f>
        <v>1</v>
      </c>
      <c r="DD43" s="44">
        <f>IF(ISNA('INPUT_-_WP1_criteria'!AE93),"#N/A",'INPUT_-_WP1_criteria'!AE93)</f>
        <v>1</v>
      </c>
      <c r="DE43" s="44">
        <f>IF(ISNA('INPUT_-_WP1_criteria'!AF93),"#N/A",'INPUT_-_WP1_criteria'!AF93)</f>
        <v>1</v>
      </c>
      <c r="DF43" s="44">
        <f>IF(ISNA('INPUT_-_WP1_criteria'!AG93),"#N/A",'INPUT_-_WP1_criteria'!AG93)</f>
        <v>1</v>
      </c>
      <c r="DG43" s="44">
        <f>IF(ISNA('INPUT_-_WP1_criteria'!AH93),"#N/A",'INPUT_-_WP1_criteria'!AH93)</f>
        <v>1</v>
      </c>
      <c r="DH43" s="44">
        <f>IF(ISNA('INPUT_-_WP1_criteria'!AI93),"#N/A",'INPUT_-_WP1_criteria'!AI93)</f>
        <v>1</v>
      </c>
      <c r="DI43" s="44">
        <f>IF(ISNA('INPUT_-_WP1_criteria'!AJ93),"#N/A",'INPUT_-_WP1_criteria'!AJ93)</f>
        <v>1</v>
      </c>
      <c r="DJ43" s="44">
        <f>IF(ISNA('INPUT_-_WP1_criteria'!AK93),"#N/A",'INPUT_-_WP1_criteria'!AK93)</f>
        <v>1</v>
      </c>
      <c r="DK43" s="44">
        <f>IF(ISNA('INPUT_-_WP1_criteria'!AL93),"#N/A",'INPUT_-_WP1_criteria'!AL93)</f>
        <v>1</v>
      </c>
      <c r="DL43" s="44">
        <f>IF(ISNA('INPUT_-_WP1_criteria'!AM93),"#N/A",'INPUT_-_WP1_criteria'!AM93)</f>
        <v>0</v>
      </c>
      <c r="DM43" s="44">
        <f>IF(ISNA('INPUT_-_WP1_criteria'!AN93),"#N/A",'INPUT_-_WP1_criteria'!AN93)</f>
        <v>1</v>
      </c>
      <c r="DN43" s="44">
        <f>IF(ISNA('INPUT_-_WP1_criteria'!AO93),"#N/A",'INPUT_-_WP1_criteria'!AO93)</f>
        <v>0</v>
      </c>
      <c r="DO43" s="44">
        <f>IF(ISNA('INPUT_-_WP1_criteria'!AP93),"#N/A",'INPUT_-_WP1_criteria'!AP93)</f>
        <v>1</v>
      </c>
      <c r="DP43" s="44">
        <f>IF(ISNA('INPUT_-_WP1_criteria'!AQ93),"#N/A",'INPUT_-_WP1_criteria'!AQ93)</f>
        <v>0</v>
      </c>
      <c r="DQ43" s="44">
        <f>IF(ISNA('INPUT_-_WP1_criteria'!AR93),"#N/A",'INPUT_-_WP1_criteria'!AR93)</f>
        <v>1</v>
      </c>
      <c r="DR43" s="44">
        <f>IF(ISNA('INPUT_-_WP1_criteria'!AS93),"#N/A",'INPUT_-_WP1_criteria'!AS93)</f>
        <v>0</v>
      </c>
      <c r="DS43" s="44">
        <f>IF(ISNA('INPUT_-_WP1_criteria'!AT93),"#N/A",'INPUT_-_WP1_criteria'!AT93)</f>
        <v>1</v>
      </c>
      <c r="DT43" s="44">
        <f>IF(ISNA('INPUT_-_WP1_criteria'!AU93),"#N/A",'INPUT_-_WP1_criteria'!AU93)</f>
        <v>1</v>
      </c>
      <c r="DU43" s="44">
        <f>IF(ISNA('INPUT_-_WP1_criteria'!AV93),"#N/A",'INPUT_-_WP1_criteria'!AV93)</f>
        <v>0.33</v>
      </c>
      <c r="DV43" s="44">
        <f>IF(ISNA('INPUT_-_WP1_criteria'!AW93),"#N/A",'INPUT_-_WP1_criteria'!AW93)</f>
        <v>0</v>
      </c>
      <c r="DW43" s="44">
        <f>IF(ISNA('INPUT_-_WP1_criteria'!AX93),"#N/A",'INPUT_-_WP1_criteria'!AX93)</f>
        <v>0</v>
      </c>
      <c r="DX43" s="44">
        <f>IF(ISNA('INPUT_-_WP1_criteria'!AY93),"#N/A",'INPUT_-_WP1_criteria'!AY93)</f>
        <v>0</v>
      </c>
      <c r="DY43" s="44">
        <f>IF(ISNA('INPUT_-_WP1_criteria'!AZ93),"#N/A",'INPUT_-_WP1_criteria'!AZ93)</f>
        <v>0</v>
      </c>
      <c r="DZ43" s="44">
        <f>IF(ISNA('INPUT_-_WP1_criteria'!BA93),"#N/A",'INPUT_-_WP1_criteria'!BA93)</f>
        <v>0</v>
      </c>
      <c r="EA43" s="181">
        <f>IF(ISNA('INPUT_-_WP1_criteria'!BB93),"#N/A",'INPUT_-_WP1_criteria'!BB93)</f>
        <v>0</v>
      </c>
      <c r="EB43" s="187"/>
      <c r="EC43" s="184">
        <f>IF(ISNA('INPUT_-_WP1_criteria'!BC93),"#N/A",'INPUT_-_WP1_criteria'!BC93)</f>
        <v>1</v>
      </c>
      <c r="ED43" s="44">
        <f>IF(ISNA('INPUT_-_WP1_criteria'!BD93),"#N/A",'INPUT_-_WP1_criteria'!BD93)</f>
        <v>1</v>
      </c>
      <c r="EE43" s="44">
        <f>IF(ISNA('INPUT_-_WP1_criteria'!BE93),"#N/A",'INPUT_-_WP1_criteria'!BE93)</f>
        <v>0.33</v>
      </c>
      <c r="EF43" s="44">
        <f>IF(ISNA('INPUT_-_WP1_criteria'!BF93),"#N/A",'INPUT_-_WP1_criteria'!BF93)</f>
        <v>1</v>
      </c>
      <c r="EG43" s="44">
        <f>IF(ISNA('INPUT_-_WP1_criteria'!BG93),"#N/A",'INPUT_-_WP1_criteria'!BG93)</f>
        <v>0.66</v>
      </c>
      <c r="EH43" s="44">
        <f>IF(ISNA('INPUT_-_WP1_criteria'!BH93),"#N/A",'INPUT_-_WP1_criteria'!BH93)</f>
        <v>1</v>
      </c>
      <c r="EI43" s="44">
        <f>IF(ISNA('INPUT_-_WP1_criteria'!BI93),"#N/A",'INPUT_-_WP1_criteria'!BI93)</f>
        <v>0</v>
      </c>
      <c r="EJ43" s="44">
        <f>IF(ISNA('INPUT_-_WP1_criteria'!BJ93),"#N/A",'INPUT_-_WP1_criteria'!BJ93)</f>
        <v>1</v>
      </c>
      <c r="EK43" s="44">
        <f>IF(ISNA('INPUT_-_WP1_criteria'!BK93),"#N/A",'INPUT_-_WP1_criteria'!BK93)</f>
        <v>1</v>
      </c>
      <c r="EL43" s="44">
        <f>IF(ISNA('INPUT_-_WP1_criteria'!BL93),"#N/A",'INPUT_-_WP1_criteria'!BL93)</f>
        <v>1</v>
      </c>
      <c r="EM43" s="44">
        <f>IF(ISNA('INPUT_-_WP1_criteria'!BM93),"#N/A",'INPUT_-_WP1_criteria'!BM93)</f>
        <v>1</v>
      </c>
      <c r="EN43" s="44">
        <f>IF(ISNA('INPUT_-_WP1_criteria'!BN93),"#N/A",'INPUT_-_WP1_criteria'!BN93)</f>
        <v>0.33</v>
      </c>
      <c r="EO43" s="44">
        <f>IF(ISNA('INPUT_-_WP1_criteria'!BO93),"#N/A",'INPUT_-_WP1_criteria'!BO93)</f>
        <v>0</v>
      </c>
      <c r="EP43" s="44">
        <f>IF(ISNA('INPUT_-_WP1_criteria'!BP93),"#N/A",'INPUT_-_WP1_criteria'!BP93)</f>
        <v>0</v>
      </c>
      <c r="EQ43" s="44">
        <f>IF(ISNA('INPUT_-_WP1_criteria'!BQ93),"#N/A",'INPUT_-_WP1_criteria'!BQ93)</f>
        <v>0</v>
      </c>
      <c r="ER43" s="44">
        <f>IF(ISNA('INPUT_-_WP1_criteria'!BR93),"#N/A",'INPUT_-_WP1_criteria'!BR93)</f>
        <v>0</v>
      </c>
      <c r="ES43" s="44">
        <f>IF(ISNA('INPUT_-_WP1_criteria'!BS93),"#N/A",'INPUT_-_WP1_criteria'!BS93)</f>
        <v>0</v>
      </c>
      <c r="ET43" s="44">
        <f>IF(ISNA('INPUT_-_WP1_criteria'!BT93),"#N/A",'INPUT_-_WP1_criteria'!BT93)</f>
        <v>0</v>
      </c>
      <c r="EU43" s="44">
        <f>IF(ISNA('INPUT_-_WP1_criteria'!BU93),"#N/A",'INPUT_-_WP1_criteria'!BU93)</f>
        <v>0</v>
      </c>
      <c r="EV43" s="44">
        <f>IF(ISNA('INPUT_-_WP1_criteria'!BV93),"#N/A",'INPUT_-_WP1_criteria'!BV93)</f>
        <v>0</v>
      </c>
      <c r="EW43" s="44">
        <f>IF(ISNA('INPUT_-_WP1_criteria'!BW93),"#N/A",'INPUT_-_WP1_criteria'!BW93)</f>
        <v>0</v>
      </c>
      <c r="EX43" s="44">
        <f>IF(ISNA('INPUT_-_WP1_criteria'!BX93),"#N/A",'INPUT_-_WP1_criteria'!BX93)</f>
        <v>0</v>
      </c>
      <c r="EY43" s="44">
        <f>IF(ISNA('INPUT_-_WP1_criteria'!BY93),"#N/A",'INPUT_-_WP1_criteria'!BY93)</f>
        <v>0</v>
      </c>
      <c r="EZ43" s="44"/>
      <c r="HN43" s="179"/>
    </row>
    <row r="44" spans="1:222" customFormat="1">
      <c r="A44" s="53"/>
      <c r="B44" s="48"/>
      <c r="C44" s="54" t="s">
        <v>179</v>
      </c>
      <c r="D44" s="50"/>
      <c r="E44" s="51" t="s">
        <v>149</v>
      </c>
      <c r="F44" s="51" t="s">
        <v>149</v>
      </c>
      <c r="G44" s="51" t="s">
        <v>149</v>
      </c>
      <c r="H44" s="51" t="s">
        <v>149</v>
      </c>
      <c r="I44" s="51" t="s">
        <v>149</v>
      </c>
      <c r="J44" s="51" t="s">
        <v>149</v>
      </c>
      <c r="K44" s="51" t="s">
        <v>149</v>
      </c>
      <c r="L44" s="51" t="s">
        <v>149</v>
      </c>
      <c r="M44" s="51" t="s">
        <v>149</v>
      </c>
      <c r="N44" s="51" t="s">
        <v>149</v>
      </c>
      <c r="O44" s="51" t="s">
        <v>149</v>
      </c>
      <c r="P44" s="51" t="s">
        <v>149</v>
      </c>
      <c r="Q44" s="51" t="s">
        <v>149</v>
      </c>
      <c r="R44" s="51" t="s">
        <v>149</v>
      </c>
      <c r="S44" s="51" t="s">
        <v>149</v>
      </c>
      <c r="T44" s="51" t="s">
        <v>149</v>
      </c>
      <c r="U44" s="51" t="s">
        <v>149</v>
      </c>
      <c r="V44" s="51" t="s">
        <v>149</v>
      </c>
      <c r="W44" s="51" t="s">
        <v>149</v>
      </c>
      <c r="X44" s="51" t="s">
        <v>149</v>
      </c>
      <c r="Y44" s="51" t="s">
        <v>149</v>
      </c>
      <c r="Z44" s="51" t="s">
        <v>149</v>
      </c>
      <c r="AA44" s="51" t="s">
        <v>149</v>
      </c>
      <c r="AB44" s="51" t="s">
        <v>149</v>
      </c>
      <c r="AC44" s="51" t="s">
        <v>149</v>
      </c>
      <c r="AD44" s="51" t="s">
        <v>149</v>
      </c>
      <c r="AE44" s="51" t="s">
        <v>149</v>
      </c>
      <c r="AF44" s="51" t="s">
        <v>149</v>
      </c>
      <c r="AG44" s="51" t="s">
        <v>149</v>
      </c>
      <c r="AH44" s="51" t="s">
        <v>149</v>
      </c>
      <c r="AI44" s="51" t="s">
        <v>149</v>
      </c>
      <c r="AJ44" s="51" t="s">
        <v>149</v>
      </c>
      <c r="AK44" s="51" t="s">
        <v>149</v>
      </c>
      <c r="AL44" s="51" t="s">
        <v>149</v>
      </c>
      <c r="AM44" s="51" t="s">
        <v>149</v>
      </c>
      <c r="AN44" s="51" t="s">
        <v>149</v>
      </c>
      <c r="AO44" s="51" t="s">
        <v>149</v>
      </c>
      <c r="AP44" s="51" t="s">
        <v>149</v>
      </c>
      <c r="AQ44" s="51" t="s">
        <v>149</v>
      </c>
      <c r="AR44" s="51" t="s">
        <v>149</v>
      </c>
      <c r="AS44" s="51" t="s">
        <v>149</v>
      </c>
      <c r="AT44" s="51" t="s">
        <v>149</v>
      </c>
      <c r="AU44" s="51" t="s">
        <v>149</v>
      </c>
      <c r="AV44" s="51" t="s">
        <v>149</v>
      </c>
      <c r="AW44" s="51" t="s">
        <v>149</v>
      </c>
      <c r="AX44" s="51" t="s">
        <v>149</v>
      </c>
      <c r="AY44" s="51" t="s">
        <v>149</v>
      </c>
      <c r="AZ44" s="51" t="s">
        <v>149</v>
      </c>
      <c r="BA44" s="51" t="s">
        <v>149</v>
      </c>
      <c r="BB44" s="51" t="s">
        <v>149</v>
      </c>
      <c r="BC44" s="51" t="s">
        <v>149</v>
      </c>
      <c r="BD44" s="134" t="s">
        <v>149</v>
      </c>
      <c r="BE44" s="141" t="s">
        <v>149</v>
      </c>
      <c r="BF44" s="51" t="s">
        <v>149</v>
      </c>
      <c r="BG44" s="51" t="s">
        <v>149</v>
      </c>
      <c r="BH44" s="51" t="s">
        <v>149</v>
      </c>
      <c r="BI44" s="51" t="s">
        <v>149</v>
      </c>
      <c r="BJ44" s="51" t="s">
        <v>149</v>
      </c>
      <c r="BK44" s="51" t="s">
        <v>149</v>
      </c>
      <c r="BL44" s="51" t="s">
        <v>149</v>
      </c>
      <c r="BM44" s="51" t="s">
        <v>149</v>
      </c>
      <c r="BN44" s="51" t="s">
        <v>149</v>
      </c>
      <c r="BO44" s="51" t="s">
        <v>149</v>
      </c>
      <c r="BP44" s="51" t="s">
        <v>149</v>
      </c>
      <c r="BQ44" s="51" t="s">
        <v>149</v>
      </c>
      <c r="BR44" s="51" t="s">
        <v>149</v>
      </c>
      <c r="BS44" s="51"/>
      <c r="BT44" s="51"/>
      <c r="BU44" s="51"/>
      <c r="BV44" s="51"/>
      <c r="BW44" s="51"/>
      <c r="BX44" s="51"/>
      <c r="BY44" s="51"/>
      <c r="BZ44" s="51"/>
      <c r="CA44" s="51"/>
      <c r="CB44" s="52">
        <f>SUM(CB41:CB43)/3</f>
        <v>0.55333333333333334</v>
      </c>
      <c r="CC44" s="52">
        <f t="shared" ref="CC44:EO44" si="12">SUM(CC41:CC43)/3</f>
        <v>0.54999999999999993</v>
      </c>
      <c r="CD44" s="52">
        <f t="shared" si="12"/>
        <v>0.54999999999999993</v>
      </c>
      <c r="CE44" s="52">
        <f t="shared" si="12"/>
        <v>0.54999999999999993</v>
      </c>
      <c r="CF44" s="52">
        <f t="shared" si="12"/>
        <v>0.54999999999999993</v>
      </c>
      <c r="CG44" s="52">
        <f t="shared" si="12"/>
        <v>0.54999999999999993</v>
      </c>
      <c r="CH44" s="52">
        <f t="shared" si="12"/>
        <v>0.77666666666666673</v>
      </c>
      <c r="CI44" s="52">
        <f t="shared" si="12"/>
        <v>0</v>
      </c>
      <c r="CJ44" s="52">
        <f t="shared" si="12"/>
        <v>0.88666666666666671</v>
      </c>
      <c r="CK44" s="52">
        <f t="shared" si="12"/>
        <v>1</v>
      </c>
      <c r="CL44" s="52">
        <f t="shared" si="12"/>
        <v>0.22</v>
      </c>
      <c r="CM44" s="52">
        <f t="shared" si="12"/>
        <v>0.66333333333333333</v>
      </c>
      <c r="CN44" s="52">
        <f t="shared" si="12"/>
        <v>0.54999999999999993</v>
      </c>
      <c r="CO44" s="52">
        <f t="shared" si="12"/>
        <v>1</v>
      </c>
      <c r="CP44" s="52">
        <f t="shared" si="12"/>
        <v>0.55333333333333334</v>
      </c>
      <c r="CQ44" s="52">
        <f t="shared" si="12"/>
        <v>0.77333333333333343</v>
      </c>
      <c r="CR44" s="52">
        <f t="shared" si="12"/>
        <v>0.55333333333333334</v>
      </c>
      <c r="CS44" s="52">
        <f t="shared" si="12"/>
        <v>0.55333333333333334</v>
      </c>
      <c r="CT44" s="52">
        <f t="shared" si="12"/>
        <v>0.55333333333333334</v>
      </c>
      <c r="CU44" s="52">
        <f t="shared" si="12"/>
        <v>0.33333333333333331</v>
      </c>
      <c r="CV44" s="52">
        <f t="shared" si="12"/>
        <v>0.66333333333333333</v>
      </c>
      <c r="CW44" s="52">
        <f t="shared" si="12"/>
        <v>0.88666666666666671</v>
      </c>
      <c r="CX44" s="52">
        <f t="shared" si="12"/>
        <v>0.77333333333333343</v>
      </c>
      <c r="CY44" s="52">
        <f t="shared" si="12"/>
        <v>1</v>
      </c>
      <c r="CZ44" s="52">
        <f t="shared" si="12"/>
        <v>1</v>
      </c>
      <c r="DA44" s="52">
        <f t="shared" si="12"/>
        <v>0.77333333333333343</v>
      </c>
      <c r="DB44" s="52">
        <f t="shared" si="12"/>
        <v>0</v>
      </c>
      <c r="DC44" s="52">
        <f t="shared" si="12"/>
        <v>1</v>
      </c>
      <c r="DD44" s="52">
        <f t="shared" si="12"/>
        <v>1</v>
      </c>
      <c r="DE44" s="52">
        <f t="shared" si="12"/>
        <v>1</v>
      </c>
      <c r="DF44" s="52">
        <f t="shared" si="12"/>
        <v>0.77333333333333343</v>
      </c>
      <c r="DG44" s="52">
        <f t="shared" si="12"/>
        <v>0.55333333333333334</v>
      </c>
      <c r="DH44" s="52">
        <f t="shared" si="12"/>
        <v>0.77333333333333343</v>
      </c>
      <c r="DI44" s="52">
        <f t="shared" si="12"/>
        <v>1</v>
      </c>
      <c r="DJ44" s="52">
        <f t="shared" si="12"/>
        <v>1</v>
      </c>
      <c r="DK44" s="52">
        <f t="shared" si="12"/>
        <v>1</v>
      </c>
      <c r="DL44" s="52">
        <f t="shared" si="12"/>
        <v>0</v>
      </c>
      <c r="DM44" s="52">
        <f t="shared" si="12"/>
        <v>0.55333333333333334</v>
      </c>
      <c r="DN44" s="52">
        <f t="shared" si="12"/>
        <v>0</v>
      </c>
      <c r="DO44" s="52">
        <f t="shared" si="12"/>
        <v>0.77333333333333343</v>
      </c>
      <c r="DP44" s="52">
        <f t="shared" si="12"/>
        <v>0</v>
      </c>
      <c r="DQ44" s="52">
        <f t="shared" si="12"/>
        <v>0.55333333333333334</v>
      </c>
      <c r="DR44" s="52">
        <f t="shared" si="12"/>
        <v>0.22</v>
      </c>
      <c r="DS44" s="52">
        <f t="shared" si="12"/>
        <v>0.88666666666666671</v>
      </c>
      <c r="DT44" s="52">
        <f t="shared" si="12"/>
        <v>0.88666666666666671</v>
      </c>
      <c r="DU44" s="52">
        <f t="shared" si="12"/>
        <v>0.33</v>
      </c>
      <c r="DV44" s="52">
        <f t="shared" si="12"/>
        <v>0</v>
      </c>
      <c r="DW44" s="52">
        <f t="shared" si="12"/>
        <v>0.22</v>
      </c>
      <c r="DX44" s="52">
        <f t="shared" si="12"/>
        <v>0</v>
      </c>
      <c r="DY44" s="52">
        <f t="shared" si="12"/>
        <v>0</v>
      </c>
      <c r="DZ44" s="52">
        <f t="shared" si="12"/>
        <v>0</v>
      </c>
      <c r="EA44" s="182">
        <f t="shared" si="12"/>
        <v>0</v>
      </c>
      <c r="EB44" s="188">
        <f>AVERAGE(CB44:EA44)</f>
        <v>0.5642307692307692</v>
      </c>
      <c r="EC44" s="185">
        <f t="shared" si="12"/>
        <v>1</v>
      </c>
      <c r="ED44" s="52">
        <f t="shared" si="12"/>
        <v>0.55333333333333334</v>
      </c>
      <c r="EE44" s="52">
        <f t="shared" si="12"/>
        <v>0.33</v>
      </c>
      <c r="EF44" s="52">
        <f t="shared" si="12"/>
        <v>1</v>
      </c>
      <c r="EG44" s="52">
        <f t="shared" si="12"/>
        <v>0.33</v>
      </c>
      <c r="EH44" s="52">
        <f t="shared" si="12"/>
        <v>0.88666666666666671</v>
      </c>
      <c r="EI44" s="52">
        <f t="shared" si="12"/>
        <v>0.66666666666666663</v>
      </c>
      <c r="EJ44" s="52">
        <f t="shared" si="12"/>
        <v>1</v>
      </c>
      <c r="EK44" s="52">
        <f t="shared" si="12"/>
        <v>0.55333333333333334</v>
      </c>
      <c r="EL44" s="52">
        <f t="shared" si="12"/>
        <v>1</v>
      </c>
      <c r="EM44" s="52">
        <f t="shared" si="12"/>
        <v>0.88666666666666671</v>
      </c>
      <c r="EN44" s="52">
        <f t="shared" si="12"/>
        <v>0.33</v>
      </c>
      <c r="EO44" s="52">
        <f t="shared" si="12"/>
        <v>0.11</v>
      </c>
      <c r="EP44" s="52">
        <f>SUM(EP41:EP43)/3</f>
        <v>0</v>
      </c>
      <c r="EQ44" s="52">
        <f t="shared" ref="EQ44:EY44" si="13">SUM(EQ41:EQ43)/3</f>
        <v>0</v>
      </c>
      <c r="ER44" s="52">
        <f t="shared" si="13"/>
        <v>0</v>
      </c>
      <c r="ES44" s="52">
        <f t="shared" si="13"/>
        <v>0.44</v>
      </c>
      <c r="ET44" s="52">
        <f t="shared" si="13"/>
        <v>0</v>
      </c>
      <c r="EU44" s="52">
        <f t="shared" si="13"/>
        <v>0</v>
      </c>
      <c r="EV44" s="52">
        <f t="shared" si="13"/>
        <v>0</v>
      </c>
      <c r="EW44" s="52">
        <f t="shared" si="13"/>
        <v>0</v>
      </c>
      <c r="EX44" s="52">
        <f t="shared" si="13"/>
        <v>0</v>
      </c>
      <c r="EY44" s="52">
        <f t="shared" si="13"/>
        <v>0</v>
      </c>
      <c r="EZ44" s="126">
        <f>AVERAGE(EC44:EY44)</f>
        <v>0.39507246376811589</v>
      </c>
      <c r="HN44" s="179"/>
    </row>
    <row r="45" spans="1:222">
      <c r="A45" s="52"/>
      <c r="B45" s="52"/>
      <c r="C45" s="59" t="s">
        <v>180</v>
      </c>
      <c r="D45" s="52"/>
      <c r="E45" s="51" t="s">
        <v>149</v>
      </c>
      <c r="F45" s="51" t="s">
        <v>149</v>
      </c>
      <c r="G45" s="51" t="s">
        <v>149</v>
      </c>
      <c r="H45" s="51" t="s">
        <v>149</v>
      </c>
      <c r="I45" s="51" t="s">
        <v>149</v>
      </c>
      <c r="J45" s="51" t="s">
        <v>149</v>
      </c>
      <c r="K45" s="51" t="s">
        <v>149</v>
      </c>
      <c r="L45" s="51" t="s">
        <v>149</v>
      </c>
      <c r="M45" s="51" t="s">
        <v>149</v>
      </c>
      <c r="N45" s="51" t="s">
        <v>149</v>
      </c>
      <c r="O45" s="51" t="s">
        <v>149</v>
      </c>
      <c r="P45" s="51" t="s">
        <v>149</v>
      </c>
      <c r="Q45" s="51" t="s">
        <v>149</v>
      </c>
      <c r="R45" s="51" t="s">
        <v>149</v>
      </c>
      <c r="S45" s="51" t="s">
        <v>149</v>
      </c>
      <c r="T45" s="51" t="s">
        <v>149</v>
      </c>
      <c r="U45" s="51" t="s">
        <v>149</v>
      </c>
      <c r="V45" s="51" t="s">
        <v>149</v>
      </c>
      <c r="W45" s="51" t="s">
        <v>149</v>
      </c>
      <c r="X45" s="51" t="s">
        <v>149</v>
      </c>
      <c r="Y45" s="51" t="s">
        <v>149</v>
      </c>
      <c r="Z45" s="51" t="s">
        <v>149</v>
      </c>
      <c r="AA45" s="51" t="s">
        <v>149</v>
      </c>
      <c r="AB45" s="51" t="s">
        <v>149</v>
      </c>
      <c r="AC45" s="51" t="s">
        <v>149</v>
      </c>
      <c r="AD45" s="51" t="s">
        <v>149</v>
      </c>
      <c r="AE45" s="51" t="s">
        <v>149</v>
      </c>
      <c r="AF45" s="51" t="s">
        <v>149</v>
      </c>
      <c r="AG45" s="51" t="s">
        <v>149</v>
      </c>
      <c r="AH45" s="51" t="s">
        <v>149</v>
      </c>
      <c r="AI45" s="51" t="s">
        <v>149</v>
      </c>
      <c r="AJ45" s="51" t="s">
        <v>149</v>
      </c>
      <c r="AK45" s="51" t="s">
        <v>149</v>
      </c>
      <c r="AL45" s="51" t="s">
        <v>149</v>
      </c>
      <c r="AM45" s="51" t="s">
        <v>149</v>
      </c>
      <c r="AN45" s="51" t="s">
        <v>149</v>
      </c>
      <c r="AO45" s="51" t="s">
        <v>149</v>
      </c>
      <c r="AP45" s="51" t="s">
        <v>149</v>
      </c>
      <c r="AQ45" s="51" t="s">
        <v>149</v>
      </c>
      <c r="AR45" s="51" t="s">
        <v>149</v>
      </c>
      <c r="AS45" s="51" t="s">
        <v>149</v>
      </c>
      <c r="AT45" s="51" t="s">
        <v>149</v>
      </c>
      <c r="AU45" s="51" t="s">
        <v>149</v>
      </c>
      <c r="AV45" s="51" t="s">
        <v>149</v>
      </c>
      <c r="AW45" s="51" t="s">
        <v>149</v>
      </c>
      <c r="AX45" s="51" t="s">
        <v>149</v>
      </c>
      <c r="AY45" s="51" t="s">
        <v>149</v>
      </c>
      <c r="AZ45" s="51" t="s">
        <v>149</v>
      </c>
      <c r="BA45" s="51" t="s">
        <v>149</v>
      </c>
      <c r="BB45" s="51" t="s">
        <v>149</v>
      </c>
      <c r="BC45" s="51" t="s">
        <v>149</v>
      </c>
      <c r="BD45" s="134" t="s">
        <v>149</v>
      </c>
      <c r="BE45" s="141" t="s">
        <v>149</v>
      </c>
      <c r="BF45" s="51" t="s">
        <v>149</v>
      </c>
      <c r="BG45" s="51" t="s">
        <v>149</v>
      </c>
      <c r="BH45" s="51" t="s">
        <v>149</v>
      </c>
      <c r="BI45" s="51" t="s">
        <v>149</v>
      </c>
      <c r="BJ45" s="51" t="s">
        <v>149</v>
      </c>
      <c r="BK45" s="51" t="s">
        <v>149</v>
      </c>
      <c r="BL45" s="51" t="s">
        <v>149</v>
      </c>
      <c r="BM45" s="51" t="s">
        <v>149</v>
      </c>
      <c r="BN45" s="51" t="s">
        <v>149</v>
      </c>
      <c r="BO45" s="51" t="s">
        <v>149</v>
      </c>
      <c r="BP45" s="51" t="s">
        <v>149</v>
      </c>
      <c r="BQ45" s="51" t="s">
        <v>149</v>
      </c>
      <c r="BR45" s="51" t="s">
        <v>149</v>
      </c>
      <c r="BS45" s="51"/>
      <c r="BT45" s="51"/>
      <c r="BU45" s="51"/>
      <c r="BV45" s="51"/>
      <c r="BW45" s="51"/>
      <c r="BX45" s="51"/>
      <c r="BY45" s="51"/>
      <c r="BZ45" s="51"/>
      <c r="CA45" s="51"/>
      <c r="CB45" s="52">
        <f>(+CB44+CB40+CB33+CB27+CB19+CB15)/6</f>
        <v>0.38580952380952382</v>
      </c>
      <c r="CC45" s="52">
        <f t="shared" ref="CC45:EO45" si="14">(+CC44+CC40+CC33+CC27+CC19+CC15)/6</f>
        <v>0.46933333333333332</v>
      </c>
      <c r="CD45" s="52">
        <f t="shared" si="14"/>
        <v>0.5126666666666666</v>
      </c>
      <c r="CE45" s="52">
        <f t="shared" si="14"/>
        <v>0.52155555555555555</v>
      </c>
      <c r="CF45" s="52">
        <f t="shared" si="14"/>
        <v>0.5143333333333332</v>
      </c>
      <c r="CG45" s="52">
        <f t="shared" si="14"/>
        <v>0.47266666666666662</v>
      </c>
      <c r="CH45" s="52">
        <f t="shared" si="14"/>
        <v>0.59087301587301588</v>
      </c>
      <c r="CI45" s="52">
        <f t="shared" si="14"/>
        <v>0.1806190476190476</v>
      </c>
      <c r="CJ45" s="52">
        <f t="shared" si="14"/>
        <v>0.52961111111111114</v>
      </c>
      <c r="CK45" s="52">
        <f t="shared" si="14"/>
        <v>0.47696825396825399</v>
      </c>
      <c r="CL45" s="52">
        <f t="shared" si="14"/>
        <v>0.18790476190476188</v>
      </c>
      <c r="CM45" s="52">
        <f t="shared" si="14"/>
        <v>0.43884126984126981</v>
      </c>
      <c r="CN45" s="52">
        <f t="shared" si="14"/>
        <v>0.42433333333333328</v>
      </c>
      <c r="CO45" s="52">
        <f t="shared" si="14"/>
        <v>0.60799206349206347</v>
      </c>
      <c r="CP45" s="52">
        <f t="shared" si="14"/>
        <v>0.45221428571428568</v>
      </c>
      <c r="CQ45" s="52">
        <f t="shared" si="14"/>
        <v>0.50284126984126987</v>
      </c>
      <c r="CR45" s="52">
        <f t="shared" si="14"/>
        <v>0.39221428571428579</v>
      </c>
      <c r="CS45" s="52">
        <f t="shared" si="14"/>
        <v>0.37971428571428573</v>
      </c>
      <c r="CT45" s="52">
        <f t="shared" si="14"/>
        <v>0.38580952380952382</v>
      </c>
      <c r="CU45" s="52">
        <f t="shared" si="14"/>
        <v>0.18938888888888891</v>
      </c>
      <c r="CV45" s="52">
        <f t="shared" si="14"/>
        <v>0.46030952380952384</v>
      </c>
      <c r="CW45" s="52">
        <f t="shared" si="14"/>
        <v>0.52501587301587305</v>
      </c>
      <c r="CX45" s="52">
        <f t="shared" si="14"/>
        <v>0.39718253968253975</v>
      </c>
      <c r="CY45" s="52">
        <f t="shared" si="14"/>
        <v>0.70345238095238105</v>
      </c>
      <c r="CZ45" s="52">
        <f t="shared" si="14"/>
        <v>0.58261904761904759</v>
      </c>
      <c r="DA45" s="52">
        <f t="shared" si="14"/>
        <v>0.69531746031746045</v>
      </c>
      <c r="DB45" s="52">
        <f t="shared" si="14"/>
        <v>0.22325396825396826</v>
      </c>
      <c r="DC45" s="52">
        <f t="shared" si="14"/>
        <v>0.70067460317460328</v>
      </c>
      <c r="DD45" s="52">
        <f t="shared" si="14"/>
        <v>0.62428571428571422</v>
      </c>
      <c r="DE45" s="52">
        <f t="shared" si="14"/>
        <v>0.62330158730158736</v>
      </c>
      <c r="DF45" s="52">
        <f t="shared" si="14"/>
        <v>0.56702380952380949</v>
      </c>
      <c r="DG45" s="52">
        <f t="shared" si="14"/>
        <v>0.38580952380952382</v>
      </c>
      <c r="DH45" s="52">
        <f t="shared" si="14"/>
        <v>0.67865079365079373</v>
      </c>
      <c r="DI45" s="52">
        <f t="shared" si="14"/>
        <v>0.6173412698412698</v>
      </c>
      <c r="DJ45" s="52">
        <f t="shared" si="14"/>
        <v>0.72003968253968276</v>
      </c>
      <c r="DK45" s="52">
        <f t="shared" si="14"/>
        <v>0.79365079365079361</v>
      </c>
      <c r="DL45" s="52">
        <f t="shared" si="14"/>
        <v>0.11716666666666668</v>
      </c>
      <c r="DM45" s="52">
        <f t="shared" si="14"/>
        <v>0.38580952380952382</v>
      </c>
      <c r="DN45" s="52">
        <f t="shared" si="14"/>
        <v>0.11166666666666665</v>
      </c>
      <c r="DO45" s="52">
        <f t="shared" si="14"/>
        <v>0.67611111111111122</v>
      </c>
      <c r="DP45" s="52">
        <f t="shared" si="14"/>
        <v>0.15178571428571427</v>
      </c>
      <c r="DQ45" s="52">
        <f t="shared" si="14"/>
        <v>0.4928968253968255</v>
      </c>
      <c r="DR45" s="52">
        <f t="shared" si="14"/>
        <v>0.21205555555555555</v>
      </c>
      <c r="DS45" s="52">
        <f t="shared" si="14"/>
        <v>0.65528571428571425</v>
      </c>
      <c r="DT45" s="52">
        <f t="shared" si="14"/>
        <v>0.50420634920634921</v>
      </c>
      <c r="DU45" s="52">
        <f t="shared" si="14"/>
        <v>0.24927777777777779</v>
      </c>
      <c r="DV45" s="52">
        <f t="shared" si="14"/>
        <v>0.15494444444444444</v>
      </c>
      <c r="DW45" s="52">
        <f t="shared" si="14"/>
        <v>0.41569841269841273</v>
      </c>
      <c r="DX45" s="52">
        <f t="shared" si="14"/>
        <v>0.18077777777777779</v>
      </c>
      <c r="DY45" s="52">
        <f t="shared" si="14"/>
        <v>0.15161111111111111</v>
      </c>
      <c r="DZ45" s="52">
        <f t="shared" si="14"/>
        <v>0.17355555555555557</v>
      </c>
      <c r="EA45" s="182">
        <f t="shared" si="14"/>
        <v>0.21594444444444447</v>
      </c>
      <c r="EB45" s="182"/>
      <c r="EC45" s="185">
        <f t="shared" si="14"/>
        <v>0.7615238095238096</v>
      </c>
      <c r="ED45" s="52">
        <f t="shared" si="14"/>
        <v>0.54505555555555552</v>
      </c>
      <c r="EE45" s="52">
        <f t="shared" si="14"/>
        <v>0.2845793650793651</v>
      </c>
      <c r="EF45" s="52">
        <f t="shared" si="14"/>
        <v>0.73688888888888882</v>
      </c>
      <c r="EG45" s="52">
        <f t="shared" si="14"/>
        <v>0.34358730158730161</v>
      </c>
      <c r="EH45" s="52">
        <f t="shared" si="14"/>
        <v>0.36547619047619045</v>
      </c>
      <c r="EI45" s="52">
        <f t="shared" si="14"/>
        <v>0.56315079365079368</v>
      </c>
      <c r="EJ45" s="52">
        <f t="shared" si="14"/>
        <v>0.71116666666666672</v>
      </c>
      <c r="EK45" s="52">
        <f t="shared" si="14"/>
        <v>0.6483888888888889</v>
      </c>
      <c r="EL45" s="52">
        <f t="shared" si="14"/>
        <v>0.69450000000000001</v>
      </c>
      <c r="EM45" s="52">
        <f t="shared" si="14"/>
        <v>0.48088888888888892</v>
      </c>
      <c r="EN45" s="52">
        <f t="shared" si="14"/>
        <v>0.2605555555555556</v>
      </c>
      <c r="EO45" s="52">
        <f t="shared" si="14"/>
        <v>0.42803174603174599</v>
      </c>
      <c r="EP45" s="52">
        <f t="shared" ref="EP45:EX45" si="15">(+EP44+EP40+EP33+EP27+EP19+EP15)/6</f>
        <v>0.14027777777777778</v>
      </c>
      <c r="EQ45" s="52">
        <f t="shared" si="15"/>
        <v>0.14033333333333334</v>
      </c>
      <c r="ER45" s="52">
        <f t="shared" si="15"/>
        <v>0.29305555555555557</v>
      </c>
      <c r="ES45" s="52">
        <f t="shared" si="15"/>
        <v>0.41466666666666668</v>
      </c>
      <c r="ET45" s="52">
        <f t="shared" si="15"/>
        <v>0.21344444444444444</v>
      </c>
      <c r="EU45" s="52">
        <f t="shared" si="15"/>
        <v>0.16788888888888889</v>
      </c>
      <c r="EV45" s="52">
        <f t="shared" si="15"/>
        <v>0.2697222222222222</v>
      </c>
      <c r="EW45" s="52">
        <f t="shared" si="15"/>
        <v>0.21538888888888888</v>
      </c>
      <c r="EX45" s="52">
        <f t="shared" si="15"/>
        <v>0.22072222222222224</v>
      </c>
      <c r="EY45" s="52">
        <f>(+EY44+EY40+EY33+EY27+EY19+EY15)/6</f>
        <v>0.32450000000000001</v>
      </c>
      <c r="EZ45" s="52"/>
    </row>
    <row r="47" spans="1:222">
      <c r="C47" s="26" t="s">
        <v>531</v>
      </c>
    </row>
    <row r="48" spans="1:222">
      <c r="C48" s="49" t="s">
        <v>138</v>
      </c>
      <c r="E48" s="44">
        <f>EB15</f>
        <v>0.55459615384615357</v>
      </c>
    </row>
    <row r="49" spans="3:5">
      <c r="C49" s="54" t="s">
        <v>150</v>
      </c>
      <c r="E49" s="44">
        <f>EB19</f>
        <v>8.9358974358974372E-2</v>
      </c>
    </row>
    <row r="50" spans="3:5">
      <c r="C50" s="54" t="s">
        <v>154</v>
      </c>
      <c r="E50" s="44">
        <f>EB27</f>
        <v>0.36648351648351635</v>
      </c>
    </row>
    <row r="51" spans="3:5">
      <c r="C51" s="54" t="s">
        <v>162</v>
      </c>
      <c r="E51" s="44">
        <f>EB33</f>
        <v>0.54557692307692307</v>
      </c>
    </row>
    <row r="52" spans="3:5">
      <c r="C52" s="54" t="s">
        <v>168</v>
      </c>
      <c r="E52" s="44">
        <f>EB40</f>
        <v>0.50618589743589748</v>
      </c>
    </row>
    <row r="53" spans="3:5">
      <c r="C53" s="54" t="s">
        <v>179</v>
      </c>
      <c r="E53" s="44">
        <f>EB44</f>
        <v>0.5642307692307692</v>
      </c>
    </row>
    <row r="55" spans="3:5">
      <c r="C55" s="26" t="s">
        <v>532</v>
      </c>
    </row>
    <row r="56" spans="3:5">
      <c r="C56" s="49" t="s">
        <v>138</v>
      </c>
      <c r="E56" s="44">
        <f>EZ15</f>
        <v>0.58456521739130429</v>
      </c>
    </row>
    <row r="57" spans="3:5">
      <c r="C57" s="54" t="s">
        <v>150</v>
      </c>
      <c r="E57" s="44">
        <f>EZ19</f>
        <v>5.7681159420289854E-2</v>
      </c>
    </row>
    <row r="58" spans="3:5">
      <c r="C58" s="54" t="s">
        <v>154</v>
      </c>
      <c r="E58" s="44">
        <f>EZ27</f>
        <v>0.30006211180124226</v>
      </c>
    </row>
    <row r="59" spans="3:5">
      <c r="C59" s="54" t="s">
        <v>162</v>
      </c>
      <c r="E59" s="44">
        <f>EZ33</f>
        <v>0.58904347826086945</v>
      </c>
    </row>
    <row r="60" spans="3:5">
      <c r="C60" s="54" t="s">
        <v>168</v>
      </c>
      <c r="E60" s="44">
        <f>EZ40</f>
        <v>0.47978260869565231</v>
      </c>
    </row>
    <row r="61" spans="3:5">
      <c r="C61" s="54" t="s">
        <v>179</v>
      </c>
      <c r="E61" s="44">
        <f>EZ44</f>
        <v>0.39507246376811589</v>
      </c>
    </row>
  </sheetData>
  <mergeCells count="10">
    <mergeCell ref="EC2:EZ2"/>
    <mergeCell ref="BE2:CA2"/>
    <mergeCell ref="CB2:EB2"/>
    <mergeCell ref="B41:B43"/>
    <mergeCell ref="B5:B14"/>
    <mergeCell ref="B16:B18"/>
    <mergeCell ref="B20:B26"/>
    <mergeCell ref="B28:B32"/>
    <mergeCell ref="B34:B39"/>
    <mergeCell ref="E2:BD2"/>
  </mergeCells>
  <pageMargins left="0.70000000000000007" right="0.70000000000000007" top="0.75" bottom="0.75" header="0.30000000000000004" footer="0.30000000000000004"/>
  <pageSetup paperSize="9" fitToWidth="0" fitToHeight="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75"/>
  <sheetViews>
    <sheetView zoomScale="85" zoomScaleNormal="85" workbookViewId="0">
      <selection activeCell="L1" sqref="L1:L1048576"/>
    </sheetView>
  </sheetViews>
  <sheetFormatPr defaultColWidth="8.75" defaultRowHeight="14.25"/>
  <cols>
    <col min="1" max="1" width="27.375" style="125" bestFit="1" customWidth="1"/>
    <col min="2" max="3" width="8.75" style="125"/>
    <col min="4" max="4" width="9.625" style="125" customWidth="1"/>
    <col min="5" max="8" width="8.75" style="125"/>
    <col min="9" max="9" width="20.75" style="125" customWidth="1"/>
    <col min="10" max="36" width="8.75" style="125"/>
    <col min="37" max="37" width="22.5" style="125" bestFit="1" customWidth="1"/>
    <col min="38" max="16384" width="8.75" style="125"/>
  </cols>
  <sheetData>
    <row r="1" spans="1:37">
      <c r="A1" s="124" t="s">
        <v>454</v>
      </c>
      <c r="B1" s="125" t="s">
        <v>455</v>
      </c>
      <c r="C1" s="125" t="s">
        <v>456</v>
      </c>
      <c r="D1" s="125" t="s">
        <v>457</v>
      </c>
      <c r="E1" s="125" t="s">
        <v>458</v>
      </c>
      <c r="F1" s="125" t="s">
        <v>459</v>
      </c>
      <c r="G1" s="125" t="s">
        <v>460</v>
      </c>
      <c r="H1" s="125" t="s">
        <v>461</v>
      </c>
      <c r="I1" s="125" t="s">
        <v>462</v>
      </c>
      <c r="J1" s="125" t="s">
        <v>463</v>
      </c>
      <c r="K1" s="125" t="s">
        <v>464</v>
      </c>
      <c r="L1" s="125" t="s">
        <v>465</v>
      </c>
      <c r="M1" s="125" t="s">
        <v>466</v>
      </c>
      <c r="N1" s="125" t="s">
        <v>467</v>
      </c>
      <c r="O1" s="125" t="s">
        <v>468</v>
      </c>
      <c r="P1" s="125" t="s">
        <v>469</v>
      </c>
      <c r="Q1" s="125" t="s">
        <v>470</v>
      </c>
      <c r="R1" s="125" t="s">
        <v>471</v>
      </c>
      <c r="S1" s="125" t="s">
        <v>472</v>
      </c>
      <c r="T1" s="125" t="s">
        <v>473</v>
      </c>
      <c r="U1" s="125" t="s">
        <v>474</v>
      </c>
      <c r="V1" s="125" t="s">
        <v>475</v>
      </c>
      <c r="W1" s="125" t="s">
        <v>476</v>
      </c>
      <c r="X1" s="125" t="s">
        <v>477</v>
      </c>
      <c r="Y1" s="125" t="s">
        <v>478</v>
      </c>
      <c r="Z1" s="125" t="s">
        <v>479</v>
      </c>
      <c r="AA1" s="125" t="s">
        <v>480</v>
      </c>
      <c r="AB1" s="125" t="s">
        <v>481</v>
      </c>
      <c r="AC1" s="125" t="s">
        <v>482</v>
      </c>
      <c r="AD1" s="125" t="s">
        <v>483</v>
      </c>
      <c r="AE1" s="125" t="s">
        <v>484</v>
      </c>
      <c r="AF1" s="125" t="s">
        <v>485</v>
      </c>
      <c r="AG1" s="125" t="s">
        <v>486</v>
      </c>
      <c r="AH1" s="125" t="s">
        <v>487</v>
      </c>
      <c r="AI1" s="125" t="s">
        <v>488</v>
      </c>
      <c r="AJ1" s="125" t="s">
        <v>489</v>
      </c>
      <c r="AK1" s="125" t="s">
        <v>490</v>
      </c>
    </row>
    <row r="2" spans="1:37">
      <c r="A2" s="125" t="str">
        <f ca="1">INDIRECT(ADDRESS(1,ROW()+1,,,"INPUT_-_WP1_criteria"))</f>
        <v>slf4j-api</v>
      </c>
      <c r="D2" s="125">
        <f t="shared" ref="D2:D65" ca="1" si="0">INDIRECT(ADDRESS(7,ROW()+1,,,"INPUT_-_WP1_criteria"))</f>
        <v>0.25</v>
      </c>
      <c r="E2" s="125">
        <f ca="1">INDIRECT(ADDRESS(10,ROW()+1,,,"INPUT_-_WP1_criteria"))</f>
        <v>0.5</v>
      </c>
      <c r="F2" s="125">
        <f ca="1">INDIRECT(ADDRESS(15,ROW()+1,,,"INPUT_-_WP1_criteria"))</f>
        <v>0</v>
      </c>
      <c r="G2" s="125">
        <f ca="1">INDIRECT(ADDRESS(19,ROW()+1,,,"INPUT_-_WP1_criteria"))</f>
        <v>0.5</v>
      </c>
      <c r="H2" s="125">
        <f ca="1">INDIRECT(ADDRESS(21,ROW()+1,,,"INPUT_-_WP1_criteria"))</f>
        <v>1</v>
      </c>
      <c r="I2" s="125">
        <f ca="1">INDIRECT(ADDRESS(26,ROW()+1,,,"INPUT_-_WP1_criteria"))</f>
        <v>0.75</v>
      </c>
      <c r="J2" s="125">
        <f ca="1">INDIRECT(ADDRESS(28,ROW()+1,,,"INPUT_-_WP1_criteria"))</f>
        <v>0.66</v>
      </c>
      <c r="K2" s="125">
        <f ca="1">INDIRECT(ADDRESS(30,ROW()+1,,,"INPUT_-_WP1_criteria"))</f>
        <v>1</v>
      </c>
      <c r="L2" s="125">
        <f ca="1">INDIRECT(ADDRESS(32,ROW()+1,,,"INPUT_-_WP1_criteria"))</f>
        <v>1</v>
      </c>
      <c r="M2" s="125">
        <f ca="1">INDIRECT(ADDRESS(34,ROW()+1,,,"INPUT_-_WP1_criteria"))</f>
        <v>1</v>
      </c>
      <c r="N2" s="125">
        <f ca="1">INDIRECT(ADDRESS(39,ROW()+1,,,"INPUT_-_WP1_criteria"))</f>
        <v>0</v>
      </c>
      <c r="O2" s="125">
        <f ca="1">INDIRECT(ADDRESS(44,ROW()+1,,,"INPUT_-_WP1_criteria"))</f>
        <v>0</v>
      </c>
      <c r="P2" s="125">
        <f ca="1">INDIRECT(ADDRESS(50,ROW()+1,,,"INPUT_-_WP1_criteria"))</f>
        <v>0</v>
      </c>
      <c r="Q2" s="125">
        <f ca="1">INDIRECT(ADDRESS(52,ROW()+1,,,"INPUT_-_WP1_criteria"))</f>
        <v>0</v>
      </c>
      <c r="R2" s="125">
        <f ca="1">INDIRECT(ADDRESS(54,ROW()+1,,,"INPUT_-_WP1_criteria"))</f>
        <v>0</v>
      </c>
      <c r="S2" s="125">
        <f ca="1">INDIRECT(ADDRESS(56,ROW()+1,,,"INPUT_-_WP1_criteria"))</f>
        <v>0</v>
      </c>
      <c r="T2" s="125">
        <f ca="1">INDIRECT(ADDRESS(58,ROW()+1,,,"INPUT_-_WP1_criteria"))</f>
        <v>0</v>
      </c>
      <c r="U2" s="125">
        <f ca="1">INDIRECT(ADDRESS(60,ROW()+1,,,"INPUT_-_WP1_criteria"))</f>
        <v>0</v>
      </c>
      <c r="V2" s="125">
        <f ca="1">INDIRECT(ADDRESS(62,ROW()+1,,,"INPUT_-_WP1_criteria"))</f>
        <v>0</v>
      </c>
      <c r="W2" s="125">
        <f ca="1">INDIRECT(ADDRESS(64,ROW()+1,,,"INPUT_-_WP1_criteria"))</f>
        <v>1</v>
      </c>
      <c r="X2" s="125">
        <f ca="1">INDIRECT(ADDRESS(66,ROW()+1,,,"INPUT_-_WP1_criteria"))</f>
        <v>0.8</v>
      </c>
      <c r="Y2" s="125">
        <f ca="1">INDIRECT(ADDRESS(69,ROW()+1,,,"INPUT_-_WP1_criteria"))</f>
        <v>1</v>
      </c>
      <c r="Z2" s="125">
        <f ca="1">INDIRECT(ADDRESS(71,ROW()+1,,,"INPUT_-_WP1_criteria"))</f>
        <v>0.33</v>
      </c>
      <c r="AA2" s="125">
        <f ca="1">INDIRECT(ADDRESS(73,ROW()+1,,,"INPUT_-_WP1_criteria"))</f>
        <v>0</v>
      </c>
      <c r="AB2" s="125">
        <f ca="1">INDIRECT(ADDRESS(75,ROW()+1,,,"INPUT_-_WP1_criteria"))</f>
        <v>0</v>
      </c>
      <c r="AC2" s="125">
        <f ca="1">INDIRECT(ADDRESS(77,ROW()+1,,,"INPUT_-_WP1_criteria"))</f>
        <v>0</v>
      </c>
      <c r="AD2" s="125">
        <f ca="1">INDIRECT(ADDRESS(79,ROW()+1,,,"INPUT_-_WP1_criteria"))</f>
        <v>0.5</v>
      </c>
      <c r="AE2" s="125">
        <f ca="1">INDIRECT(ADDRESS(81,ROW()+1,,,"INPUT_-_WP1_criteria"))</f>
        <v>0.66</v>
      </c>
      <c r="AF2" s="125">
        <f ca="1">INDIRECT(ADDRESS(83,ROW()+1,,,"INPUT_-_WP1_criteria"))</f>
        <v>1</v>
      </c>
      <c r="AG2" s="125">
        <f ca="1">INDIRECT(ADDRESS(85,ROW()+1,,,"INPUT_-_WP1_criteria"))</f>
        <v>1</v>
      </c>
      <c r="AH2" s="125">
        <f ca="1">INDIRECT(ADDRESS(87,ROW()+1,,,"INPUT_-_WP1_criteria"))</f>
        <v>0</v>
      </c>
      <c r="AI2" s="125">
        <f ca="1">INDIRECT(ADDRESS(89,ROW()+1,,,"INPUT_-_WP1_criteria"))</f>
        <v>0.33</v>
      </c>
      <c r="AJ2" s="125">
        <f ca="1">INDIRECT(ADDRESS(91,ROW()+1,,,"INPUT_-_WP1_criteria"))</f>
        <v>0.33</v>
      </c>
      <c r="AK2" s="125">
        <f ca="1">INDIRECT(ADDRESS(93,ROW()+1,,,"INPUT_-_WP1_criteria"))</f>
        <v>1</v>
      </c>
    </row>
    <row r="3" spans="1:37">
      <c r="A3" s="125" t="str">
        <f t="shared" ref="A3:A66" ca="1" si="1">INDIRECT(ADDRESS(1,ROW()+1,,,"INPUT_-_WP1_criteria"))</f>
        <v>commons-logging</v>
      </c>
      <c r="D3" s="125">
        <f t="shared" ca="1" si="0"/>
        <v>0</v>
      </c>
      <c r="E3" s="125">
        <f t="shared" ref="E3:E66" ca="1" si="2">INDIRECT(ADDRESS(10,ROW()+1,,,"INPUT_-_WP1_criteria"))</f>
        <v>0</v>
      </c>
      <c r="F3" s="125">
        <f t="shared" ref="F3:F66" ca="1" si="3">INDIRECT(ADDRESS(15,ROW()+1,,,"INPUT_-_WP1_criteria"))</f>
        <v>0</v>
      </c>
      <c r="G3" s="125">
        <f t="shared" ref="G3:G66" ca="1" si="4">INDIRECT(ADDRESS(19,ROW()+1,,,"INPUT_-_WP1_criteria"))</f>
        <v>0</v>
      </c>
      <c r="H3" s="125">
        <f t="shared" ref="H3:H66" ca="1" si="5">INDIRECT(ADDRESS(21,ROW()+1,,,"INPUT_-_WP1_criteria"))</f>
        <v>1</v>
      </c>
      <c r="I3" s="125">
        <f t="shared" ref="I3:I66" ca="1" si="6">INDIRECT(ADDRESS(26,ROW()+1,,,"INPUT_-_WP1_criteria"))</f>
        <v>0.5</v>
      </c>
      <c r="J3" s="125">
        <f t="shared" ref="J3:J66" ca="1" si="7">INDIRECT(ADDRESS(28,ROW()+1,,,"INPUT_-_WP1_criteria"))</f>
        <v>0.66</v>
      </c>
      <c r="K3" s="125">
        <f t="shared" ref="K3:K66" ca="1" si="8">INDIRECT(ADDRESS(30,ROW()+1,,,"INPUT_-_WP1_criteria"))</f>
        <v>1</v>
      </c>
      <c r="L3" s="125">
        <f t="shared" ref="L3:L66" ca="1" si="9">INDIRECT(ADDRESS(32,ROW()+1,,,"INPUT_-_WP1_criteria"))</f>
        <v>1</v>
      </c>
      <c r="M3" s="125">
        <f t="shared" ref="M3:M66" ca="1" si="10">INDIRECT(ADDRESS(34,ROW()+1,,,"INPUT_-_WP1_criteria"))</f>
        <v>1</v>
      </c>
      <c r="N3" s="125">
        <f t="shared" ref="N3:N66" ca="1" si="11">INDIRECT(ADDRESS(39,ROW()+1,,,"INPUT_-_WP1_criteria"))</f>
        <v>0</v>
      </c>
      <c r="O3" s="125">
        <f t="shared" ref="O3:O66" ca="1" si="12">INDIRECT(ADDRESS(44,ROW()+1,,,"INPUT_-_WP1_criteria"))</f>
        <v>0</v>
      </c>
      <c r="P3" s="125">
        <f t="shared" ref="P3:P66" ca="1" si="13">INDIRECT(ADDRESS(50,ROW()+1,,,"INPUT_-_WP1_criteria"))</f>
        <v>0</v>
      </c>
      <c r="Q3" s="125">
        <f t="shared" ref="Q3:Q66" ca="1" si="14">INDIRECT(ADDRESS(52,ROW()+1,,,"INPUT_-_WP1_criteria"))</f>
        <v>0</v>
      </c>
      <c r="R3" s="125">
        <f t="shared" ref="R3:R66" ca="1" si="15">INDIRECT(ADDRESS(54,ROW()+1,,,"INPUT_-_WP1_criteria"))</f>
        <v>0</v>
      </c>
      <c r="S3" s="125">
        <f t="shared" ref="S3:S66" ca="1" si="16">INDIRECT(ADDRESS(56,ROW()+1,,,"INPUT_-_WP1_criteria"))</f>
        <v>1</v>
      </c>
      <c r="T3" s="125">
        <f t="shared" ref="T3:T66" ca="1" si="17">INDIRECT(ADDRESS(58,ROW()+1,,,"INPUT_-_WP1_criteria"))</f>
        <v>0</v>
      </c>
      <c r="U3" s="125">
        <f t="shared" ref="U3:U66" ca="1" si="18">INDIRECT(ADDRESS(60,ROW()+1,,,"INPUT_-_WP1_criteria"))</f>
        <v>0.66</v>
      </c>
      <c r="V3" s="125">
        <f t="shared" ref="V3:V66" ca="1" si="19">INDIRECT(ADDRESS(62,ROW()+1,,,"INPUT_-_WP1_criteria"))</f>
        <v>0</v>
      </c>
      <c r="W3" s="125">
        <f t="shared" ref="W3:W66" ca="1" si="20">INDIRECT(ADDRESS(64,ROW()+1,,,"INPUT_-_WP1_criteria"))</f>
        <v>1</v>
      </c>
      <c r="X3" s="125">
        <f t="shared" ref="X3:X66" ca="1" si="21">INDIRECT(ADDRESS(66,ROW()+1,,,"INPUT_-_WP1_criteria"))</f>
        <v>0.8</v>
      </c>
      <c r="Y3" s="125">
        <f t="shared" ref="Y3:Y66" ca="1" si="22">INDIRECT(ADDRESS(69,ROW()+1,,,"INPUT_-_WP1_criteria"))</f>
        <v>1</v>
      </c>
      <c r="Z3" s="125">
        <f t="shared" ref="Z3:Z66" ca="1" si="23">INDIRECT(ADDRESS(71,ROW()+1,,,"INPUT_-_WP1_criteria"))</f>
        <v>1</v>
      </c>
      <c r="AA3" s="125">
        <f t="shared" ref="AA3:AA66" ca="1" si="24">INDIRECT(ADDRESS(73,ROW()+1,,,"INPUT_-_WP1_criteria"))</f>
        <v>1</v>
      </c>
      <c r="AB3" s="125">
        <f t="shared" ref="AB3:AB66" ca="1" si="25">INDIRECT(ADDRESS(75,ROW()+1,,,"INPUT_-_WP1_criteria"))</f>
        <v>0</v>
      </c>
      <c r="AC3" s="125">
        <f t="shared" ref="AC3:AC66" ca="1" si="26">INDIRECT(ADDRESS(77,ROW()+1,,,"INPUT_-_WP1_criteria"))</f>
        <v>0</v>
      </c>
      <c r="AD3" s="125">
        <f t="shared" ref="AD3:AD66" ca="1" si="27">INDIRECT(ADDRESS(79,ROW()+1,,,"INPUT_-_WP1_criteria"))</f>
        <v>0</v>
      </c>
      <c r="AE3" s="125">
        <f t="shared" ref="AE3:AE66" ca="1" si="28">INDIRECT(ADDRESS(81,ROW()+1,,,"INPUT_-_WP1_criteria"))</f>
        <v>1</v>
      </c>
      <c r="AF3" s="125">
        <f t="shared" ref="AF3:AF66" ca="1" si="29">INDIRECT(ADDRESS(83,ROW()+1,,,"INPUT_-_WP1_criteria"))</f>
        <v>1</v>
      </c>
      <c r="AG3" s="125">
        <f t="shared" ref="AG3:AG66" ca="1" si="30">INDIRECT(ADDRESS(85,ROW()+1,,,"INPUT_-_WP1_criteria"))</f>
        <v>1</v>
      </c>
      <c r="AH3" s="125">
        <f t="shared" ref="AH3:AH66" ca="1" si="31">INDIRECT(ADDRESS(87,ROW()+1,,,"INPUT_-_WP1_criteria"))</f>
        <v>0.66</v>
      </c>
      <c r="AI3" s="125">
        <f t="shared" ref="AI3:AI66" ca="1" si="32">INDIRECT(ADDRESS(89,ROW()+1,,,"INPUT_-_WP1_criteria"))</f>
        <v>0.66</v>
      </c>
      <c r="AJ3" s="125">
        <f t="shared" ref="AJ3:AJ66" ca="1" si="33">INDIRECT(ADDRESS(91,ROW()+1,,,"INPUT_-_WP1_criteria"))</f>
        <v>0.33</v>
      </c>
      <c r="AK3" s="125">
        <f t="shared" ref="AK3:AK66" ca="1" si="34">INDIRECT(ADDRESS(93,ROW()+1,,,"INPUT_-_WP1_criteria"))</f>
        <v>0.66</v>
      </c>
    </row>
    <row r="4" spans="1:37">
      <c r="A4" s="125" t="str">
        <f t="shared" ca="1" si="1"/>
        <v>commons-lang</v>
      </c>
      <c r="D4" s="125">
        <f t="shared" ca="1" si="0"/>
        <v>0.75</v>
      </c>
      <c r="E4" s="125">
        <f t="shared" ca="1" si="2"/>
        <v>0.5</v>
      </c>
      <c r="F4" s="125">
        <f t="shared" ca="1" si="3"/>
        <v>0</v>
      </c>
      <c r="G4" s="125">
        <f t="shared" ca="1" si="4"/>
        <v>0.25</v>
      </c>
      <c r="H4" s="125">
        <f t="shared" ca="1" si="5"/>
        <v>1</v>
      </c>
      <c r="I4" s="125">
        <f t="shared" ca="1" si="6"/>
        <v>0.5</v>
      </c>
      <c r="J4" s="125">
        <f t="shared" ca="1" si="7"/>
        <v>0.66</v>
      </c>
      <c r="K4" s="125">
        <f t="shared" ca="1" si="8"/>
        <v>1</v>
      </c>
      <c r="L4" s="125">
        <f t="shared" ca="1" si="9"/>
        <v>1</v>
      </c>
      <c r="M4" s="125">
        <f t="shared" ca="1" si="10"/>
        <v>1</v>
      </c>
      <c r="N4" s="125">
        <f t="shared" ca="1" si="11"/>
        <v>0</v>
      </c>
      <c r="O4" s="125">
        <f t="shared" ca="1" si="12"/>
        <v>0</v>
      </c>
      <c r="P4" s="125">
        <f t="shared" ca="1" si="13"/>
        <v>0.33</v>
      </c>
      <c r="Q4" s="125">
        <f t="shared" ca="1" si="14"/>
        <v>0</v>
      </c>
      <c r="R4" s="125">
        <f t="shared" ca="1" si="15"/>
        <v>0</v>
      </c>
      <c r="S4" s="125">
        <f t="shared" ca="1" si="16"/>
        <v>1</v>
      </c>
      <c r="T4" s="125">
        <f t="shared" ca="1" si="17"/>
        <v>0</v>
      </c>
      <c r="U4" s="125">
        <f t="shared" ca="1" si="18"/>
        <v>0.66</v>
      </c>
      <c r="V4" s="125">
        <f t="shared" ca="1" si="19"/>
        <v>0</v>
      </c>
      <c r="W4" s="125">
        <f t="shared" ca="1" si="20"/>
        <v>1</v>
      </c>
      <c r="X4" s="125">
        <f t="shared" ca="1" si="21"/>
        <v>0.8</v>
      </c>
      <c r="Y4" s="125">
        <f t="shared" ca="1" si="22"/>
        <v>1</v>
      </c>
      <c r="Z4" s="125">
        <f t="shared" ca="1" si="23"/>
        <v>1</v>
      </c>
      <c r="AA4" s="125">
        <f t="shared" ca="1" si="24"/>
        <v>1</v>
      </c>
      <c r="AB4" s="125">
        <f t="shared" ca="1" si="25"/>
        <v>0</v>
      </c>
      <c r="AC4" s="125">
        <f t="shared" ca="1" si="26"/>
        <v>0</v>
      </c>
      <c r="AD4" s="125">
        <f t="shared" ca="1" si="27"/>
        <v>0</v>
      </c>
      <c r="AE4" s="125">
        <f t="shared" ca="1" si="28"/>
        <v>1</v>
      </c>
      <c r="AF4" s="125">
        <f t="shared" ca="1" si="29"/>
        <v>1</v>
      </c>
      <c r="AG4" s="125">
        <f t="shared" ca="1" si="30"/>
        <v>1</v>
      </c>
      <c r="AH4" s="125">
        <f t="shared" ca="1" si="31"/>
        <v>0.66</v>
      </c>
      <c r="AI4" s="125">
        <f t="shared" ca="1" si="32"/>
        <v>0.66</v>
      </c>
      <c r="AJ4" s="125">
        <f t="shared" ca="1" si="33"/>
        <v>0.33</v>
      </c>
      <c r="AK4" s="125">
        <f t="shared" ca="1" si="34"/>
        <v>0.66</v>
      </c>
    </row>
    <row r="5" spans="1:37">
      <c r="A5" s="125" t="str">
        <f t="shared" ca="1" si="1"/>
        <v>commons-collections</v>
      </c>
      <c r="D5" s="125">
        <f t="shared" ca="1" si="0"/>
        <v>0.25</v>
      </c>
      <c r="E5" s="125">
        <f t="shared" ca="1" si="2"/>
        <v>0.5</v>
      </c>
      <c r="F5" s="125">
        <f t="shared" ca="1" si="3"/>
        <v>0</v>
      </c>
      <c r="G5" s="125">
        <f t="shared" ca="1" si="4"/>
        <v>0.25</v>
      </c>
      <c r="H5" s="125">
        <f t="shared" ca="1" si="5"/>
        <v>1</v>
      </c>
      <c r="I5" s="125">
        <f t="shared" ca="1" si="6"/>
        <v>0.5</v>
      </c>
      <c r="J5" s="125">
        <f t="shared" ca="1" si="7"/>
        <v>0.66</v>
      </c>
      <c r="K5" s="125">
        <f t="shared" ca="1" si="8"/>
        <v>1</v>
      </c>
      <c r="L5" s="125">
        <f t="shared" ca="1" si="9"/>
        <v>1</v>
      </c>
      <c r="M5" s="125">
        <f t="shared" ca="1" si="10"/>
        <v>1</v>
      </c>
      <c r="N5" s="125">
        <f t="shared" ca="1" si="11"/>
        <v>0</v>
      </c>
      <c r="O5" s="125">
        <f t="shared" ca="1" si="12"/>
        <v>0</v>
      </c>
      <c r="P5" s="125">
        <f t="shared" ca="1" si="13"/>
        <v>1</v>
      </c>
      <c r="Q5" s="125">
        <f t="shared" ca="1" si="14"/>
        <v>0</v>
      </c>
      <c r="R5" s="125">
        <f t="shared" ca="1" si="15"/>
        <v>0</v>
      </c>
      <c r="S5" s="125">
        <f t="shared" ca="1" si="16"/>
        <v>1</v>
      </c>
      <c r="T5" s="125">
        <f t="shared" ca="1" si="17"/>
        <v>0</v>
      </c>
      <c r="U5" s="125">
        <f t="shared" ca="1" si="18"/>
        <v>0.66</v>
      </c>
      <c r="V5" s="125">
        <f t="shared" ca="1" si="19"/>
        <v>0</v>
      </c>
      <c r="W5" s="125">
        <f t="shared" ca="1" si="20"/>
        <v>1</v>
      </c>
      <c r="X5" s="125">
        <f t="shared" ca="1" si="21"/>
        <v>0.2</v>
      </c>
      <c r="Y5" s="125">
        <f t="shared" ca="1" si="22"/>
        <v>1</v>
      </c>
      <c r="Z5" s="125">
        <f t="shared" ca="1" si="23"/>
        <v>1</v>
      </c>
      <c r="AA5" s="125">
        <f t="shared" ca="1" si="24"/>
        <v>1</v>
      </c>
      <c r="AB5" s="125">
        <f t="shared" ca="1" si="25"/>
        <v>0</v>
      </c>
      <c r="AC5" s="125">
        <f t="shared" ca="1" si="26"/>
        <v>0</v>
      </c>
      <c r="AD5" s="125">
        <f t="shared" ca="1" si="27"/>
        <v>0</v>
      </c>
      <c r="AE5" s="125">
        <f t="shared" ca="1" si="28"/>
        <v>1</v>
      </c>
      <c r="AF5" s="125">
        <f t="shared" ca="1" si="29"/>
        <v>1</v>
      </c>
      <c r="AG5" s="125">
        <f t="shared" ca="1" si="30"/>
        <v>1</v>
      </c>
      <c r="AH5" s="125">
        <f t="shared" ca="1" si="31"/>
        <v>0.66</v>
      </c>
      <c r="AI5" s="125">
        <f t="shared" ca="1" si="32"/>
        <v>0.66</v>
      </c>
      <c r="AJ5" s="125">
        <f t="shared" ca="1" si="33"/>
        <v>0.33</v>
      </c>
      <c r="AK5" s="125">
        <f t="shared" ca="1" si="34"/>
        <v>0.66</v>
      </c>
    </row>
    <row r="6" spans="1:37">
      <c r="A6" s="125" t="str">
        <f t="shared" ca="1" si="1"/>
        <v>log4j</v>
      </c>
      <c r="D6" s="125">
        <f t="shared" ca="1" si="0"/>
        <v>0.75</v>
      </c>
      <c r="E6" s="125">
        <f t="shared" ca="1" si="2"/>
        <v>0.5</v>
      </c>
      <c r="F6" s="125">
        <f t="shared" ca="1" si="3"/>
        <v>0</v>
      </c>
      <c r="G6" s="125">
        <f t="shared" ca="1" si="4"/>
        <v>0.5</v>
      </c>
      <c r="H6" s="125">
        <f t="shared" ca="1" si="5"/>
        <v>1</v>
      </c>
      <c r="I6" s="125">
        <f t="shared" ca="1" si="6"/>
        <v>0.75</v>
      </c>
      <c r="J6" s="125">
        <f t="shared" ca="1" si="7"/>
        <v>0.66</v>
      </c>
      <c r="K6" s="125">
        <f t="shared" ca="1" si="8"/>
        <v>1</v>
      </c>
      <c r="L6" s="125">
        <f t="shared" ca="1" si="9"/>
        <v>1</v>
      </c>
      <c r="M6" s="125">
        <f t="shared" ca="1" si="10"/>
        <v>1</v>
      </c>
      <c r="N6" s="125">
        <f t="shared" ca="1" si="11"/>
        <v>0</v>
      </c>
      <c r="O6" s="125">
        <f t="shared" ca="1" si="12"/>
        <v>0</v>
      </c>
      <c r="P6" s="125">
        <f t="shared" ca="1" si="13"/>
        <v>0.33</v>
      </c>
      <c r="Q6" s="125">
        <f t="shared" ca="1" si="14"/>
        <v>0</v>
      </c>
      <c r="R6" s="125">
        <f t="shared" ca="1" si="15"/>
        <v>0</v>
      </c>
      <c r="S6" s="125">
        <f t="shared" ca="1" si="16"/>
        <v>1</v>
      </c>
      <c r="T6" s="125">
        <f t="shared" ca="1" si="17"/>
        <v>0</v>
      </c>
      <c r="U6" s="125">
        <f t="shared" ca="1" si="18"/>
        <v>0.66</v>
      </c>
      <c r="V6" s="125">
        <f t="shared" ca="1" si="19"/>
        <v>0</v>
      </c>
      <c r="W6" s="125">
        <f t="shared" ca="1" si="20"/>
        <v>1</v>
      </c>
      <c r="X6" s="125">
        <f t="shared" ca="1" si="21"/>
        <v>0.6</v>
      </c>
      <c r="Y6" s="125">
        <f t="shared" ca="1" si="22"/>
        <v>1</v>
      </c>
      <c r="Z6" s="125">
        <f t="shared" ca="1" si="23"/>
        <v>1</v>
      </c>
      <c r="AA6" s="125">
        <f t="shared" ca="1" si="24"/>
        <v>1</v>
      </c>
      <c r="AB6" s="125">
        <f t="shared" ca="1" si="25"/>
        <v>0</v>
      </c>
      <c r="AC6" s="125">
        <f t="shared" ca="1" si="26"/>
        <v>0</v>
      </c>
      <c r="AD6" s="125">
        <f t="shared" ca="1" si="27"/>
        <v>0</v>
      </c>
      <c r="AE6" s="125">
        <f t="shared" ca="1" si="28"/>
        <v>1</v>
      </c>
      <c r="AF6" s="125">
        <f t="shared" ca="1" si="29"/>
        <v>1</v>
      </c>
      <c r="AG6" s="125">
        <f t="shared" ca="1" si="30"/>
        <v>1</v>
      </c>
      <c r="AH6" s="125">
        <f t="shared" ca="1" si="31"/>
        <v>0.66</v>
      </c>
      <c r="AI6" s="125">
        <f t="shared" ca="1" si="32"/>
        <v>0.66</v>
      </c>
      <c r="AJ6" s="125">
        <f t="shared" ca="1" si="33"/>
        <v>0.33</v>
      </c>
      <c r="AK6" s="125">
        <f t="shared" ca="1" si="34"/>
        <v>0.66</v>
      </c>
    </row>
    <row r="7" spans="1:37">
      <c r="A7" s="125" t="str">
        <f t="shared" ca="1" si="1"/>
        <v>commons-io</v>
      </c>
      <c r="D7" s="125">
        <f t="shared" ca="1" si="0"/>
        <v>0.5</v>
      </c>
      <c r="E7" s="125">
        <f t="shared" ca="1" si="2"/>
        <v>0.5</v>
      </c>
      <c r="F7" s="125">
        <f t="shared" ca="1" si="3"/>
        <v>0</v>
      </c>
      <c r="G7" s="125">
        <f t="shared" ca="1" si="4"/>
        <v>0</v>
      </c>
      <c r="H7" s="125">
        <f t="shared" ca="1" si="5"/>
        <v>1</v>
      </c>
      <c r="I7" s="125">
        <f t="shared" ca="1" si="6"/>
        <v>0.5</v>
      </c>
      <c r="J7" s="125">
        <f t="shared" ca="1" si="7"/>
        <v>0.66</v>
      </c>
      <c r="K7" s="125">
        <f t="shared" ca="1" si="8"/>
        <v>1</v>
      </c>
      <c r="L7" s="125">
        <f t="shared" ca="1" si="9"/>
        <v>1</v>
      </c>
      <c r="M7" s="125">
        <f t="shared" ca="1" si="10"/>
        <v>1</v>
      </c>
      <c r="N7" s="125">
        <f t="shared" ca="1" si="11"/>
        <v>0</v>
      </c>
      <c r="O7" s="125">
        <f t="shared" ca="1" si="12"/>
        <v>0</v>
      </c>
      <c r="P7" s="125">
        <f t="shared" ca="1" si="13"/>
        <v>0</v>
      </c>
      <c r="Q7" s="125">
        <f t="shared" ca="1" si="14"/>
        <v>0</v>
      </c>
      <c r="R7" s="125">
        <f t="shared" ca="1" si="15"/>
        <v>0</v>
      </c>
      <c r="S7" s="125">
        <f t="shared" ca="1" si="16"/>
        <v>1</v>
      </c>
      <c r="T7" s="125">
        <f t="shared" ca="1" si="17"/>
        <v>0</v>
      </c>
      <c r="U7" s="125">
        <f t="shared" ca="1" si="18"/>
        <v>0.66</v>
      </c>
      <c r="V7" s="125">
        <f t="shared" ca="1" si="19"/>
        <v>0</v>
      </c>
      <c r="W7" s="125">
        <f t="shared" ca="1" si="20"/>
        <v>1</v>
      </c>
      <c r="X7" s="125">
        <f t="shared" ca="1" si="21"/>
        <v>0.4</v>
      </c>
      <c r="Y7" s="125">
        <f t="shared" ca="1" si="22"/>
        <v>1</v>
      </c>
      <c r="Z7" s="125">
        <f t="shared" ca="1" si="23"/>
        <v>1</v>
      </c>
      <c r="AA7" s="125">
        <f t="shared" ca="1" si="24"/>
        <v>1</v>
      </c>
      <c r="AB7" s="125">
        <f t="shared" ca="1" si="25"/>
        <v>0</v>
      </c>
      <c r="AC7" s="125">
        <f t="shared" ca="1" si="26"/>
        <v>0</v>
      </c>
      <c r="AD7" s="125">
        <f t="shared" ca="1" si="27"/>
        <v>0</v>
      </c>
      <c r="AE7" s="125">
        <f t="shared" ca="1" si="28"/>
        <v>1</v>
      </c>
      <c r="AF7" s="125">
        <f t="shared" ca="1" si="29"/>
        <v>1</v>
      </c>
      <c r="AG7" s="125">
        <f t="shared" ca="1" si="30"/>
        <v>1</v>
      </c>
      <c r="AH7" s="125">
        <f t="shared" ca="1" si="31"/>
        <v>0.66</v>
      </c>
      <c r="AI7" s="125">
        <f t="shared" ca="1" si="32"/>
        <v>0.66</v>
      </c>
      <c r="AJ7" s="125">
        <f t="shared" ca="1" si="33"/>
        <v>0.33</v>
      </c>
      <c r="AK7" s="125">
        <f t="shared" ca="1" si="34"/>
        <v>0.66</v>
      </c>
    </row>
    <row r="8" spans="1:37">
      <c r="A8" s="125" t="str">
        <f t="shared" ca="1" si="1"/>
        <v>spring-core</v>
      </c>
      <c r="D8" s="125">
        <f t="shared" ca="1" si="0"/>
        <v>0.75</v>
      </c>
      <c r="E8" s="125">
        <f t="shared" ca="1" si="2"/>
        <v>1</v>
      </c>
      <c r="F8" s="125">
        <f t="shared" ca="1" si="3"/>
        <v>0.25</v>
      </c>
      <c r="G8" s="125">
        <f t="shared" ca="1" si="4"/>
        <v>0.25</v>
      </c>
      <c r="H8" s="125">
        <f t="shared" ca="1" si="5"/>
        <v>1</v>
      </c>
      <c r="I8" s="125">
        <f t="shared" ca="1" si="6"/>
        <v>0.75</v>
      </c>
      <c r="J8" s="125">
        <f t="shared" ca="1" si="7"/>
        <v>1</v>
      </c>
      <c r="K8" s="125">
        <f t="shared" ca="1" si="8"/>
        <v>1</v>
      </c>
      <c r="L8" s="125">
        <f t="shared" ca="1" si="9"/>
        <v>1</v>
      </c>
      <c r="M8" s="125">
        <f t="shared" ca="1" si="10"/>
        <v>1</v>
      </c>
      <c r="N8" s="125">
        <f t="shared" ca="1" si="11"/>
        <v>0</v>
      </c>
      <c r="O8" s="125">
        <f t="shared" ca="1" si="12"/>
        <v>0</v>
      </c>
      <c r="P8" s="125">
        <f t="shared" ca="1" si="13"/>
        <v>0.66</v>
      </c>
      <c r="Q8" s="125">
        <f t="shared" ca="1" si="14"/>
        <v>0</v>
      </c>
      <c r="R8" s="125">
        <f t="shared" ca="1" si="15"/>
        <v>0</v>
      </c>
      <c r="S8" s="125">
        <f t="shared" ca="1" si="16"/>
        <v>1</v>
      </c>
      <c r="T8" s="125">
        <f t="shared" ca="1" si="17"/>
        <v>0</v>
      </c>
      <c r="U8" s="125">
        <f t="shared" ca="1" si="18"/>
        <v>1</v>
      </c>
      <c r="V8" s="125">
        <f t="shared" ca="1" si="19"/>
        <v>0</v>
      </c>
      <c r="W8" s="125">
        <f t="shared" ca="1" si="20"/>
        <v>1</v>
      </c>
      <c r="X8" s="125">
        <f t="shared" ca="1" si="21"/>
        <v>0.6</v>
      </c>
      <c r="Y8" s="125">
        <f t="shared" ca="1" si="22"/>
        <v>1</v>
      </c>
      <c r="Z8" s="125">
        <f t="shared" ca="1" si="23"/>
        <v>1</v>
      </c>
      <c r="AA8" s="125">
        <f t="shared" ca="1" si="24"/>
        <v>0.25</v>
      </c>
      <c r="AB8" s="125">
        <f t="shared" ca="1" si="25"/>
        <v>0</v>
      </c>
      <c r="AC8" s="125">
        <f t="shared" ca="1" si="26"/>
        <v>0</v>
      </c>
      <c r="AD8" s="125">
        <f t="shared" ca="1" si="27"/>
        <v>0.5</v>
      </c>
      <c r="AE8" s="125">
        <f t="shared" ca="1" si="28"/>
        <v>1</v>
      </c>
      <c r="AF8" s="125">
        <f t="shared" ca="1" si="29"/>
        <v>1</v>
      </c>
      <c r="AG8" s="125">
        <f t="shared" ca="1" si="30"/>
        <v>1</v>
      </c>
      <c r="AH8" s="125">
        <f t="shared" ca="1" si="31"/>
        <v>1</v>
      </c>
      <c r="AI8" s="125">
        <f t="shared" ca="1" si="32"/>
        <v>1</v>
      </c>
      <c r="AJ8" s="125">
        <f t="shared" ca="1" si="33"/>
        <v>1</v>
      </c>
      <c r="AK8" s="125">
        <f t="shared" ca="1" si="34"/>
        <v>0.33</v>
      </c>
    </row>
    <row r="9" spans="1:37">
      <c r="A9" s="125" t="str">
        <f t="shared" ca="1" si="1"/>
        <v>jcl-over-slf4j</v>
      </c>
      <c r="D9" s="175" t="s">
        <v>491</v>
      </c>
      <c r="E9" s="125">
        <f t="shared" ca="1" si="2"/>
        <v>0.5</v>
      </c>
      <c r="F9" s="125">
        <f t="shared" ca="1" si="3"/>
        <v>0</v>
      </c>
      <c r="G9" s="125">
        <f t="shared" ca="1" si="4"/>
        <v>0</v>
      </c>
      <c r="H9" s="125">
        <f t="shared" ca="1" si="5"/>
        <v>0.33</v>
      </c>
      <c r="I9" s="175" t="s">
        <v>491</v>
      </c>
      <c r="J9" s="125">
        <f t="shared" ca="1" si="7"/>
        <v>0</v>
      </c>
      <c r="K9" s="125">
        <f t="shared" ca="1" si="8"/>
        <v>1</v>
      </c>
      <c r="L9" s="125">
        <f t="shared" ca="1" si="9"/>
        <v>1</v>
      </c>
      <c r="M9" s="125">
        <f t="shared" ca="1" si="10"/>
        <v>1</v>
      </c>
      <c r="N9" s="125">
        <f t="shared" ca="1" si="11"/>
        <v>0</v>
      </c>
      <c r="O9" s="125">
        <f t="shared" ca="1" si="12"/>
        <v>0</v>
      </c>
      <c r="P9" s="125">
        <f t="shared" ca="1" si="13"/>
        <v>0</v>
      </c>
      <c r="Q9" s="125">
        <f t="shared" ca="1" si="14"/>
        <v>0</v>
      </c>
      <c r="R9" s="125">
        <f t="shared" ca="1" si="15"/>
        <v>0</v>
      </c>
      <c r="S9" s="125">
        <f t="shared" ca="1" si="16"/>
        <v>1</v>
      </c>
      <c r="T9" s="125">
        <f t="shared" ca="1" si="17"/>
        <v>0</v>
      </c>
      <c r="U9" s="125">
        <f t="shared" ca="1" si="18"/>
        <v>0</v>
      </c>
      <c r="V9" s="125">
        <f t="shared" ca="1" si="19"/>
        <v>0</v>
      </c>
      <c r="W9" s="125">
        <f t="shared" ca="1" si="20"/>
        <v>1</v>
      </c>
      <c r="X9" s="125">
        <f t="shared" ca="1" si="21"/>
        <v>0.8</v>
      </c>
      <c r="Y9" s="125">
        <f t="shared" ca="1" si="22"/>
        <v>1</v>
      </c>
      <c r="Z9" s="125">
        <f t="shared" ca="1" si="23"/>
        <v>0</v>
      </c>
      <c r="AA9" s="125">
        <f t="shared" ca="1" si="24"/>
        <v>0</v>
      </c>
      <c r="AB9" s="125">
        <f t="shared" ca="1" si="25"/>
        <v>0</v>
      </c>
      <c r="AC9" s="125">
        <f t="shared" ca="1" si="26"/>
        <v>0</v>
      </c>
      <c r="AD9" s="125">
        <f t="shared" ca="1" si="27"/>
        <v>0</v>
      </c>
      <c r="AE9" s="125">
        <f t="shared" ca="1" si="28"/>
        <v>0</v>
      </c>
      <c r="AF9" s="125">
        <f t="shared" ca="1" si="29"/>
        <v>0.33</v>
      </c>
      <c r="AG9" s="125">
        <f t="shared" ca="1" si="30"/>
        <v>0</v>
      </c>
      <c r="AH9" s="125">
        <f t="shared" ca="1" si="31"/>
        <v>0</v>
      </c>
      <c r="AI9" s="125">
        <f t="shared" ca="1" si="32"/>
        <v>0</v>
      </c>
      <c r="AJ9" s="125">
        <f t="shared" ca="1" si="33"/>
        <v>0</v>
      </c>
      <c r="AK9" s="125">
        <f t="shared" ca="1" si="34"/>
        <v>0</v>
      </c>
    </row>
    <row r="10" spans="1:37">
      <c r="A10" s="125" t="str">
        <f t="shared" ca="1" si="1"/>
        <v>commons-codec</v>
      </c>
      <c r="D10" s="125">
        <f t="shared" ca="1" si="0"/>
        <v>0.25</v>
      </c>
      <c r="E10" s="125">
        <f t="shared" ca="1" si="2"/>
        <v>0</v>
      </c>
      <c r="F10" s="125">
        <f t="shared" ca="1" si="3"/>
        <v>0</v>
      </c>
      <c r="G10" s="125">
        <f t="shared" ca="1" si="4"/>
        <v>0</v>
      </c>
      <c r="H10" s="125">
        <f t="shared" ca="1" si="5"/>
        <v>1</v>
      </c>
      <c r="I10" s="125">
        <f t="shared" ca="1" si="6"/>
        <v>0.5</v>
      </c>
      <c r="J10" s="125">
        <f t="shared" ca="1" si="7"/>
        <v>0.66</v>
      </c>
      <c r="K10" s="125">
        <f t="shared" ca="1" si="8"/>
        <v>1</v>
      </c>
      <c r="L10" s="125">
        <f t="shared" ca="1" si="9"/>
        <v>1</v>
      </c>
      <c r="M10" s="125">
        <f t="shared" ca="1" si="10"/>
        <v>1</v>
      </c>
      <c r="N10" s="125">
        <f t="shared" ca="1" si="11"/>
        <v>0</v>
      </c>
      <c r="O10" s="125">
        <f t="shared" ca="1" si="12"/>
        <v>0</v>
      </c>
      <c r="P10" s="125">
        <f t="shared" ca="1" si="13"/>
        <v>0</v>
      </c>
      <c r="Q10" s="125">
        <f t="shared" ca="1" si="14"/>
        <v>0</v>
      </c>
      <c r="R10" s="125">
        <f t="shared" ca="1" si="15"/>
        <v>0</v>
      </c>
      <c r="S10" s="125">
        <f t="shared" ca="1" si="16"/>
        <v>1</v>
      </c>
      <c r="T10" s="125">
        <f t="shared" ca="1" si="17"/>
        <v>0</v>
      </c>
      <c r="U10" s="125">
        <f t="shared" ca="1" si="18"/>
        <v>0.66</v>
      </c>
      <c r="V10" s="125">
        <f t="shared" ca="1" si="19"/>
        <v>0</v>
      </c>
      <c r="W10" s="125">
        <f t="shared" ca="1" si="20"/>
        <v>1</v>
      </c>
      <c r="X10" s="125">
        <f t="shared" ca="1" si="21"/>
        <v>0.8</v>
      </c>
      <c r="Y10" s="125">
        <f t="shared" ca="1" si="22"/>
        <v>1</v>
      </c>
      <c r="Z10" s="125">
        <f t="shared" ca="1" si="23"/>
        <v>1</v>
      </c>
      <c r="AA10" s="125">
        <f t="shared" ca="1" si="24"/>
        <v>1</v>
      </c>
      <c r="AB10" s="125">
        <f t="shared" ca="1" si="25"/>
        <v>0</v>
      </c>
      <c r="AC10" s="125">
        <f t="shared" ca="1" si="26"/>
        <v>0</v>
      </c>
      <c r="AD10" s="125">
        <f t="shared" ca="1" si="27"/>
        <v>0</v>
      </c>
      <c r="AE10" s="125">
        <f t="shared" ca="1" si="28"/>
        <v>1</v>
      </c>
      <c r="AF10" s="125">
        <f t="shared" ca="1" si="29"/>
        <v>1</v>
      </c>
      <c r="AG10" s="125">
        <f t="shared" ca="1" si="30"/>
        <v>1</v>
      </c>
      <c r="AH10" s="125">
        <f t="shared" ca="1" si="31"/>
        <v>0.66</v>
      </c>
      <c r="AI10" s="125">
        <f t="shared" ca="1" si="32"/>
        <v>0.66</v>
      </c>
      <c r="AJ10" s="125">
        <f t="shared" ca="1" si="33"/>
        <v>1</v>
      </c>
      <c r="AK10" s="125">
        <f t="shared" ca="1" si="34"/>
        <v>1</v>
      </c>
    </row>
    <row r="11" spans="1:37">
      <c r="A11" s="125" t="str">
        <f t="shared" ca="1" si="1"/>
        <v>javassist</v>
      </c>
      <c r="D11" s="125">
        <f t="shared" ca="1" si="0"/>
        <v>0.5</v>
      </c>
      <c r="E11" s="125">
        <f t="shared" ca="1" si="2"/>
        <v>1</v>
      </c>
      <c r="F11" s="125">
        <f t="shared" ca="1" si="3"/>
        <v>0</v>
      </c>
      <c r="G11" s="125">
        <f t="shared" ca="1" si="4"/>
        <v>0.5</v>
      </c>
      <c r="H11" s="125">
        <f t="shared" ca="1" si="5"/>
        <v>1</v>
      </c>
      <c r="I11" s="125">
        <f t="shared" ca="1" si="6"/>
        <v>0.5</v>
      </c>
      <c r="J11" s="125">
        <f t="shared" ca="1" si="7"/>
        <v>0.33</v>
      </c>
      <c r="K11" s="125">
        <f t="shared" ca="1" si="8"/>
        <v>1</v>
      </c>
      <c r="L11" s="125">
        <f t="shared" ca="1" si="9"/>
        <v>1</v>
      </c>
      <c r="M11" s="125">
        <f t="shared" ca="1" si="10"/>
        <v>1</v>
      </c>
      <c r="N11" s="125">
        <f t="shared" ca="1" si="11"/>
        <v>0</v>
      </c>
      <c r="O11" s="125">
        <f t="shared" ca="1" si="12"/>
        <v>0</v>
      </c>
      <c r="P11" s="125">
        <f t="shared" ca="1" si="13"/>
        <v>0.33</v>
      </c>
      <c r="Q11" s="125">
        <f t="shared" ca="1" si="14"/>
        <v>0</v>
      </c>
      <c r="R11" s="125">
        <f t="shared" ca="1" si="15"/>
        <v>0</v>
      </c>
      <c r="S11" s="125">
        <f t="shared" ca="1" si="16"/>
        <v>1</v>
      </c>
      <c r="T11" s="125">
        <f t="shared" ca="1" si="17"/>
        <v>0</v>
      </c>
      <c r="U11" s="125">
        <f t="shared" ca="1" si="18"/>
        <v>0.66</v>
      </c>
      <c r="V11" s="125">
        <f t="shared" ca="1" si="19"/>
        <v>0</v>
      </c>
      <c r="W11" s="125">
        <f t="shared" ca="1" si="20"/>
        <v>0</v>
      </c>
      <c r="X11" s="125">
        <f t="shared" ca="1" si="21"/>
        <v>1</v>
      </c>
      <c r="Y11" s="125">
        <f t="shared" ca="1" si="22"/>
        <v>1</v>
      </c>
      <c r="Z11" s="125">
        <f t="shared" ca="1" si="23"/>
        <v>0</v>
      </c>
      <c r="AA11" s="125">
        <f t="shared" ca="1" si="24"/>
        <v>0.5</v>
      </c>
      <c r="AB11" s="125">
        <f t="shared" ca="1" si="25"/>
        <v>0</v>
      </c>
      <c r="AC11" s="125">
        <f t="shared" ca="1" si="26"/>
        <v>0</v>
      </c>
      <c r="AD11" s="125">
        <f t="shared" ca="1" si="27"/>
        <v>0</v>
      </c>
      <c r="AE11" s="125">
        <f t="shared" ca="1" si="28"/>
        <v>0</v>
      </c>
      <c r="AF11" s="125">
        <f t="shared" ca="1" si="29"/>
        <v>0.33</v>
      </c>
      <c r="AG11" s="125">
        <f t="shared" ca="1" si="30"/>
        <v>1</v>
      </c>
      <c r="AH11" s="125">
        <f t="shared" ca="1" si="31"/>
        <v>0.66</v>
      </c>
      <c r="AI11" s="125">
        <f t="shared" ca="1" si="32"/>
        <v>1</v>
      </c>
      <c r="AJ11" s="125">
        <f t="shared" ca="1" si="33"/>
        <v>1</v>
      </c>
      <c r="AK11" s="125">
        <f t="shared" ca="1" si="34"/>
        <v>1</v>
      </c>
    </row>
    <row r="12" spans="1:37">
      <c r="A12" s="125" t="str">
        <f t="shared" ca="1" si="1"/>
        <v>aopalliance</v>
      </c>
      <c r="D12" s="175" t="s">
        <v>491</v>
      </c>
      <c r="E12" s="125">
        <f t="shared" ca="1" si="2"/>
        <v>0</v>
      </c>
      <c r="F12" s="125">
        <f t="shared" ca="1" si="3"/>
        <v>0</v>
      </c>
      <c r="G12" s="125">
        <f t="shared" ca="1" si="4"/>
        <v>0</v>
      </c>
      <c r="H12" s="125">
        <f t="shared" ca="1" si="5"/>
        <v>0.33</v>
      </c>
      <c r="I12" s="175" t="s">
        <v>491</v>
      </c>
      <c r="J12" s="125">
        <f t="shared" ca="1" si="7"/>
        <v>0.33</v>
      </c>
      <c r="K12" s="125">
        <f t="shared" ca="1" si="8"/>
        <v>1</v>
      </c>
      <c r="L12" s="125">
        <f t="shared" ca="1" si="9"/>
        <v>1</v>
      </c>
      <c r="M12" s="125">
        <f t="shared" ca="1" si="10"/>
        <v>1</v>
      </c>
      <c r="N12" s="125">
        <f t="shared" ca="1" si="11"/>
        <v>0</v>
      </c>
      <c r="O12" s="125">
        <f t="shared" ca="1" si="12"/>
        <v>0</v>
      </c>
      <c r="P12" s="125">
        <f t="shared" ca="1" si="13"/>
        <v>0</v>
      </c>
      <c r="Q12" s="125">
        <f t="shared" ca="1" si="14"/>
        <v>0</v>
      </c>
      <c r="R12" s="125">
        <f t="shared" ca="1" si="15"/>
        <v>0</v>
      </c>
      <c r="S12" s="125">
        <f t="shared" ca="1" si="16"/>
        <v>0</v>
      </c>
      <c r="T12" s="125">
        <f t="shared" ca="1" si="17"/>
        <v>0</v>
      </c>
      <c r="U12" s="125">
        <f t="shared" ca="1" si="18"/>
        <v>0</v>
      </c>
      <c r="V12" s="125">
        <f t="shared" ca="1" si="19"/>
        <v>0</v>
      </c>
      <c r="W12" s="125">
        <f t="shared" ca="1" si="20"/>
        <v>0.5</v>
      </c>
      <c r="X12" s="125">
        <f t="shared" ca="1" si="21"/>
        <v>0.8</v>
      </c>
      <c r="Y12" s="125">
        <f t="shared" ca="1" si="22"/>
        <v>1</v>
      </c>
      <c r="Z12" s="125">
        <f t="shared" ca="1" si="23"/>
        <v>0</v>
      </c>
      <c r="AA12" s="125">
        <f t="shared" ca="1" si="24"/>
        <v>0</v>
      </c>
      <c r="AB12" s="125">
        <f t="shared" ca="1" si="25"/>
        <v>0</v>
      </c>
      <c r="AC12" s="125">
        <f t="shared" ca="1" si="26"/>
        <v>0</v>
      </c>
      <c r="AD12" s="125">
        <f t="shared" ca="1" si="27"/>
        <v>0</v>
      </c>
      <c r="AE12" s="125">
        <f t="shared" ca="1" si="28"/>
        <v>0</v>
      </c>
      <c r="AF12" s="125">
        <f t="shared" ca="1" si="29"/>
        <v>0.33</v>
      </c>
      <c r="AG12" s="125">
        <f t="shared" ca="1" si="30"/>
        <v>0</v>
      </c>
      <c r="AH12" s="125">
        <f t="shared" ca="1" si="31"/>
        <v>0.33</v>
      </c>
      <c r="AI12" s="125">
        <f t="shared" ca="1" si="32"/>
        <v>0.33</v>
      </c>
      <c r="AJ12" s="125">
        <f t="shared" ca="1" si="33"/>
        <v>0.33</v>
      </c>
      <c r="AK12" s="125">
        <f t="shared" ca="1" si="34"/>
        <v>0</v>
      </c>
    </row>
    <row r="13" spans="1:37">
      <c r="A13" s="125" t="str">
        <f t="shared" ca="1" si="1"/>
        <v>validation-api</v>
      </c>
      <c r="D13" s="125">
        <f t="shared" ca="1" si="0"/>
        <v>0</v>
      </c>
      <c r="E13" s="125">
        <f t="shared" ca="1" si="2"/>
        <v>0</v>
      </c>
      <c r="F13" s="125">
        <f t="shared" ca="1" si="3"/>
        <v>0</v>
      </c>
      <c r="G13" s="125">
        <f t="shared" ca="1" si="4"/>
        <v>0</v>
      </c>
      <c r="H13" s="125">
        <f t="shared" ca="1" si="5"/>
        <v>0.66</v>
      </c>
      <c r="I13" s="175" t="s">
        <v>491</v>
      </c>
      <c r="J13" s="125">
        <f t="shared" ca="1" si="7"/>
        <v>0.66</v>
      </c>
      <c r="K13" s="125">
        <f t="shared" ca="1" si="8"/>
        <v>1</v>
      </c>
      <c r="L13" s="125">
        <f t="shared" ca="1" si="9"/>
        <v>1</v>
      </c>
      <c r="M13" s="125">
        <f t="shared" ca="1" si="10"/>
        <v>1</v>
      </c>
      <c r="N13" s="125">
        <f t="shared" ca="1" si="11"/>
        <v>0</v>
      </c>
      <c r="O13" s="125">
        <f t="shared" ca="1" si="12"/>
        <v>0</v>
      </c>
      <c r="P13" s="125">
        <f t="shared" ca="1" si="13"/>
        <v>0</v>
      </c>
      <c r="Q13" s="125">
        <f t="shared" ca="1" si="14"/>
        <v>0.66</v>
      </c>
      <c r="R13" s="125">
        <f t="shared" ca="1" si="15"/>
        <v>0.5</v>
      </c>
      <c r="S13" s="125">
        <f t="shared" ca="1" si="16"/>
        <v>1</v>
      </c>
      <c r="T13" s="125">
        <f t="shared" ca="1" si="17"/>
        <v>0.66</v>
      </c>
      <c r="U13" s="125">
        <f t="shared" ca="1" si="18"/>
        <v>0.66</v>
      </c>
      <c r="V13" s="125">
        <f t="shared" ca="1" si="19"/>
        <v>0.33</v>
      </c>
      <c r="W13" s="125">
        <f t="shared" ca="1" si="20"/>
        <v>0.5</v>
      </c>
      <c r="X13" s="125">
        <f t="shared" ca="1" si="21"/>
        <v>0.6</v>
      </c>
      <c r="Y13" s="125">
        <f t="shared" ca="1" si="22"/>
        <v>1</v>
      </c>
      <c r="Z13" s="125">
        <f t="shared" ca="1" si="23"/>
        <v>0.66</v>
      </c>
      <c r="AA13" s="125">
        <f t="shared" ca="1" si="24"/>
        <v>0</v>
      </c>
      <c r="AB13" s="125">
        <f t="shared" ca="1" si="25"/>
        <v>0</v>
      </c>
      <c r="AC13" s="125">
        <f t="shared" ca="1" si="26"/>
        <v>0</v>
      </c>
      <c r="AD13" s="125">
        <f t="shared" ca="1" si="27"/>
        <v>0.5</v>
      </c>
      <c r="AE13" s="125">
        <f t="shared" ca="1" si="28"/>
        <v>0.66</v>
      </c>
      <c r="AF13" s="125">
        <f t="shared" ca="1" si="29"/>
        <v>1</v>
      </c>
      <c r="AG13" s="125">
        <f t="shared" ca="1" si="30"/>
        <v>0</v>
      </c>
      <c r="AH13" s="125">
        <f t="shared" ca="1" si="31"/>
        <v>0.66</v>
      </c>
      <c r="AI13" s="125">
        <f t="shared" ca="1" si="32"/>
        <v>0.33</v>
      </c>
      <c r="AJ13" s="125">
        <f t="shared" ca="1" si="33"/>
        <v>0.66</v>
      </c>
      <c r="AK13" s="125">
        <f t="shared" ca="1" si="34"/>
        <v>1</v>
      </c>
    </row>
    <row r="14" spans="1:37">
      <c r="A14" s="125" t="str">
        <f t="shared" ca="1" si="1"/>
        <v>commons-beanutils</v>
      </c>
      <c r="D14" s="125">
        <f t="shared" ca="1" si="0"/>
        <v>0</v>
      </c>
      <c r="E14" s="125">
        <f t="shared" ca="1" si="2"/>
        <v>0</v>
      </c>
      <c r="F14" s="125">
        <f t="shared" ca="1" si="3"/>
        <v>0</v>
      </c>
      <c r="G14" s="125">
        <f t="shared" ca="1" si="4"/>
        <v>0</v>
      </c>
      <c r="H14" s="125">
        <f t="shared" ca="1" si="5"/>
        <v>1</v>
      </c>
      <c r="I14" s="125">
        <f t="shared" ca="1" si="6"/>
        <v>0.5</v>
      </c>
      <c r="J14" s="125">
        <f t="shared" ca="1" si="7"/>
        <v>0.66</v>
      </c>
      <c r="K14" s="125">
        <f t="shared" ca="1" si="8"/>
        <v>1</v>
      </c>
      <c r="L14" s="125">
        <f t="shared" ca="1" si="9"/>
        <v>1</v>
      </c>
      <c r="M14" s="125">
        <f t="shared" ca="1" si="10"/>
        <v>1</v>
      </c>
      <c r="N14" s="125">
        <f t="shared" ca="1" si="11"/>
        <v>0</v>
      </c>
      <c r="O14" s="125">
        <f t="shared" ca="1" si="12"/>
        <v>0</v>
      </c>
      <c r="P14" s="125">
        <f t="shared" ca="1" si="13"/>
        <v>0.33</v>
      </c>
      <c r="Q14" s="125">
        <f t="shared" ca="1" si="14"/>
        <v>0</v>
      </c>
      <c r="R14" s="125">
        <f t="shared" ca="1" si="15"/>
        <v>0</v>
      </c>
      <c r="S14" s="125">
        <f t="shared" ca="1" si="16"/>
        <v>0</v>
      </c>
      <c r="T14" s="125">
        <f t="shared" ca="1" si="17"/>
        <v>0</v>
      </c>
      <c r="U14" s="125">
        <f t="shared" ca="1" si="18"/>
        <v>0</v>
      </c>
      <c r="V14" s="125">
        <f t="shared" ca="1" si="19"/>
        <v>0</v>
      </c>
      <c r="W14" s="125">
        <f t="shared" ca="1" si="20"/>
        <v>0</v>
      </c>
      <c r="X14" s="125">
        <f t="shared" ca="1" si="21"/>
        <v>0.8</v>
      </c>
      <c r="Y14" s="125">
        <f t="shared" ca="1" si="22"/>
        <v>1</v>
      </c>
      <c r="Z14" s="125">
        <f t="shared" ca="1" si="23"/>
        <v>1</v>
      </c>
      <c r="AA14" s="125">
        <f t="shared" ca="1" si="24"/>
        <v>1</v>
      </c>
      <c r="AB14" s="125">
        <f t="shared" ca="1" si="25"/>
        <v>0</v>
      </c>
      <c r="AC14" s="125">
        <f t="shared" ca="1" si="26"/>
        <v>0</v>
      </c>
      <c r="AD14" s="125">
        <f t="shared" ca="1" si="27"/>
        <v>0</v>
      </c>
      <c r="AE14" s="125">
        <f t="shared" ca="1" si="28"/>
        <v>1</v>
      </c>
      <c r="AF14" s="125">
        <f t="shared" ca="1" si="29"/>
        <v>1</v>
      </c>
      <c r="AG14" s="125">
        <f t="shared" ca="1" si="30"/>
        <v>1</v>
      </c>
      <c r="AH14" s="125">
        <f t="shared" ca="1" si="31"/>
        <v>0.66</v>
      </c>
      <c r="AI14" s="125">
        <f t="shared" ca="1" si="32"/>
        <v>0.66</v>
      </c>
      <c r="AJ14" s="125">
        <f t="shared" ca="1" si="33"/>
        <v>0.33</v>
      </c>
      <c r="AK14" s="125">
        <f t="shared" ca="1" si="34"/>
        <v>0.66</v>
      </c>
    </row>
    <row r="15" spans="1:37">
      <c r="A15" s="125" t="str">
        <f t="shared" ca="1" si="1"/>
        <v>guava</v>
      </c>
      <c r="D15" s="125">
        <f t="shared" ca="1" si="0"/>
        <v>1</v>
      </c>
      <c r="E15" s="125">
        <f t="shared" ca="1" si="2"/>
        <v>0.5</v>
      </c>
      <c r="F15" s="125">
        <f t="shared" ca="1" si="3"/>
        <v>0</v>
      </c>
      <c r="G15" s="125">
        <f t="shared" ca="1" si="4"/>
        <v>1</v>
      </c>
      <c r="H15" s="125">
        <f t="shared" ca="1" si="5"/>
        <v>1</v>
      </c>
      <c r="I15" s="125">
        <f t="shared" ca="1" si="6"/>
        <v>0.75</v>
      </c>
      <c r="J15" s="125">
        <f t="shared" ca="1" si="7"/>
        <v>1</v>
      </c>
      <c r="K15" s="125">
        <f t="shared" ca="1" si="8"/>
        <v>1</v>
      </c>
      <c r="L15" s="125">
        <f t="shared" ca="1" si="9"/>
        <v>1</v>
      </c>
      <c r="M15" s="125">
        <f t="shared" ca="1" si="10"/>
        <v>1</v>
      </c>
      <c r="N15" s="125">
        <f t="shared" ca="1" si="11"/>
        <v>0</v>
      </c>
      <c r="O15" s="125">
        <f t="shared" ca="1" si="12"/>
        <v>0</v>
      </c>
      <c r="P15" s="125">
        <f t="shared" ca="1" si="13"/>
        <v>0</v>
      </c>
      <c r="Q15" s="125">
        <f t="shared" ca="1" si="14"/>
        <v>0</v>
      </c>
      <c r="R15" s="125">
        <f t="shared" ca="1" si="15"/>
        <v>1</v>
      </c>
      <c r="S15" s="125">
        <f t="shared" ca="1" si="16"/>
        <v>1</v>
      </c>
      <c r="T15" s="125">
        <f t="shared" ca="1" si="17"/>
        <v>0.66</v>
      </c>
      <c r="U15" s="125">
        <f t="shared" ca="1" si="18"/>
        <v>1</v>
      </c>
      <c r="V15" s="125">
        <f t="shared" ca="1" si="19"/>
        <v>0</v>
      </c>
      <c r="W15" s="125">
        <f t="shared" ca="1" si="20"/>
        <v>0.5</v>
      </c>
      <c r="X15" s="125">
        <f t="shared" ca="1" si="21"/>
        <v>0.4</v>
      </c>
      <c r="Y15" s="125">
        <f t="shared" ca="1" si="22"/>
        <v>1</v>
      </c>
      <c r="Z15" s="125">
        <f t="shared" ca="1" si="23"/>
        <v>0.66</v>
      </c>
      <c r="AA15" s="125">
        <f t="shared" ca="1" si="24"/>
        <v>0.75</v>
      </c>
      <c r="AB15" s="125">
        <f t="shared" ca="1" si="25"/>
        <v>0</v>
      </c>
      <c r="AC15" s="125">
        <f t="shared" ca="1" si="26"/>
        <v>0</v>
      </c>
      <c r="AD15" s="125">
        <f t="shared" ca="1" si="27"/>
        <v>1</v>
      </c>
      <c r="AE15" s="125">
        <f t="shared" ca="1" si="28"/>
        <v>1</v>
      </c>
      <c r="AF15" s="125">
        <f t="shared" ca="1" si="29"/>
        <v>1</v>
      </c>
      <c r="AG15" s="125">
        <f t="shared" ca="1" si="30"/>
        <v>0</v>
      </c>
      <c r="AH15" s="125">
        <f t="shared" ca="1" si="31"/>
        <v>1</v>
      </c>
      <c r="AI15" s="125">
        <f t="shared" ca="1" si="32"/>
        <v>1</v>
      </c>
      <c r="AJ15" s="125">
        <f t="shared" ca="1" si="33"/>
        <v>1</v>
      </c>
      <c r="AK15" s="125">
        <f t="shared" ca="1" si="34"/>
        <v>1</v>
      </c>
    </row>
    <row r="16" spans="1:37">
      <c r="A16" s="125" t="str">
        <f t="shared" ca="1" si="1"/>
        <v>dom4j</v>
      </c>
      <c r="D16" s="125">
        <f t="shared" ca="1" si="0"/>
        <v>0</v>
      </c>
      <c r="E16" s="125">
        <f t="shared" ca="1" si="2"/>
        <v>0.5</v>
      </c>
      <c r="F16" s="125">
        <f t="shared" ca="1" si="3"/>
        <v>0</v>
      </c>
      <c r="G16" s="125">
        <f t="shared" ca="1" si="4"/>
        <v>0</v>
      </c>
      <c r="H16" s="125">
        <f t="shared" ca="1" si="5"/>
        <v>0.33</v>
      </c>
      <c r="I16" s="125">
        <f t="shared" ca="1" si="6"/>
        <v>0.5</v>
      </c>
      <c r="J16" s="125">
        <f t="shared" ca="1" si="7"/>
        <v>1</v>
      </c>
      <c r="K16" s="125">
        <f t="shared" ca="1" si="8"/>
        <v>1</v>
      </c>
      <c r="L16" s="125">
        <f t="shared" ca="1" si="9"/>
        <v>1</v>
      </c>
      <c r="M16" s="125">
        <f t="shared" ca="1" si="10"/>
        <v>1</v>
      </c>
      <c r="N16" s="125">
        <f t="shared" ca="1" si="11"/>
        <v>0</v>
      </c>
      <c r="O16" s="125">
        <f t="shared" ca="1" si="12"/>
        <v>0</v>
      </c>
      <c r="P16" s="125">
        <f t="shared" ca="1" si="13"/>
        <v>0.66</v>
      </c>
      <c r="Q16" s="125">
        <f t="shared" ca="1" si="14"/>
        <v>0</v>
      </c>
      <c r="R16" s="125">
        <f t="shared" ca="1" si="15"/>
        <v>1</v>
      </c>
      <c r="S16" s="125">
        <f t="shared" ca="1" si="16"/>
        <v>1</v>
      </c>
      <c r="T16" s="125">
        <f t="shared" ca="1" si="17"/>
        <v>0.66</v>
      </c>
      <c r="U16" s="125">
        <f t="shared" ca="1" si="18"/>
        <v>1</v>
      </c>
      <c r="V16" s="125">
        <f t="shared" ca="1" si="19"/>
        <v>0</v>
      </c>
      <c r="W16" s="125">
        <f t="shared" ca="1" si="20"/>
        <v>0.5</v>
      </c>
      <c r="X16" s="125">
        <f t="shared" ca="1" si="21"/>
        <v>0.8</v>
      </c>
      <c r="Y16" s="125">
        <f t="shared" ca="1" si="22"/>
        <v>1</v>
      </c>
      <c r="Z16" s="125">
        <f t="shared" ca="1" si="23"/>
        <v>0.33</v>
      </c>
      <c r="AA16" s="125">
        <f t="shared" ca="1" si="24"/>
        <v>0</v>
      </c>
      <c r="AB16" s="125">
        <f t="shared" ca="1" si="25"/>
        <v>0</v>
      </c>
      <c r="AC16" s="125">
        <f t="shared" ca="1" si="26"/>
        <v>0</v>
      </c>
      <c r="AD16" s="125">
        <f t="shared" ca="1" si="27"/>
        <v>0</v>
      </c>
      <c r="AE16" s="125">
        <f t="shared" ca="1" si="28"/>
        <v>0.66</v>
      </c>
      <c r="AF16" s="125">
        <f t="shared" ca="1" si="29"/>
        <v>0.33</v>
      </c>
      <c r="AG16" s="125">
        <f t="shared" ca="1" si="30"/>
        <v>1</v>
      </c>
      <c r="AH16" s="125">
        <f t="shared" ca="1" si="31"/>
        <v>0.33</v>
      </c>
      <c r="AI16" s="125">
        <f t="shared" ca="1" si="32"/>
        <v>0.33</v>
      </c>
      <c r="AJ16" s="125">
        <f t="shared" ca="1" si="33"/>
        <v>0.33</v>
      </c>
      <c r="AK16" s="125">
        <f t="shared" ca="1" si="34"/>
        <v>1</v>
      </c>
    </row>
    <row r="17" spans="1:37">
      <c r="A17" s="125" t="str">
        <f t="shared" ca="1" si="1"/>
        <v>joda-time</v>
      </c>
      <c r="D17" s="125">
        <f t="shared" ca="1" si="0"/>
        <v>0.25</v>
      </c>
      <c r="E17" s="125">
        <f t="shared" ca="1" si="2"/>
        <v>0.5</v>
      </c>
      <c r="F17" s="125">
        <f t="shared" ca="1" si="3"/>
        <v>0</v>
      </c>
      <c r="G17" s="125">
        <f t="shared" ca="1" si="4"/>
        <v>0</v>
      </c>
      <c r="H17" s="125">
        <f t="shared" ca="1" si="5"/>
        <v>0.33</v>
      </c>
      <c r="I17" s="125">
        <f t="shared" ca="1" si="6"/>
        <v>0.5</v>
      </c>
      <c r="J17" s="125">
        <f t="shared" ca="1" si="7"/>
        <v>1</v>
      </c>
      <c r="K17" s="125">
        <f t="shared" ca="1" si="8"/>
        <v>1</v>
      </c>
      <c r="L17" s="125">
        <f t="shared" ca="1" si="9"/>
        <v>1</v>
      </c>
      <c r="M17" s="125">
        <f t="shared" ca="1" si="10"/>
        <v>1</v>
      </c>
      <c r="N17" s="125">
        <f t="shared" ca="1" si="11"/>
        <v>0</v>
      </c>
      <c r="O17" s="125">
        <f t="shared" ca="1" si="12"/>
        <v>0</v>
      </c>
      <c r="P17" s="125">
        <f t="shared" ca="1" si="13"/>
        <v>1</v>
      </c>
      <c r="Q17" s="125">
        <f t="shared" ca="1" si="14"/>
        <v>0</v>
      </c>
      <c r="R17" s="125">
        <f t="shared" ca="1" si="15"/>
        <v>0.5</v>
      </c>
      <c r="S17" s="125">
        <f t="shared" ca="1" si="16"/>
        <v>0.5</v>
      </c>
      <c r="T17" s="125">
        <f t="shared" ca="1" si="17"/>
        <v>0.66</v>
      </c>
      <c r="U17" s="125">
        <f t="shared" ca="1" si="18"/>
        <v>0.33</v>
      </c>
      <c r="V17" s="125">
        <f t="shared" ca="1" si="19"/>
        <v>0</v>
      </c>
      <c r="W17" s="125">
        <f t="shared" ca="1" si="20"/>
        <v>0.5</v>
      </c>
      <c r="X17" s="125">
        <f t="shared" ca="1" si="21"/>
        <v>0.8</v>
      </c>
      <c r="Y17" s="125">
        <f t="shared" ca="1" si="22"/>
        <v>1</v>
      </c>
      <c r="Z17" s="125">
        <f t="shared" ca="1" si="23"/>
        <v>1</v>
      </c>
      <c r="AA17" s="125">
        <f t="shared" ca="1" si="24"/>
        <v>0.25</v>
      </c>
      <c r="AB17" s="125">
        <f t="shared" ca="1" si="25"/>
        <v>0</v>
      </c>
      <c r="AC17" s="125">
        <f t="shared" ca="1" si="26"/>
        <v>0</v>
      </c>
      <c r="AD17" s="125">
        <f t="shared" ca="1" si="27"/>
        <v>0</v>
      </c>
      <c r="AE17" s="125">
        <f t="shared" ca="1" si="28"/>
        <v>0.33</v>
      </c>
      <c r="AF17" s="125">
        <f t="shared" ca="1" si="29"/>
        <v>0.33</v>
      </c>
      <c r="AG17" s="125">
        <f t="shared" ca="1" si="30"/>
        <v>1</v>
      </c>
      <c r="AH17" s="125">
        <f t="shared" ca="1" si="31"/>
        <v>0.66</v>
      </c>
      <c r="AI17" s="125">
        <f t="shared" ca="1" si="32"/>
        <v>0.66</v>
      </c>
      <c r="AJ17" s="125">
        <f t="shared" ca="1" si="33"/>
        <v>0.66</v>
      </c>
      <c r="AK17" s="125">
        <f t="shared" ca="1" si="34"/>
        <v>1</v>
      </c>
    </row>
    <row r="18" spans="1:37">
      <c r="A18" s="125" t="str">
        <f t="shared" ca="1" si="1"/>
        <v>jackson-core</v>
      </c>
      <c r="D18" s="125">
        <f t="shared" ca="1" si="0"/>
        <v>0.25</v>
      </c>
      <c r="E18" s="125">
        <f t="shared" ca="1" si="2"/>
        <v>1</v>
      </c>
      <c r="F18" s="125">
        <f t="shared" ca="1" si="3"/>
        <v>0</v>
      </c>
      <c r="G18" s="125">
        <f t="shared" ca="1" si="4"/>
        <v>0.25</v>
      </c>
      <c r="H18" s="125">
        <f t="shared" ca="1" si="5"/>
        <v>0.33</v>
      </c>
      <c r="I18" s="125">
        <f t="shared" ca="1" si="6"/>
        <v>0.5</v>
      </c>
      <c r="J18" s="125">
        <f t="shared" ca="1" si="7"/>
        <v>1</v>
      </c>
      <c r="K18" s="125">
        <f t="shared" ca="1" si="8"/>
        <v>1</v>
      </c>
      <c r="L18" s="125">
        <f t="shared" ca="1" si="9"/>
        <v>1</v>
      </c>
      <c r="M18" s="125">
        <f t="shared" ca="1" si="10"/>
        <v>1</v>
      </c>
      <c r="N18" s="125">
        <f t="shared" ca="1" si="11"/>
        <v>0</v>
      </c>
      <c r="O18" s="125">
        <f t="shared" ca="1" si="12"/>
        <v>0</v>
      </c>
      <c r="P18" s="125">
        <f t="shared" ca="1" si="13"/>
        <v>0.66</v>
      </c>
      <c r="Q18" s="125">
        <f t="shared" ca="1" si="14"/>
        <v>0</v>
      </c>
      <c r="R18" s="125">
        <f t="shared" ca="1" si="15"/>
        <v>0</v>
      </c>
      <c r="S18" s="125">
        <f t="shared" ca="1" si="16"/>
        <v>0.5</v>
      </c>
      <c r="T18" s="125">
        <f t="shared" ca="1" si="17"/>
        <v>0.66</v>
      </c>
      <c r="U18" s="125">
        <f t="shared" ca="1" si="18"/>
        <v>0.33</v>
      </c>
      <c r="V18" s="125">
        <f t="shared" ca="1" si="19"/>
        <v>0</v>
      </c>
      <c r="W18" s="125">
        <f t="shared" ca="1" si="20"/>
        <v>0.5</v>
      </c>
      <c r="X18" s="125">
        <f t="shared" ca="1" si="21"/>
        <v>0.6</v>
      </c>
      <c r="Y18" s="125">
        <f t="shared" ca="1" si="22"/>
        <v>1</v>
      </c>
      <c r="Z18" s="125">
        <f t="shared" ca="1" si="23"/>
        <v>0.33</v>
      </c>
      <c r="AA18" s="125">
        <f t="shared" ca="1" si="24"/>
        <v>0</v>
      </c>
      <c r="AB18" s="125">
        <f t="shared" ca="1" si="25"/>
        <v>0</v>
      </c>
      <c r="AC18" s="125">
        <f t="shared" ca="1" si="26"/>
        <v>0</v>
      </c>
      <c r="AD18" s="125">
        <f t="shared" ca="1" si="27"/>
        <v>0</v>
      </c>
      <c r="AE18" s="125">
        <f t="shared" ca="1" si="28"/>
        <v>0</v>
      </c>
      <c r="AF18" s="125">
        <f t="shared" ca="1" si="29"/>
        <v>0.33</v>
      </c>
      <c r="AG18" s="125">
        <f t="shared" ca="1" si="30"/>
        <v>1</v>
      </c>
      <c r="AH18" s="125">
        <f t="shared" ca="1" si="31"/>
        <v>0.33</v>
      </c>
      <c r="AI18" s="125">
        <f t="shared" ca="1" si="32"/>
        <v>0.33</v>
      </c>
      <c r="AJ18" s="125">
        <f t="shared" ca="1" si="33"/>
        <v>0.33</v>
      </c>
      <c r="AK18" s="125">
        <f t="shared" ca="1" si="34"/>
        <v>1</v>
      </c>
    </row>
    <row r="19" spans="1:37">
      <c r="A19" s="125" t="str">
        <f t="shared" ca="1" si="1"/>
        <v>jackson-databind</v>
      </c>
      <c r="D19" s="125">
        <f t="shared" ca="1" si="0"/>
        <v>0.5</v>
      </c>
      <c r="E19" s="125">
        <f t="shared" ca="1" si="2"/>
        <v>1</v>
      </c>
      <c r="F19" s="125">
        <f t="shared" ca="1" si="3"/>
        <v>0</v>
      </c>
      <c r="G19" s="125">
        <f t="shared" ca="1" si="4"/>
        <v>0.75</v>
      </c>
      <c r="H19" s="125">
        <f t="shared" ca="1" si="5"/>
        <v>0.33</v>
      </c>
      <c r="I19" s="125">
        <f t="shared" ca="1" si="6"/>
        <v>0.5</v>
      </c>
      <c r="J19" s="125">
        <f t="shared" ca="1" si="7"/>
        <v>1</v>
      </c>
      <c r="K19" s="125">
        <f t="shared" ca="1" si="8"/>
        <v>1</v>
      </c>
      <c r="L19" s="125">
        <f t="shared" ca="1" si="9"/>
        <v>1</v>
      </c>
      <c r="M19" s="125">
        <f t="shared" ca="1" si="10"/>
        <v>1</v>
      </c>
      <c r="N19" s="125">
        <f t="shared" ca="1" si="11"/>
        <v>0</v>
      </c>
      <c r="O19" s="125">
        <f t="shared" ca="1" si="12"/>
        <v>0</v>
      </c>
      <c r="P19" s="125">
        <f t="shared" ca="1" si="13"/>
        <v>0.33</v>
      </c>
      <c r="Q19" s="125">
        <f t="shared" ca="1" si="14"/>
        <v>0</v>
      </c>
      <c r="R19" s="125">
        <f t="shared" ca="1" si="15"/>
        <v>0</v>
      </c>
      <c r="S19" s="125">
        <f t="shared" ca="1" si="16"/>
        <v>0.5</v>
      </c>
      <c r="T19" s="125">
        <f t="shared" ca="1" si="17"/>
        <v>0.66</v>
      </c>
      <c r="U19" s="125">
        <f t="shared" ca="1" si="18"/>
        <v>0.33</v>
      </c>
      <c r="V19" s="125">
        <f t="shared" ca="1" si="19"/>
        <v>0</v>
      </c>
      <c r="W19" s="125">
        <f t="shared" ca="1" si="20"/>
        <v>0.5</v>
      </c>
      <c r="X19" s="125">
        <f t="shared" ca="1" si="21"/>
        <v>0.4</v>
      </c>
      <c r="Y19" s="125">
        <f t="shared" ca="1" si="22"/>
        <v>1</v>
      </c>
      <c r="Z19" s="125">
        <f t="shared" ca="1" si="23"/>
        <v>0.33</v>
      </c>
      <c r="AA19" s="125">
        <f t="shared" ca="1" si="24"/>
        <v>0</v>
      </c>
      <c r="AB19" s="125">
        <f t="shared" ca="1" si="25"/>
        <v>0</v>
      </c>
      <c r="AC19" s="125">
        <f t="shared" ca="1" si="26"/>
        <v>0</v>
      </c>
      <c r="AD19" s="125">
        <f t="shared" ca="1" si="27"/>
        <v>0</v>
      </c>
      <c r="AE19" s="125">
        <f t="shared" ca="1" si="28"/>
        <v>0</v>
      </c>
      <c r="AF19" s="125">
        <f t="shared" ca="1" si="29"/>
        <v>0.33</v>
      </c>
      <c r="AG19" s="125">
        <f t="shared" ca="1" si="30"/>
        <v>1</v>
      </c>
      <c r="AH19" s="125">
        <f t="shared" ca="1" si="31"/>
        <v>0.33</v>
      </c>
      <c r="AI19" s="125">
        <f t="shared" ca="1" si="32"/>
        <v>0.33</v>
      </c>
      <c r="AJ19" s="125">
        <f t="shared" ca="1" si="33"/>
        <v>0.33</v>
      </c>
      <c r="AK19" s="125">
        <f t="shared" ca="1" si="34"/>
        <v>1</v>
      </c>
    </row>
    <row r="20" spans="1:37">
      <c r="A20" s="125" t="str">
        <f t="shared" ca="1" si="1"/>
        <v>slf4j-log4j12</v>
      </c>
      <c r="D20" s="125">
        <f t="shared" ca="1" si="0"/>
        <v>0.25</v>
      </c>
      <c r="E20" s="125">
        <f t="shared" ca="1" si="2"/>
        <v>0.5</v>
      </c>
      <c r="F20" s="125">
        <f t="shared" ca="1" si="3"/>
        <v>0</v>
      </c>
      <c r="G20" s="125">
        <f t="shared" ca="1" si="4"/>
        <v>0.5</v>
      </c>
      <c r="H20" s="125">
        <f t="shared" ca="1" si="5"/>
        <v>1</v>
      </c>
      <c r="I20" s="125">
        <f t="shared" ca="1" si="6"/>
        <v>0.75</v>
      </c>
      <c r="J20" s="125">
        <f t="shared" ca="1" si="7"/>
        <v>0.66</v>
      </c>
      <c r="K20" s="125">
        <f t="shared" ca="1" si="8"/>
        <v>1</v>
      </c>
      <c r="L20" s="125">
        <f t="shared" ca="1" si="9"/>
        <v>1</v>
      </c>
      <c r="M20" s="125">
        <f t="shared" ca="1" si="10"/>
        <v>1</v>
      </c>
      <c r="N20" s="125">
        <f t="shared" ca="1" si="11"/>
        <v>0</v>
      </c>
      <c r="O20" s="125">
        <f t="shared" ca="1" si="12"/>
        <v>0</v>
      </c>
      <c r="P20" s="125">
        <f t="shared" ca="1" si="13"/>
        <v>0</v>
      </c>
      <c r="Q20" s="125">
        <f t="shared" ca="1" si="14"/>
        <v>0</v>
      </c>
      <c r="R20" s="125">
        <f t="shared" ca="1" si="15"/>
        <v>0</v>
      </c>
      <c r="S20" s="125">
        <f t="shared" ca="1" si="16"/>
        <v>0</v>
      </c>
      <c r="T20" s="125">
        <f t="shared" ca="1" si="17"/>
        <v>0</v>
      </c>
      <c r="U20" s="125">
        <f t="shared" ca="1" si="18"/>
        <v>0</v>
      </c>
      <c r="V20" s="125">
        <f t="shared" ca="1" si="19"/>
        <v>0</v>
      </c>
      <c r="W20" s="125">
        <f t="shared" ca="1" si="20"/>
        <v>1</v>
      </c>
      <c r="X20" s="125">
        <f t="shared" ca="1" si="21"/>
        <v>0.8</v>
      </c>
      <c r="Y20" s="125">
        <f t="shared" ca="1" si="22"/>
        <v>1</v>
      </c>
      <c r="Z20" s="125">
        <f t="shared" ca="1" si="23"/>
        <v>0.33</v>
      </c>
      <c r="AA20" s="125">
        <f t="shared" ca="1" si="24"/>
        <v>0</v>
      </c>
      <c r="AB20" s="125">
        <f t="shared" ca="1" si="25"/>
        <v>0</v>
      </c>
      <c r="AC20" s="125">
        <f t="shared" ca="1" si="26"/>
        <v>0</v>
      </c>
      <c r="AD20" s="125">
        <f t="shared" ca="1" si="27"/>
        <v>0.5</v>
      </c>
      <c r="AE20" s="125">
        <f t="shared" ca="1" si="28"/>
        <v>0.66</v>
      </c>
      <c r="AF20" s="125">
        <f t="shared" ca="1" si="29"/>
        <v>1</v>
      </c>
      <c r="AG20" s="125">
        <f t="shared" ca="1" si="30"/>
        <v>1</v>
      </c>
      <c r="AH20" s="125">
        <f t="shared" ca="1" si="31"/>
        <v>0</v>
      </c>
      <c r="AI20" s="125">
        <f t="shared" ca="1" si="32"/>
        <v>0.33</v>
      </c>
      <c r="AJ20" s="125">
        <f t="shared" ca="1" si="33"/>
        <v>0.33</v>
      </c>
      <c r="AK20" s="125">
        <f t="shared" ca="1" si="34"/>
        <v>1</v>
      </c>
    </row>
    <row r="21" spans="1:37">
      <c r="A21" s="125" t="str">
        <f t="shared" ca="1" si="1"/>
        <v>stax-api</v>
      </c>
      <c r="D21" s="125">
        <f t="shared" ca="1" si="0"/>
        <v>0</v>
      </c>
      <c r="E21" s="125">
        <f t="shared" ca="1" si="2"/>
        <v>0</v>
      </c>
      <c r="F21" s="125">
        <f t="shared" ca="1" si="3"/>
        <v>0</v>
      </c>
      <c r="G21" s="125">
        <f t="shared" ca="1" si="4"/>
        <v>0</v>
      </c>
      <c r="H21" s="125">
        <f t="shared" ca="1" si="5"/>
        <v>0.33</v>
      </c>
      <c r="I21" s="175" t="s">
        <v>491</v>
      </c>
      <c r="J21" s="125">
        <f t="shared" ca="1" si="7"/>
        <v>1</v>
      </c>
      <c r="K21" s="125">
        <f t="shared" ca="1" si="8"/>
        <v>1</v>
      </c>
      <c r="L21" s="125">
        <f t="shared" ca="1" si="9"/>
        <v>1</v>
      </c>
      <c r="M21" s="125">
        <f t="shared" ca="1" si="10"/>
        <v>1</v>
      </c>
      <c r="N21" s="125">
        <f t="shared" ca="1" si="11"/>
        <v>0</v>
      </c>
      <c r="O21" s="125">
        <f t="shared" ca="1" si="12"/>
        <v>0</v>
      </c>
      <c r="P21" s="125">
        <f t="shared" ca="1" si="13"/>
        <v>0</v>
      </c>
      <c r="Q21" s="125">
        <f t="shared" ca="1" si="14"/>
        <v>0</v>
      </c>
      <c r="R21" s="125">
        <f t="shared" ca="1" si="15"/>
        <v>0</v>
      </c>
      <c r="S21" s="125">
        <f t="shared" ca="1" si="16"/>
        <v>0</v>
      </c>
      <c r="T21" s="125">
        <f t="shared" ca="1" si="17"/>
        <v>0</v>
      </c>
      <c r="U21" s="125">
        <f t="shared" ca="1" si="18"/>
        <v>0</v>
      </c>
      <c r="V21" s="125">
        <f t="shared" ca="1" si="19"/>
        <v>0</v>
      </c>
      <c r="W21" s="125">
        <f t="shared" ca="1" si="20"/>
        <v>0</v>
      </c>
      <c r="X21" s="125">
        <f t="shared" ca="1" si="21"/>
        <v>0.6</v>
      </c>
      <c r="Y21" s="125">
        <f t="shared" ca="1" si="22"/>
        <v>1</v>
      </c>
      <c r="Z21" s="125">
        <f t="shared" ca="1" si="23"/>
        <v>0</v>
      </c>
      <c r="AA21" s="125">
        <f t="shared" ca="1" si="24"/>
        <v>0.25</v>
      </c>
      <c r="AB21" s="125">
        <f t="shared" ca="1" si="25"/>
        <v>0</v>
      </c>
      <c r="AC21" s="125">
        <f t="shared" ca="1" si="26"/>
        <v>0</v>
      </c>
      <c r="AD21" s="125">
        <f t="shared" ca="1" si="27"/>
        <v>0</v>
      </c>
      <c r="AE21" s="125">
        <f t="shared" ca="1" si="28"/>
        <v>0</v>
      </c>
      <c r="AF21" s="125">
        <f t="shared" ca="1" si="29"/>
        <v>0</v>
      </c>
      <c r="AG21" s="125">
        <f t="shared" ca="1" si="30"/>
        <v>0</v>
      </c>
      <c r="AH21" s="125">
        <f t="shared" ca="1" si="31"/>
        <v>0</v>
      </c>
      <c r="AI21" s="125">
        <f t="shared" ca="1" si="32"/>
        <v>0</v>
      </c>
      <c r="AJ21" s="125">
        <f t="shared" ca="1" si="33"/>
        <v>0</v>
      </c>
      <c r="AK21" s="125">
        <f t="shared" ca="1" si="34"/>
        <v>1</v>
      </c>
    </row>
    <row r="22" spans="1:37">
      <c r="A22" s="125" t="str">
        <f t="shared" ca="1" si="1"/>
        <v>antlr</v>
      </c>
      <c r="D22" s="125">
        <f t="shared" ca="1" si="0"/>
        <v>0.75</v>
      </c>
      <c r="E22" s="125">
        <f t="shared" ca="1" si="2"/>
        <v>1</v>
      </c>
      <c r="F22" s="125">
        <f t="shared" ca="1" si="3"/>
        <v>0</v>
      </c>
      <c r="G22" s="125">
        <f t="shared" ca="1" si="4"/>
        <v>0.75</v>
      </c>
      <c r="H22" s="125">
        <f t="shared" ca="1" si="5"/>
        <v>0.33</v>
      </c>
      <c r="I22" s="125">
        <f t="shared" ca="1" si="6"/>
        <v>0.75</v>
      </c>
      <c r="J22" s="125">
        <f t="shared" ca="1" si="7"/>
        <v>1</v>
      </c>
      <c r="K22" s="125">
        <f t="shared" ca="1" si="8"/>
        <v>1</v>
      </c>
      <c r="L22" s="125">
        <f t="shared" ca="1" si="9"/>
        <v>1</v>
      </c>
      <c r="M22" s="125">
        <f t="shared" ca="1" si="10"/>
        <v>1</v>
      </c>
      <c r="N22" s="125">
        <f t="shared" ca="1" si="11"/>
        <v>0</v>
      </c>
      <c r="O22" s="125">
        <f t="shared" ca="1" si="12"/>
        <v>0</v>
      </c>
      <c r="P22" s="125">
        <f t="shared" ca="1" si="13"/>
        <v>0</v>
      </c>
      <c r="Q22" s="125">
        <f t="shared" ca="1" si="14"/>
        <v>0</v>
      </c>
      <c r="R22" s="125">
        <f t="shared" ca="1" si="15"/>
        <v>0</v>
      </c>
      <c r="S22" s="125">
        <f t="shared" ca="1" si="16"/>
        <v>0</v>
      </c>
      <c r="T22" s="125">
        <f t="shared" ca="1" si="17"/>
        <v>0</v>
      </c>
      <c r="U22" s="125">
        <f t="shared" ca="1" si="18"/>
        <v>0</v>
      </c>
      <c r="V22" s="125">
        <f t="shared" ca="1" si="19"/>
        <v>0</v>
      </c>
      <c r="W22" s="125">
        <f t="shared" ca="1" si="20"/>
        <v>1</v>
      </c>
      <c r="X22" s="125">
        <f t="shared" ca="1" si="21"/>
        <v>1</v>
      </c>
      <c r="Y22" s="125">
        <f t="shared" ca="1" si="22"/>
        <v>1</v>
      </c>
      <c r="Z22" s="125">
        <f t="shared" ca="1" si="23"/>
        <v>0.33</v>
      </c>
      <c r="AA22" s="125">
        <f t="shared" ca="1" si="24"/>
        <v>0.75</v>
      </c>
      <c r="AB22" s="125">
        <f t="shared" ca="1" si="25"/>
        <v>0</v>
      </c>
      <c r="AC22" s="125">
        <f t="shared" ca="1" si="26"/>
        <v>0</v>
      </c>
      <c r="AD22" s="125">
        <f t="shared" ca="1" si="27"/>
        <v>0.5</v>
      </c>
      <c r="AE22" s="125">
        <f t="shared" ca="1" si="28"/>
        <v>0.33</v>
      </c>
      <c r="AF22" s="125">
        <f t="shared" ca="1" si="29"/>
        <v>1</v>
      </c>
      <c r="AG22" s="125">
        <f t="shared" ca="1" si="30"/>
        <v>1</v>
      </c>
      <c r="AH22" s="125">
        <f t="shared" ca="1" si="31"/>
        <v>0.66</v>
      </c>
      <c r="AI22" s="125">
        <f t="shared" ca="1" si="32"/>
        <v>0.33</v>
      </c>
      <c r="AJ22" s="125">
        <f t="shared" ca="1" si="33"/>
        <v>0.66</v>
      </c>
      <c r="AK22" s="125">
        <f t="shared" ca="1" si="34"/>
        <v>1</v>
      </c>
    </row>
    <row r="23" spans="1:37">
      <c r="A23" s="125" t="str">
        <f t="shared" ca="1" si="1"/>
        <v>logback-core</v>
      </c>
      <c r="D23" s="175" t="s">
        <v>491</v>
      </c>
      <c r="E23" s="125">
        <f t="shared" ca="1" si="2"/>
        <v>0.5</v>
      </c>
      <c r="F23" s="125">
        <f t="shared" ca="1" si="3"/>
        <v>0</v>
      </c>
      <c r="G23" s="125">
        <f t="shared" ca="1" si="4"/>
        <v>0.25</v>
      </c>
      <c r="H23" s="125">
        <f t="shared" ca="1" si="5"/>
        <v>1</v>
      </c>
      <c r="I23" s="125">
        <f t="shared" ca="1" si="6"/>
        <v>0.75</v>
      </c>
      <c r="J23" s="125">
        <f t="shared" ca="1" si="7"/>
        <v>1</v>
      </c>
      <c r="K23" s="125">
        <f t="shared" ca="1" si="8"/>
        <v>1</v>
      </c>
      <c r="L23" s="125">
        <f t="shared" ca="1" si="9"/>
        <v>1</v>
      </c>
      <c r="M23" s="125">
        <f t="shared" ca="1" si="10"/>
        <v>1</v>
      </c>
      <c r="N23" s="125">
        <f t="shared" ca="1" si="11"/>
        <v>0</v>
      </c>
      <c r="O23" s="125">
        <f t="shared" ca="1" si="12"/>
        <v>0</v>
      </c>
      <c r="P23" s="125">
        <f t="shared" ca="1" si="13"/>
        <v>0</v>
      </c>
      <c r="Q23" s="125">
        <f t="shared" ca="1" si="14"/>
        <v>0</v>
      </c>
      <c r="R23" s="125">
        <f t="shared" ca="1" si="15"/>
        <v>0.5</v>
      </c>
      <c r="S23" s="125">
        <f t="shared" ca="1" si="16"/>
        <v>1</v>
      </c>
      <c r="T23" s="125">
        <f t="shared" ca="1" si="17"/>
        <v>0.33</v>
      </c>
      <c r="U23" s="125">
        <f t="shared" ca="1" si="18"/>
        <v>0.33</v>
      </c>
      <c r="V23" s="125">
        <f t="shared" ca="1" si="19"/>
        <v>0</v>
      </c>
      <c r="W23" s="125">
        <f t="shared" ca="1" si="20"/>
        <v>1</v>
      </c>
      <c r="X23" s="125">
        <f t="shared" ca="1" si="21"/>
        <v>1</v>
      </c>
      <c r="Y23" s="125">
        <f t="shared" ca="1" si="22"/>
        <v>1</v>
      </c>
      <c r="Z23" s="125">
        <f t="shared" ca="1" si="23"/>
        <v>0.66</v>
      </c>
      <c r="AA23" s="125">
        <f t="shared" ca="1" si="24"/>
        <v>0.25</v>
      </c>
      <c r="AB23" s="125">
        <f t="shared" ca="1" si="25"/>
        <v>0</v>
      </c>
      <c r="AC23" s="125">
        <f t="shared" ca="1" si="26"/>
        <v>0</v>
      </c>
      <c r="AD23" s="125">
        <f t="shared" ca="1" si="27"/>
        <v>0.5</v>
      </c>
      <c r="AE23" s="125">
        <f t="shared" ca="1" si="28"/>
        <v>0.66</v>
      </c>
      <c r="AF23" s="125">
        <f t="shared" ca="1" si="29"/>
        <v>1</v>
      </c>
      <c r="AG23" s="125">
        <f t="shared" ca="1" si="30"/>
        <v>0.66</v>
      </c>
      <c r="AH23" s="125">
        <f t="shared" ca="1" si="31"/>
        <v>0.66</v>
      </c>
      <c r="AI23" s="125">
        <f t="shared" ca="1" si="32"/>
        <v>1</v>
      </c>
      <c r="AJ23" s="125">
        <f t="shared" ca="1" si="33"/>
        <v>0.66</v>
      </c>
      <c r="AK23" s="125">
        <f t="shared" ca="1" si="34"/>
        <v>1</v>
      </c>
    </row>
    <row r="24" spans="1:37">
      <c r="A24" s="125" t="str">
        <f t="shared" ca="1" si="1"/>
        <v>xml-apis</v>
      </c>
      <c r="D24" s="175" t="s">
        <v>491</v>
      </c>
      <c r="E24" s="125">
        <f t="shared" ca="1" si="2"/>
        <v>0.5</v>
      </c>
      <c r="F24" s="125">
        <f t="shared" ca="1" si="3"/>
        <v>0</v>
      </c>
      <c r="G24" s="125">
        <f t="shared" ca="1" si="4"/>
        <v>0</v>
      </c>
      <c r="H24" s="125">
        <f t="shared" ca="1" si="5"/>
        <v>0.33</v>
      </c>
      <c r="I24" s="175" t="s">
        <v>491</v>
      </c>
      <c r="J24" s="125">
        <f t="shared" ca="1" si="7"/>
        <v>0</v>
      </c>
      <c r="K24" s="125">
        <f t="shared" ca="1" si="8"/>
        <v>1</v>
      </c>
      <c r="L24" s="125">
        <f t="shared" ca="1" si="9"/>
        <v>1</v>
      </c>
      <c r="M24" s="125">
        <f t="shared" ca="1" si="10"/>
        <v>1</v>
      </c>
      <c r="N24" s="125">
        <f t="shared" ca="1" si="11"/>
        <v>0</v>
      </c>
      <c r="O24" s="125">
        <f t="shared" ca="1" si="12"/>
        <v>0</v>
      </c>
      <c r="P24" s="125">
        <f t="shared" ca="1" si="13"/>
        <v>0</v>
      </c>
      <c r="Q24" s="125">
        <f t="shared" ca="1" si="14"/>
        <v>0</v>
      </c>
      <c r="R24" s="125">
        <f t="shared" ca="1" si="15"/>
        <v>0</v>
      </c>
      <c r="S24" s="125">
        <f t="shared" ca="1" si="16"/>
        <v>0</v>
      </c>
      <c r="T24" s="125">
        <f t="shared" ca="1" si="17"/>
        <v>0</v>
      </c>
      <c r="U24" s="125">
        <f t="shared" ca="1" si="18"/>
        <v>0</v>
      </c>
      <c r="V24" s="125">
        <f t="shared" ca="1" si="19"/>
        <v>0</v>
      </c>
      <c r="W24" s="125">
        <f t="shared" ca="1" si="20"/>
        <v>0.5</v>
      </c>
      <c r="X24" s="125">
        <f t="shared" ca="1" si="21"/>
        <v>0.8</v>
      </c>
      <c r="Y24" s="125">
        <f t="shared" ca="1" si="22"/>
        <v>1</v>
      </c>
      <c r="Z24" s="125">
        <f t="shared" ca="1" si="23"/>
        <v>0.66</v>
      </c>
      <c r="AA24" s="125">
        <f t="shared" ca="1" si="24"/>
        <v>0</v>
      </c>
      <c r="AB24" s="125">
        <f t="shared" ca="1" si="25"/>
        <v>0</v>
      </c>
      <c r="AC24" s="125">
        <f t="shared" ca="1" si="26"/>
        <v>0</v>
      </c>
      <c r="AD24" s="125">
        <f t="shared" ca="1" si="27"/>
        <v>1</v>
      </c>
      <c r="AE24" s="125">
        <f t="shared" ca="1" si="28"/>
        <v>0.66</v>
      </c>
      <c r="AF24" s="125">
        <f t="shared" ca="1" si="29"/>
        <v>1</v>
      </c>
      <c r="AG24" s="125">
        <f t="shared" ca="1" si="30"/>
        <v>0.66</v>
      </c>
      <c r="AH24" s="125">
        <f t="shared" ca="1" si="31"/>
        <v>0.66</v>
      </c>
      <c r="AI24" s="125">
        <f t="shared" ca="1" si="32"/>
        <v>0.66</v>
      </c>
      <c r="AJ24" s="125">
        <f t="shared" ca="1" si="33"/>
        <v>0.66</v>
      </c>
      <c r="AK24" s="125">
        <f t="shared" ca="1" si="34"/>
        <v>1</v>
      </c>
    </row>
    <row r="25" spans="1:37">
      <c r="A25" s="125" t="str">
        <f t="shared" ca="1" si="1"/>
        <v>hibernate-validator</v>
      </c>
      <c r="D25" s="125">
        <f t="shared" ca="1" si="0"/>
        <v>0.5</v>
      </c>
      <c r="E25" s="125">
        <f t="shared" ca="1" si="2"/>
        <v>1</v>
      </c>
      <c r="F25" s="125">
        <f t="shared" ca="1" si="3"/>
        <v>0</v>
      </c>
      <c r="G25" s="125">
        <f t="shared" ca="1" si="4"/>
        <v>0.25</v>
      </c>
      <c r="H25" s="125">
        <f t="shared" ca="1" si="5"/>
        <v>1</v>
      </c>
      <c r="I25" s="125">
        <f t="shared" ca="1" si="6"/>
        <v>0.5</v>
      </c>
      <c r="J25" s="125">
        <f t="shared" ca="1" si="7"/>
        <v>1</v>
      </c>
      <c r="K25" s="125">
        <f t="shared" ca="1" si="8"/>
        <v>1</v>
      </c>
      <c r="L25" s="125">
        <f t="shared" ca="1" si="9"/>
        <v>1</v>
      </c>
      <c r="M25" s="125">
        <f t="shared" ca="1" si="10"/>
        <v>1</v>
      </c>
      <c r="N25" s="125">
        <f t="shared" ca="1" si="11"/>
        <v>0</v>
      </c>
      <c r="O25" s="125">
        <f t="shared" ca="1" si="12"/>
        <v>0</v>
      </c>
      <c r="P25" s="125">
        <f t="shared" ca="1" si="13"/>
        <v>1</v>
      </c>
      <c r="Q25" s="125">
        <f t="shared" ca="1" si="14"/>
        <v>0</v>
      </c>
      <c r="R25" s="125">
        <f t="shared" ca="1" si="15"/>
        <v>1</v>
      </c>
      <c r="S25" s="125">
        <f t="shared" ca="1" si="16"/>
        <v>1</v>
      </c>
      <c r="T25" s="125">
        <f t="shared" ca="1" si="17"/>
        <v>0.66</v>
      </c>
      <c r="U25" s="125">
        <f t="shared" ca="1" si="18"/>
        <v>1</v>
      </c>
      <c r="V25" s="125">
        <f t="shared" ca="1" si="19"/>
        <v>0</v>
      </c>
      <c r="W25" s="125">
        <f t="shared" ca="1" si="20"/>
        <v>1</v>
      </c>
      <c r="X25" s="125">
        <f t="shared" ca="1" si="21"/>
        <v>0.6</v>
      </c>
      <c r="Y25" s="125">
        <f t="shared" ca="1" si="22"/>
        <v>1</v>
      </c>
      <c r="Z25" s="125">
        <f t="shared" ca="1" si="23"/>
        <v>1</v>
      </c>
      <c r="AA25" s="125">
        <f t="shared" ca="1" si="24"/>
        <v>1</v>
      </c>
      <c r="AB25" s="125">
        <f t="shared" ca="1" si="25"/>
        <v>0</v>
      </c>
      <c r="AC25" s="125">
        <f t="shared" ca="1" si="26"/>
        <v>0</v>
      </c>
      <c r="AD25" s="125">
        <f t="shared" ca="1" si="27"/>
        <v>1</v>
      </c>
      <c r="AE25" s="125">
        <f t="shared" ca="1" si="28"/>
        <v>1</v>
      </c>
      <c r="AF25" s="125">
        <f t="shared" ca="1" si="29"/>
        <v>1</v>
      </c>
      <c r="AG25" s="125">
        <f t="shared" ca="1" si="30"/>
        <v>1</v>
      </c>
      <c r="AH25" s="125">
        <f t="shared" ca="1" si="31"/>
        <v>0.66</v>
      </c>
      <c r="AI25" s="125">
        <f t="shared" ca="1" si="32"/>
        <v>1</v>
      </c>
      <c r="AJ25" s="125">
        <f t="shared" ca="1" si="33"/>
        <v>1</v>
      </c>
      <c r="AK25" s="125">
        <f t="shared" ca="1" si="34"/>
        <v>1</v>
      </c>
    </row>
    <row r="26" spans="1:37">
      <c r="A26" s="125" t="str">
        <f t="shared" ca="1" si="1"/>
        <v>hibernate-commons-annotations</v>
      </c>
      <c r="D26" s="125">
        <f t="shared" ca="1" si="0"/>
        <v>0</v>
      </c>
      <c r="E26" s="125">
        <f t="shared" ca="1" si="2"/>
        <v>0</v>
      </c>
      <c r="F26" s="125">
        <f t="shared" ca="1" si="3"/>
        <v>0</v>
      </c>
      <c r="G26" s="125">
        <f t="shared" ca="1" si="4"/>
        <v>0</v>
      </c>
      <c r="H26" s="125">
        <f t="shared" ca="1" si="5"/>
        <v>1</v>
      </c>
      <c r="I26" s="175" t="s">
        <v>491</v>
      </c>
      <c r="J26" s="125">
        <f t="shared" ca="1" si="7"/>
        <v>1</v>
      </c>
      <c r="K26" s="125">
        <f t="shared" ca="1" si="8"/>
        <v>1</v>
      </c>
      <c r="L26" s="125">
        <f t="shared" ca="1" si="9"/>
        <v>1</v>
      </c>
      <c r="M26" s="125">
        <f t="shared" ca="1" si="10"/>
        <v>1</v>
      </c>
      <c r="N26" s="125">
        <f t="shared" ca="1" si="11"/>
        <v>0</v>
      </c>
      <c r="O26" s="125">
        <f t="shared" ca="1" si="12"/>
        <v>0</v>
      </c>
      <c r="P26" s="125">
        <f t="shared" ca="1" si="13"/>
        <v>0</v>
      </c>
      <c r="Q26" s="125">
        <f t="shared" ca="1" si="14"/>
        <v>0</v>
      </c>
      <c r="R26" s="125">
        <f t="shared" ca="1" si="15"/>
        <v>1</v>
      </c>
      <c r="S26" s="125">
        <f t="shared" ca="1" si="16"/>
        <v>1</v>
      </c>
      <c r="T26" s="125">
        <f t="shared" ca="1" si="17"/>
        <v>0.66</v>
      </c>
      <c r="U26" s="125">
        <f t="shared" ca="1" si="18"/>
        <v>1</v>
      </c>
      <c r="V26" s="125">
        <f t="shared" ca="1" si="19"/>
        <v>0</v>
      </c>
      <c r="W26" s="125">
        <f t="shared" ca="1" si="20"/>
        <v>1</v>
      </c>
      <c r="X26" s="125">
        <f t="shared" ca="1" si="21"/>
        <v>0.6</v>
      </c>
      <c r="Y26" s="125">
        <f t="shared" ca="1" si="22"/>
        <v>1</v>
      </c>
      <c r="Z26" s="125">
        <f t="shared" ca="1" si="23"/>
        <v>1</v>
      </c>
      <c r="AA26" s="125">
        <f t="shared" ca="1" si="24"/>
        <v>1</v>
      </c>
      <c r="AB26" s="125">
        <f t="shared" ca="1" si="25"/>
        <v>0</v>
      </c>
      <c r="AC26" s="125">
        <f t="shared" ca="1" si="26"/>
        <v>0</v>
      </c>
      <c r="AD26" s="125">
        <f t="shared" ca="1" si="27"/>
        <v>1</v>
      </c>
      <c r="AE26" s="125">
        <f t="shared" ca="1" si="28"/>
        <v>1</v>
      </c>
      <c r="AF26" s="125">
        <f t="shared" ca="1" si="29"/>
        <v>1</v>
      </c>
      <c r="AG26" s="125">
        <f t="shared" ca="1" si="30"/>
        <v>0</v>
      </c>
      <c r="AH26" s="125">
        <f t="shared" ca="1" si="31"/>
        <v>0.66</v>
      </c>
      <c r="AI26" s="125">
        <f t="shared" ca="1" si="32"/>
        <v>1</v>
      </c>
      <c r="AJ26" s="125">
        <f t="shared" ca="1" si="33"/>
        <v>1</v>
      </c>
      <c r="AK26" s="125">
        <f t="shared" ca="1" si="34"/>
        <v>1</v>
      </c>
    </row>
    <row r="27" spans="1:37">
      <c r="A27" s="125" t="str">
        <f t="shared" ca="1" si="1"/>
        <v>aspectjweaver</v>
      </c>
      <c r="D27" s="125">
        <f t="shared" ca="1" si="0"/>
        <v>0.5</v>
      </c>
      <c r="E27" s="125">
        <f t="shared" ca="1" si="2"/>
        <v>0.5</v>
      </c>
      <c r="F27" s="125">
        <f t="shared" ca="1" si="3"/>
        <v>0</v>
      </c>
      <c r="G27" s="125">
        <f t="shared" ca="1" si="4"/>
        <v>0</v>
      </c>
      <c r="H27" s="125">
        <f t="shared" ca="1" si="5"/>
        <v>1</v>
      </c>
      <c r="I27" s="175" t="s">
        <v>491</v>
      </c>
      <c r="J27" s="125">
        <f t="shared" ca="1" si="7"/>
        <v>1</v>
      </c>
      <c r="K27" s="125">
        <f t="shared" ca="1" si="8"/>
        <v>1</v>
      </c>
      <c r="L27" s="125">
        <f t="shared" ca="1" si="9"/>
        <v>1</v>
      </c>
      <c r="M27" s="125">
        <f t="shared" ca="1" si="10"/>
        <v>0</v>
      </c>
      <c r="N27" s="125">
        <f t="shared" ca="1" si="11"/>
        <v>0</v>
      </c>
      <c r="O27" s="125">
        <f t="shared" ca="1" si="12"/>
        <v>0</v>
      </c>
      <c r="P27" s="125">
        <f t="shared" ca="1" si="13"/>
        <v>0.66</v>
      </c>
      <c r="Q27" s="125">
        <f t="shared" ca="1" si="14"/>
        <v>1</v>
      </c>
      <c r="R27" s="125">
        <f t="shared" ca="1" si="15"/>
        <v>1</v>
      </c>
      <c r="S27" s="125">
        <f t="shared" ca="1" si="16"/>
        <v>1</v>
      </c>
      <c r="T27" s="125">
        <f t="shared" ca="1" si="17"/>
        <v>0.66</v>
      </c>
      <c r="U27" s="125">
        <f t="shared" ca="1" si="18"/>
        <v>1</v>
      </c>
      <c r="V27" s="125">
        <f t="shared" ca="1" si="19"/>
        <v>0</v>
      </c>
      <c r="W27" s="125">
        <f t="shared" ca="1" si="20"/>
        <v>1</v>
      </c>
      <c r="X27" s="125">
        <f t="shared" ca="1" si="21"/>
        <v>0.6</v>
      </c>
      <c r="Y27" s="125">
        <f t="shared" ca="1" si="22"/>
        <v>1</v>
      </c>
      <c r="Z27" s="125">
        <f t="shared" ca="1" si="23"/>
        <v>1</v>
      </c>
      <c r="AA27" s="125">
        <f t="shared" ca="1" si="24"/>
        <v>0.75</v>
      </c>
      <c r="AB27" s="125">
        <f t="shared" ca="1" si="25"/>
        <v>1</v>
      </c>
      <c r="AC27" s="125">
        <f t="shared" ca="1" si="26"/>
        <v>1</v>
      </c>
      <c r="AD27" s="125">
        <f t="shared" ca="1" si="27"/>
        <v>1</v>
      </c>
      <c r="AE27" s="125">
        <f t="shared" ca="1" si="28"/>
        <v>1</v>
      </c>
      <c r="AF27" s="125">
        <f t="shared" ca="1" si="29"/>
        <v>1</v>
      </c>
      <c r="AG27" s="125">
        <f t="shared" ca="1" si="30"/>
        <v>1</v>
      </c>
      <c r="AH27" s="125">
        <f t="shared" ca="1" si="31"/>
        <v>1</v>
      </c>
      <c r="AI27" s="125">
        <f t="shared" ca="1" si="32"/>
        <v>0.66</v>
      </c>
      <c r="AJ27" s="125">
        <f t="shared" ca="1" si="33"/>
        <v>0.66</v>
      </c>
      <c r="AK27" s="125">
        <f t="shared" ca="1" si="34"/>
        <v>1</v>
      </c>
    </row>
    <row r="28" spans="1:37" ht="15">
      <c r="A28" s="125" t="str">
        <f t="shared" ca="1" si="1"/>
        <v>javaee-api</v>
      </c>
      <c r="D28" s="175" t="s">
        <v>491</v>
      </c>
      <c r="E28" s="125">
        <f t="shared" ca="1" si="2"/>
        <v>1</v>
      </c>
      <c r="F28" s="175" t="s">
        <v>491</v>
      </c>
      <c r="G28" s="125">
        <f t="shared" ca="1" si="4"/>
        <v>0</v>
      </c>
      <c r="H28" s="125">
        <f t="shared" ca="1" si="5"/>
        <v>1</v>
      </c>
      <c r="I28" s="125">
        <f t="shared" ca="1" si="6"/>
        <v>0.5</v>
      </c>
      <c r="J28" s="125">
        <f t="shared" ca="1" si="7"/>
        <v>0</v>
      </c>
      <c r="K28" s="125">
        <f t="shared" ca="1" si="8"/>
        <v>1</v>
      </c>
      <c r="L28" s="125">
        <f t="shared" ca="1" si="9"/>
        <v>1</v>
      </c>
      <c r="M28" s="125">
        <f t="shared" ca="1" si="10"/>
        <v>0</v>
      </c>
      <c r="N28" s="125">
        <f t="shared" ca="1" si="11"/>
        <v>0</v>
      </c>
      <c r="O28" s="125">
        <f t="shared" ca="1" si="12"/>
        <v>0</v>
      </c>
      <c r="P28" s="125">
        <f t="shared" ca="1" si="13"/>
        <v>0</v>
      </c>
      <c r="Q28" s="125">
        <f t="shared" ca="1" si="14"/>
        <v>0</v>
      </c>
      <c r="R28" s="125">
        <f t="shared" ca="1" si="15"/>
        <v>1</v>
      </c>
      <c r="S28" s="125">
        <f t="shared" ca="1" si="16"/>
        <v>1</v>
      </c>
      <c r="T28" s="125">
        <f t="shared" ca="1" si="17"/>
        <v>0.66</v>
      </c>
      <c r="U28" s="125">
        <f t="shared" ca="1" si="18"/>
        <v>1</v>
      </c>
      <c r="V28" s="125">
        <f t="shared" ca="1" si="19"/>
        <v>0</v>
      </c>
      <c r="W28" s="125">
        <f t="shared" ca="1" si="20"/>
        <v>0</v>
      </c>
      <c r="X28" s="176" t="s">
        <v>491</v>
      </c>
      <c r="Y28" s="125">
        <f t="shared" ca="1" si="22"/>
        <v>1</v>
      </c>
      <c r="Z28" s="125">
        <f t="shared" ca="1" si="23"/>
        <v>0</v>
      </c>
      <c r="AA28" s="125">
        <f t="shared" ca="1" si="24"/>
        <v>0</v>
      </c>
      <c r="AB28" s="125">
        <f t="shared" ca="1" si="25"/>
        <v>0</v>
      </c>
      <c r="AC28" s="125">
        <f t="shared" ca="1" si="26"/>
        <v>0</v>
      </c>
      <c r="AD28" s="125">
        <f t="shared" ca="1" si="27"/>
        <v>0</v>
      </c>
      <c r="AE28" s="125">
        <f t="shared" ca="1" si="28"/>
        <v>0</v>
      </c>
      <c r="AF28" s="125">
        <f t="shared" ca="1" si="29"/>
        <v>1</v>
      </c>
      <c r="AG28" s="125">
        <f t="shared" ca="1" si="30"/>
        <v>0</v>
      </c>
      <c r="AH28" s="125">
        <f t="shared" ca="1" si="31"/>
        <v>0</v>
      </c>
      <c r="AI28" s="125">
        <f t="shared" ca="1" si="32"/>
        <v>0</v>
      </c>
      <c r="AJ28" s="125">
        <f t="shared" ca="1" si="33"/>
        <v>0</v>
      </c>
      <c r="AK28" s="125">
        <f t="shared" ca="1" si="34"/>
        <v>0</v>
      </c>
    </row>
    <row r="29" spans="1:37">
      <c r="A29" s="125" t="str">
        <f t="shared" ca="1" si="1"/>
        <v>hibernate-core</v>
      </c>
      <c r="D29" s="125">
        <f t="shared" ca="1" si="0"/>
        <v>1</v>
      </c>
      <c r="E29" s="125">
        <f t="shared" ca="1" si="2"/>
        <v>1</v>
      </c>
      <c r="F29" s="125">
        <f t="shared" ca="1" si="3"/>
        <v>0.25</v>
      </c>
      <c r="G29" s="125">
        <f t="shared" ca="1" si="4"/>
        <v>0.75</v>
      </c>
      <c r="H29" s="125">
        <f t="shared" ca="1" si="5"/>
        <v>1</v>
      </c>
      <c r="I29" s="125">
        <f t="shared" ca="1" si="6"/>
        <v>0.75</v>
      </c>
      <c r="J29" s="125">
        <f t="shared" ca="1" si="7"/>
        <v>1</v>
      </c>
      <c r="K29" s="125">
        <f t="shared" ca="1" si="8"/>
        <v>1</v>
      </c>
      <c r="L29" s="125">
        <f t="shared" ca="1" si="9"/>
        <v>1</v>
      </c>
      <c r="M29" s="125">
        <f t="shared" ca="1" si="10"/>
        <v>1</v>
      </c>
      <c r="N29" s="125">
        <f t="shared" ca="1" si="11"/>
        <v>0</v>
      </c>
      <c r="O29" s="125">
        <f t="shared" ca="1" si="12"/>
        <v>0</v>
      </c>
      <c r="P29" s="125">
        <f t="shared" ca="1" si="13"/>
        <v>1</v>
      </c>
      <c r="Q29" s="125">
        <f t="shared" ca="1" si="14"/>
        <v>0</v>
      </c>
      <c r="R29" s="125">
        <f t="shared" ca="1" si="15"/>
        <v>1</v>
      </c>
      <c r="S29" s="125">
        <f t="shared" ca="1" si="16"/>
        <v>1</v>
      </c>
      <c r="T29" s="125">
        <f t="shared" ca="1" si="17"/>
        <v>0.66</v>
      </c>
      <c r="U29" s="125">
        <f t="shared" ca="1" si="18"/>
        <v>1</v>
      </c>
      <c r="V29" s="125">
        <f t="shared" ca="1" si="19"/>
        <v>0</v>
      </c>
      <c r="W29" s="125">
        <f t="shared" ca="1" si="20"/>
        <v>1</v>
      </c>
      <c r="X29" s="125">
        <f t="shared" ca="1" si="21"/>
        <v>0.6</v>
      </c>
      <c r="Y29" s="125">
        <f t="shared" ca="1" si="22"/>
        <v>1</v>
      </c>
      <c r="Z29" s="125">
        <f t="shared" ca="1" si="23"/>
        <v>1</v>
      </c>
      <c r="AA29" s="125">
        <f t="shared" ca="1" si="24"/>
        <v>1</v>
      </c>
      <c r="AB29" s="125">
        <f t="shared" ca="1" si="25"/>
        <v>0</v>
      </c>
      <c r="AC29" s="125">
        <f t="shared" ca="1" si="26"/>
        <v>0</v>
      </c>
      <c r="AD29" s="125">
        <f t="shared" ca="1" si="27"/>
        <v>1</v>
      </c>
      <c r="AE29" s="125">
        <f t="shared" ca="1" si="28"/>
        <v>1</v>
      </c>
      <c r="AF29" s="125">
        <f t="shared" ca="1" si="29"/>
        <v>1</v>
      </c>
      <c r="AG29" s="125">
        <f t="shared" ca="1" si="30"/>
        <v>0</v>
      </c>
      <c r="AH29" s="125">
        <f t="shared" ca="1" si="31"/>
        <v>0.66</v>
      </c>
      <c r="AI29" s="125">
        <f t="shared" ca="1" si="32"/>
        <v>1</v>
      </c>
      <c r="AJ29" s="125">
        <f t="shared" ca="1" si="33"/>
        <v>1</v>
      </c>
      <c r="AK29" s="125">
        <f t="shared" ca="1" si="34"/>
        <v>1</v>
      </c>
    </row>
    <row r="30" spans="1:37">
      <c r="A30" s="125" t="str">
        <f t="shared" ca="1" si="1"/>
        <v>hibernate-entitymanager</v>
      </c>
      <c r="D30" s="125">
        <f t="shared" ca="1" si="0"/>
        <v>0.75</v>
      </c>
      <c r="E30" s="125">
        <f t="shared" ca="1" si="2"/>
        <v>1</v>
      </c>
      <c r="F30" s="125">
        <f t="shared" ca="1" si="3"/>
        <v>0.25</v>
      </c>
      <c r="G30" s="125">
        <f t="shared" ca="1" si="4"/>
        <v>0</v>
      </c>
      <c r="H30" s="125">
        <f t="shared" ca="1" si="5"/>
        <v>1</v>
      </c>
      <c r="I30" s="125">
        <f t="shared" ca="1" si="6"/>
        <v>0.5</v>
      </c>
      <c r="J30" s="125">
        <f t="shared" ca="1" si="7"/>
        <v>1</v>
      </c>
      <c r="K30" s="125">
        <f t="shared" ca="1" si="8"/>
        <v>1</v>
      </c>
      <c r="L30" s="125">
        <f t="shared" ca="1" si="9"/>
        <v>1</v>
      </c>
      <c r="M30" s="125">
        <f t="shared" ca="1" si="10"/>
        <v>1</v>
      </c>
      <c r="N30" s="125">
        <f t="shared" ca="1" si="11"/>
        <v>0</v>
      </c>
      <c r="O30" s="125">
        <f t="shared" ca="1" si="12"/>
        <v>0</v>
      </c>
      <c r="P30" s="125">
        <f t="shared" ca="1" si="13"/>
        <v>0</v>
      </c>
      <c r="Q30" s="125">
        <f t="shared" ca="1" si="14"/>
        <v>0</v>
      </c>
      <c r="R30" s="125">
        <f t="shared" ca="1" si="15"/>
        <v>1</v>
      </c>
      <c r="S30" s="125">
        <f t="shared" ca="1" si="16"/>
        <v>1</v>
      </c>
      <c r="T30" s="125">
        <f t="shared" ca="1" si="17"/>
        <v>0.66</v>
      </c>
      <c r="U30" s="125">
        <f t="shared" ca="1" si="18"/>
        <v>1</v>
      </c>
      <c r="V30" s="125">
        <f t="shared" ca="1" si="19"/>
        <v>0</v>
      </c>
      <c r="W30" s="125">
        <f t="shared" ca="1" si="20"/>
        <v>1</v>
      </c>
      <c r="X30" s="125">
        <f t="shared" ca="1" si="21"/>
        <v>0.6</v>
      </c>
      <c r="Y30" s="125">
        <f t="shared" ca="1" si="22"/>
        <v>1</v>
      </c>
      <c r="Z30" s="125">
        <f t="shared" ca="1" si="23"/>
        <v>1</v>
      </c>
      <c r="AA30" s="125">
        <f t="shared" ca="1" si="24"/>
        <v>1</v>
      </c>
      <c r="AB30" s="125">
        <f t="shared" ca="1" si="25"/>
        <v>0</v>
      </c>
      <c r="AC30" s="125">
        <f t="shared" ca="1" si="26"/>
        <v>0</v>
      </c>
      <c r="AD30" s="125">
        <f t="shared" ca="1" si="27"/>
        <v>1</v>
      </c>
      <c r="AE30" s="125">
        <f t="shared" ca="1" si="28"/>
        <v>1</v>
      </c>
      <c r="AF30" s="125">
        <f t="shared" ca="1" si="29"/>
        <v>1</v>
      </c>
      <c r="AG30" s="125">
        <f t="shared" ca="1" si="30"/>
        <v>0</v>
      </c>
      <c r="AH30" s="125">
        <f t="shared" ca="1" si="31"/>
        <v>0.66</v>
      </c>
      <c r="AI30" s="125">
        <f t="shared" ca="1" si="32"/>
        <v>1</v>
      </c>
      <c r="AJ30" s="125">
        <f t="shared" ca="1" si="33"/>
        <v>1</v>
      </c>
      <c r="AK30" s="125">
        <f t="shared" ca="1" si="34"/>
        <v>1</v>
      </c>
    </row>
    <row r="31" spans="1:37">
      <c r="A31" s="125" t="str">
        <f t="shared" ca="1" si="1"/>
        <v>asm</v>
      </c>
      <c r="D31" s="125">
        <f t="shared" ca="1" si="0"/>
        <v>0.5</v>
      </c>
      <c r="E31" s="125">
        <f t="shared" ca="1" si="2"/>
        <v>0.5</v>
      </c>
      <c r="F31" s="125">
        <f t="shared" ca="1" si="3"/>
        <v>0</v>
      </c>
      <c r="G31" s="125">
        <f t="shared" ca="1" si="4"/>
        <v>0</v>
      </c>
      <c r="H31" s="125">
        <f t="shared" ca="1" si="5"/>
        <v>0.66</v>
      </c>
      <c r="I31" s="125">
        <f t="shared" ca="1" si="6"/>
        <v>0.5</v>
      </c>
      <c r="J31" s="125">
        <f t="shared" ca="1" si="7"/>
        <v>0</v>
      </c>
      <c r="K31" s="125">
        <f t="shared" ca="1" si="8"/>
        <v>1</v>
      </c>
      <c r="L31" s="125">
        <f t="shared" ca="1" si="9"/>
        <v>1</v>
      </c>
      <c r="M31" s="125">
        <f t="shared" ca="1" si="10"/>
        <v>1</v>
      </c>
      <c r="N31" s="125">
        <f t="shared" ca="1" si="11"/>
        <v>0</v>
      </c>
      <c r="O31" s="125">
        <f t="shared" ca="1" si="12"/>
        <v>0</v>
      </c>
      <c r="P31" s="125">
        <f t="shared" ca="1" si="13"/>
        <v>0</v>
      </c>
      <c r="Q31" s="125">
        <f t="shared" ca="1" si="14"/>
        <v>0</v>
      </c>
      <c r="R31" s="125">
        <f t="shared" ca="1" si="15"/>
        <v>1</v>
      </c>
      <c r="S31" s="125">
        <f t="shared" ca="1" si="16"/>
        <v>1</v>
      </c>
      <c r="T31" s="125">
        <f t="shared" ca="1" si="17"/>
        <v>0.66</v>
      </c>
      <c r="U31" s="125">
        <f t="shared" ca="1" si="18"/>
        <v>1</v>
      </c>
      <c r="V31" s="125">
        <f t="shared" ca="1" si="19"/>
        <v>1</v>
      </c>
      <c r="W31" s="125">
        <f t="shared" ca="1" si="20"/>
        <v>0.5</v>
      </c>
      <c r="X31" s="125">
        <f t="shared" ca="1" si="21"/>
        <v>0.8</v>
      </c>
      <c r="Y31" s="125">
        <f t="shared" ca="1" si="22"/>
        <v>1</v>
      </c>
      <c r="Z31" s="125">
        <f t="shared" ca="1" si="23"/>
        <v>1</v>
      </c>
      <c r="AA31" s="125">
        <f t="shared" ca="1" si="24"/>
        <v>0.75</v>
      </c>
      <c r="AB31" s="125">
        <f t="shared" ca="1" si="25"/>
        <v>0</v>
      </c>
      <c r="AC31" s="125">
        <f t="shared" ca="1" si="26"/>
        <v>1</v>
      </c>
      <c r="AD31" s="125">
        <f t="shared" ca="1" si="27"/>
        <v>1</v>
      </c>
      <c r="AE31" s="125">
        <f t="shared" ca="1" si="28"/>
        <v>1</v>
      </c>
      <c r="AF31" s="125">
        <f t="shared" ca="1" si="29"/>
        <v>1</v>
      </c>
      <c r="AG31" s="125">
        <f t="shared" ca="1" si="30"/>
        <v>0</v>
      </c>
      <c r="AH31" s="125">
        <f t="shared" ca="1" si="31"/>
        <v>0.66</v>
      </c>
      <c r="AI31" s="125">
        <f t="shared" ca="1" si="32"/>
        <v>1</v>
      </c>
      <c r="AJ31" s="125">
        <f t="shared" ca="1" si="33"/>
        <v>1</v>
      </c>
      <c r="AK31" s="125">
        <f t="shared" ca="1" si="34"/>
        <v>1</v>
      </c>
    </row>
    <row r="32" spans="1:37" ht="15">
      <c r="A32" s="125" t="str">
        <f t="shared" ca="1" si="1"/>
        <v>jackson-annotations</v>
      </c>
      <c r="D32" s="125">
        <f t="shared" ca="1" si="0"/>
        <v>0.25</v>
      </c>
      <c r="E32" s="125">
        <f t="shared" ca="1" si="2"/>
        <v>0.5</v>
      </c>
      <c r="F32" s="125">
        <f t="shared" ca="1" si="3"/>
        <v>0</v>
      </c>
      <c r="G32" s="125">
        <f t="shared" ca="1" si="4"/>
        <v>0.25</v>
      </c>
      <c r="H32" s="176" t="s">
        <v>491</v>
      </c>
      <c r="I32" s="125">
        <f t="shared" ca="1" si="6"/>
        <v>0.25</v>
      </c>
      <c r="J32" s="125">
        <f t="shared" ca="1" si="7"/>
        <v>1</v>
      </c>
      <c r="K32" s="125">
        <f t="shared" ca="1" si="8"/>
        <v>1</v>
      </c>
      <c r="L32" s="125">
        <f t="shared" ca="1" si="9"/>
        <v>1</v>
      </c>
      <c r="M32" s="125">
        <f t="shared" ca="1" si="10"/>
        <v>1</v>
      </c>
      <c r="N32" s="125">
        <f t="shared" ca="1" si="11"/>
        <v>0</v>
      </c>
      <c r="O32" s="125">
        <f t="shared" ca="1" si="12"/>
        <v>0</v>
      </c>
      <c r="P32" s="125">
        <f t="shared" ca="1" si="13"/>
        <v>0.33</v>
      </c>
      <c r="Q32" s="125">
        <f t="shared" ca="1" si="14"/>
        <v>0</v>
      </c>
      <c r="R32" s="125">
        <f t="shared" ca="1" si="15"/>
        <v>1</v>
      </c>
      <c r="S32" s="125">
        <f t="shared" ca="1" si="16"/>
        <v>1</v>
      </c>
      <c r="T32" s="125">
        <f t="shared" ca="1" si="17"/>
        <v>0.66</v>
      </c>
      <c r="U32" s="125">
        <f t="shared" ca="1" si="18"/>
        <v>1</v>
      </c>
      <c r="V32" s="125">
        <f t="shared" ca="1" si="19"/>
        <v>1</v>
      </c>
      <c r="W32" s="125">
        <f t="shared" ca="1" si="20"/>
        <v>0.5</v>
      </c>
      <c r="X32" s="125">
        <f t="shared" ca="1" si="21"/>
        <v>0.4</v>
      </c>
      <c r="Y32" s="125">
        <f t="shared" ca="1" si="22"/>
        <v>1</v>
      </c>
      <c r="Z32" s="125">
        <f t="shared" ca="1" si="23"/>
        <v>1</v>
      </c>
      <c r="AA32" s="125">
        <f t="shared" ca="1" si="24"/>
        <v>0</v>
      </c>
      <c r="AB32" s="125">
        <f t="shared" ca="1" si="25"/>
        <v>0</v>
      </c>
      <c r="AC32" s="125">
        <f t="shared" ca="1" si="26"/>
        <v>0</v>
      </c>
      <c r="AD32" s="125">
        <f t="shared" ca="1" si="27"/>
        <v>1</v>
      </c>
      <c r="AE32" s="125">
        <f t="shared" ca="1" si="28"/>
        <v>1</v>
      </c>
      <c r="AF32" s="125">
        <f t="shared" ca="1" si="29"/>
        <v>1</v>
      </c>
      <c r="AG32" s="125">
        <f t="shared" ca="1" si="30"/>
        <v>1</v>
      </c>
      <c r="AH32" s="125">
        <f t="shared" ca="1" si="31"/>
        <v>0.66</v>
      </c>
      <c r="AI32" s="125">
        <f t="shared" ca="1" si="32"/>
        <v>0.66</v>
      </c>
      <c r="AJ32" s="125">
        <f t="shared" ca="1" si="33"/>
        <v>0.66</v>
      </c>
      <c r="AK32" s="125">
        <f t="shared" ca="1" si="34"/>
        <v>1</v>
      </c>
    </row>
    <row r="33" spans="1:37">
      <c r="A33" s="125" t="str">
        <f t="shared" ca="1" si="1"/>
        <v>jul-to-slf4j</v>
      </c>
      <c r="D33" s="125">
        <f t="shared" ca="1" si="0"/>
        <v>0.25</v>
      </c>
      <c r="E33" s="125">
        <f t="shared" ca="1" si="2"/>
        <v>0.5</v>
      </c>
      <c r="F33" s="125">
        <f t="shared" ca="1" si="3"/>
        <v>0</v>
      </c>
      <c r="G33" s="125">
        <f t="shared" ca="1" si="4"/>
        <v>0.5</v>
      </c>
      <c r="H33" s="125">
        <f t="shared" ca="1" si="5"/>
        <v>1</v>
      </c>
      <c r="I33" s="125">
        <f t="shared" ca="1" si="6"/>
        <v>0.75</v>
      </c>
      <c r="J33" s="125">
        <f t="shared" ca="1" si="7"/>
        <v>0.66</v>
      </c>
      <c r="K33" s="125">
        <f t="shared" ca="1" si="8"/>
        <v>1</v>
      </c>
      <c r="L33" s="125">
        <f t="shared" ca="1" si="9"/>
        <v>1</v>
      </c>
      <c r="M33" s="125">
        <f t="shared" ca="1" si="10"/>
        <v>1</v>
      </c>
      <c r="N33" s="125">
        <f t="shared" ca="1" si="11"/>
        <v>0</v>
      </c>
      <c r="O33" s="125">
        <f t="shared" ca="1" si="12"/>
        <v>0</v>
      </c>
      <c r="P33" s="125">
        <f t="shared" ca="1" si="13"/>
        <v>0</v>
      </c>
      <c r="Q33" s="125">
        <f t="shared" ca="1" si="14"/>
        <v>0</v>
      </c>
      <c r="R33" s="125">
        <f t="shared" ca="1" si="15"/>
        <v>0</v>
      </c>
      <c r="S33" s="125">
        <f t="shared" ca="1" si="16"/>
        <v>0</v>
      </c>
      <c r="T33" s="125">
        <f t="shared" ca="1" si="17"/>
        <v>0</v>
      </c>
      <c r="U33" s="125">
        <f t="shared" ca="1" si="18"/>
        <v>0</v>
      </c>
      <c r="V33" s="125">
        <f t="shared" ca="1" si="19"/>
        <v>0</v>
      </c>
      <c r="W33" s="125">
        <f t="shared" ca="1" si="20"/>
        <v>1</v>
      </c>
      <c r="X33" s="125">
        <f t="shared" ca="1" si="21"/>
        <v>0.8</v>
      </c>
      <c r="Y33" s="125">
        <f t="shared" ca="1" si="22"/>
        <v>1</v>
      </c>
      <c r="Z33" s="125">
        <f t="shared" ca="1" si="23"/>
        <v>0.33</v>
      </c>
      <c r="AA33" s="125">
        <f t="shared" ca="1" si="24"/>
        <v>0</v>
      </c>
      <c r="AB33" s="125">
        <f t="shared" ca="1" si="25"/>
        <v>0</v>
      </c>
      <c r="AC33" s="125">
        <f t="shared" ca="1" si="26"/>
        <v>0</v>
      </c>
      <c r="AD33" s="125">
        <f t="shared" ca="1" si="27"/>
        <v>0.5</v>
      </c>
      <c r="AE33" s="125">
        <f t="shared" ca="1" si="28"/>
        <v>0.66</v>
      </c>
      <c r="AF33" s="125">
        <f t="shared" ca="1" si="29"/>
        <v>1</v>
      </c>
      <c r="AG33" s="125">
        <f t="shared" ca="1" si="30"/>
        <v>1</v>
      </c>
      <c r="AH33" s="125">
        <f t="shared" ca="1" si="31"/>
        <v>0</v>
      </c>
      <c r="AI33" s="125">
        <f t="shared" ca="1" si="32"/>
        <v>0.33</v>
      </c>
      <c r="AJ33" s="125">
        <f t="shared" ca="1" si="33"/>
        <v>0.33</v>
      </c>
      <c r="AK33" s="125">
        <f t="shared" ca="1" si="34"/>
        <v>1</v>
      </c>
    </row>
    <row r="34" spans="1:37">
      <c r="A34" s="125" t="str">
        <f t="shared" ca="1" si="1"/>
        <v>aspectjrt</v>
      </c>
      <c r="D34" s="125">
        <f t="shared" ca="1" si="0"/>
        <v>0</v>
      </c>
      <c r="E34" s="125">
        <f t="shared" ca="1" si="2"/>
        <v>0</v>
      </c>
      <c r="F34" s="125">
        <f t="shared" ca="1" si="3"/>
        <v>0</v>
      </c>
      <c r="G34" s="125">
        <f t="shared" ca="1" si="4"/>
        <v>0</v>
      </c>
      <c r="H34" s="125">
        <f t="shared" ca="1" si="5"/>
        <v>1</v>
      </c>
      <c r="I34" s="175" t="s">
        <v>491</v>
      </c>
      <c r="J34" s="125">
        <f t="shared" ca="1" si="7"/>
        <v>1</v>
      </c>
      <c r="K34" s="125">
        <f t="shared" ca="1" si="8"/>
        <v>1</v>
      </c>
      <c r="L34" s="125">
        <f t="shared" ca="1" si="9"/>
        <v>1</v>
      </c>
      <c r="M34" s="125">
        <f t="shared" ca="1" si="10"/>
        <v>0</v>
      </c>
      <c r="N34" s="125">
        <f t="shared" ca="1" si="11"/>
        <v>0</v>
      </c>
      <c r="O34" s="125">
        <f t="shared" ca="1" si="12"/>
        <v>0</v>
      </c>
      <c r="P34" s="125">
        <f t="shared" ca="1" si="13"/>
        <v>0.66</v>
      </c>
      <c r="Q34" s="125">
        <f t="shared" ca="1" si="14"/>
        <v>1</v>
      </c>
      <c r="R34" s="125">
        <f t="shared" ca="1" si="15"/>
        <v>1</v>
      </c>
      <c r="S34" s="125">
        <f t="shared" ca="1" si="16"/>
        <v>1</v>
      </c>
      <c r="T34" s="125">
        <f t="shared" ca="1" si="17"/>
        <v>0.66</v>
      </c>
      <c r="U34" s="125">
        <f t="shared" ca="1" si="18"/>
        <v>1</v>
      </c>
      <c r="V34" s="125">
        <f t="shared" ca="1" si="19"/>
        <v>0</v>
      </c>
      <c r="W34" s="125">
        <f t="shared" ca="1" si="20"/>
        <v>1</v>
      </c>
      <c r="X34" s="125">
        <f t="shared" ca="1" si="21"/>
        <v>0.6</v>
      </c>
      <c r="Y34" s="125">
        <f t="shared" ca="1" si="22"/>
        <v>1</v>
      </c>
      <c r="Z34" s="125">
        <f t="shared" ca="1" si="23"/>
        <v>1</v>
      </c>
      <c r="AA34" s="125">
        <f t="shared" ca="1" si="24"/>
        <v>0.75</v>
      </c>
      <c r="AB34" s="125">
        <f t="shared" ca="1" si="25"/>
        <v>1</v>
      </c>
      <c r="AC34" s="125">
        <f t="shared" ca="1" si="26"/>
        <v>1</v>
      </c>
      <c r="AD34" s="125">
        <f t="shared" ca="1" si="27"/>
        <v>1</v>
      </c>
      <c r="AE34" s="125">
        <f t="shared" ca="1" si="28"/>
        <v>1</v>
      </c>
      <c r="AF34" s="125">
        <f t="shared" ca="1" si="29"/>
        <v>1</v>
      </c>
      <c r="AG34" s="125">
        <f t="shared" ca="1" si="30"/>
        <v>1</v>
      </c>
      <c r="AH34" s="125">
        <f t="shared" ca="1" si="31"/>
        <v>1</v>
      </c>
      <c r="AI34" s="125">
        <f t="shared" ca="1" si="32"/>
        <v>0.66</v>
      </c>
      <c r="AJ34" s="125">
        <f t="shared" ca="1" si="33"/>
        <v>0.66</v>
      </c>
      <c r="AK34" s="125">
        <f t="shared" ca="1" si="34"/>
        <v>1</v>
      </c>
    </row>
    <row r="35" spans="1:37">
      <c r="A35" s="125" t="str">
        <f t="shared" ca="1" si="1"/>
        <v>jboss-logging</v>
      </c>
      <c r="D35" s="175" t="s">
        <v>491</v>
      </c>
      <c r="E35" s="125">
        <f t="shared" ca="1" si="2"/>
        <v>0</v>
      </c>
      <c r="F35" s="125">
        <f t="shared" ca="1" si="3"/>
        <v>0</v>
      </c>
      <c r="G35" s="125">
        <f t="shared" ca="1" si="4"/>
        <v>0</v>
      </c>
      <c r="H35" s="125">
        <f t="shared" ca="1" si="5"/>
        <v>1</v>
      </c>
      <c r="I35" s="125">
        <f t="shared" ca="1" si="6"/>
        <v>0.25</v>
      </c>
      <c r="J35" s="125">
        <f t="shared" ca="1" si="7"/>
        <v>1</v>
      </c>
      <c r="K35" s="125">
        <f t="shared" ca="1" si="8"/>
        <v>1</v>
      </c>
      <c r="L35" s="125">
        <f t="shared" ca="1" si="9"/>
        <v>1</v>
      </c>
      <c r="M35" s="125">
        <f t="shared" ca="1" si="10"/>
        <v>1</v>
      </c>
      <c r="N35" s="125">
        <f t="shared" ca="1" si="11"/>
        <v>0</v>
      </c>
      <c r="O35" s="125">
        <f t="shared" ca="1" si="12"/>
        <v>0</v>
      </c>
      <c r="P35" s="125">
        <f t="shared" ca="1" si="13"/>
        <v>0</v>
      </c>
      <c r="Q35" s="125">
        <f t="shared" ca="1" si="14"/>
        <v>0</v>
      </c>
      <c r="R35" s="125">
        <f t="shared" ca="1" si="15"/>
        <v>1</v>
      </c>
      <c r="S35" s="125">
        <f t="shared" ca="1" si="16"/>
        <v>1</v>
      </c>
      <c r="T35" s="125">
        <f t="shared" ca="1" si="17"/>
        <v>0.66</v>
      </c>
      <c r="U35" s="125">
        <f t="shared" ca="1" si="18"/>
        <v>1</v>
      </c>
      <c r="V35" s="125">
        <f t="shared" ca="1" si="19"/>
        <v>0</v>
      </c>
      <c r="W35" s="125">
        <f t="shared" ca="1" si="20"/>
        <v>1</v>
      </c>
      <c r="X35" s="125">
        <f t="shared" ca="1" si="21"/>
        <v>0.4</v>
      </c>
      <c r="Y35" s="125">
        <f t="shared" ca="1" si="22"/>
        <v>1</v>
      </c>
      <c r="Z35" s="125">
        <f t="shared" ca="1" si="23"/>
        <v>1</v>
      </c>
      <c r="AA35" s="125">
        <f t="shared" ca="1" si="24"/>
        <v>1</v>
      </c>
      <c r="AB35" s="125">
        <f t="shared" ca="1" si="25"/>
        <v>0</v>
      </c>
      <c r="AC35" s="125">
        <f t="shared" ca="1" si="26"/>
        <v>0</v>
      </c>
      <c r="AD35" s="125">
        <f t="shared" ca="1" si="27"/>
        <v>1</v>
      </c>
      <c r="AE35" s="125">
        <f t="shared" ca="1" si="28"/>
        <v>1</v>
      </c>
      <c r="AF35" s="125">
        <f t="shared" ca="1" si="29"/>
        <v>1</v>
      </c>
      <c r="AG35" s="125">
        <f t="shared" ca="1" si="30"/>
        <v>1</v>
      </c>
      <c r="AH35" s="125">
        <f t="shared" ca="1" si="31"/>
        <v>1</v>
      </c>
      <c r="AI35" s="125">
        <f t="shared" ca="1" si="32"/>
        <v>1</v>
      </c>
      <c r="AJ35" s="125">
        <f t="shared" ca="1" si="33"/>
        <v>1</v>
      </c>
      <c r="AK35" s="125">
        <f t="shared" ca="1" si="34"/>
        <v>1</v>
      </c>
    </row>
    <row r="36" spans="1:37" ht="15">
      <c r="A36" s="125" t="str">
        <f t="shared" ca="1" si="1"/>
        <v>httpcore</v>
      </c>
      <c r="D36" s="175" t="s">
        <v>491</v>
      </c>
      <c r="E36" s="125">
        <f t="shared" ca="1" si="2"/>
        <v>0.5</v>
      </c>
      <c r="F36" s="125">
        <f t="shared" ca="1" si="3"/>
        <v>0</v>
      </c>
      <c r="G36" s="125">
        <f t="shared" ca="1" si="4"/>
        <v>0.5</v>
      </c>
      <c r="H36" s="125">
        <f t="shared" ca="1" si="5"/>
        <v>1</v>
      </c>
      <c r="I36" s="125">
        <f t="shared" ca="1" si="6"/>
        <v>0.25</v>
      </c>
      <c r="J36" s="125">
        <f t="shared" ca="1" si="7"/>
        <v>1</v>
      </c>
      <c r="K36" s="125">
        <f t="shared" ca="1" si="8"/>
        <v>1</v>
      </c>
      <c r="L36" s="125">
        <f t="shared" ca="1" si="9"/>
        <v>1</v>
      </c>
      <c r="M36" s="125">
        <f t="shared" ca="1" si="10"/>
        <v>1</v>
      </c>
      <c r="N36" s="125">
        <f t="shared" ca="1" si="11"/>
        <v>0</v>
      </c>
      <c r="O36" s="125">
        <f t="shared" ca="1" si="12"/>
        <v>0</v>
      </c>
      <c r="P36" s="125">
        <f t="shared" ca="1" si="13"/>
        <v>1</v>
      </c>
      <c r="Q36" s="125">
        <f t="shared" ca="1" si="14"/>
        <v>0</v>
      </c>
      <c r="R36" s="125">
        <f t="shared" ca="1" si="15"/>
        <v>1</v>
      </c>
      <c r="S36" s="125">
        <f t="shared" ca="1" si="16"/>
        <v>1</v>
      </c>
      <c r="T36" s="125">
        <f t="shared" ca="1" si="17"/>
        <v>0.66</v>
      </c>
      <c r="U36" s="125">
        <f t="shared" ca="1" si="18"/>
        <v>1</v>
      </c>
      <c r="V36" s="125">
        <f t="shared" ca="1" si="19"/>
        <v>1</v>
      </c>
      <c r="W36" s="125">
        <f t="shared" ca="1" si="20"/>
        <v>1</v>
      </c>
      <c r="X36" s="125">
        <f t="shared" ca="1" si="21"/>
        <v>0.6</v>
      </c>
      <c r="Y36" s="176" t="s">
        <v>491</v>
      </c>
      <c r="Z36" s="125">
        <f t="shared" ca="1" si="23"/>
        <v>1</v>
      </c>
      <c r="AA36" s="125">
        <f t="shared" ca="1" si="24"/>
        <v>1</v>
      </c>
      <c r="AB36" s="125">
        <f t="shared" ca="1" si="25"/>
        <v>1</v>
      </c>
      <c r="AC36" s="125">
        <f t="shared" ca="1" si="26"/>
        <v>1</v>
      </c>
      <c r="AD36" s="125">
        <f t="shared" ca="1" si="27"/>
        <v>0</v>
      </c>
      <c r="AE36" s="125">
        <f t="shared" ca="1" si="28"/>
        <v>1</v>
      </c>
      <c r="AF36" s="125">
        <f t="shared" ca="1" si="29"/>
        <v>1</v>
      </c>
      <c r="AG36" s="125">
        <f t="shared" ca="1" si="30"/>
        <v>1</v>
      </c>
      <c r="AH36" s="125">
        <f t="shared" ca="1" si="31"/>
        <v>1</v>
      </c>
      <c r="AI36" s="125">
        <f t="shared" ca="1" si="32"/>
        <v>1</v>
      </c>
      <c r="AJ36" s="125">
        <f t="shared" ca="1" si="33"/>
        <v>1</v>
      </c>
      <c r="AK36" s="125">
        <f t="shared" ca="1" si="34"/>
        <v>1</v>
      </c>
    </row>
    <row r="37" spans="1:37">
      <c r="A37" s="125" t="str">
        <f t="shared" ca="1" si="1"/>
        <v>httpclient</v>
      </c>
      <c r="D37" s="125">
        <f t="shared" ca="1" si="0"/>
        <v>0.5</v>
      </c>
      <c r="E37" s="125">
        <f t="shared" ca="1" si="2"/>
        <v>0.5</v>
      </c>
      <c r="F37" s="125">
        <f t="shared" ca="1" si="3"/>
        <v>0</v>
      </c>
      <c r="G37" s="125">
        <f t="shared" ca="1" si="4"/>
        <v>0.25</v>
      </c>
      <c r="H37" s="125">
        <f t="shared" ca="1" si="5"/>
        <v>1</v>
      </c>
      <c r="I37" s="125">
        <f t="shared" ca="1" si="6"/>
        <v>0.75</v>
      </c>
      <c r="J37" s="125">
        <f t="shared" ca="1" si="7"/>
        <v>1</v>
      </c>
      <c r="K37" s="125">
        <f t="shared" ca="1" si="8"/>
        <v>1</v>
      </c>
      <c r="L37" s="125">
        <f t="shared" ca="1" si="9"/>
        <v>1</v>
      </c>
      <c r="M37" s="125">
        <f t="shared" ca="1" si="10"/>
        <v>1</v>
      </c>
      <c r="N37" s="125">
        <f t="shared" ca="1" si="11"/>
        <v>0</v>
      </c>
      <c r="O37" s="125">
        <f t="shared" ca="1" si="12"/>
        <v>0</v>
      </c>
      <c r="P37" s="125">
        <f t="shared" ca="1" si="13"/>
        <v>1</v>
      </c>
      <c r="Q37" s="125">
        <f t="shared" ca="1" si="14"/>
        <v>0</v>
      </c>
      <c r="R37" s="125">
        <f t="shared" ca="1" si="15"/>
        <v>1</v>
      </c>
      <c r="S37" s="125">
        <f t="shared" ca="1" si="16"/>
        <v>1</v>
      </c>
      <c r="T37" s="125">
        <f t="shared" ca="1" si="17"/>
        <v>0.66</v>
      </c>
      <c r="U37" s="125">
        <f t="shared" ca="1" si="18"/>
        <v>1</v>
      </c>
      <c r="V37" s="125">
        <f t="shared" ca="1" si="19"/>
        <v>1</v>
      </c>
      <c r="W37" s="125">
        <f t="shared" ca="1" si="20"/>
        <v>1</v>
      </c>
      <c r="X37" s="125">
        <f t="shared" ca="1" si="21"/>
        <v>0.6</v>
      </c>
      <c r="Y37" s="125">
        <f t="shared" ca="1" si="22"/>
        <v>1</v>
      </c>
      <c r="Z37" s="125">
        <f t="shared" ca="1" si="23"/>
        <v>1</v>
      </c>
      <c r="AA37" s="125">
        <f t="shared" ca="1" si="24"/>
        <v>1</v>
      </c>
      <c r="AB37" s="125">
        <f t="shared" ca="1" si="25"/>
        <v>1</v>
      </c>
      <c r="AC37" s="125">
        <f t="shared" ca="1" si="26"/>
        <v>1</v>
      </c>
      <c r="AD37" s="125">
        <f t="shared" ca="1" si="27"/>
        <v>1</v>
      </c>
      <c r="AE37" s="125">
        <f t="shared" ca="1" si="28"/>
        <v>1</v>
      </c>
      <c r="AF37" s="125">
        <f t="shared" ca="1" si="29"/>
        <v>1</v>
      </c>
      <c r="AG37" s="125">
        <f t="shared" ca="1" si="30"/>
        <v>1</v>
      </c>
      <c r="AH37" s="125">
        <f t="shared" ca="1" si="31"/>
        <v>1</v>
      </c>
      <c r="AI37" s="125">
        <f t="shared" ca="1" si="32"/>
        <v>1</v>
      </c>
      <c r="AJ37" s="125">
        <f t="shared" ca="1" si="33"/>
        <v>1</v>
      </c>
      <c r="AK37" s="125">
        <f t="shared" ca="1" si="34"/>
        <v>1</v>
      </c>
    </row>
    <row r="38" spans="1:37">
      <c r="A38" s="125" t="str">
        <f t="shared" ca="1" si="1"/>
        <v>jsr305</v>
      </c>
      <c r="D38" s="125">
        <f t="shared" ca="1" si="0"/>
        <v>0</v>
      </c>
      <c r="E38" s="125">
        <f t="shared" ca="1" si="2"/>
        <v>0</v>
      </c>
      <c r="F38" s="125">
        <f t="shared" ca="1" si="3"/>
        <v>0</v>
      </c>
      <c r="G38" s="125">
        <f t="shared" ca="1" si="4"/>
        <v>0</v>
      </c>
      <c r="H38" s="125">
        <f t="shared" ca="1" si="5"/>
        <v>0.33</v>
      </c>
      <c r="I38" s="125">
        <f t="shared" ca="1" si="6"/>
        <v>0.5</v>
      </c>
      <c r="J38" s="125">
        <f t="shared" ca="1" si="7"/>
        <v>0</v>
      </c>
      <c r="K38" s="125">
        <f t="shared" ca="1" si="8"/>
        <v>1</v>
      </c>
      <c r="L38" s="125">
        <f t="shared" ca="1" si="9"/>
        <v>1</v>
      </c>
      <c r="M38" s="125">
        <f t="shared" ca="1" si="10"/>
        <v>1</v>
      </c>
      <c r="N38" s="125">
        <f t="shared" ca="1" si="11"/>
        <v>0</v>
      </c>
      <c r="O38" s="125">
        <f t="shared" ca="1" si="12"/>
        <v>0</v>
      </c>
      <c r="P38" s="125">
        <f t="shared" ca="1" si="13"/>
        <v>0</v>
      </c>
      <c r="Q38" s="125">
        <f t="shared" ca="1" si="14"/>
        <v>0</v>
      </c>
      <c r="R38" s="125">
        <f t="shared" ca="1" si="15"/>
        <v>0</v>
      </c>
      <c r="S38" s="125">
        <f t="shared" ca="1" si="16"/>
        <v>0</v>
      </c>
      <c r="T38" s="125">
        <f t="shared" ca="1" si="17"/>
        <v>0</v>
      </c>
      <c r="U38" s="125">
        <f t="shared" ca="1" si="18"/>
        <v>0</v>
      </c>
      <c r="V38" s="125">
        <f t="shared" ca="1" si="19"/>
        <v>0</v>
      </c>
      <c r="W38" s="125">
        <f t="shared" ca="1" si="20"/>
        <v>0</v>
      </c>
      <c r="X38" s="125">
        <f t="shared" ca="1" si="21"/>
        <v>0.6</v>
      </c>
      <c r="Y38" s="125">
        <f t="shared" ca="1" si="22"/>
        <v>1</v>
      </c>
      <c r="Z38" s="125">
        <f t="shared" ca="1" si="23"/>
        <v>0</v>
      </c>
      <c r="AA38" s="125">
        <f t="shared" ca="1" si="24"/>
        <v>0</v>
      </c>
      <c r="AB38" s="125">
        <f t="shared" ca="1" si="25"/>
        <v>0</v>
      </c>
      <c r="AC38" s="125">
        <f t="shared" ca="1" si="26"/>
        <v>0</v>
      </c>
      <c r="AD38" s="125">
        <f t="shared" ca="1" si="27"/>
        <v>0</v>
      </c>
      <c r="AE38" s="125">
        <f t="shared" ca="1" si="28"/>
        <v>0</v>
      </c>
      <c r="AF38" s="125">
        <f t="shared" ca="1" si="29"/>
        <v>0</v>
      </c>
      <c r="AG38" s="125">
        <f t="shared" ca="1" si="30"/>
        <v>0</v>
      </c>
      <c r="AH38" s="125">
        <f t="shared" ca="1" si="31"/>
        <v>0</v>
      </c>
      <c r="AI38" s="125">
        <f t="shared" ca="1" si="32"/>
        <v>0</v>
      </c>
      <c r="AJ38" s="125">
        <f t="shared" ca="1" si="33"/>
        <v>0</v>
      </c>
      <c r="AK38" s="125">
        <f t="shared" ca="1" si="34"/>
        <v>0</v>
      </c>
    </row>
    <row r="39" spans="1:37">
      <c r="A39" s="125" t="str">
        <f t="shared" ca="1" si="1"/>
        <v>log4j-over-slf4j</v>
      </c>
      <c r="D39" s="125">
        <f t="shared" ca="1" si="0"/>
        <v>0.25</v>
      </c>
      <c r="E39" s="125">
        <f t="shared" ca="1" si="2"/>
        <v>0.5</v>
      </c>
      <c r="F39" s="125">
        <f t="shared" ca="1" si="3"/>
        <v>0</v>
      </c>
      <c r="G39" s="125">
        <f t="shared" ca="1" si="4"/>
        <v>0.5</v>
      </c>
      <c r="H39" s="125">
        <f t="shared" ca="1" si="5"/>
        <v>1</v>
      </c>
      <c r="I39" s="125">
        <f t="shared" ca="1" si="6"/>
        <v>0.75</v>
      </c>
      <c r="J39" s="125">
        <f t="shared" ca="1" si="7"/>
        <v>0.66</v>
      </c>
      <c r="K39" s="125">
        <f t="shared" ca="1" si="8"/>
        <v>1</v>
      </c>
      <c r="L39" s="125">
        <f t="shared" ca="1" si="9"/>
        <v>1</v>
      </c>
      <c r="M39" s="125">
        <f t="shared" ca="1" si="10"/>
        <v>1</v>
      </c>
      <c r="N39" s="125">
        <f t="shared" ca="1" si="11"/>
        <v>0</v>
      </c>
      <c r="O39" s="125">
        <f t="shared" ca="1" si="12"/>
        <v>0</v>
      </c>
      <c r="P39" s="125">
        <f t="shared" ca="1" si="13"/>
        <v>0</v>
      </c>
      <c r="Q39" s="125">
        <f t="shared" ca="1" si="14"/>
        <v>0</v>
      </c>
      <c r="R39" s="125">
        <f t="shared" ca="1" si="15"/>
        <v>0</v>
      </c>
      <c r="S39" s="125">
        <f t="shared" ca="1" si="16"/>
        <v>0</v>
      </c>
      <c r="T39" s="125">
        <f t="shared" ca="1" si="17"/>
        <v>0</v>
      </c>
      <c r="U39" s="125">
        <f t="shared" ca="1" si="18"/>
        <v>0</v>
      </c>
      <c r="V39" s="125">
        <f t="shared" ca="1" si="19"/>
        <v>0</v>
      </c>
      <c r="W39" s="125">
        <f t="shared" ca="1" si="20"/>
        <v>1</v>
      </c>
      <c r="X39" s="125">
        <f t="shared" ca="1" si="21"/>
        <v>0.8</v>
      </c>
      <c r="Y39" s="125">
        <f t="shared" ca="1" si="22"/>
        <v>1</v>
      </c>
      <c r="Z39" s="125">
        <f t="shared" ca="1" si="23"/>
        <v>0.33</v>
      </c>
      <c r="AA39" s="125">
        <f t="shared" ca="1" si="24"/>
        <v>0</v>
      </c>
      <c r="AB39" s="125">
        <f t="shared" ca="1" si="25"/>
        <v>0</v>
      </c>
      <c r="AC39" s="125">
        <f t="shared" ca="1" si="26"/>
        <v>0</v>
      </c>
      <c r="AD39" s="125">
        <f t="shared" ca="1" si="27"/>
        <v>0.5</v>
      </c>
      <c r="AE39" s="125">
        <f t="shared" ca="1" si="28"/>
        <v>0.66</v>
      </c>
      <c r="AF39" s="125">
        <f t="shared" ca="1" si="29"/>
        <v>1</v>
      </c>
      <c r="AG39" s="125">
        <f t="shared" ca="1" si="30"/>
        <v>1</v>
      </c>
      <c r="AH39" s="125">
        <f t="shared" ca="1" si="31"/>
        <v>0</v>
      </c>
      <c r="AI39" s="125">
        <f t="shared" ca="1" si="32"/>
        <v>0.33</v>
      </c>
      <c r="AJ39" s="125">
        <f t="shared" ca="1" si="33"/>
        <v>0.33</v>
      </c>
      <c r="AK39" s="125">
        <f t="shared" ca="1" si="34"/>
        <v>1</v>
      </c>
    </row>
    <row r="40" spans="1:37" ht="15">
      <c r="A40" s="125" t="str">
        <f t="shared" ca="1" si="1"/>
        <v>jaxb-impl</v>
      </c>
      <c r="D40" s="175" t="s">
        <v>491</v>
      </c>
      <c r="E40" s="125">
        <f t="shared" ca="1" si="2"/>
        <v>0.5</v>
      </c>
      <c r="F40" s="175" t="s">
        <v>491</v>
      </c>
      <c r="G40" s="176" t="s">
        <v>491</v>
      </c>
      <c r="H40" s="125">
        <f t="shared" ca="1" si="5"/>
        <v>1</v>
      </c>
      <c r="I40" s="175" t="s">
        <v>491</v>
      </c>
      <c r="J40" s="125">
        <f t="shared" ca="1" si="7"/>
        <v>0</v>
      </c>
      <c r="K40" s="125">
        <f t="shared" ca="1" si="8"/>
        <v>1</v>
      </c>
      <c r="L40" s="125">
        <f t="shared" ca="1" si="9"/>
        <v>1</v>
      </c>
      <c r="M40" s="175" t="s">
        <v>491</v>
      </c>
      <c r="N40" s="125">
        <f t="shared" ca="1" si="11"/>
        <v>0</v>
      </c>
      <c r="O40" s="125">
        <f t="shared" ca="1" si="12"/>
        <v>0</v>
      </c>
      <c r="P40" s="125">
        <f t="shared" ca="1" si="13"/>
        <v>0</v>
      </c>
      <c r="Q40" s="125">
        <f t="shared" ca="1" si="14"/>
        <v>0</v>
      </c>
      <c r="R40" s="125">
        <f t="shared" ca="1" si="15"/>
        <v>0</v>
      </c>
      <c r="S40" s="125">
        <f t="shared" ca="1" si="16"/>
        <v>0</v>
      </c>
      <c r="T40" s="125">
        <f t="shared" ca="1" si="17"/>
        <v>0</v>
      </c>
      <c r="U40" s="125">
        <f t="shared" ca="1" si="18"/>
        <v>0</v>
      </c>
      <c r="V40" s="125">
        <f t="shared" ca="1" si="19"/>
        <v>0</v>
      </c>
      <c r="W40" s="125">
        <f t="shared" ca="1" si="20"/>
        <v>0</v>
      </c>
      <c r="X40" s="125">
        <f t="shared" ca="1" si="21"/>
        <v>0.6</v>
      </c>
      <c r="Y40" s="125">
        <f t="shared" ca="1" si="22"/>
        <v>1</v>
      </c>
      <c r="Z40" s="125">
        <f t="shared" ca="1" si="23"/>
        <v>0</v>
      </c>
      <c r="AA40" s="125">
        <f t="shared" ca="1" si="24"/>
        <v>0</v>
      </c>
      <c r="AB40" s="125">
        <f t="shared" ca="1" si="25"/>
        <v>0</v>
      </c>
      <c r="AC40" s="125">
        <f t="shared" ca="1" si="26"/>
        <v>0</v>
      </c>
      <c r="AD40" s="125">
        <f t="shared" ca="1" si="27"/>
        <v>0</v>
      </c>
      <c r="AE40" s="125">
        <f t="shared" ca="1" si="28"/>
        <v>0</v>
      </c>
      <c r="AF40" s="125">
        <f t="shared" ca="1" si="29"/>
        <v>0</v>
      </c>
      <c r="AG40" s="125">
        <f t="shared" ca="1" si="30"/>
        <v>0</v>
      </c>
      <c r="AH40" s="125">
        <f t="shared" ca="1" si="31"/>
        <v>0</v>
      </c>
      <c r="AI40" s="125">
        <f t="shared" ca="1" si="32"/>
        <v>0</v>
      </c>
      <c r="AJ40" s="125">
        <f t="shared" ca="1" si="33"/>
        <v>0</v>
      </c>
      <c r="AK40" s="125">
        <f t="shared" ca="1" si="34"/>
        <v>0</v>
      </c>
    </row>
    <row r="41" spans="1:37">
      <c r="A41" s="125" t="str">
        <f t="shared" ca="1" si="1"/>
        <v>ehcache</v>
      </c>
      <c r="D41" s="125">
        <f t="shared" ca="1" si="0"/>
        <v>0.5</v>
      </c>
      <c r="E41" s="125">
        <f t="shared" ca="1" si="2"/>
        <v>0.5</v>
      </c>
      <c r="F41" s="125">
        <f t="shared" ca="1" si="3"/>
        <v>0</v>
      </c>
      <c r="G41" s="125">
        <f t="shared" ca="1" si="4"/>
        <v>0.75</v>
      </c>
      <c r="H41" s="125">
        <f t="shared" ca="1" si="5"/>
        <v>1</v>
      </c>
      <c r="I41" s="125">
        <f t="shared" ca="1" si="6"/>
        <v>0.5</v>
      </c>
      <c r="J41" s="125">
        <f t="shared" ca="1" si="7"/>
        <v>0.66</v>
      </c>
      <c r="K41" s="125">
        <f t="shared" ca="1" si="8"/>
        <v>1</v>
      </c>
      <c r="L41" s="125">
        <f t="shared" ca="1" si="9"/>
        <v>1</v>
      </c>
      <c r="M41" s="125">
        <f t="shared" ca="1" si="10"/>
        <v>1</v>
      </c>
      <c r="N41" s="125">
        <f t="shared" ca="1" si="11"/>
        <v>0</v>
      </c>
      <c r="O41" s="125">
        <f t="shared" ca="1" si="12"/>
        <v>0</v>
      </c>
      <c r="P41" s="125">
        <f t="shared" ca="1" si="13"/>
        <v>1</v>
      </c>
      <c r="Q41" s="125">
        <f t="shared" ca="1" si="14"/>
        <v>0.66</v>
      </c>
      <c r="R41" s="125">
        <f t="shared" ca="1" si="15"/>
        <v>0.5</v>
      </c>
      <c r="S41" s="125">
        <f t="shared" ca="1" si="16"/>
        <v>0.5</v>
      </c>
      <c r="T41" s="125">
        <f t="shared" ca="1" si="17"/>
        <v>0.66</v>
      </c>
      <c r="U41" s="125">
        <f t="shared" ca="1" si="18"/>
        <v>0.66</v>
      </c>
      <c r="V41" s="125">
        <f t="shared" ca="1" si="19"/>
        <v>1</v>
      </c>
      <c r="W41" s="125">
        <f t="shared" ca="1" si="20"/>
        <v>0.5</v>
      </c>
      <c r="X41" s="125">
        <f t="shared" ca="1" si="21"/>
        <v>0.8</v>
      </c>
      <c r="Y41" s="125">
        <f t="shared" ca="1" si="22"/>
        <v>1</v>
      </c>
      <c r="Z41" s="125">
        <f t="shared" ca="1" si="23"/>
        <v>0.66</v>
      </c>
      <c r="AA41" s="125">
        <f t="shared" ca="1" si="24"/>
        <v>0.75</v>
      </c>
      <c r="AB41" s="125">
        <f t="shared" ca="1" si="25"/>
        <v>0.66</v>
      </c>
      <c r="AC41" s="125">
        <f t="shared" ca="1" si="26"/>
        <v>0.75</v>
      </c>
      <c r="AD41" s="125">
        <f t="shared" ca="1" si="27"/>
        <v>1</v>
      </c>
      <c r="AE41" s="125">
        <f t="shared" ca="1" si="28"/>
        <v>0.66</v>
      </c>
      <c r="AF41" s="125">
        <f t="shared" ca="1" si="29"/>
        <v>1</v>
      </c>
      <c r="AG41" s="125">
        <f t="shared" ca="1" si="30"/>
        <v>1</v>
      </c>
      <c r="AH41" s="125">
        <f t="shared" ca="1" si="31"/>
        <v>0.66</v>
      </c>
      <c r="AI41" s="125">
        <f t="shared" ca="1" si="32"/>
        <v>0.66</v>
      </c>
      <c r="AJ41" s="125">
        <f t="shared" ca="1" si="33"/>
        <v>0.66</v>
      </c>
      <c r="AK41" s="125">
        <f t="shared" ca="1" si="34"/>
        <v>1</v>
      </c>
    </row>
    <row r="42" spans="1:37" ht="15">
      <c r="A42" s="125" t="str">
        <f t="shared" ca="1" si="1"/>
        <v>commons-httpclient</v>
      </c>
      <c r="D42" s="125">
        <f t="shared" ca="1" si="0"/>
        <v>0</v>
      </c>
      <c r="E42" s="175" t="s">
        <v>491</v>
      </c>
      <c r="F42" s="175" t="s">
        <v>491</v>
      </c>
      <c r="G42" s="125">
        <f t="shared" ca="1" si="4"/>
        <v>0.25</v>
      </c>
      <c r="H42" s="125">
        <f t="shared" ca="1" si="5"/>
        <v>1</v>
      </c>
      <c r="I42" s="175" t="s">
        <v>491</v>
      </c>
      <c r="J42" s="175" t="s">
        <v>491</v>
      </c>
      <c r="K42" s="125">
        <f t="shared" ca="1" si="8"/>
        <v>1</v>
      </c>
      <c r="L42" s="125">
        <f t="shared" ca="1" si="9"/>
        <v>1</v>
      </c>
      <c r="M42" s="125">
        <f t="shared" ca="1" si="10"/>
        <v>1</v>
      </c>
      <c r="N42" s="125">
        <f t="shared" ca="1" si="11"/>
        <v>0</v>
      </c>
      <c r="O42" s="125">
        <f t="shared" ca="1" si="12"/>
        <v>0</v>
      </c>
      <c r="P42" s="125">
        <f t="shared" ca="1" si="13"/>
        <v>0</v>
      </c>
      <c r="Q42" s="125">
        <f t="shared" ca="1" si="14"/>
        <v>1</v>
      </c>
      <c r="R42" s="125">
        <f t="shared" ca="1" si="15"/>
        <v>1</v>
      </c>
      <c r="S42" s="125">
        <f t="shared" ca="1" si="16"/>
        <v>0</v>
      </c>
      <c r="T42" s="125">
        <f t="shared" ca="1" si="17"/>
        <v>0</v>
      </c>
      <c r="U42" s="125">
        <f t="shared" ca="1" si="18"/>
        <v>0</v>
      </c>
      <c r="V42" s="125">
        <f t="shared" ca="1" si="19"/>
        <v>0</v>
      </c>
      <c r="W42" s="125">
        <f t="shared" ca="1" si="20"/>
        <v>0</v>
      </c>
      <c r="X42" s="176" t="s">
        <v>491</v>
      </c>
      <c r="Y42" s="125">
        <f t="shared" ca="1" si="22"/>
        <v>1</v>
      </c>
      <c r="Z42" s="125">
        <f t="shared" ca="1" si="23"/>
        <v>0</v>
      </c>
      <c r="AA42" s="125">
        <f t="shared" ca="1" si="24"/>
        <v>0</v>
      </c>
      <c r="AB42" s="125">
        <f t="shared" ca="1" si="25"/>
        <v>0</v>
      </c>
      <c r="AC42" s="125">
        <f t="shared" ca="1" si="26"/>
        <v>0</v>
      </c>
      <c r="AD42" s="125">
        <f t="shared" ca="1" si="27"/>
        <v>0</v>
      </c>
      <c r="AE42" s="125">
        <f t="shared" ca="1" si="28"/>
        <v>0</v>
      </c>
      <c r="AF42" s="125">
        <f t="shared" ca="1" si="29"/>
        <v>0</v>
      </c>
      <c r="AG42" s="125">
        <f t="shared" ca="1" si="30"/>
        <v>0</v>
      </c>
      <c r="AH42" s="125">
        <f t="shared" ca="1" si="31"/>
        <v>0</v>
      </c>
      <c r="AI42" s="125">
        <f t="shared" ca="1" si="32"/>
        <v>0</v>
      </c>
      <c r="AJ42" s="125">
        <f t="shared" ca="1" si="33"/>
        <v>0</v>
      </c>
      <c r="AK42" s="125">
        <f t="shared" ca="1" si="34"/>
        <v>0</v>
      </c>
    </row>
    <row r="43" spans="1:37">
      <c r="A43" s="125" t="str">
        <f t="shared" ca="1" si="1"/>
        <v>jaxb-api</v>
      </c>
      <c r="D43" s="125">
        <f t="shared" ca="1" si="0"/>
        <v>0.75</v>
      </c>
      <c r="E43" s="125">
        <f t="shared" ca="1" si="2"/>
        <v>0</v>
      </c>
      <c r="F43" s="125">
        <f t="shared" ca="1" si="3"/>
        <v>0</v>
      </c>
      <c r="G43" s="125">
        <f t="shared" ca="1" si="4"/>
        <v>0</v>
      </c>
      <c r="H43" s="125">
        <f t="shared" ca="1" si="5"/>
        <v>0.33</v>
      </c>
      <c r="I43" s="125">
        <f t="shared" ca="1" si="6"/>
        <v>0.5</v>
      </c>
      <c r="J43" s="175" t="s">
        <v>491</v>
      </c>
      <c r="K43" s="125">
        <f t="shared" ca="1" si="8"/>
        <v>1</v>
      </c>
      <c r="L43" s="125">
        <f t="shared" ca="1" si="9"/>
        <v>1</v>
      </c>
      <c r="M43" s="125">
        <f t="shared" ca="1" si="10"/>
        <v>1</v>
      </c>
      <c r="N43" s="125">
        <f t="shared" ca="1" si="11"/>
        <v>0</v>
      </c>
      <c r="O43" s="125">
        <f t="shared" ca="1" si="12"/>
        <v>0</v>
      </c>
      <c r="P43" s="125">
        <f t="shared" ca="1" si="13"/>
        <v>1</v>
      </c>
      <c r="Q43" s="125">
        <f t="shared" ca="1" si="14"/>
        <v>0.66</v>
      </c>
      <c r="R43" s="125">
        <f t="shared" ca="1" si="15"/>
        <v>0.5</v>
      </c>
      <c r="S43" s="125">
        <f t="shared" ca="1" si="16"/>
        <v>0.5</v>
      </c>
      <c r="T43" s="125">
        <f t="shared" ca="1" si="17"/>
        <v>0.33</v>
      </c>
      <c r="U43" s="125">
        <f t="shared" ca="1" si="18"/>
        <v>0.33</v>
      </c>
      <c r="V43" s="125">
        <f t="shared" ca="1" si="19"/>
        <v>1</v>
      </c>
      <c r="W43" s="125">
        <f t="shared" ca="1" si="20"/>
        <v>0.5</v>
      </c>
      <c r="X43" s="125">
        <f t="shared" ca="1" si="21"/>
        <v>0.8</v>
      </c>
      <c r="Y43" s="125">
        <f t="shared" ca="1" si="22"/>
        <v>1</v>
      </c>
      <c r="Z43" s="125">
        <f t="shared" ca="1" si="23"/>
        <v>0.33</v>
      </c>
      <c r="AA43" s="125">
        <f t="shared" ca="1" si="24"/>
        <v>0.25</v>
      </c>
      <c r="AB43" s="125">
        <f t="shared" ca="1" si="25"/>
        <v>0.33</v>
      </c>
      <c r="AC43" s="125">
        <f t="shared" ca="1" si="26"/>
        <v>0.5</v>
      </c>
      <c r="AD43" s="125">
        <f t="shared" ca="1" si="27"/>
        <v>0</v>
      </c>
      <c r="AE43" s="125">
        <f t="shared" ca="1" si="28"/>
        <v>0.66</v>
      </c>
      <c r="AF43" s="125">
        <f t="shared" ca="1" si="29"/>
        <v>0.66</v>
      </c>
      <c r="AG43" s="125">
        <f t="shared" ca="1" si="30"/>
        <v>1</v>
      </c>
      <c r="AH43" s="125">
        <f t="shared" ca="1" si="31"/>
        <v>0.33</v>
      </c>
      <c r="AI43" s="125">
        <f t="shared" ca="1" si="32"/>
        <v>0.33</v>
      </c>
      <c r="AJ43" s="125">
        <f t="shared" ca="1" si="33"/>
        <v>0.33</v>
      </c>
      <c r="AK43" s="125">
        <f t="shared" ca="1" si="34"/>
        <v>1</v>
      </c>
    </row>
    <row r="44" spans="1:37">
      <c r="A44" s="125" t="str">
        <f t="shared" ca="1" si="1"/>
        <v>mimepull</v>
      </c>
      <c r="D44" s="175" t="s">
        <v>491</v>
      </c>
      <c r="E44" s="125">
        <f t="shared" ca="1" si="2"/>
        <v>0</v>
      </c>
      <c r="F44" s="175" t="s">
        <v>491</v>
      </c>
      <c r="G44" s="125">
        <f t="shared" ca="1" si="4"/>
        <v>0</v>
      </c>
      <c r="H44" s="125">
        <f t="shared" ca="1" si="5"/>
        <v>0.33</v>
      </c>
      <c r="I44" s="125">
        <f t="shared" ca="1" si="6"/>
        <v>0</v>
      </c>
      <c r="J44" s="125">
        <f t="shared" ca="1" si="7"/>
        <v>0</v>
      </c>
      <c r="K44" s="125">
        <f t="shared" ca="1" si="8"/>
        <v>1</v>
      </c>
      <c r="L44" s="125">
        <f t="shared" ca="1" si="9"/>
        <v>1</v>
      </c>
      <c r="M44" s="125">
        <f t="shared" ca="1" si="10"/>
        <v>1</v>
      </c>
      <c r="N44" s="125">
        <f t="shared" ca="1" si="11"/>
        <v>0</v>
      </c>
      <c r="O44" s="125">
        <f t="shared" ca="1" si="12"/>
        <v>0</v>
      </c>
      <c r="P44" s="125">
        <f t="shared" ca="1" si="13"/>
        <v>0</v>
      </c>
      <c r="Q44" s="125">
        <f t="shared" ca="1" si="14"/>
        <v>0</v>
      </c>
      <c r="R44" s="125">
        <f t="shared" ca="1" si="15"/>
        <v>0</v>
      </c>
      <c r="S44" s="125">
        <f t="shared" ca="1" si="16"/>
        <v>0</v>
      </c>
      <c r="T44" s="125">
        <f t="shared" ca="1" si="17"/>
        <v>0</v>
      </c>
      <c r="U44" s="125">
        <f t="shared" ca="1" si="18"/>
        <v>0</v>
      </c>
      <c r="V44" s="125">
        <f t="shared" ca="1" si="19"/>
        <v>0</v>
      </c>
      <c r="W44" s="125">
        <f t="shared" ca="1" si="20"/>
        <v>0</v>
      </c>
      <c r="X44" s="125">
        <f t="shared" ca="1" si="21"/>
        <v>0.4</v>
      </c>
      <c r="Y44" s="125">
        <f t="shared" ca="1" si="22"/>
        <v>1</v>
      </c>
      <c r="Z44" s="125">
        <f t="shared" ca="1" si="23"/>
        <v>0.33</v>
      </c>
      <c r="AA44" s="125">
        <f t="shared" ca="1" si="24"/>
        <v>0</v>
      </c>
      <c r="AB44" s="125">
        <f t="shared" ca="1" si="25"/>
        <v>0</v>
      </c>
      <c r="AC44" s="125">
        <f t="shared" ca="1" si="26"/>
        <v>0.25</v>
      </c>
      <c r="AD44" s="125">
        <f t="shared" ca="1" si="27"/>
        <v>0</v>
      </c>
      <c r="AE44" s="125">
        <f t="shared" ca="1" si="28"/>
        <v>0.33</v>
      </c>
      <c r="AF44" s="125">
        <f t="shared" ca="1" si="29"/>
        <v>0.33</v>
      </c>
      <c r="AG44" s="125">
        <f t="shared" ca="1" si="30"/>
        <v>1</v>
      </c>
      <c r="AH44" s="125">
        <f t="shared" ca="1" si="31"/>
        <v>0.33</v>
      </c>
      <c r="AI44" s="125">
        <f t="shared" ca="1" si="32"/>
        <v>0.33</v>
      </c>
      <c r="AJ44" s="125">
        <f t="shared" ca="1" si="33"/>
        <v>0.33</v>
      </c>
      <c r="AK44" s="125">
        <f t="shared" ca="1" si="34"/>
        <v>0</v>
      </c>
    </row>
    <row r="45" spans="1:37">
      <c r="A45" s="125" t="str">
        <f t="shared" ca="1" si="1"/>
        <v>xmlbeans</v>
      </c>
      <c r="D45" s="125">
        <f t="shared" ca="1" si="0"/>
        <v>0</v>
      </c>
      <c r="E45" s="125">
        <f t="shared" ca="1" si="2"/>
        <v>0</v>
      </c>
      <c r="F45" s="125">
        <f t="shared" ca="1" si="3"/>
        <v>0</v>
      </c>
      <c r="G45" s="125">
        <f t="shared" ca="1" si="4"/>
        <v>0.25</v>
      </c>
      <c r="H45" s="125">
        <f t="shared" ca="1" si="5"/>
        <v>0.66</v>
      </c>
      <c r="I45" s="175" t="s">
        <v>491</v>
      </c>
      <c r="J45" s="125">
        <f t="shared" ca="1" si="7"/>
        <v>0</v>
      </c>
      <c r="K45" s="125">
        <f t="shared" ca="1" si="8"/>
        <v>1</v>
      </c>
      <c r="L45" s="125">
        <f t="shared" ca="1" si="9"/>
        <v>1</v>
      </c>
      <c r="M45" s="125">
        <f t="shared" ca="1" si="10"/>
        <v>1</v>
      </c>
      <c r="N45" s="125">
        <f t="shared" ca="1" si="11"/>
        <v>0</v>
      </c>
      <c r="O45" s="125">
        <f t="shared" ca="1" si="12"/>
        <v>0</v>
      </c>
      <c r="P45" s="175" t="s">
        <v>491</v>
      </c>
      <c r="Q45" s="125">
        <f t="shared" ca="1" si="14"/>
        <v>1</v>
      </c>
      <c r="R45" s="125">
        <f t="shared" ca="1" si="15"/>
        <v>1</v>
      </c>
      <c r="S45" s="125">
        <f t="shared" ca="1" si="16"/>
        <v>1</v>
      </c>
      <c r="T45" s="125">
        <f t="shared" ca="1" si="17"/>
        <v>0</v>
      </c>
      <c r="U45" s="125">
        <f t="shared" ca="1" si="18"/>
        <v>1</v>
      </c>
      <c r="V45" s="125">
        <f t="shared" ca="1" si="19"/>
        <v>1</v>
      </c>
      <c r="W45" s="125">
        <f t="shared" ca="1" si="20"/>
        <v>0.5</v>
      </c>
      <c r="X45" s="125">
        <f t="shared" ca="1" si="21"/>
        <v>0.8</v>
      </c>
      <c r="Y45" s="125">
        <f t="shared" ca="1" si="22"/>
        <v>1</v>
      </c>
      <c r="Z45" s="125">
        <f t="shared" ca="1" si="23"/>
        <v>1</v>
      </c>
      <c r="AA45" s="125">
        <f t="shared" ca="1" si="24"/>
        <v>0.75</v>
      </c>
      <c r="AB45" s="125">
        <f t="shared" ca="1" si="25"/>
        <v>1</v>
      </c>
      <c r="AC45" s="125">
        <f t="shared" ca="1" si="26"/>
        <v>0.75</v>
      </c>
      <c r="AD45" s="125">
        <f t="shared" ca="1" si="27"/>
        <v>1</v>
      </c>
      <c r="AE45" s="125">
        <f t="shared" ca="1" si="28"/>
        <v>1</v>
      </c>
      <c r="AF45" s="125">
        <f t="shared" ca="1" si="29"/>
        <v>1</v>
      </c>
      <c r="AG45" s="125">
        <f t="shared" ca="1" si="30"/>
        <v>1</v>
      </c>
      <c r="AH45" s="125">
        <f t="shared" ca="1" si="31"/>
        <v>1</v>
      </c>
      <c r="AI45" s="125">
        <f t="shared" ca="1" si="32"/>
        <v>0.66</v>
      </c>
      <c r="AJ45" s="125">
        <f t="shared" ca="1" si="33"/>
        <v>1</v>
      </c>
      <c r="AK45" s="125">
        <f t="shared" ca="1" si="34"/>
        <v>1</v>
      </c>
    </row>
    <row r="46" spans="1:37">
      <c r="A46" s="125" t="str">
        <f t="shared" ca="1" si="1"/>
        <v>commons-fileupload</v>
      </c>
      <c r="D46" s="125">
        <f t="shared" ca="1" si="0"/>
        <v>0</v>
      </c>
      <c r="E46" s="125">
        <f t="shared" ca="1" si="2"/>
        <v>1</v>
      </c>
      <c r="F46" s="125">
        <f t="shared" ca="1" si="3"/>
        <v>0</v>
      </c>
      <c r="G46" s="125">
        <f t="shared" ca="1" si="4"/>
        <v>0</v>
      </c>
      <c r="H46" s="125">
        <f t="shared" ca="1" si="5"/>
        <v>1</v>
      </c>
      <c r="I46" s="175" t="s">
        <v>491</v>
      </c>
      <c r="J46" s="125">
        <f t="shared" ca="1" si="7"/>
        <v>0</v>
      </c>
      <c r="K46" s="125">
        <f t="shared" ca="1" si="8"/>
        <v>1</v>
      </c>
      <c r="L46" s="125">
        <f t="shared" ca="1" si="9"/>
        <v>1</v>
      </c>
      <c r="M46" s="125">
        <f t="shared" ca="1" si="10"/>
        <v>1</v>
      </c>
      <c r="N46" s="125">
        <f t="shared" ca="1" si="11"/>
        <v>0</v>
      </c>
      <c r="O46" s="125">
        <f t="shared" ca="1" si="12"/>
        <v>0</v>
      </c>
      <c r="P46" s="125">
        <f t="shared" ca="1" si="13"/>
        <v>0</v>
      </c>
      <c r="Q46" s="125">
        <f t="shared" ca="1" si="14"/>
        <v>0</v>
      </c>
      <c r="R46" s="125">
        <f t="shared" ca="1" si="15"/>
        <v>0</v>
      </c>
      <c r="S46" s="125">
        <f t="shared" ca="1" si="16"/>
        <v>0.5</v>
      </c>
      <c r="T46" s="125">
        <f t="shared" ca="1" si="17"/>
        <v>0</v>
      </c>
      <c r="U46" s="125">
        <f t="shared" ca="1" si="18"/>
        <v>0.66</v>
      </c>
      <c r="V46" s="125">
        <f t="shared" ca="1" si="19"/>
        <v>0</v>
      </c>
      <c r="W46" s="125">
        <f t="shared" ca="1" si="20"/>
        <v>1</v>
      </c>
      <c r="X46" s="125">
        <f t="shared" ca="1" si="21"/>
        <v>0.6</v>
      </c>
      <c r="Y46" s="125">
        <f t="shared" ca="1" si="22"/>
        <v>1</v>
      </c>
      <c r="Z46" s="125">
        <f t="shared" ca="1" si="23"/>
        <v>1</v>
      </c>
      <c r="AA46" s="125">
        <f t="shared" ca="1" si="24"/>
        <v>1</v>
      </c>
      <c r="AB46" s="125">
        <f t="shared" ca="1" si="25"/>
        <v>0</v>
      </c>
      <c r="AC46" s="125">
        <f t="shared" ca="1" si="26"/>
        <v>0</v>
      </c>
      <c r="AD46" s="125">
        <f t="shared" ca="1" si="27"/>
        <v>0</v>
      </c>
      <c r="AE46" s="125">
        <f t="shared" ca="1" si="28"/>
        <v>1</v>
      </c>
      <c r="AF46" s="125">
        <f t="shared" ca="1" si="29"/>
        <v>1</v>
      </c>
      <c r="AG46" s="125">
        <f t="shared" ca="1" si="30"/>
        <v>1</v>
      </c>
      <c r="AH46" s="125">
        <f t="shared" ca="1" si="31"/>
        <v>0.66</v>
      </c>
      <c r="AI46" s="125">
        <f t="shared" ca="1" si="32"/>
        <v>0.66</v>
      </c>
      <c r="AJ46" s="125">
        <f t="shared" ca="1" si="33"/>
        <v>1</v>
      </c>
      <c r="AK46" s="125">
        <f t="shared" ca="1" si="34"/>
        <v>1</v>
      </c>
    </row>
    <row r="47" spans="1:37">
      <c r="A47" s="125" t="str">
        <f t="shared" ca="1" si="1"/>
        <v>cglib-nodep</v>
      </c>
      <c r="D47" s="125">
        <f t="shared" ca="1" si="0"/>
        <v>0.25</v>
      </c>
      <c r="E47" s="125">
        <f t="shared" ca="1" si="2"/>
        <v>0.5</v>
      </c>
      <c r="F47" s="125">
        <f t="shared" ca="1" si="3"/>
        <v>0</v>
      </c>
      <c r="G47" s="125">
        <f t="shared" ca="1" si="4"/>
        <v>0</v>
      </c>
      <c r="H47" s="125">
        <f t="shared" ca="1" si="5"/>
        <v>0.33</v>
      </c>
      <c r="I47" s="175" t="s">
        <v>491</v>
      </c>
      <c r="J47" s="125">
        <f t="shared" ca="1" si="7"/>
        <v>0</v>
      </c>
      <c r="K47" s="125">
        <f t="shared" ca="1" si="8"/>
        <v>1</v>
      </c>
      <c r="L47" s="125">
        <f t="shared" ca="1" si="9"/>
        <v>1</v>
      </c>
      <c r="M47" s="125">
        <f t="shared" ca="1" si="10"/>
        <v>1</v>
      </c>
      <c r="N47" s="125">
        <f t="shared" ca="1" si="11"/>
        <v>0</v>
      </c>
      <c r="O47" s="125">
        <f t="shared" ca="1" si="12"/>
        <v>0</v>
      </c>
      <c r="P47" s="125">
        <f t="shared" ca="1" si="13"/>
        <v>0</v>
      </c>
      <c r="Q47" s="125">
        <f t="shared" ca="1" si="14"/>
        <v>0</v>
      </c>
      <c r="R47" s="125">
        <f t="shared" ca="1" si="15"/>
        <v>0</v>
      </c>
      <c r="S47" s="125">
        <f t="shared" ca="1" si="16"/>
        <v>0</v>
      </c>
      <c r="T47" s="125">
        <f t="shared" ca="1" si="17"/>
        <v>0</v>
      </c>
      <c r="U47" s="125">
        <f t="shared" ca="1" si="18"/>
        <v>0</v>
      </c>
      <c r="V47" s="125">
        <f t="shared" ca="1" si="19"/>
        <v>0</v>
      </c>
      <c r="W47" s="125">
        <f t="shared" ca="1" si="20"/>
        <v>0</v>
      </c>
      <c r="X47" s="125">
        <f t="shared" ca="1" si="21"/>
        <v>0.8</v>
      </c>
      <c r="Y47" s="125">
        <f t="shared" ca="1" si="22"/>
        <v>1</v>
      </c>
      <c r="Z47" s="125">
        <f t="shared" ca="1" si="23"/>
        <v>0.33</v>
      </c>
      <c r="AA47" s="125">
        <f t="shared" ca="1" si="24"/>
        <v>0</v>
      </c>
      <c r="AB47" s="125">
        <f t="shared" ca="1" si="25"/>
        <v>0</v>
      </c>
      <c r="AC47" s="125">
        <f t="shared" ca="1" si="26"/>
        <v>0</v>
      </c>
      <c r="AD47" s="125">
        <f t="shared" ca="1" si="27"/>
        <v>0</v>
      </c>
      <c r="AE47" s="125">
        <f t="shared" ca="1" si="28"/>
        <v>0</v>
      </c>
      <c r="AF47" s="125">
        <f t="shared" ca="1" si="29"/>
        <v>0.33</v>
      </c>
      <c r="AG47" s="125">
        <f t="shared" ca="1" si="30"/>
        <v>1</v>
      </c>
      <c r="AH47" s="125">
        <f t="shared" ca="1" si="31"/>
        <v>0.66</v>
      </c>
      <c r="AI47" s="125">
        <f t="shared" ca="1" si="32"/>
        <v>0.33</v>
      </c>
      <c r="AJ47" s="125">
        <f t="shared" ca="1" si="33"/>
        <v>0.33</v>
      </c>
      <c r="AK47" s="125">
        <f t="shared" ca="1" si="34"/>
        <v>0.33</v>
      </c>
    </row>
    <row r="48" spans="1:37">
      <c r="A48" s="125" t="str">
        <f t="shared" ca="1" si="1"/>
        <v>hibernate-jpa-2.0-api</v>
      </c>
      <c r="D48" s="125">
        <f t="shared" ca="1" si="0"/>
        <v>0</v>
      </c>
      <c r="E48" s="125">
        <f t="shared" ca="1" si="2"/>
        <v>0</v>
      </c>
      <c r="F48" s="125">
        <f t="shared" ca="1" si="3"/>
        <v>0</v>
      </c>
      <c r="G48" s="175" t="s">
        <v>491</v>
      </c>
      <c r="H48" s="125">
        <f t="shared" ca="1" si="5"/>
        <v>0.33</v>
      </c>
      <c r="I48" s="175" t="s">
        <v>491</v>
      </c>
      <c r="J48" s="125">
        <f t="shared" ca="1" si="7"/>
        <v>0</v>
      </c>
      <c r="K48" s="125">
        <f t="shared" ca="1" si="8"/>
        <v>1</v>
      </c>
      <c r="L48" s="125">
        <f t="shared" ca="1" si="9"/>
        <v>1</v>
      </c>
      <c r="M48" s="125">
        <f t="shared" ca="1" si="10"/>
        <v>1</v>
      </c>
      <c r="N48" s="125">
        <f t="shared" ca="1" si="11"/>
        <v>0</v>
      </c>
      <c r="O48" s="125">
        <f t="shared" ca="1" si="12"/>
        <v>0</v>
      </c>
      <c r="P48" s="125">
        <f t="shared" ca="1" si="13"/>
        <v>0</v>
      </c>
      <c r="Q48" s="125">
        <f t="shared" ca="1" si="14"/>
        <v>0</v>
      </c>
      <c r="R48" s="125">
        <f t="shared" ca="1" si="15"/>
        <v>0</v>
      </c>
      <c r="S48" s="125">
        <f t="shared" ca="1" si="16"/>
        <v>0</v>
      </c>
      <c r="T48" s="125">
        <f t="shared" ca="1" si="17"/>
        <v>0</v>
      </c>
      <c r="U48" s="125">
        <f t="shared" ca="1" si="18"/>
        <v>0</v>
      </c>
      <c r="V48" s="125">
        <f t="shared" ca="1" si="19"/>
        <v>0</v>
      </c>
      <c r="W48" s="125">
        <f t="shared" ca="1" si="20"/>
        <v>0</v>
      </c>
      <c r="X48" s="125">
        <f t="shared" ca="1" si="21"/>
        <v>0.6</v>
      </c>
      <c r="Y48" s="125">
        <f t="shared" ca="1" si="22"/>
        <v>1</v>
      </c>
      <c r="Z48" s="125">
        <f t="shared" ca="1" si="23"/>
        <v>0</v>
      </c>
      <c r="AA48" s="125">
        <f t="shared" ca="1" si="24"/>
        <v>0</v>
      </c>
      <c r="AB48" s="125">
        <f t="shared" ca="1" si="25"/>
        <v>0</v>
      </c>
      <c r="AC48" s="125">
        <f t="shared" ca="1" si="26"/>
        <v>0</v>
      </c>
      <c r="AD48" s="125">
        <f t="shared" ca="1" si="27"/>
        <v>0</v>
      </c>
      <c r="AE48" s="125">
        <f t="shared" ca="1" si="28"/>
        <v>0</v>
      </c>
      <c r="AF48" s="125">
        <f t="shared" ca="1" si="29"/>
        <v>0.33</v>
      </c>
      <c r="AG48" s="125">
        <f t="shared" ca="1" si="30"/>
        <v>1</v>
      </c>
      <c r="AH48" s="125">
        <f t="shared" ca="1" si="31"/>
        <v>0.33</v>
      </c>
      <c r="AI48" s="125">
        <f t="shared" ca="1" si="32"/>
        <v>0</v>
      </c>
      <c r="AJ48" s="125">
        <f t="shared" ca="1" si="33"/>
        <v>0</v>
      </c>
      <c r="AK48" s="125">
        <f t="shared" ca="1" si="34"/>
        <v>0</v>
      </c>
    </row>
    <row r="49" spans="1:37" ht="15">
      <c r="A49" s="125" t="str">
        <f t="shared" ca="1" si="1"/>
        <v>xstream</v>
      </c>
      <c r="D49" s="125">
        <f t="shared" ca="1" si="0"/>
        <v>0.25</v>
      </c>
      <c r="E49" s="125">
        <f t="shared" ca="1" si="2"/>
        <v>1</v>
      </c>
      <c r="F49" s="125">
        <f t="shared" ca="1" si="3"/>
        <v>0</v>
      </c>
      <c r="G49" s="125">
        <f t="shared" ca="1" si="4"/>
        <v>0</v>
      </c>
      <c r="H49" s="125">
        <f t="shared" ca="1" si="5"/>
        <v>0.66</v>
      </c>
      <c r="I49" s="125">
        <f t="shared" ca="1" si="6"/>
        <v>0.75</v>
      </c>
      <c r="J49" s="125">
        <f t="shared" ca="1" si="7"/>
        <v>0.66</v>
      </c>
      <c r="K49" s="125">
        <f t="shared" ca="1" si="8"/>
        <v>1</v>
      </c>
      <c r="L49" s="125">
        <f t="shared" ca="1" si="9"/>
        <v>1</v>
      </c>
      <c r="M49" s="125">
        <f t="shared" ca="1" si="10"/>
        <v>1</v>
      </c>
      <c r="N49" s="125">
        <f t="shared" ca="1" si="11"/>
        <v>0</v>
      </c>
      <c r="O49" s="125">
        <f t="shared" ca="1" si="12"/>
        <v>0</v>
      </c>
      <c r="P49" s="125">
        <f t="shared" ca="1" si="13"/>
        <v>0</v>
      </c>
      <c r="Q49" s="125">
        <f t="shared" ca="1" si="14"/>
        <v>0.66</v>
      </c>
      <c r="R49" s="125">
        <f t="shared" ca="1" si="15"/>
        <v>0.5</v>
      </c>
      <c r="S49" s="125">
        <f t="shared" ca="1" si="16"/>
        <v>0.5</v>
      </c>
      <c r="T49" s="125">
        <f t="shared" ca="1" si="17"/>
        <v>0.66</v>
      </c>
      <c r="U49" s="125">
        <f t="shared" ca="1" si="18"/>
        <v>0.66</v>
      </c>
      <c r="V49" s="125">
        <f t="shared" ca="1" si="19"/>
        <v>0.66</v>
      </c>
      <c r="W49" s="125">
        <f t="shared" ca="1" si="20"/>
        <v>1</v>
      </c>
      <c r="X49" s="125">
        <f t="shared" ca="1" si="21"/>
        <v>0.8</v>
      </c>
      <c r="Y49" s="125">
        <f t="shared" ca="1" si="22"/>
        <v>1</v>
      </c>
      <c r="Z49" s="125">
        <f t="shared" ca="1" si="23"/>
        <v>0.33</v>
      </c>
      <c r="AA49" s="125">
        <f t="shared" ca="1" si="24"/>
        <v>0</v>
      </c>
      <c r="AB49" s="125">
        <f t="shared" ca="1" si="25"/>
        <v>0</v>
      </c>
      <c r="AC49" s="176" t="s">
        <v>491</v>
      </c>
      <c r="AD49" s="125">
        <f t="shared" ca="1" si="27"/>
        <v>0</v>
      </c>
      <c r="AE49" s="125">
        <f t="shared" ca="1" si="28"/>
        <v>0.66</v>
      </c>
      <c r="AF49" s="125">
        <f t="shared" ca="1" si="29"/>
        <v>1</v>
      </c>
      <c r="AG49" s="125">
        <f t="shared" ca="1" si="30"/>
        <v>1</v>
      </c>
      <c r="AH49" s="125">
        <f t="shared" ca="1" si="31"/>
        <v>0.66</v>
      </c>
      <c r="AI49" s="125">
        <f t="shared" ca="1" si="32"/>
        <v>0</v>
      </c>
      <c r="AJ49" s="125">
        <f t="shared" ca="1" si="33"/>
        <v>0.66</v>
      </c>
      <c r="AK49" s="125">
        <f t="shared" ca="1" si="34"/>
        <v>0</v>
      </c>
    </row>
    <row r="50" spans="1:37">
      <c r="A50" s="125" t="str">
        <f t="shared" ca="1" si="1"/>
        <v>woodstox-core-asl</v>
      </c>
      <c r="D50" s="125">
        <f t="shared" ca="1" si="0"/>
        <v>0.25</v>
      </c>
      <c r="E50" s="125">
        <f t="shared" ca="1" si="2"/>
        <v>0.5</v>
      </c>
      <c r="F50" s="125">
        <f t="shared" ca="1" si="3"/>
        <v>0</v>
      </c>
      <c r="G50" s="125">
        <f t="shared" ca="1" si="4"/>
        <v>0</v>
      </c>
      <c r="H50" s="125">
        <f t="shared" ca="1" si="5"/>
        <v>0.33</v>
      </c>
      <c r="I50" s="125">
        <f t="shared" ca="1" si="6"/>
        <v>0.25</v>
      </c>
      <c r="J50" s="125">
        <f t="shared" ca="1" si="7"/>
        <v>0</v>
      </c>
      <c r="K50" s="125">
        <f t="shared" ca="1" si="8"/>
        <v>1</v>
      </c>
      <c r="L50" s="125">
        <f t="shared" ca="1" si="9"/>
        <v>1</v>
      </c>
      <c r="M50" s="125">
        <f t="shared" ca="1" si="10"/>
        <v>1</v>
      </c>
      <c r="N50" s="125">
        <f t="shared" ca="1" si="11"/>
        <v>0</v>
      </c>
      <c r="O50" s="125">
        <f t="shared" ca="1" si="12"/>
        <v>0</v>
      </c>
      <c r="P50" s="125">
        <f t="shared" ca="1" si="13"/>
        <v>0.33</v>
      </c>
      <c r="Q50" s="125">
        <f t="shared" ca="1" si="14"/>
        <v>0</v>
      </c>
      <c r="R50" s="125">
        <f t="shared" ca="1" si="15"/>
        <v>0</v>
      </c>
      <c r="S50" s="125">
        <f t="shared" ca="1" si="16"/>
        <v>0</v>
      </c>
      <c r="T50" s="125">
        <f t="shared" ca="1" si="17"/>
        <v>0</v>
      </c>
      <c r="U50" s="125">
        <f t="shared" ca="1" si="18"/>
        <v>0</v>
      </c>
      <c r="V50" s="125">
        <f t="shared" ca="1" si="19"/>
        <v>0</v>
      </c>
      <c r="W50" s="125">
        <f t="shared" ca="1" si="20"/>
        <v>0</v>
      </c>
      <c r="X50" s="125">
        <f t="shared" ca="1" si="21"/>
        <v>0.6</v>
      </c>
      <c r="Y50" s="125">
        <f t="shared" ca="1" si="22"/>
        <v>1</v>
      </c>
      <c r="Z50" s="125">
        <f t="shared" ca="1" si="23"/>
        <v>0</v>
      </c>
      <c r="AA50" s="125">
        <f t="shared" ca="1" si="24"/>
        <v>0</v>
      </c>
      <c r="AB50" s="125">
        <f t="shared" ca="1" si="25"/>
        <v>0</v>
      </c>
      <c r="AC50" s="125">
        <f t="shared" ca="1" si="26"/>
        <v>0</v>
      </c>
      <c r="AD50" s="125">
        <f t="shared" ca="1" si="27"/>
        <v>0</v>
      </c>
      <c r="AE50" s="125">
        <f t="shared" ca="1" si="28"/>
        <v>0</v>
      </c>
      <c r="AF50" s="125">
        <f t="shared" ca="1" si="29"/>
        <v>0.33</v>
      </c>
      <c r="AG50" s="125">
        <f t="shared" ca="1" si="30"/>
        <v>1</v>
      </c>
      <c r="AH50" s="125">
        <f t="shared" ca="1" si="31"/>
        <v>0</v>
      </c>
      <c r="AI50" s="125">
        <f t="shared" ca="1" si="32"/>
        <v>0</v>
      </c>
      <c r="AJ50" s="125">
        <f t="shared" ca="1" si="33"/>
        <v>0</v>
      </c>
      <c r="AK50" s="125">
        <f t="shared" ca="1" si="34"/>
        <v>0</v>
      </c>
    </row>
    <row r="51" spans="1:37" ht="15">
      <c r="A51" s="125" t="str">
        <f t="shared" ca="1" si="1"/>
        <v>wsdl4j</v>
      </c>
      <c r="D51" s="176" t="s">
        <v>491</v>
      </c>
      <c r="E51" s="125">
        <f t="shared" ca="1" si="2"/>
        <v>0</v>
      </c>
      <c r="F51" s="176" t="s">
        <v>491</v>
      </c>
      <c r="G51" s="125">
        <f t="shared" ca="1" si="4"/>
        <v>0</v>
      </c>
      <c r="H51" s="125">
        <f t="shared" ca="1" si="5"/>
        <v>0.33</v>
      </c>
      <c r="I51" s="125">
        <f t="shared" ca="1" si="6"/>
        <v>0.5</v>
      </c>
      <c r="J51" s="125">
        <f t="shared" ca="1" si="7"/>
        <v>0</v>
      </c>
      <c r="K51" s="125">
        <f t="shared" ca="1" si="8"/>
        <v>1</v>
      </c>
      <c r="L51" s="125">
        <f t="shared" ca="1" si="9"/>
        <v>1</v>
      </c>
      <c r="M51" s="125">
        <f t="shared" ca="1" si="10"/>
        <v>1</v>
      </c>
      <c r="N51" s="125">
        <f t="shared" ca="1" si="11"/>
        <v>0</v>
      </c>
      <c r="O51" s="125">
        <f t="shared" ca="1" si="12"/>
        <v>0</v>
      </c>
      <c r="P51" s="125">
        <f t="shared" ca="1" si="13"/>
        <v>0</v>
      </c>
      <c r="Q51" s="125">
        <f t="shared" ca="1" si="14"/>
        <v>0</v>
      </c>
      <c r="R51" s="125">
        <f t="shared" ca="1" si="15"/>
        <v>0</v>
      </c>
      <c r="S51" s="125">
        <f t="shared" ca="1" si="16"/>
        <v>0</v>
      </c>
      <c r="T51" s="125">
        <f t="shared" ca="1" si="17"/>
        <v>0</v>
      </c>
      <c r="U51" s="125">
        <f t="shared" ca="1" si="18"/>
        <v>0</v>
      </c>
      <c r="V51" s="125">
        <f t="shared" ca="1" si="19"/>
        <v>0</v>
      </c>
      <c r="W51" s="125">
        <f t="shared" ca="1" si="20"/>
        <v>0</v>
      </c>
      <c r="X51" s="125">
        <f t="shared" ca="1" si="21"/>
        <v>0.8</v>
      </c>
      <c r="Y51" s="125">
        <f t="shared" ca="1" si="22"/>
        <v>1</v>
      </c>
      <c r="Z51" s="125">
        <f t="shared" ca="1" si="23"/>
        <v>0</v>
      </c>
      <c r="AA51" s="125">
        <f t="shared" ca="1" si="24"/>
        <v>0</v>
      </c>
      <c r="AB51" s="125">
        <f t="shared" ca="1" si="25"/>
        <v>0</v>
      </c>
      <c r="AC51" s="125">
        <f t="shared" ca="1" si="26"/>
        <v>0</v>
      </c>
      <c r="AD51" s="125">
        <f t="shared" ca="1" si="27"/>
        <v>0</v>
      </c>
      <c r="AE51" s="125">
        <f t="shared" ca="1" si="28"/>
        <v>0</v>
      </c>
      <c r="AF51" s="125">
        <f t="shared" ca="1" si="29"/>
        <v>0</v>
      </c>
      <c r="AG51" s="125">
        <f t="shared" ca="1" si="30"/>
        <v>1</v>
      </c>
      <c r="AH51" s="125">
        <f t="shared" ca="1" si="31"/>
        <v>0</v>
      </c>
      <c r="AI51" s="125">
        <f t="shared" ca="1" si="32"/>
        <v>0</v>
      </c>
      <c r="AJ51" s="125">
        <f t="shared" ca="1" si="33"/>
        <v>0</v>
      </c>
      <c r="AK51" s="125">
        <f t="shared" ca="1" si="34"/>
        <v>0</v>
      </c>
    </row>
    <row r="52" spans="1:37" ht="15">
      <c r="A52" s="125" t="str">
        <f t="shared" ca="1" si="1"/>
        <v>jta</v>
      </c>
      <c r="D52" s="125">
        <f t="shared" ca="1" si="0"/>
        <v>0</v>
      </c>
      <c r="E52" s="125">
        <f t="shared" ca="1" si="2"/>
        <v>0</v>
      </c>
      <c r="F52" s="125">
        <f t="shared" ca="1" si="3"/>
        <v>0</v>
      </c>
      <c r="G52" s="125">
        <f t="shared" ca="1" si="4"/>
        <v>0</v>
      </c>
      <c r="H52" s="125">
        <f t="shared" ca="1" si="5"/>
        <v>0.33</v>
      </c>
      <c r="I52" s="176" t="s">
        <v>491</v>
      </c>
      <c r="J52" s="125">
        <f t="shared" ca="1" si="7"/>
        <v>0</v>
      </c>
      <c r="K52" s="125">
        <f t="shared" ca="1" si="8"/>
        <v>1</v>
      </c>
      <c r="L52" s="125">
        <f t="shared" ca="1" si="9"/>
        <v>1</v>
      </c>
      <c r="M52" s="125">
        <f t="shared" ca="1" si="10"/>
        <v>1</v>
      </c>
      <c r="N52" s="125">
        <f t="shared" ca="1" si="11"/>
        <v>0</v>
      </c>
      <c r="O52" s="125">
        <f t="shared" ca="1" si="12"/>
        <v>0</v>
      </c>
      <c r="P52" s="125">
        <f t="shared" ca="1" si="13"/>
        <v>0</v>
      </c>
      <c r="Q52" s="125">
        <f t="shared" ca="1" si="14"/>
        <v>0</v>
      </c>
      <c r="R52" s="125">
        <f t="shared" ca="1" si="15"/>
        <v>0</v>
      </c>
      <c r="S52" s="125">
        <f t="shared" ca="1" si="16"/>
        <v>0</v>
      </c>
      <c r="T52" s="125">
        <f t="shared" ca="1" si="17"/>
        <v>0</v>
      </c>
      <c r="U52" s="125">
        <f t="shared" ca="1" si="18"/>
        <v>0</v>
      </c>
      <c r="V52" s="125">
        <f t="shared" ca="1" si="19"/>
        <v>0</v>
      </c>
      <c r="W52" s="125">
        <f t="shared" ca="1" si="20"/>
        <v>0</v>
      </c>
      <c r="X52" s="125">
        <f t="shared" ca="1" si="21"/>
        <v>0.6</v>
      </c>
      <c r="Y52" s="125">
        <f t="shared" ca="1" si="22"/>
        <v>1</v>
      </c>
      <c r="Z52" s="125">
        <f t="shared" ca="1" si="23"/>
        <v>0</v>
      </c>
      <c r="AA52" s="125">
        <f t="shared" ca="1" si="24"/>
        <v>0</v>
      </c>
      <c r="AB52" s="125">
        <f t="shared" ca="1" si="25"/>
        <v>0</v>
      </c>
      <c r="AC52" s="176" t="s">
        <v>491</v>
      </c>
      <c r="AD52" s="125">
        <f t="shared" ca="1" si="27"/>
        <v>0</v>
      </c>
      <c r="AE52" s="125">
        <f t="shared" ca="1" si="28"/>
        <v>0</v>
      </c>
      <c r="AF52" s="125">
        <f t="shared" ca="1" si="29"/>
        <v>1</v>
      </c>
      <c r="AG52" s="125">
        <f t="shared" ca="1" si="30"/>
        <v>1</v>
      </c>
      <c r="AH52" s="125">
        <f t="shared" ca="1" si="31"/>
        <v>0.33</v>
      </c>
      <c r="AI52" s="125">
        <f t="shared" ca="1" si="32"/>
        <v>0</v>
      </c>
      <c r="AJ52" s="125">
        <f t="shared" ca="1" si="33"/>
        <v>0</v>
      </c>
      <c r="AK52" s="125">
        <f t="shared" ca="1" si="34"/>
        <v>0</v>
      </c>
    </row>
    <row r="53" spans="1:37">
      <c r="A53" s="125" t="str">
        <f t="shared" ca="1" si="1"/>
        <v>jsoup</v>
      </c>
      <c r="D53" s="125">
        <f t="shared" ca="1" si="0"/>
        <v>0.5</v>
      </c>
      <c r="E53" s="125">
        <f t="shared" ca="1" si="2"/>
        <v>1</v>
      </c>
      <c r="F53" s="125">
        <f t="shared" ca="1" si="3"/>
        <v>0</v>
      </c>
      <c r="G53" s="125">
        <f t="shared" ca="1" si="4"/>
        <v>0.75</v>
      </c>
      <c r="H53" s="125">
        <f t="shared" ca="1" si="5"/>
        <v>0.66</v>
      </c>
      <c r="I53" s="125">
        <f t="shared" ca="1" si="6"/>
        <v>0.75</v>
      </c>
      <c r="J53" s="125">
        <f t="shared" ca="1" si="7"/>
        <v>0.33</v>
      </c>
      <c r="K53" s="125">
        <f t="shared" ca="1" si="8"/>
        <v>1</v>
      </c>
      <c r="L53" s="125">
        <f t="shared" ca="1" si="9"/>
        <v>1</v>
      </c>
      <c r="M53" s="125">
        <f t="shared" ca="1" si="10"/>
        <v>1</v>
      </c>
      <c r="N53" s="125">
        <f t="shared" ca="1" si="11"/>
        <v>0</v>
      </c>
      <c r="O53" s="125">
        <f t="shared" ca="1" si="12"/>
        <v>0</v>
      </c>
      <c r="P53" s="125">
        <f t="shared" ca="1" si="13"/>
        <v>0.33</v>
      </c>
      <c r="Q53" s="125">
        <f t="shared" ca="1" si="14"/>
        <v>0</v>
      </c>
      <c r="R53" s="125">
        <f t="shared" ca="1" si="15"/>
        <v>0</v>
      </c>
      <c r="S53" s="125">
        <f t="shared" ca="1" si="16"/>
        <v>0</v>
      </c>
      <c r="T53" s="125">
        <f t="shared" ca="1" si="17"/>
        <v>0</v>
      </c>
      <c r="U53" s="125">
        <f t="shared" ca="1" si="18"/>
        <v>0</v>
      </c>
      <c r="V53" s="125">
        <f t="shared" ca="1" si="19"/>
        <v>0</v>
      </c>
      <c r="W53" s="125">
        <f t="shared" ca="1" si="20"/>
        <v>0</v>
      </c>
      <c r="X53" s="125">
        <f t="shared" ca="1" si="21"/>
        <v>0.6</v>
      </c>
      <c r="Y53" s="125">
        <f t="shared" ca="1" si="22"/>
        <v>1</v>
      </c>
      <c r="Z53" s="125">
        <f t="shared" ca="1" si="23"/>
        <v>0</v>
      </c>
      <c r="AA53" s="125">
        <f t="shared" ca="1" si="24"/>
        <v>0</v>
      </c>
      <c r="AB53" s="125">
        <f t="shared" ca="1" si="25"/>
        <v>0</v>
      </c>
      <c r="AC53" s="125">
        <f t="shared" ca="1" si="26"/>
        <v>0</v>
      </c>
      <c r="AD53" s="125">
        <f t="shared" ca="1" si="27"/>
        <v>0</v>
      </c>
      <c r="AE53" s="125">
        <f t="shared" ca="1" si="28"/>
        <v>0</v>
      </c>
      <c r="AF53" s="125">
        <f t="shared" ca="1" si="29"/>
        <v>0</v>
      </c>
      <c r="AG53" s="125">
        <f t="shared" ca="1" si="30"/>
        <v>1</v>
      </c>
      <c r="AH53" s="125">
        <f t="shared" ca="1" si="31"/>
        <v>0</v>
      </c>
      <c r="AI53" s="125">
        <f t="shared" ca="1" si="32"/>
        <v>0</v>
      </c>
      <c r="AJ53" s="125">
        <f t="shared" ca="1" si="33"/>
        <v>0</v>
      </c>
      <c r="AK53" s="125">
        <f t="shared" ca="1" si="34"/>
        <v>0</v>
      </c>
    </row>
    <row r="54" spans="1:37" ht="15">
      <c r="A54" s="125" t="str">
        <f t="shared" ca="1" si="1"/>
        <v>firefox</v>
      </c>
      <c r="D54" s="176" t="s">
        <v>491</v>
      </c>
      <c r="E54" s="125">
        <f t="shared" ca="1" si="2"/>
        <v>1</v>
      </c>
      <c r="F54" s="125">
        <f t="shared" ca="1" si="3"/>
        <v>0</v>
      </c>
      <c r="G54" s="125">
        <f t="shared" ca="1" si="4"/>
        <v>1</v>
      </c>
      <c r="H54" s="125">
        <f t="shared" ca="1" si="5"/>
        <v>1</v>
      </c>
      <c r="I54" s="125">
        <f t="shared" ca="1" si="6"/>
        <v>1</v>
      </c>
      <c r="J54" s="125">
        <f t="shared" ca="1" si="7"/>
        <v>1</v>
      </c>
      <c r="K54" s="125">
        <f t="shared" ca="1" si="8"/>
        <v>1</v>
      </c>
      <c r="L54" s="125">
        <f t="shared" ca="1" si="9"/>
        <v>1</v>
      </c>
      <c r="M54" s="125">
        <f t="shared" ca="1" si="10"/>
        <v>1</v>
      </c>
      <c r="N54" s="125">
        <f t="shared" ca="1" si="11"/>
        <v>0</v>
      </c>
      <c r="O54" s="125">
        <f t="shared" ca="1" si="12"/>
        <v>0</v>
      </c>
      <c r="P54" s="125">
        <f t="shared" ca="1" si="13"/>
        <v>0.66</v>
      </c>
      <c r="Q54" s="125">
        <f t="shared" ca="1" si="14"/>
        <v>1</v>
      </c>
      <c r="R54" s="125">
        <f t="shared" ca="1" si="15"/>
        <v>1</v>
      </c>
      <c r="S54" s="125">
        <f t="shared" ca="1" si="16"/>
        <v>0.5</v>
      </c>
      <c r="T54" s="125">
        <f t="shared" ca="1" si="17"/>
        <v>1</v>
      </c>
      <c r="U54" s="125">
        <f t="shared" ca="1" si="18"/>
        <v>1</v>
      </c>
      <c r="V54" s="125">
        <f t="shared" ca="1" si="19"/>
        <v>1</v>
      </c>
      <c r="W54" s="125">
        <f t="shared" ca="1" si="20"/>
        <v>0.5</v>
      </c>
      <c r="X54" s="125">
        <f t="shared" ca="1" si="21"/>
        <v>0.8</v>
      </c>
      <c r="Y54" s="125">
        <f t="shared" ca="1" si="22"/>
        <v>0.66</v>
      </c>
      <c r="Z54" s="125">
        <f t="shared" ca="1" si="23"/>
        <v>1</v>
      </c>
      <c r="AA54" s="125">
        <f t="shared" ca="1" si="24"/>
        <v>1</v>
      </c>
      <c r="AB54" s="125">
        <f t="shared" ca="1" si="25"/>
        <v>0</v>
      </c>
      <c r="AC54" s="125">
        <f t="shared" ca="1" si="26"/>
        <v>1</v>
      </c>
      <c r="AD54" s="125">
        <f t="shared" ca="1" si="27"/>
        <v>1</v>
      </c>
      <c r="AE54" s="125">
        <f t="shared" ca="1" si="28"/>
        <v>1</v>
      </c>
      <c r="AF54" s="125">
        <f t="shared" ca="1" si="29"/>
        <v>1</v>
      </c>
      <c r="AG54" s="125">
        <f t="shared" ca="1" si="30"/>
        <v>1</v>
      </c>
      <c r="AH54" s="125">
        <f t="shared" ca="1" si="31"/>
        <v>1</v>
      </c>
      <c r="AI54" s="125">
        <f t="shared" ca="1" si="32"/>
        <v>1</v>
      </c>
      <c r="AJ54" s="125">
        <f t="shared" ca="1" si="33"/>
        <v>1</v>
      </c>
      <c r="AK54" s="125">
        <f t="shared" ca="1" si="34"/>
        <v>1</v>
      </c>
    </row>
    <row r="55" spans="1:37">
      <c r="A55" s="125" t="str">
        <f t="shared" ca="1" si="1"/>
        <v>VLC</v>
      </c>
      <c r="D55" s="125">
        <f t="shared" ca="1" si="0"/>
        <v>0.75</v>
      </c>
      <c r="E55" s="125">
        <f t="shared" ca="1" si="2"/>
        <v>0.5</v>
      </c>
      <c r="F55" s="125">
        <f t="shared" ca="1" si="3"/>
        <v>0.5</v>
      </c>
      <c r="G55" s="125">
        <f t="shared" ca="1" si="4"/>
        <v>1</v>
      </c>
      <c r="H55" s="125">
        <f t="shared" ca="1" si="5"/>
        <v>1</v>
      </c>
      <c r="I55" s="125">
        <f t="shared" ca="1" si="6"/>
        <v>1</v>
      </c>
      <c r="J55" s="125">
        <f t="shared" ca="1" si="7"/>
        <v>1</v>
      </c>
      <c r="K55" s="125">
        <f t="shared" ca="1" si="8"/>
        <v>1</v>
      </c>
      <c r="L55" s="125">
        <f t="shared" ca="1" si="9"/>
        <v>1</v>
      </c>
      <c r="M55" s="125">
        <f t="shared" ca="1" si="10"/>
        <v>0</v>
      </c>
      <c r="N55" s="125">
        <f t="shared" ca="1" si="11"/>
        <v>0</v>
      </c>
      <c r="O55" s="125">
        <f t="shared" ca="1" si="12"/>
        <v>0</v>
      </c>
      <c r="P55" s="125">
        <f t="shared" ca="1" si="13"/>
        <v>0.33</v>
      </c>
      <c r="Q55" s="125">
        <f t="shared" ca="1" si="14"/>
        <v>0</v>
      </c>
      <c r="R55" s="125">
        <f t="shared" ca="1" si="15"/>
        <v>0</v>
      </c>
      <c r="S55" s="125">
        <f t="shared" ca="1" si="16"/>
        <v>0.5</v>
      </c>
      <c r="T55" s="125">
        <f t="shared" ca="1" si="17"/>
        <v>0</v>
      </c>
      <c r="U55" s="125">
        <f t="shared" ca="1" si="18"/>
        <v>0.66</v>
      </c>
      <c r="V55" s="125">
        <f t="shared" ca="1" si="19"/>
        <v>1</v>
      </c>
      <c r="W55" s="125">
        <f t="shared" ca="1" si="20"/>
        <v>0.5</v>
      </c>
      <c r="X55" s="125">
        <f t="shared" ca="1" si="21"/>
        <v>1</v>
      </c>
      <c r="Y55" s="125">
        <f t="shared" ca="1" si="22"/>
        <v>0.66</v>
      </c>
      <c r="Z55" s="125">
        <f t="shared" ca="1" si="23"/>
        <v>1</v>
      </c>
      <c r="AA55" s="125">
        <f t="shared" ca="1" si="24"/>
        <v>0</v>
      </c>
      <c r="AB55" s="125">
        <f t="shared" ca="1" si="25"/>
        <v>1</v>
      </c>
      <c r="AC55" s="125">
        <f t="shared" ca="1" si="26"/>
        <v>0.5</v>
      </c>
      <c r="AD55" s="125">
        <f t="shared" ca="1" si="27"/>
        <v>0.5</v>
      </c>
      <c r="AE55" s="125">
        <f t="shared" ca="1" si="28"/>
        <v>0.66</v>
      </c>
      <c r="AF55" s="125">
        <f t="shared" ca="1" si="29"/>
        <v>1</v>
      </c>
      <c r="AG55" s="125">
        <f t="shared" ca="1" si="30"/>
        <v>1</v>
      </c>
      <c r="AH55" s="125">
        <f t="shared" ca="1" si="31"/>
        <v>0.66</v>
      </c>
      <c r="AI55" s="125">
        <f t="shared" ca="1" si="32"/>
        <v>0.33</v>
      </c>
      <c r="AJ55" s="125">
        <f t="shared" ca="1" si="33"/>
        <v>0.33</v>
      </c>
      <c r="AK55" s="125">
        <f t="shared" ca="1" si="34"/>
        <v>1</v>
      </c>
    </row>
    <row r="56" spans="1:37" ht="15">
      <c r="A56" s="125" t="str">
        <f t="shared" ca="1" si="1"/>
        <v>7-Zip</v>
      </c>
      <c r="D56" s="176" t="s">
        <v>491</v>
      </c>
      <c r="E56" s="125">
        <f t="shared" ca="1" si="2"/>
        <v>0</v>
      </c>
      <c r="F56" s="125">
        <f t="shared" ca="1" si="3"/>
        <v>0</v>
      </c>
      <c r="G56" s="125">
        <f t="shared" ca="1" si="4"/>
        <v>0.25</v>
      </c>
      <c r="H56" s="125">
        <f t="shared" ca="1" si="5"/>
        <v>0.33</v>
      </c>
      <c r="I56" s="176" t="s">
        <v>491</v>
      </c>
      <c r="J56" s="125">
        <f t="shared" ca="1" si="7"/>
        <v>0</v>
      </c>
      <c r="K56" s="125">
        <f t="shared" ca="1" si="8"/>
        <v>1</v>
      </c>
      <c r="L56" s="125">
        <f t="shared" ca="1" si="9"/>
        <v>1</v>
      </c>
      <c r="M56" s="125">
        <f t="shared" ca="1" si="10"/>
        <v>1</v>
      </c>
      <c r="N56" s="125">
        <f t="shared" ca="1" si="11"/>
        <v>0</v>
      </c>
      <c r="O56" s="125">
        <f t="shared" ca="1" si="12"/>
        <v>0</v>
      </c>
      <c r="P56" s="125">
        <f t="shared" ca="1" si="13"/>
        <v>0</v>
      </c>
      <c r="Q56" s="125">
        <f t="shared" ca="1" si="14"/>
        <v>0</v>
      </c>
      <c r="R56" s="125">
        <f t="shared" ca="1" si="15"/>
        <v>0</v>
      </c>
      <c r="S56" s="125">
        <f t="shared" ca="1" si="16"/>
        <v>0.5</v>
      </c>
      <c r="T56" s="125">
        <f t="shared" ca="1" si="17"/>
        <v>0</v>
      </c>
      <c r="U56" s="125">
        <f t="shared" ca="1" si="18"/>
        <v>0.33</v>
      </c>
      <c r="V56" s="125">
        <f t="shared" ca="1" si="19"/>
        <v>0.33</v>
      </c>
      <c r="W56" s="125">
        <f t="shared" ca="1" si="20"/>
        <v>0.5</v>
      </c>
      <c r="X56" s="125">
        <f t="shared" ca="1" si="21"/>
        <v>1</v>
      </c>
      <c r="Y56" s="125">
        <f t="shared" ca="1" si="22"/>
        <v>0.66</v>
      </c>
      <c r="Z56" s="125">
        <f t="shared" ca="1" si="23"/>
        <v>0.33</v>
      </c>
      <c r="AA56" s="125">
        <f t="shared" ca="1" si="24"/>
        <v>0</v>
      </c>
      <c r="AB56" s="125">
        <f t="shared" ca="1" si="25"/>
        <v>0.33</v>
      </c>
      <c r="AC56" s="125">
        <f t="shared" ca="1" si="26"/>
        <v>0.25</v>
      </c>
      <c r="AD56" s="125">
        <f t="shared" ca="1" si="27"/>
        <v>0</v>
      </c>
      <c r="AE56" s="125">
        <f t="shared" ca="1" si="28"/>
        <v>0.33</v>
      </c>
      <c r="AF56" s="125">
        <f t="shared" ca="1" si="29"/>
        <v>0.33</v>
      </c>
      <c r="AG56" s="125">
        <f t="shared" ca="1" si="30"/>
        <v>1</v>
      </c>
      <c r="AH56" s="125">
        <f t="shared" ca="1" si="31"/>
        <v>0</v>
      </c>
      <c r="AI56" s="125">
        <f t="shared" ca="1" si="32"/>
        <v>0.33</v>
      </c>
      <c r="AJ56" s="125">
        <f t="shared" ca="1" si="33"/>
        <v>0.33</v>
      </c>
      <c r="AK56" s="125">
        <f t="shared" ca="1" si="34"/>
        <v>0.33</v>
      </c>
    </row>
    <row r="57" spans="1:37" ht="15">
      <c r="A57" s="125" t="str">
        <f t="shared" ca="1" si="1"/>
        <v>Java{TM} Platform SE binary</v>
      </c>
      <c r="D57" s="176" t="s">
        <v>491</v>
      </c>
      <c r="E57" s="125">
        <f t="shared" ca="1" si="2"/>
        <v>1</v>
      </c>
      <c r="F57" s="176" t="s">
        <v>491</v>
      </c>
      <c r="G57" s="125">
        <f t="shared" ca="1" si="4"/>
        <v>0</v>
      </c>
      <c r="H57" s="125">
        <f t="shared" ca="1" si="5"/>
        <v>0.33</v>
      </c>
      <c r="I57" s="125">
        <f t="shared" ca="1" si="6"/>
        <v>1</v>
      </c>
      <c r="J57" s="125">
        <f t="shared" ca="1" si="7"/>
        <v>1</v>
      </c>
      <c r="K57" s="125">
        <f t="shared" ca="1" si="8"/>
        <v>1</v>
      </c>
      <c r="L57" s="125">
        <f t="shared" ca="1" si="9"/>
        <v>1</v>
      </c>
      <c r="M57" s="125">
        <f t="shared" ca="1" si="10"/>
        <v>0</v>
      </c>
      <c r="N57" s="125">
        <f t="shared" ca="1" si="11"/>
        <v>0</v>
      </c>
      <c r="O57" s="125">
        <f t="shared" ca="1" si="12"/>
        <v>0</v>
      </c>
      <c r="P57" s="125">
        <f t="shared" ca="1" si="13"/>
        <v>0</v>
      </c>
      <c r="Q57" s="125">
        <f t="shared" ca="1" si="14"/>
        <v>1</v>
      </c>
      <c r="R57" s="125">
        <f t="shared" ca="1" si="15"/>
        <v>1</v>
      </c>
      <c r="S57" s="125">
        <f t="shared" ca="1" si="16"/>
        <v>1</v>
      </c>
      <c r="T57" s="125">
        <f t="shared" ca="1" si="17"/>
        <v>1</v>
      </c>
      <c r="U57" s="125">
        <f t="shared" ca="1" si="18"/>
        <v>1</v>
      </c>
      <c r="V57" s="125">
        <f t="shared" ca="1" si="19"/>
        <v>1</v>
      </c>
      <c r="W57" s="125">
        <f t="shared" ca="1" si="20"/>
        <v>1</v>
      </c>
      <c r="X57" s="125">
        <f t="shared" ca="1" si="21"/>
        <v>1</v>
      </c>
      <c r="Y57" s="125">
        <f t="shared" ca="1" si="22"/>
        <v>1</v>
      </c>
      <c r="Z57" s="125">
        <f t="shared" ca="1" si="23"/>
        <v>1</v>
      </c>
      <c r="AA57" s="125">
        <f t="shared" ca="1" si="24"/>
        <v>1</v>
      </c>
      <c r="AB57" s="125">
        <f t="shared" ca="1" si="25"/>
        <v>1</v>
      </c>
      <c r="AC57" s="125">
        <f t="shared" ca="1" si="26"/>
        <v>1</v>
      </c>
      <c r="AD57" s="125">
        <f t="shared" ca="1" si="27"/>
        <v>1</v>
      </c>
      <c r="AE57" s="125">
        <f t="shared" ca="1" si="28"/>
        <v>1</v>
      </c>
      <c r="AF57" s="125">
        <f t="shared" ca="1" si="29"/>
        <v>1</v>
      </c>
      <c r="AG57" s="125">
        <f t="shared" ca="1" si="30"/>
        <v>1</v>
      </c>
      <c r="AH57" s="125">
        <f t="shared" ca="1" si="31"/>
        <v>0.33</v>
      </c>
      <c r="AI57" s="125">
        <f t="shared" ca="1" si="32"/>
        <v>1</v>
      </c>
      <c r="AJ57" s="125">
        <f t="shared" ca="1" si="33"/>
        <v>1</v>
      </c>
      <c r="AK57" s="125">
        <f t="shared" ca="1" si="34"/>
        <v>1</v>
      </c>
    </row>
    <row r="58" spans="1:37">
      <c r="A58" s="125" t="str">
        <f t="shared" ca="1" si="1"/>
        <v>Calibre</v>
      </c>
      <c r="D58" s="125">
        <f t="shared" ca="1" si="0"/>
        <v>0.5</v>
      </c>
      <c r="E58" s="125">
        <f t="shared" ca="1" si="2"/>
        <v>1</v>
      </c>
      <c r="F58" s="125">
        <f t="shared" ca="1" si="3"/>
        <v>0.25</v>
      </c>
      <c r="G58" s="125">
        <f t="shared" ca="1" si="4"/>
        <v>1</v>
      </c>
      <c r="H58" s="125">
        <f t="shared" ca="1" si="5"/>
        <v>1</v>
      </c>
      <c r="I58" s="125">
        <f t="shared" ca="1" si="6"/>
        <v>0.75</v>
      </c>
      <c r="J58" s="125">
        <f t="shared" ca="1" si="7"/>
        <v>0</v>
      </c>
      <c r="K58" s="125">
        <f t="shared" ca="1" si="8"/>
        <v>1</v>
      </c>
      <c r="L58" s="125">
        <f t="shared" ca="1" si="9"/>
        <v>1</v>
      </c>
      <c r="M58" s="125">
        <f t="shared" ca="1" si="10"/>
        <v>1</v>
      </c>
      <c r="N58" s="125">
        <f t="shared" ca="1" si="11"/>
        <v>0</v>
      </c>
      <c r="O58" s="125">
        <f t="shared" ca="1" si="12"/>
        <v>0</v>
      </c>
      <c r="P58" s="125">
        <f t="shared" ca="1" si="13"/>
        <v>0</v>
      </c>
      <c r="Q58" s="125">
        <f t="shared" ca="1" si="14"/>
        <v>0</v>
      </c>
      <c r="R58" s="125">
        <f t="shared" ca="1" si="15"/>
        <v>0</v>
      </c>
      <c r="S58" s="125">
        <f t="shared" ca="1" si="16"/>
        <v>0</v>
      </c>
      <c r="T58" s="125">
        <f t="shared" ca="1" si="17"/>
        <v>0</v>
      </c>
      <c r="U58" s="125">
        <f t="shared" ca="1" si="18"/>
        <v>0</v>
      </c>
      <c r="V58" s="125">
        <f t="shared" ca="1" si="19"/>
        <v>0</v>
      </c>
      <c r="W58" s="125">
        <f t="shared" ca="1" si="20"/>
        <v>1</v>
      </c>
      <c r="X58" s="125">
        <f t="shared" ca="1" si="21"/>
        <v>0.6</v>
      </c>
      <c r="Y58" s="125">
        <f t="shared" ca="1" si="22"/>
        <v>1</v>
      </c>
      <c r="Z58" s="125">
        <f t="shared" ca="1" si="23"/>
        <v>0.66</v>
      </c>
      <c r="AA58" s="125">
        <f t="shared" ca="1" si="24"/>
        <v>0</v>
      </c>
      <c r="AB58" s="125">
        <f t="shared" ca="1" si="25"/>
        <v>0</v>
      </c>
      <c r="AC58" s="125">
        <f t="shared" ca="1" si="26"/>
        <v>0</v>
      </c>
      <c r="AD58" s="125">
        <f t="shared" ca="1" si="27"/>
        <v>0</v>
      </c>
      <c r="AE58" s="125">
        <f t="shared" ca="1" si="28"/>
        <v>0.66</v>
      </c>
      <c r="AF58" s="125">
        <f t="shared" ca="1" si="29"/>
        <v>0.33</v>
      </c>
      <c r="AG58" s="125">
        <f t="shared" ca="1" si="30"/>
        <v>1</v>
      </c>
      <c r="AH58" s="125">
        <f t="shared" ca="1" si="31"/>
        <v>0.33</v>
      </c>
      <c r="AI58" s="125">
        <f t="shared" ca="1" si="32"/>
        <v>0</v>
      </c>
      <c r="AJ58" s="125">
        <f t="shared" ca="1" si="33"/>
        <v>0.33</v>
      </c>
      <c r="AK58" s="125">
        <f t="shared" ca="1" si="34"/>
        <v>0.66</v>
      </c>
    </row>
    <row r="59" spans="1:37" ht="15">
      <c r="A59" s="125" t="str">
        <f t="shared" ca="1" si="1"/>
        <v xml:space="preserve">XULRunner </v>
      </c>
      <c r="D59" s="176" t="s">
        <v>491</v>
      </c>
      <c r="E59" s="125">
        <f t="shared" ca="1" si="2"/>
        <v>1</v>
      </c>
      <c r="F59" s="176" t="s">
        <v>491</v>
      </c>
      <c r="G59" s="125">
        <f t="shared" ca="1" si="4"/>
        <v>0.25</v>
      </c>
      <c r="H59" s="125">
        <f t="shared" ca="1" si="5"/>
        <v>1</v>
      </c>
      <c r="I59" s="125">
        <f t="shared" ca="1" si="6"/>
        <v>0</v>
      </c>
      <c r="J59" s="125">
        <f t="shared" ca="1" si="7"/>
        <v>0</v>
      </c>
      <c r="K59" s="125">
        <f t="shared" ca="1" si="8"/>
        <v>0</v>
      </c>
      <c r="L59" s="125">
        <f t="shared" ca="1" si="9"/>
        <v>1</v>
      </c>
      <c r="M59" s="125">
        <f t="shared" ca="1" si="10"/>
        <v>1</v>
      </c>
      <c r="N59" s="125">
        <f t="shared" ca="1" si="11"/>
        <v>0</v>
      </c>
      <c r="O59" s="125">
        <f t="shared" ca="1" si="12"/>
        <v>0</v>
      </c>
      <c r="P59" s="125">
        <f t="shared" ca="1" si="13"/>
        <v>0</v>
      </c>
      <c r="Q59" s="125">
        <f t="shared" ca="1" si="14"/>
        <v>0</v>
      </c>
      <c r="R59" s="125">
        <f t="shared" ca="1" si="15"/>
        <v>0</v>
      </c>
      <c r="S59" s="125">
        <f t="shared" ca="1" si="16"/>
        <v>0</v>
      </c>
      <c r="T59" s="125">
        <f t="shared" ca="1" si="17"/>
        <v>0</v>
      </c>
      <c r="U59" s="125">
        <f t="shared" ca="1" si="18"/>
        <v>0</v>
      </c>
      <c r="V59" s="125">
        <f t="shared" ca="1" si="19"/>
        <v>0</v>
      </c>
      <c r="W59" s="125">
        <f t="shared" ca="1" si="20"/>
        <v>1</v>
      </c>
      <c r="X59" s="176" t="s">
        <v>491</v>
      </c>
      <c r="Y59" s="176" t="s">
        <v>491</v>
      </c>
      <c r="Z59" s="125">
        <f t="shared" ca="1" si="23"/>
        <v>1</v>
      </c>
      <c r="AA59" s="125">
        <f t="shared" ca="1" si="24"/>
        <v>0.75</v>
      </c>
      <c r="AB59" s="125">
        <f t="shared" ca="1" si="25"/>
        <v>0</v>
      </c>
      <c r="AC59" s="125">
        <f t="shared" ca="1" si="26"/>
        <v>0</v>
      </c>
      <c r="AD59" s="125">
        <f t="shared" ca="1" si="27"/>
        <v>0</v>
      </c>
      <c r="AE59" s="125">
        <f t="shared" ca="1" si="28"/>
        <v>1</v>
      </c>
      <c r="AF59" s="125">
        <f t="shared" ca="1" si="29"/>
        <v>1</v>
      </c>
      <c r="AG59" s="125">
        <f t="shared" ca="1" si="30"/>
        <v>0</v>
      </c>
      <c r="AH59" s="125">
        <f t="shared" ca="1" si="31"/>
        <v>0.33</v>
      </c>
      <c r="AI59" s="125">
        <f t="shared" ca="1" si="32"/>
        <v>0.66</v>
      </c>
      <c r="AJ59" s="125">
        <f t="shared" ca="1" si="33"/>
        <v>1</v>
      </c>
      <c r="AK59" s="125">
        <f t="shared" ca="1" si="34"/>
        <v>1</v>
      </c>
    </row>
    <row r="60" spans="1:37" ht="15">
      <c r="A60" s="125" t="str">
        <f t="shared" ca="1" si="1"/>
        <v>kernel</v>
      </c>
      <c r="D60" s="176" t="s">
        <v>491</v>
      </c>
      <c r="E60" s="125">
        <f t="shared" ca="1" si="2"/>
        <v>1</v>
      </c>
      <c r="F60" s="125">
        <f t="shared" ca="1" si="3"/>
        <v>1</v>
      </c>
      <c r="G60" s="125">
        <f t="shared" ca="1" si="4"/>
        <v>0</v>
      </c>
      <c r="H60" s="125">
        <f t="shared" ca="1" si="5"/>
        <v>1</v>
      </c>
      <c r="I60" s="125">
        <f t="shared" ca="1" si="6"/>
        <v>0.75</v>
      </c>
      <c r="J60" s="125">
        <f t="shared" ca="1" si="7"/>
        <v>1</v>
      </c>
      <c r="K60" s="125">
        <f t="shared" ca="1" si="8"/>
        <v>1</v>
      </c>
      <c r="L60" s="125">
        <f t="shared" ca="1" si="9"/>
        <v>1</v>
      </c>
      <c r="M60" s="125">
        <f t="shared" ca="1" si="10"/>
        <v>1</v>
      </c>
      <c r="N60" s="125">
        <f t="shared" ca="1" si="11"/>
        <v>0</v>
      </c>
      <c r="O60" s="125">
        <f t="shared" ca="1" si="12"/>
        <v>0</v>
      </c>
      <c r="P60" s="125">
        <f t="shared" ca="1" si="13"/>
        <v>0</v>
      </c>
      <c r="Q60" s="125">
        <f t="shared" ca="1" si="14"/>
        <v>0</v>
      </c>
      <c r="R60" s="125">
        <f t="shared" ca="1" si="15"/>
        <v>0</v>
      </c>
      <c r="S60" s="125">
        <f t="shared" ca="1" si="16"/>
        <v>0.5</v>
      </c>
      <c r="T60" s="125">
        <f t="shared" ca="1" si="17"/>
        <v>0</v>
      </c>
      <c r="U60" s="125">
        <f t="shared" ca="1" si="18"/>
        <v>1</v>
      </c>
      <c r="V60" s="125">
        <f t="shared" ca="1" si="19"/>
        <v>1</v>
      </c>
      <c r="W60" s="125">
        <f t="shared" ca="1" si="20"/>
        <v>0.5</v>
      </c>
      <c r="X60" s="125">
        <f t="shared" ca="1" si="21"/>
        <v>1</v>
      </c>
      <c r="Y60" s="125">
        <f t="shared" ca="1" si="22"/>
        <v>0.66</v>
      </c>
      <c r="Z60" s="125">
        <f t="shared" ca="1" si="23"/>
        <v>1</v>
      </c>
      <c r="AA60" s="125">
        <f t="shared" ca="1" si="24"/>
        <v>1</v>
      </c>
      <c r="AB60" s="125">
        <f t="shared" ca="1" si="25"/>
        <v>0</v>
      </c>
      <c r="AC60" s="125">
        <f t="shared" ca="1" si="26"/>
        <v>1</v>
      </c>
      <c r="AD60" s="125">
        <f t="shared" ca="1" si="27"/>
        <v>0</v>
      </c>
      <c r="AE60" s="125">
        <f t="shared" ca="1" si="28"/>
        <v>1</v>
      </c>
      <c r="AF60" s="125">
        <f t="shared" ca="1" si="29"/>
        <v>1</v>
      </c>
      <c r="AG60" s="125">
        <f t="shared" ca="1" si="30"/>
        <v>1</v>
      </c>
      <c r="AH60" s="125">
        <f t="shared" ca="1" si="31"/>
        <v>0.66</v>
      </c>
      <c r="AI60" s="125">
        <f t="shared" ca="1" si="32"/>
        <v>1</v>
      </c>
      <c r="AJ60" s="125">
        <f t="shared" ca="1" si="33"/>
        <v>1</v>
      </c>
      <c r="AK60" s="125">
        <f t="shared" ca="1" si="34"/>
        <v>0</v>
      </c>
    </row>
    <row r="61" spans="1:37" ht="15">
      <c r="A61" s="125" t="str">
        <f t="shared" ca="1" si="1"/>
        <v>python</v>
      </c>
      <c r="D61" s="176" t="s">
        <v>491</v>
      </c>
      <c r="E61" s="125">
        <f t="shared" ca="1" si="2"/>
        <v>1</v>
      </c>
      <c r="F61" s="125">
        <f t="shared" ca="1" si="3"/>
        <v>0.25</v>
      </c>
      <c r="G61" s="125">
        <f t="shared" ca="1" si="4"/>
        <v>1</v>
      </c>
      <c r="H61" s="125">
        <f t="shared" ca="1" si="5"/>
        <v>1</v>
      </c>
      <c r="I61" s="125">
        <f t="shared" ca="1" si="6"/>
        <v>1</v>
      </c>
      <c r="J61" s="125">
        <f t="shared" ca="1" si="7"/>
        <v>1</v>
      </c>
      <c r="K61" s="125">
        <f t="shared" ca="1" si="8"/>
        <v>1</v>
      </c>
      <c r="L61" s="125">
        <f t="shared" ca="1" si="9"/>
        <v>1</v>
      </c>
      <c r="M61" s="125">
        <f t="shared" ca="1" si="10"/>
        <v>1</v>
      </c>
      <c r="N61" s="125">
        <f t="shared" ca="1" si="11"/>
        <v>0</v>
      </c>
      <c r="O61" s="125">
        <f t="shared" ca="1" si="12"/>
        <v>0</v>
      </c>
      <c r="P61" s="125">
        <f t="shared" ca="1" si="13"/>
        <v>0</v>
      </c>
      <c r="Q61" s="125">
        <f t="shared" ca="1" si="14"/>
        <v>1</v>
      </c>
      <c r="R61" s="125">
        <f t="shared" ca="1" si="15"/>
        <v>1</v>
      </c>
      <c r="S61" s="125">
        <f t="shared" ca="1" si="16"/>
        <v>1</v>
      </c>
      <c r="T61" s="125">
        <f t="shared" ca="1" si="17"/>
        <v>1</v>
      </c>
      <c r="U61" s="125">
        <f t="shared" ca="1" si="18"/>
        <v>1</v>
      </c>
      <c r="V61" s="125">
        <f t="shared" ca="1" si="19"/>
        <v>1</v>
      </c>
      <c r="W61" s="125">
        <f t="shared" ca="1" si="20"/>
        <v>1</v>
      </c>
      <c r="X61" s="125">
        <f t="shared" ca="1" si="21"/>
        <v>1</v>
      </c>
      <c r="Y61" s="125">
        <f t="shared" ca="1" si="22"/>
        <v>0.66</v>
      </c>
      <c r="Z61" s="125">
        <f t="shared" ca="1" si="23"/>
        <v>1</v>
      </c>
      <c r="AA61" s="125">
        <f t="shared" ca="1" si="24"/>
        <v>0.5</v>
      </c>
      <c r="AB61" s="125">
        <f t="shared" ca="1" si="25"/>
        <v>1</v>
      </c>
      <c r="AC61" s="125">
        <f t="shared" ca="1" si="26"/>
        <v>0</v>
      </c>
      <c r="AD61" s="125">
        <f t="shared" ca="1" si="27"/>
        <v>0</v>
      </c>
      <c r="AE61" s="125">
        <f t="shared" ca="1" si="28"/>
        <v>1</v>
      </c>
      <c r="AF61" s="125">
        <f t="shared" ca="1" si="29"/>
        <v>1</v>
      </c>
      <c r="AG61" s="125">
        <f t="shared" ca="1" si="30"/>
        <v>1</v>
      </c>
      <c r="AH61" s="125">
        <f t="shared" ca="1" si="31"/>
        <v>0.66</v>
      </c>
      <c r="AI61" s="125">
        <f t="shared" ca="1" si="32"/>
        <v>1</v>
      </c>
      <c r="AJ61" s="125">
        <f t="shared" ca="1" si="33"/>
        <v>1</v>
      </c>
      <c r="AK61" s="125">
        <f t="shared" ca="1" si="34"/>
        <v>1</v>
      </c>
    </row>
    <row r="62" spans="1:37" ht="15">
      <c r="A62" s="125" t="str">
        <f t="shared" ca="1" si="1"/>
        <v>GCC</v>
      </c>
      <c r="D62" s="176" t="s">
        <v>491</v>
      </c>
      <c r="E62" s="125">
        <f t="shared" ca="1" si="2"/>
        <v>1</v>
      </c>
      <c r="F62" s="125">
        <f t="shared" ca="1" si="3"/>
        <v>0.5</v>
      </c>
      <c r="G62" s="125">
        <f t="shared" ca="1" si="4"/>
        <v>1</v>
      </c>
      <c r="H62" s="125">
        <f t="shared" ca="1" si="5"/>
        <v>1</v>
      </c>
      <c r="I62" s="125">
        <f t="shared" ca="1" si="6"/>
        <v>0.75</v>
      </c>
      <c r="J62" s="125">
        <f t="shared" ca="1" si="7"/>
        <v>1</v>
      </c>
      <c r="K62" s="125">
        <f t="shared" ca="1" si="8"/>
        <v>1</v>
      </c>
      <c r="L62" s="125">
        <f t="shared" ca="1" si="9"/>
        <v>0</v>
      </c>
      <c r="M62" s="125">
        <f t="shared" ca="1" si="10"/>
        <v>1</v>
      </c>
      <c r="N62" s="125">
        <f t="shared" ca="1" si="11"/>
        <v>0</v>
      </c>
      <c r="O62" s="125">
        <f t="shared" ca="1" si="12"/>
        <v>0</v>
      </c>
      <c r="P62" s="125">
        <f t="shared" ca="1" si="13"/>
        <v>0.33</v>
      </c>
      <c r="Q62" s="125">
        <f t="shared" ca="1" si="14"/>
        <v>1</v>
      </c>
      <c r="R62" s="125">
        <f t="shared" ca="1" si="15"/>
        <v>1</v>
      </c>
      <c r="S62" s="125">
        <f t="shared" ca="1" si="16"/>
        <v>1</v>
      </c>
      <c r="T62" s="125">
        <f t="shared" ca="1" si="17"/>
        <v>1</v>
      </c>
      <c r="U62" s="125">
        <f t="shared" ca="1" si="18"/>
        <v>1</v>
      </c>
      <c r="V62" s="125">
        <f t="shared" ca="1" si="19"/>
        <v>1</v>
      </c>
      <c r="W62" s="125">
        <f t="shared" ca="1" si="20"/>
        <v>1</v>
      </c>
      <c r="X62" s="125">
        <f t="shared" ca="1" si="21"/>
        <v>1</v>
      </c>
      <c r="Y62" s="125">
        <f t="shared" ca="1" si="22"/>
        <v>0.66</v>
      </c>
      <c r="Z62" s="125">
        <f t="shared" ca="1" si="23"/>
        <v>1</v>
      </c>
      <c r="AA62" s="125">
        <f t="shared" ca="1" si="24"/>
        <v>0.25</v>
      </c>
      <c r="AB62" s="125">
        <f t="shared" ca="1" si="25"/>
        <v>1</v>
      </c>
      <c r="AC62" s="125">
        <f t="shared" ca="1" si="26"/>
        <v>0</v>
      </c>
      <c r="AD62" s="125">
        <f t="shared" ca="1" si="27"/>
        <v>1</v>
      </c>
      <c r="AE62" s="125">
        <f t="shared" ca="1" si="28"/>
        <v>0.66</v>
      </c>
      <c r="AF62" s="125">
        <f t="shared" ca="1" si="29"/>
        <v>1</v>
      </c>
      <c r="AG62" s="125">
        <f t="shared" ca="1" si="30"/>
        <v>1</v>
      </c>
      <c r="AH62" s="125">
        <f t="shared" ca="1" si="31"/>
        <v>0.66</v>
      </c>
      <c r="AI62" s="125">
        <f t="shared" ca="1" si="32"/>
        <v>0.33</v>
      </c>
      <c r="AJ62" s="125">
        <f t="shared" ca="1" si="33"/>
        <v>0.33</v>
      </c>
      <c r="AK62" s="125">
        <f t="shared" ca="1" si="34"/>
        <v>1</v>
      </c>
    </row>
    <row r="63" spans="1:37">
      <c r="A63" s="125" t="str">
        <f t="shared" ca="1" si="1"/>
        <v>perl</v>
      </c>
      <c r="D63" s="125">
        <f t="shared" ca="1" si="0"/>
        <v>0.75</v>
      </c>
      <c r="E63" s="125">
        <f t="shared" ca="1" si="2"/>
        <v>1</v>
      </c>
      <c r="F63" s="125">
        <f t="shared" ca="1" si="3"/>
        <v>0.25</v>
      </c>
      <c r="G63" s="125">
        <f t="shared" ca="1" si="4"/>
        <v>0</v>
      </c>
      <c r="H63" s="125">
        <f t="shared" ca="1" si="5"/>
        <v>1</v>
      </c>
      <c r="I63" s="125">
        <f t="shared" ca="1" si="6"/>
        <v>0.25</v>
      </c>
      <c r="J63" s="125">
        <f t="shared" ca="1" si="7"/>
        <v>1</v>
      </c>
      <c r="K63" s="125">
        <f t="shared" ca="1" si="8"/>
        <v>1</v>
      </c>
      <c r="L63" s="125">
        <f t="shared" ca="1" si="9"/>
        <v>1</v>
      </c>
      <c r="M63" s="125">
        <f t="shared" ca="1" si="10"/>
        <v>1</v>
      </c>
      <c r="N63" s="125">
        <f t="shared" ca="1" si="11"/>
        <v>0</v>
      </c>
      <c r="O63" s="125">
        <f t="shared" ca="1" si="12"/>
        <v>0</v>
      </c>
      <c r="P63" s="125">
        <f t="shared" ca="1" si="13"/>
        <v>0</v>
      </c>
      <c r="Q63" s="125">
        <f t="shared" ca="1" si="14"/>
        <v>1</v>
      </c>
      <c r="R63" s="125">
        <f t="shared" ca="1" si="15"/>
        <v>1</v>
      </c>
      <c r="S63" s="125">
        <f t="shared" ca="1" si="16"/>
        <v>1</v>
      </c>
      <c r="T63" s="125">
        <f t="shared" ca="1" si="17"/>
        <v>1</v>
      </c>
      <c r="U63" s="125">
        <f t="shared" ca="1" si="18"/>
        <v>1</v>
      </c>
      <c r="V63" s="125">
        <f t="shared" ca="1" si="19"/>
        <v>1</v>
      </c>
      <c r="W63" s="125">
        <f t="shared" ca="1" si="20"/>
        <v>1</v>
      </c>
      <c r="X63" s="125">
        <f t="shared" ca="1" si="21"/>
        <v>1</v>
      </c>
      <c r="Y63" s="125">
        <f t="shared" ca="1" si="22"/>
        <v>0.66</v>
      </c>
      <c r="Z63" s="125">
        <f t="shared" ca="1" si="23"/>
        <v>1</v>
      </c>
      <c r="AA63" s="125">
        <f t="shared" ca="1" si="24"/>
        <v>0.5</v>
      </c>
      <c r="AB63" s="125">
        <f t="shared" ca="1" si="25"/>
        <v>1</v>
      </c>
      <c r="AC63" s="125">
        <f t="shared" ca="1" si="26"/>
        <v>0</v>
      </c>
      <c r="AD63" s="125">
        <f t="shared" ca="1" si="27"/>
        <v>0</v>
      </c>
      <c r="AE63" s="125">
        <f t="shared" ca="1" si="28"/>
        <v>1</v>
      </c>
      <c r="AF63" s="125">
        <f t="shared" ca="1" si="29"/>
        <v>1</v>
      </c>
      <c r="AG63" s="125">
        <f t="shared" ca="1" si="30"/>
        <v>1</v>
      </c>
      <c r="AH63" s="125">
        <f t="shared" ca="1" si="31"/>
        <v>0.66</v>
      </c>
      <c r="AI63" s="125">
        <f t="shared" ca="1" si="32"/>
        <v>1</v>
      </c>
      <c r="AJ63" s="125">
        <f t="shared" ca="1" si="33"/>
        <v>1</v>
      </c>
      <c r="AK63" s="125">
        <f t="shared" ca="1" si="34"/>
        <v>1</v>
      </c>
    </row>
    <row r="64" spans="1:37">
      <c r="A64" s="125" t="str">
        <f t="shared" ca="1" si="1"/>
        <v>glibc</v>
      </c>
      <c r="D64" s="125">
        <f t="shared" ca="1" si="0"/>
        <v>1</v>
      </c>
      <c r="E64" s="125">
        <f t="shared" ca="1" si="2"/>
        <v>0.5</v>
      </c>
      <c r="F64" s="125">
        <f t="shared" ca="1" si="3"/>
        <v>0.25</v>
      </c>
      <c r="G64" s="125">
        <f t="shared" ca="1" si="4"/>
        <v>0.75</v>
      </c>
      <c r="H64" s="125">
        <f t="shared" ca="1" si="5"/>
        <v>1</v>
      </c>
      <c r="I64" s="125">
        <f t="shared" ca="1" si="6"/>
        <v>0.75</v>
      </c>
      <c r="J64" s="125">
        <f t="shared" ca="1" si="7"/>
        <v>1</v>
      </c>
      <c r="K64" s="125">
        <f t="shared" ca="1" si="8"/>
        <v>1</v>
      </c>
      <c r="L64" s="125">
        <f t="shared" ca="1" si="9"/>
        <v>0</v>
      </c>
      <c r="M64" s="125">
        <f t="shared" ca="1" si="10"/>
        <v>1</v>
      </c>
      <c r="N64" s="125">
        <f t="shared" ca="1" si="11"/>
        <v>0</v>
      </c>
      <c r="O64" s="125">
        <f t="shared" ca="1" si="12"/>
        <v>0</v>
      </c>
      <c r="P64" s="125">
        <f t="shared" ca="1" si="13"/>
        <v>0.66</v>
      </c>
      <c r="Q64" s="125">
        <f t="shared" ca="1" si="14"/>
        <v>0</v>
      </c>
      <c r="R64" s="125">
        <f t="shared" ca="1" si="15"/>
        <v>0</v>
      </c>
      <c r="S64" s="125">
        <f t="shared" ca="1" si="16"/>
        <v>0.5</v>
      </c>
      <c r="T64" s="125">
        <f t="shared" ca="1" si="17"/>
        <v>0</v>
      </c>
      <c r="U64" s="125">
        <f t="shared" ca="1" si="18"/>
        <v>0</v>
      </c>
      <c r="V64" s="125">
        <f t="shared" ca="1" si="19"/>
        <v>0.33</v>
      </c>
      <c r="W64" s="125">
        <f t="shared" ca="1" si="20"/>
        <v>0.5</v>
      </c>
      <c r="X64" s="125">
        <f t="shared" ca="1" si="21"/>
        <v>1</v>
      </c>
      <c r="Y64" s="125">
        <f t="shared" ca="1" si="22"/>
        <v>0.66</v>
      </c>
      <c r="Z64" s="125">
        <f t="shared" ca="1" si="23"/>
        <v>1</v>
      </c>
      <c r="AA64" s="125">
        <f t="shared" ca="1" si="24"/>
        <v>0</v>
      </c>
      <c r="AB64" s="125">
        <f t="shared" ca="1" si="25"/>
        <v>0</v>
      </c>
      <c r="AC64" s="125">
        <f t="shared" ca="1" si="26"/>
        <v>0</v>
      </c>
      <c r="AD64" s="125">
        <f t="shared" ca="1" si="27"/>
        <v>0</v>
      </c>
      <c r="AE64" s="125">
        <f t="shared" ca="1" si="28"/>
        <v>0</v>
      </c>
      <c r="AF64" s="125">
        <f t="shared" ca="1" si="29"/>
        <v>0.66</v>
      </c>
      <c r="AG64" s="125">
        <f t="shared" ca="1" si="30"/>
        <v>1</v>
      </c>
      <c r="AH64" s="125">
        <f t="shared" ca="1" si="31"/>
        <v>0.33</v>
      </c>
      <c r="AI64" s="125">
        <f t="shared" ca="1" si="32"/>
        <v>0.66</v>
      </c>
      <c r="AJ64" s="125">
        <f t="shared" ca="1" si="33"/>
        <v>1</v>
      </c>
      <c r="AK64" s="125">
        <f t="shared" ca="1" si="34"/>
        <v>1</v>
      </c>
    </row>
    <row r="65" spans="1:37">
      <c r="A65" s="125" t="str">
        <f t="shared" ca="1" si="1"/>
        <v>bzip2</v>
      </c>
      <c r="D65" s="125">
        <f t="shared" ca="1" si="0"/>
        <v>0</v>
      </c>
      <c r="E65" s="125">
        <f t="shared" ca="1" si="2"/>
        <v>0</v>
      </c>
      <c r="F65" s="125">
        <f t="shared" ca="1" si="3"/>
        <v>0</v>
      </c>
      <c r="G65" s="125">
        <f t="shared" ca="1" si="4"/>
        <v>0</v>
      </c>
      <c r="H65" s="125">
        <f t="shared" ca="1" si="5"/>
        <v>0.33</v>
      </c>
      <c r="I65" s="125">
        <f t="shared" ca="1" si="6"/>
        <v>0.5</v>
      </c>
      <c r="J65" s="125">
        <f t="shared" ca="1" si="7"/>
        <v>0</v>
      </c>
      <c r="K65" s="125">
        <f t="shared" ca="1" si="8"/>
        <v>1</v>
      </c>
      <c r="L65" s="125">
        <f t="shared" ca="1" si="9"/>
        <v>1</v>
      </c>
      <c r="M65" s="125">
        <f t="shared" ca="1" si="10"/>
        <v>1</v>
      </c>
      <c r="N65" s="125">
        <f t="shared" ca="1" si="11"/>
        <v>0</v>
      </c>
      <c r="O65" s="125">
        <f t="shared" ca="1" si="12"/>
        <v>0</v>
      </c>
      <c r="P65" s="125">
        <f t="shared" ca="1" si="13"/>
        <v>0</v>
      </c>
      <c r="Q65" s="125">
        <f t="shared" ca="1" si="14"/>
        <v>0</v>
      </c>
      <c r="R65" s="125">
        <f t="shared" ca="1" si="15"/>
        <v>0</v>
      </c>
      <c r="S65" s="125">
        <f t="shared" ca="1" si="16"/>
        <v>0</v>
      </c>
      <c r="T65" s="125">
        <f t="shared" ca="1" si="17"/>
        <v>0</v>
      </c>
      <c r="U65" s="125">
        <f t="shared" ca="1" si="18"/>
        <v>0</v>
      </c>
      <c r="V65" s="125">
        <f t="shared" ca="1" si="19"/>
        <v>0</v>
      </c>
      <c r="W65" s="125">
        <f t="shared" ca="1" si="20"/>
        <v>0</v>
      </c>
      <c r="X65" s="125">
        <f t="shared" ca="1" si="21"/>
        <v>1</v>
      </c>
      <c r="Y65" s="125">
        <f t="shared" ca="1" si="22"/>
        <v>1</v>
      </c>
      <c r="Z65" s="125">
        <f t="shared" ca="1" si="23"/>
        <v>0.33</v>
      </c>
      <c r="AA65" s="125">
        <f t="shared" ca="1" si="24"/>
        <v>0</v>
      </c>
      <c r="AB65" s="125">
        <f t="shared" ca="1" si="25"/>
        <v>0.33</v>
      </c>
      <c r="AC65" s="125">
        <f t="shared" ca="1" si="26"/>
        <v>0.25</v>
      </c>
      <c r="AD65" s="125">
        <f t="shared" ca="1" si="27"/>
        <v>0</v>
      </c>
      <c r="AE65" s="125">
        <f t="shared" ca="1" si="28"/>
        <v>0</v>
      </c>
      <c r="AF65" s="125">
        <f t="shared" ca="1" si="29"/>
        <v>0.33</v>
      </c>
      <c r="AG65" s="125">
        <f t="shared" ca="1" si="30"/>
        <v>1</v>
      </c>
      <c r="AH65" s="125">
        <f t="shared" ca="1" si="31"/>
        <v>0.33</v>
      </c>
      <c r="AI65" s="125">
        <f t="shared" ca="1" si="32"/>
        <v>0.33</v>
      </c>
      <c r="AJ65" s="125">
        <f t="shared" ca="1" si="33"/>
        <v>0.33</v>
      </c>
      <c r="AK65" s="125">
        <f t="shared" ca="1" si="34"/>
        <v>0.33</v>
      </c>
    </row>
    <row r="66" spans="1:37">
      <c r="A66" s="125" t="str">
        <f t="shared" ca="1" si="1"/>
        <v>openssl</v>
      </c>
      <c r="D66" s="125">
        <f t="shared" ref="D66:D73" ca="1" si="35">INDIRECT(ADDRESS(7,ROW()+1,,,"INPUT_-_WP1_criteria"))</f>
        <v>1</v>
      </c>
      <c r="E66" s="125">
        <f t="shared" ca="1" si="2"/>
        <v>0.5</v>
      </c>
      <c r="F66" s="125">
        <f t="shared" ca="1" si="3"/>
        <v>0.25</v>
      </c>
      <c r="G66" s="125">
        <f t="shared" ca="1" si="4"/>
        <v>1</v>
      </c>
      <c r="H66" s="125">
        <f t="shared" ca="1" si="5"/>
        <v>1</v>
      </c>
      <c r="I66" s="125">
        <f t="shared" ca="1" si="6"/>
        <v>0.75</v>
      </c>
      <c r="J66" s="125">
        <f t="shared" ca="1" si="7"/>
        <v>1</v>
      </c>
      <c r="K66" s="125">
        <f t="shared" ca="1" si="8"/>
        <v>1</v>
      </c>
      <c r="L66" s="125">
        <f t="shared" ca="1" si="9"/>
        <v>1</v>
      </c>
      <c r="M66" s="125">
        <f t="shared" ca="1" si="10"/>
        <v>1</v>
      </c>
      <c r="N66" s="125">
        <f t="shared" ca="1" si="11"/>
        <v>0</v>
      </c>
      <c r="O66" s="125">
        <f t="shared" ca="1" si="12"/>
        <v>0</v>
      </c>
      <c r="P66" s="125">
        <f t="shared" ca="1" si="13"/>
        <v>1</v>
      </c>
      <c r="Q66" s="125">
        <f t="shared" ca="1" si="14"/>
        <v>0</v>
      </c>
      <c r="R66" s="125">
        <f t="shared" ca="1" si="15"/>
        <v>0</v>
      </c>
      <c r="S66" s="125">
        <f t="shared" ca="1" si="16"/>
        <v>0.5</v>
      </c>
      <c r="T66" s="125">
        <f t="shared" ca="1" si="17"/>
        <v>0</v>
      </c>
      <c r="U66" s="125">
        <f t="shared" ca="1" si="18"/>
        <v>1</v>
      </c>
      <c r="V66" s="125">
        <f t="shared" ca="1" si="19"/>
        <v>0.33</v>
      </c>
      <c r="W66" s="125">
        <f t="shared" ca="1" si="20"/>
        <v>0.5</v>
      </c>
      <c r="X66" s="125">
        <f t="shared" ca="1" si="21"/>
        <v>1</v>
      </c>
      <c r="Y66" s="125">
        <f t="shared" ca="1" si="22"/>
        <v>0.66</v>
      </c>
      <c r="Z66" s="125">
        <f t="shared" ca="1" si="23"/>
        <v>0</v>
      </c>
      <c r="AA66" s="125">
        <f t="shared" ca="1" si="24"/>
        <v>0</v>
      </c>
      <c r="AB66" s="125">
        <f t="shared" ca="1" si="25"/>
        <v>0</v>
      </c>
      <c r="AC66" s="125">
        <f t="shared" ca="1" si="26"/>
        <v>1</v>
      </c>
      <c r="AD66" s="125">
        <f t="shared" ca="1" si="27"/>
        <v>0</v>
      </c>
      <c r="AE66" s="125">
        <f t="shared" ca="1" si="28"/>
        <v>0</v>
      </c>
      <c r="AF66" s="125">
        <f t="shared" ca="1" si="29"/>
        <v>1</v>
      </c>
      <c r="AG66" s="125">
        <f t="shared" ca="1" si="30"/>
        <v>1</v>
      </c>
      <c r="AH66" s="125">
        <f t="shared" ca="1" si="31"/>
        <v>0.66</v>
      </c>
      <c r="AI66" s="125">
        <f t="shared" ca="1" si="32"/>
        <v>0.33</v>
      </c>
      <c r="AJ66" s="125">
        <f t="shared" ca="1" si="33"/>
        <v>0</v>
      </c>
      <c r="AK66" s="125">
        <f t="shared" ca="1" si="34"/>
        <v>0</v>
      </c>
    </row>
    <row r="67" spans="1:37">
      <c r="A67" s="125" t="str">
        <f t="shared" ref="A67:A75" ca="1" si="36">INDIRECT(ADDRESS(1,ROW()+1,,,"INPUT_-_WP1_criteria"))</f>
        <v>passwd</v>
      </c>
      <c r="D67" s="175" t="s">
        <v>491</v>
      </c>
      <c r="E67" s="175" t="s">
        <v>491</v>
      </c>
      <c r="F67" s="125">
        <f t="shared" ref="F67:F75" ca="1" si="37">INDIRECT(ADDRESS(15,ROW()+1,,,"INPUT_-_WP1_criteria"))</f>
        <v>0</v>
      </c>
      <c r="G67" s="125">
        <f t="shared" ref="G67:G75" ca="1" si="38">INDIRECT(ADDRESS(19,ROW()+1,,,"INPUT_-_WP1_criteria"))</f>
        <v>0</v>
      </c>
      <c r="H67" s="125">
        <f t="shared" ref="H67:H75" ca="1" si="39">INDIRECT(ADDRESS(21,ROW()+1,,,"INPUT_-_WP1_criteria"))</f>
        <v>0.33</v>
      </c>
      <c r="I67" s="175" t="s">
        <v>491</v>
      </c>
      <c r="J67" s="125">
        <f t="shared" ref="J67:J75" ca="1" si="40">INDIRECT(ADDRESS(28,ROW()+1,,,"INPUT_-_WP1_criteria"))</f>
        <v>0</v>
      </c>
      <c r="K67" s="125">
        <f t="shared" ref="K67:K75" ca="1" si="41">INDIRECT(ADDRESS(30,ROW()+1,,,"INPUT_-_WP1_criteria"))</f>
        <v>1</v>
      </c>
      <c r="L67" s="125">
        <f t="shared" ref="L67:L75" ca="1" si="42">INDIRECT(ADDRESS(32,ROW()+1,,,"INPUT_-_WP1_criteria"))</f>
        <v>0</v>
      </c>
      <c r="M67" s="125">
        <f t="shared" ref="M67:M75" ca="1" si="43">INDIRECT(ADDRESS(34,ROW()+1,,,"INPUT_-_WP1_criteria"))</f>
        <v>1</v>
      </c>
      <c r="N67" s="125">
        <f t="shared" ref="N67:N75" ca="1" si="44">INDIRECT(ADDRESS(39,ROW()+1,,,"INPUT_-_WP1_criteria"))</f>
        <v>0</v>
      </c>
      <c r="O67" s="125">
        <f t="shared" ref="O67:O75" ca="1" si="45">INDIRECT(ADDRESS(44,ROW()+1,,,"INPUT_-_WP1_criteria"))</f>
        <v>0</v>
      </c>
      <c r="P67" s="125">
        <f t="shared" ref="P67:P75" ca="1" si="46">INDIRECT(ADDRESS(50,ROW()+1,,,"INPUT_-_WP1_criteria"))</f>
        <v>0</v>
      </c>
      <c r="Q67" s="125">
        <f t="shared" ref="Q67:Q75" ca="1" si="47">INDIRECT(ADDRESS(52,ROW()+1,,,"INPUT_-_WP1_criteria"))</f>
        <v>0</v>
      </c>
      <c r="R67" s="125">
        <f t="shared" ref="R67:R75" ca="1" si="48">INDIRECT(ADDRESS(54,ROW()+1,,,"INPUT_-_WP1_criteria"))</f>
        <v>0</v>
      </c>
      <c r="S67" s="125">
        <f t="shared" ref="S67:S75" ca="1" si="49">INDIRECT(ADDRESS(56,ROW()+1,,,"INPUT_-_WP1_criteria"))</f>
        <v>0</v>
      </c>
      <c r="T67" s="125">
        <f t="shared" ref="T67:T75" ca="1" si="50">INDIRECT(ADDRESS(58,ROW()+1,,,"INPUT_-_WP1_criteria"))</f>
        <v>0</v>
      </c>
      <c r="U67" s="125">
        <f t="shared" ref="U67:U75" ca="1" si="51">INDIRECT(ADDRESS(60,ROW()+1,,,"INPUT_-_WP1_criteria"))</f>
        <v>0</v>
      </c>
      <c r="V67" s="125">
        <f t="shared" ref="V67:V75" ca="1" si="52">INDIRECT(ADDRESS(62,ROW()+1,,,"INPUT_-_WP1_criteria"))</f>
        <v>0</v>
      </c>
      <c r="W67" s="125">
        <f t="shared" ref="W67:W75" ca="1" si="53">INDIRECT(ADDRESS(64,ROW()+1,,,"INPUT_-_WP1_criteria"))</f>
        <v>0</v>
      </c>
      <c r="X67" s="125">
        <f t="shared" ref="X67:X75" ca="1" si="54">INDIRECT(ADDRESS(66,ROW()+1,,,"INPUT_-_WP1_criteria"))</f>
        <v>1</v>
      </c>
      <c r="Y67" s="125">
        <f t="shared" ref="Y67:Y75" ca="1" si="55">INDIRECT(ADDRESS(69,ROW()+1,,,"INPUT_-_WP1_criteria"))</f>
        <v>0.66</v>
      </c>
      <c r="Z67" s="125">
        <f t="shared" ref="Z67:Z75" ca="1" si="56">INDIRECT(ADDRESS(71,ROW()+1,,,"INPUT_-_WP1_criteria"))</f>
        <v>0</v>
      </c>
      <c r="AA67" s="125">
        <f t="shared" ref="AA67:AA75" ca="1" si="57">INDIRECT(ADDRESS(73,ROW()+1,,,"INPUT_-_WP1_criteria"))</f>
        <v>0</v>
      </c>
      <c r="AB67" s="125">
        <f t="shared" ref="AB67:AB75" ca="1" si="58">INDIRECT(ADDRESS(75,ROW()+1,,,"INPUT_-_WP1_criteria"))</f>
        <v>0</v>
      </c>
      <c r="AC67" s="125">
        <f t="shared" ref="AC67:AC75" ca="1" si="59">INDIRECT(ADDRESS(77,ROW()+1,,,"INPUT_-_WP1_criteria"))</f>
        <v>0</v>
      </c>
      <c r="AD67" s="125">
        <f t="shared" ref="AD67:AD75" ca="1" si="60">INDIRECT(ADDRESS(79,ROW()+1,,,"INPUT_-_WP1_criteria"))</f>
        <v>0</v>
      </c>
      <c r="AE67" s="125">
        <f t="shared" ref="AE67:AE75" ca="1" si="61">INDIRECT(ADDRESS(81,ROW()+1,,,"INPUT_-_WP1_criteria"))</f>
        <v>0</v>
      </c>
      <c r="AF67" s="125">
        <f t="shared" ref="AF67:AF75" ca="1" si="62">INDIRECT(ADDRESS(83,ROW()+1,,,"INPUT_-_WP1_criteria"))</f>
        <v>0.33</v>
      </c>
      <c r="AG67" s="125">
        <f t="shared" ref="AG67:AG75" ca="1" si="63">INDIRECT(ADDRESS(85,ROW()+1,,,"INPUT_-_WP1_criteria"))</f>
        <v>1</v>
      </c>
      <c r="AH67" s="125">
        <f t="shared" ref="AH67:AH75" ca="1" si="64">INDIRECT(ADDRESS(87,ROW()+1,,,"INPUT_-_WP1_criteria"))</f>
        <v>0.33</v>
      </c>
      <c r="AI67" s="125">
        <f t="shared" ref="AI67:AI75" ca="1" si="65">INDIRECT(ADDRESS(89,ROW()+1,,,"INPUT_-_WP1_criteria"))</f>
        <v>0</v>
      </c>
      <c r="AJ67" s="125">
        <f t="shared" ref="AJ67:AJ75" ca="1" si="66">INDIRECT(ADDRESS(91,ROW()+1,,,"INPUT_-_WP1_criteria"))</f>
        <v>0</v>
      </c>
      <c r="AK67" s="125">
        <f t="shared" ref="AK67:AK75" ca="1" si="67">INDIRECT(ADDRESS(93,ROW()+1,,,"INPUT_-_WP1_criteria"))</f>
        <v>0</v>
      </c>
    </row>
    <row r="68" spans="1:37" ht="15">
      <c r="A68" s="125" t="str">
        <f t="shared" ca="1" si="36"/>
        <v>Info-ZIP</v>
      </c>
      <c r="D68" s="175" t="s">
        <v>491</v>
      </c>
      <c r="E68" s="125">
        <f t="shared" ref="E68:E75" ca="1" si="68">INDIRECT(ADDRESS(10,ROW()+1,,,"INPUT_-_WP1_criteria"))</f>
        <v>0</v>
      </c>
      <c r="F68" s="176" t="s">
        <v>491</v>
      </c>
      <c r="G68" s="125">
        <f t="shared" ca="1" si="38"/>
        <v>0</v>
      </c>
      <c r="H68" s="125">
        <f t="shared" ca="1" si="39"/>
        <v>0.33</v>
      </c>
      <c r="I68" s="175" t="s">
        <v>491</v>
      </c>
      <c r="J68" s="125">
        <f t="shared" ca="1" si="40"/>
        <v>0.33</v>
      </c>
      <c r="K68" s="125">
        <f t="shared" ca="1" si="41"/>
        <v>1</v>
      </c>
      <c r="L68" s="125">
        <f t="shared" ca="1" si="42"/>
        <v>0</v>
      </c>
      <c r="M68" s="125">
        <f t="shared" ca="1" si="43"/>
        <v>1</v>
      </c>
      <c r="N68" s="125">
        <f t="shared" ca="1" si="44"/>
        <v>0</v>
      </c>
      <c r="O68" s="125">
        <f t="shared" ca="1" si="45"/>
        <v>0</v>
      </c>
      <c r="P68" s="125">
        <f t="shared" ca="1" si="46"/>
        <v>0</v>
      </c>
      <c r="Q68" s="125">
        <f t="shared" ca="1" si="47"/>
        <v>0</v>
      </c>
      <c r="R68" s="125">
        <f t="shared" ca="1" si="48"/>
        <v>0</v>
      </c>
      <c r="S68" s="125">
        <f t="shared" ca="1" si="49"/>
        <v>0</v>
      </c>
      <c r="T68" s="125">
        <f t="shared" ca="1" si="50"/>
        <v>0</v>
      </c>
      <c r="U68" s="125">
        <f t="shared" ca="1" si="51"/>
        <v>0</v>
      </c>
      <c r="V68" s="125">
        <f t="shared" ca="1" si="52"/>
        <v>0</v>
      </c>
      <c r="W68" s="125">
        <f t="shared" ca="1" si="53"/>
        <v>0</v>
      </c>
      <c r="X68" s="125">
        <f t="shared" ca="1" si="54"/>
        <v>1</v>
      </c>
      <c r="Y68" s="125">
        <f t="shared" ca="1" si="55"/>
        <v>1</v>
      </c>
      <c r="Z68" s="125">
        <f t="shared" ca="1" si="56"/>
        <v>0</v>
      </c>
      <c r="AA68" s="125">
        <f t="shared" ca="1" si="57"/>
        <v>0</v>
      </c>
      <c r="AB68" s="125">
        <f t="shared" ca="1" si="58"/>
        <v>0.33</v>
      </c>
      <c r="AC68" s="125">
        <f t="shared" ca="1" si="59"/>
        <v>0</v>
      </c>
      <c r="AD68" s="125">
        <f t="shared" ca="1" si="60"/>
        <v>0</v>
      </c>
      <c r="AE68" s="125">
        <f t="shared" ca="1" si="61"/>
        <v>0</v>
      </c>
      <c r="AF68" s="125">
        <f t="shared" ca="1" si="62"/>
        <v>0.66</v>
      </c>
      <c r="AG68" s="125">
        <f t="shared" ca="1" si="63"/>
        <v>0</v>
      </c>
      <c r="AH68" s="125">
        <f t="shared" ca="1" si="64"/>
        <v>0</v>
      </c>
      <c r="AI68" s="125">
        <f t="shared" ca="1" si="65"/>
        <v>0</v>
      </c>
      <c r="AJ68" s="125">
        <f t="shared" ca="1" si="66"/>
        <v>0</v>
      </c>
      <c r="AK68" s="125">
        <f t="shared" ca="1" si="67"/>
        <v>0</v>
      </c>
    </row>
    <row r="69" spans="1:37">
      <c r="A69" s="125" t="str">
        <f t="shared" ca="1" si="36"/>
        <v>qt</v>
      </c>
      <c r="D69" s="175" t="s">
        <v>491</v>
      </c>
      <c r="E69" s="125">
        <f t="shared" ca="1" si="68"/>
        <v>1</v>
      </c>
      <c r="F69" s="125">
        <f t="shared" ca="1" si="37"/>
        <v>0.5</v>
      </c>
      <c r="G69" s="125">
        <f t="shared" ca="1" si="38"/>
        <v>0</v>
      </c>
      <c r="H69" s="125">
        <f t="shared" ca="1" si="39"/>
        <v>1</v>
      </c>
      <c r="I69" s="125">
        <f t="shared" ref="I69:I75" ca="1" si="69">INDIRECT(ADDRESS(26,ROW()+1,,,"INPUT_-_WP1_criteria"))</f>
        <v>0.75</v>
      </c>
      <c r="J69" s="125">
        <f t="shared" ca="1" si="40"/>
        <v>1</v>
      </c>
      <c r="K69" s="125">
        <f t="shared" ca="1" si="41"/>
        <v>1</v>
      </c>
      <c r="L69" s="125">
        <f t="shared" ca="1" si="42"/>
        <v>1</v>
      </c>
      <c r="M69" s="125">
        <f t="shared" ca="1" si="43"/>
        <v>1</v>
      </c>
      <c r="N69" s="125">
        <f t="shared" ca="1" si="44"/>
        <v>0</v>
      </c>
      <c r="O69" s="125">
        <f t="shared" ca="1" si="45"/>
        <v>0</v>
      </c>
      <c r="P69" s="125">
        <f t="shared" ca="1" si="46"/>
        <v>0</v>
      </c>
      <c r="Q69" s="125">
        <f t="shared" ca="1" si="47"/>
        <v>0</v>
      </c>
      <c r="R69" s="125">
        <f t="shared" ca="1" si="48"/>
        <v>0</v>
      </c>
      <c r="S69" s="125">
        <f t="shared" ca="1" si="49"/>
        <v>0</v>
      </c>
      <c r="T69" s="125">
        <f t="shared" ca="1" si="50"/>
        <v>0</v>
      </c>
      <c r="U69" s="125">
        <f t="shared" ca="1" si="51"/>
        <v>0</v>
      </c>
      <c r="V69" s="125">
        <f t="shared" ca="1" si="52"/>
        <v>0</v>
      </c>
      <c r="W69" s="125">
        <f t="shared" ca="1" si="53"/>
        <v>0</v>
      </c>
      <c r="X69" s="125">
        <f t="shared" ca="1" si="54"/>
        <v>1</v>
      </c>
      <c r="Y69" s="125">
        <f t="shared" ca="1" si="55"/>
        <v>1</v>
      </c>
      <c r="Z69" s="125">
        <f t="shared" ca="1" si="56"/>
        <v>0</v>
      </c>
      <c r="AA69" s="125">
        <f t="shared" ca="1" si="57"/>
        <v>0.5</v>
      </c>
      <c r="AB69" s="125">
        <f t="shared" ca="1" si="58"/>
        <v>1</v>
      </c>
      <c r="AC69" s="125">
        <f t="shared" ca="1" si="59"/>
        <v>0</v>
      </c>
      <c r="AD69" s="125">
        <f t="shared" ca="1" si="60"/>
        <v>0</v>
      </c>
      <c r="AE69" s="125">
        <f t="shared" ca="1" si="61"/>
        <v>0</v>
      </c>
      <c r="AF69" s="125">
        <f t="shared" ca="1" si="62"/>
        <v>1</v>
      </c>
      <c r="AG69" s="125">
        <f t="shared" ca="1" si="63"/>
        <v>1</v>
      </c>
      <c r="AH69" s="125">
        <f t="shared" ca="1" si="64"/>
        <v>0</v>
      </c>
      <c r="AI69" s="125">
        <f t="shared" ca="1" si="65"/>
        <v>0</v>
      </c>
      <c r="AJ69" s="125">
        <f t="shared" ca="1" si="66"/>
        <v>0</v>
      </c>
      <c r="AK69" s="125">
        <f t="shared" ca="1" si="67"/>
        <v>0</v>
      </c>
    </row>
    <row r="70" spans="1:37">
      <c r="A70" s="125" t="str">
        <f t="shared" ca="1" si="36"/>
        <v>nspr &amp; nss</v>
      </c>
      <c r="D70" s="175" t="s">
        <v>491</v>
      </c>
      <c r="E70" s="125">
        <f t="shared" ca="1" si="68"/>
        <v>0.5</v>
      </c>
      <c r="F70" s="125">
        <f t="shared" ca="1" si="37"/>
        <v>0</v>
      </c>
      <c r="G70" s="125">
        <f t="shared" ca="1" si="38"/>
        <v>0</v>
      </c>
      <c r="H70" s="125">
        <f t="shared" ca="1" si="39"/>
        <v>0.66</v>
      </c>
      <c r="I70" s="175" t="s">
        <v>491</v>
      </c>
      <c r="J70" s="125">
        <f t="shared" ca="1" si="40"/>
        <v>0</v>
      </c>
      <c r="K70" s="125">
        <f t="shared" ca="1" si="41"/>
        <v>1</v>
      </c>
      <c r="L70" s="125">
        <f t="shared" ca="1" si="42"/>
        <v>1</v>
      </c>
      <c r="M70" s="125">
        <f t="shared" ca="1" si="43"/>
        <v>0</v>
      </c>
      <c r="N70" s="125">
        <f t="shared" ca="1" si="44"/>
        <v>0</v>
      </c>
      <c r="O70" s="125">
        <f t="shared" ca="1" si="45"/>
        <v>0</v>
      </c>
      <c r="P70" s="125">
        <f t="shared" ca="1" si="46"/>
        <v>0</v>
      </c>
      <c r="Q70" s="125">
        <f t="shared" ca="1" si="47"/>
        <v>0</v>
      </c>
      <c r="R70" s="125">
        <f t="shared" ca="1" si="48"/>
        <v>0</v>
      </c>
      <c r="S70" s="125">
        <f t="shared" ca="1" si="49"/>
        <v>0.5</v>
      </c>
      <c r="T70" s="125">
        <f t="shared" ca="1" si="50"/>
        <v>0</v>
      </c>
      <c r="U70" s="125">
        <f t="shared" ca="1" si="51"/>
        <v>0</v>
      </c>
      <c r="V70" s="125">
        <f t="shared" ca="1" si="52"/>
        <v>0.33</v>
      </c>
      <c r="W70" s="125">
        <f t="shared" ca="1" si="53"/>
        <v>0.5</v>
      </c>
      <c r="X70" s="125">
        <f t="shared" ca="1" si="54"/>
        <v>1</v>
      </c>
      <c r="Y70" s="125">
        <f t="shared" ca="1" si="55"/>
        <v>0.66</v>
      </c>
      <c r="Z70" s="125">
        <f t="shared" ca="1" si="56"/>
        <v>1</v>
      </c>
      <c r="AA70" s="125">
        <f t="shared" ca="1" si="57"/>
        <v>0.75</v>
      </c>
      <c r="AB70" s="125">
        <f t="shared" ca="1" si="58"/>
        <v>0</v>
      </c>
      <c r="AC70" s="125">
        <f t="shared" ca="1" si="59"/>
        <v>1</v>
      </c>
      <c r="AD70" s="125">
        <f t="shared" ca="1" si="60"/>
        <v>0.5</v>
      </c>
      <c r="AE70" s="125">
        <f t="shared" ca="1" si="61"/>
        <v>1</v>
      </c>
      <c r="AF70" s="125">
        <f t="shared" ca="1" si="62"/>
        <v>1</v>
      </c>
      <c r="AG70" s="125">
        <f t="shared" ca="1" si="63"/>
        <v>1</v>
      </c>
      <c r="AH70" s="125">
        <f t="shared" ca="1" si="64"/>
        <v>0.66</v>
      </c>
      <c r="AI70" s="125">
        <f t="shared" ca="1" si="65"/>
        <v>0.66</v>
      </c>
      <c r="AJ70" s="125">
        <f t="shared" ca="1" si="66"/>
        <v>0.66</v>
      </c>
      <c r="AK70" s="125">
        <f t="shared" ca="1" si="67"/>
        <v>0</v>
      </c>
    </row>
    <row r="71" spans="1:37">
      <c r="A71" s="125" t="str">
        <f t="shared" ca="1" si="36"/>
        <v>Gecko SDK</v>
      </c>
      <c r="D71" s="175" t="s">
        <v>491</v>
      </c>
      <c r="E71" s="125">
        <f t="shared" ca="1" si="68"/>
        <v>0</v>
      </c>
      <c r="F71" s="125">
        <f t="shared" ca="1" si="37"/>
        <v>0</v>
      </c>
      <c r="G71" s="125">
        <f t="shared" ca="1" si="38"/>
        <v>0</v>
      </c>
      <c r="H71" s="125">
        <f t="shared" ca="1" si="39"/>
        <v>0.33</v>
      </c>
      <c r="I71" s="175" t="s">
        <v>491</v>
      </c>
      <c r="J71" s="125">
        <f t="shared" ca="1" si="40"/>
        <v>1</v>
      </c>
      <c r="K71" s="125">
        <f t="shared" ca="1" si="41"/>
        <v>1</v>
      </c>
      <c r="L71" s="125">
        <f t="shared" ca="1" si="42"/>
        <v>1</v>
      </c>
      <c r="M71" s="125">
        <f t="shared" ca="1" si="43"/>
        <v>1</v>
      </c>
      <c r="N71" s="125">
        <f t="shared" ca="1" si="44"/>
        <v>0</v>
      </c>
      <c r="O71" s="125">
        <f t="shared" ca="1" si="45"/>
        <v>0</v>
      </c>
      <c r="P71" s="125">
        <f t="shared" ca="1" si="46"/>
        <v>0</v>
      </c>
      <c r="Q71" s="125">
        <f t="shared" ca="1" si="47"/>
        <v>0</v>
      </c>
      <c r="R71" s="125">
        <f t="shared" ca="1" si="48"/>
        <v>0</v>
      </c>
      <c r="S71" s="125">
        <f t="shared" ca="1" si="49"/>
        <v>0</v>
      </c>
      <c r="T71" s="125">
        <f t="shared" ca="1" si="50"/>
        <v>0</v>
      </c>
      <c r="U71" s="125">
        <f t="shared" ca="1" si="51"/>
        <v>0</v>
      </c>
      <c r="V71" s="125">
        <f t="shared" ca="1" si="52"/>
        <v>0</v>
      </c>
      <c r="W71" s="125">
        <f t="shared" ca="1" si="53"/>
        <v>0</v>
      </c>
      <c r="X71" s="125">
        <f t="shared" ca="1" si="54"/>
        <v>0.8</v>
      </c>
      <c r="Y71" s="125">
        <f t="shared" ca="1" si="55"/>
        <v>1</v>
      </c>
      <c r="Z71" s="125">
        <f t="shared" ca="1" si="56"/>
        <v>0</v>
      </c>
      <c r="AA71" s="125">
        <f t="shared" ca="1" si="57"/>
        <v>1</v>
      </c>
      <c r="AB71" s="125">
        <f t="shared" ca="1" si="58"/>
        <v>0.33</v>
      </c>
      <c r="AC71" s="125">
        <f t="shared" ca="1" si="59"/>
        <v>0</v>
      </c>
      <c r="AD71" s="125">
        <f t="shared" ca="1" si="60"/>
        <v>0</v>
      </c>
      <c r="AE71" s="125">
        <f t="shared" ca="1" si="61"/>
        <v>0</v>
      </c>
      <c r="AF71" s="125">
        <f t="shared" ca="1" si="62"/>
        <v>0.33</v>
      </c>
      <c r="AG71" s="125">
        <f t="shared" ca="1" si="63"/>
        <v>1</v>
      </c>
      <c r="AH71" s="125">
        <f t="shared" ca="1" si="64"/>
        <v>0</v>
      </c>
      <c r="AI71" s="125">
        <f t="shared" ca="1" si="65"/>
        <v>0</v>
      </c>
      <c r="AJ71" s="125">
        <f t="shared" ca="1" si="66"/>
        <v>0</v>
      </c>
      <c r="AK71" s="125">
        <f t="shared" ca="1" si="67"/>
        <v>0</v>
      </c>
    </row>
    <row r="72" spans="1:37">
      <c r="A72" s="125" t="str">
        <f t="shared" ca="1" si="36"/>
        <v>libstdc++</v>
      </c>
      <c r="D72" s="125">
        <f t="shared" ca="1" si="35"/>
        <v>0.25</v>
      </c>
      <c r="E72" s="175" t="s">
        <v>491</v>
      </c>
      <c r="F72" s="125">
        <f t="shared" ca="1" si="37"/>
        <v>0</v>
      </c>
      <c r="G72" s="125">
        <f t="shared" ca="1" si="38"/>
        <v>0</v>
      </c>
      <c r="H72" s="125">
        <f t="shared" ca="1" si="39"/>
        <v>0.33</v>
      </c>
      <c r="I72" s="125">
        <f t="shared" ca="1" si="69"/>
        <v>0.5</v>
      </c>
      <c r="J72" s="125">
        <f t="shared" ca="1" si="40"/>
        <v>0</v>
      </c>
      <c r="K72" s="125">
        <f t="shared" ca="1" si="41"/>
        <v>1</v>
      </c>
      <c r="L72" s="125">
        <f t="shared" ca="1" si="42"/>
        <v>1</v>
      </c>
      <c r="M72" s="125">
        <f t="shared" ca="1" si="43"/>
        <v>1</v>
      </c>
      <c r="N72" s="125">
        <f t="shared" ca="1" si="44"/>
        <v>0</v>
      </c>
      <c r="O72" s="125">
        <f t="shared" ca="1" si="45"/>
        <v>0</v>
      </c>
      <c r="P72" s="125">
        <f t="shared" ca="1" si="46"/>
        <v>0</v>
      </c>
      <c r="Q72" s="125">
        <f t="shared" ca="1" si="47"/>
        <v>0</v>
      </c>
      <c r="R72" s="125">
        <f t="shared" ca="1" si="48"/>
        <v>0</v>
      </c>
      <c r="S72" s="125">
        <f t="shared" ca="1" si="49"/>
        <v>0</v>
      </c>
      <c r="T72" s="125">
        <f t="shared" ca="1" si="50"/>
        <v>0</v>
      </c>
      <c r="U72" s="125">
        <f t="shared" ca="1" si="51"/>
        <v>0</v>
      </c>
      <c r="V72" s="125">
        <f t="shared" ca="1" si="52"/>
        <v>0</v>
      </c>
      <c r="W72" s="125">
        <f t="shared" ca="1" si="53"/>
        <v>0</v>
      </c>
      <c r="X72" s="125">
        <f t="shared" ca="1" si="54"/>
        <v>0</v>
      </c>
      <c r="Y72" s="125">
        <f t="shared" ca="1" si="55"/>
        <v>1</v>
      </c>
      <c r="Z72" s="125">
        <f t="shared" ca="1" si="56"/>
        <v>0</v>
      </c>
      <c r="AA72" s="125">
        <f t="shared" ca="1" si="57"/>
        <v>0</v>
      </c>
      <c r="AB72" s="125">
        <f t="shared" ca="1" si="58"/>
        <v>0.33</v>
      </c>
      <c r="AC72" s="125">
        <f t="shared" ca="1" si="59"/>
        <v>0</v>
      </c>
      <c r="AD72" s="125">
        <f t="shared" ca="1" si="60"/>
        <v>0</v>
      </c>
      <c r="AE72" s="125">
        <f t="shared" ca="1" si="61"/>
        <v>0</v>
      </c>
      <c r="AF72" s="125">
        <f t="shared" ca="1" si="62"/>
        <v>1</v>
      </c>
      <c r="AG72" s="125">
        <f t="shared" ca="1" si="63"/>
        <v>1</v>
      </c>
      <c r="AH72" s="125">
        <f t="shared" ca="1" si="64"/>
        <v>0</v>
      </c>
      <c r="AI72" s="125">
        <f t="shared" ca="1" si="65"/>
        <v>0</v>
      </c>
      <c r="AJ72" s="125">
        <f t="shared" ca="1" si="66"/>
        <v>0</v>
      </c>
      <c r="AK72" s="125">
        <f t="shared" ca="1" si="67"/>
        <v>0</v>
      </c>
    </row>
    <row r="73" spans="1:37">
      <c r="A73" s="125" t="str">
        <f t="shared" ca="1" si="36"/>
        <v>Notepad++</v>
      </c>
      <c r="D73" s="125">
        <f t="shared" ca="1" si="35"/>
        <v>1</v>
      </c>
      <c r="E73" s="125">
        <f t="shared" ca="1" si="68"/>
        <v>0.5</v>
      </c>
      <c r="F73" s="125">
        <f t="shared" ca="1" si="37"/>
        <v>0</v>
      </c>
      <c r="G73" s="125">
        <f t="shared" ca="1" si="38"/>
        <v>0.75</v>
      </c>
      <c r="H73" s="125">
        <f t="shared" ca="1" si="39"/>
        <v>1</v>
      </c>
      <c r="I73" s="175" t="s">
        <v>491</v>
      </c>
      <c r="J73" s="125">
        <f t="shared" ca="1" si="40"/>
        <v>1</v>
      </c>
      <c r="K73" s="125">
        <f t="shared" ca="1" si="41"/>
        <v>1</v>
      </c>
      <c r="L73" s="125">
        <f t="shared" ca="1" si="42"/>
        <v>1</v>
      </c>
      <c r="M73" s="125">
        <f t="shared" ca="1" si="43"/>
        <v>1</v>
      </c>
      <c r="N73" s="125">
        <f t="shared" ca="1" si="44"/>
        <v>0</v>
      </c>
      <c r="O73" s="125">
        <f t="shared" ca="1" si="45"/>
        <v>0</v>
      </c>
      <c r="P73" s="125">
        <f t="shared" ca="1" si="46"/>
        <v>0</v>
      </c>
      <c r="Q73" s="125">
        <f t="shared" ca="1" si="47"/>
        <v>0</v>
      </c>
      <c r="R73" s="125">
        <f t="shared" ca="1" si="48"/>
        <v>0</v>
      </c>
      <c r="S73" s="125">
        <f t="shared" ca="1" si="49"/>
        <v>0</v>
      </c>
      <c r="T73" s="125">
        <f t="shared" ca="1" si="50"/>
        <v>0</v>
      </c>
      <c r="U73" s="125">
        <f t="shared" ca="1" si="51"/>
        <v>0</v>
      </c>
      <c r="V73" s="125">
        <f t="shared" ca="1" si="52"/>
        <v>0</v>
      </c>
      <c r="W73" s="125">
        <f t="shared" ca="1" si="53"/>
        <v>0</v>
      </c>
      <c r="X73" s="125">
        <f t="shared" ca="1" si="54"/>
        <v>0.8</v>
      </c>
      <c r="Y73" s="125">
        <f t="shared" ca="1" si="55"/>
        <v>1</v>
      </c>
      <c r="Z73" s="125">
        <f t="shared" ca="1" si="56"/>
        <v>0</v>
      </c>
      <c r="AA73" s="125">
        <f t="shared" ca="1" si="57"/>
        <v>1</v>
      </c>
      <c r="AB73" s="125">
        <f t="shared" ca="1" si="58"/>
        <v>0</v>
      </c>
      <c r="AC73" s="125">
        <f t="shared" ca="1" si="59"/>
        <v>0</v>
      </c>
      <c r="AD73" s="125">
        <f t="shared" ca="1" si="60"/>
        <v>0</v>
      </c>
      <c r="AE73" s="125">
        <f t="shared" ca="1" si="61"/>
        <v>0</v>
      </c>
      <c r="AF73" s="125">
        <f t="shared" ca="1" si="62"/>
        <v>1</v>
      </c>
      <c r="AG73" s="125">
        <f t="shared" ca="1" si="63"/>
        <v>1</v>
      </c>
      <c r="AH73" s="125">
        <f t="shared" ca="1" si="64"/>
        <v>0</v>
      </c>
      <c r="AI73" s="125">
        <f t="shared" ca="1" si="65"/>
        <v>0</v>
      </c>
      <c r="AJ73" s="125">
        <f t="shared" ca="1" si="66"/>
        <v>0</v>
      </c>
      <c r="AK73" s="125">
        <f t="shared" ca="1" si="67"/>
        <v>0</v>
      </c>
    </row>
    <row r="74" spans="1:37">
      <c r="A74" s="125" t="str">
        <f t="shared" ca="1" si="36"/>
        <v>libXau</v>
      </c>
      <c r="D74" s="175" t="s">
        <v>491</v>
      </c>
      <c r="E74" s="125">
        <f t="shared" ca="1" si="68"/>
        <v>0</v>
      </c>
      <c r="F74" s="125">
        <f t="shared" ca="1" si="37"/>
        <v>0</v>
      </c>
      <c r="G74" s="125">
        <f t="shared" ca="1" si="38"/>
        <v>0</v>
      </c>
      <c r="H74" s="125">
        <f t="shared" ca="1" si="39"/>
        <v>0.33</v>
      </c>
      <c r="I74" s="175" t="s">
        <v>491</v>
      </c>
      <c r="J74" s="125">
        <f t="shared" ca="1" si="40"/>
        <v>0</v>
      </c>
      <c r="K74" s="125">
        <f t="shared" ca="1" si="41"/>
        <v>1</v>
      </c>
      <c r="L74" s="125">
        <f t="shared" ca="1" si="42"/>
        <v>1</v>
      </c>
      <c r="M74" s="125">
        <f t="shared" ca="1" si="43"/>
        <v>1</v>
      </c>
      <c r="N74" s="125">
        <f t="shared" ca="1" si="44"/>
        <v>0</v>
      </c>
      <c r="O74" s="125">
        <f t="shared" ca="1" si="45"/>
        <v>0</v>
      </c>
      <c r="P74" s="125">
        <f t="shared" ca="1" si="46"/>
        <v>0</v>
      </c>
      <c r="Q74" s="125">
        <f t="shared" ca="1" si="47"/>
        <v>0</v>
      </c>
      <c r="R74" s="125">
        <f t="shared" ca="1" si="48"/>
        <v>0</v>
      </c>
      <c r="S74" s="125">
        <f t="shared" ca="1" si="49"/>
        <v>0</v>
      </c>
      <c r="T74" s="125">
        <f t="shared" ca="1" si="50"/>
        <v>0</v>
      </c>
      <c r="U74" s="125">
        <f t="shared" ca="1" si="51"/>
        <v>0</v>
      </c>
      <c r="V74" s="125">
        <f t="shared" ca="1" si="52"/>
        <v>0</v>
      </c>
      <c r="W74" s="125">
        <f t="shared" ca="1" si="53"/>
        <v>0</v>
      </c>
      <c r="X74" s="125">
        <f t="shared" ca="1" si="54"/>
        <v>0.8</v>
      </c>
      <c r="Y74" s="125">
        <f t="shared" ca="1" si="55"/>
        <v>1</v>
      </c>
      <c r="Z74" s="125">
        <f t="shared" ca="1" si="56"/>
        <v>0</v>
      </c>
      <c r="AA74" s="125">
        <f t="shared" ca="1" si="57"/>
        <v>1</v>
      </c>
      <c r="AB74" s="125">
        <f t="shared" ca="1" si="58"/>
        <v>0.33</v>
      </c>
      <c r="AC74" s="125">
        <f t="shared" ca="1" si="59"/>
        <v>0</v>
      </c>
      <c r="AD74" s="125">
        <f t="shared" ca="1" si="60"/>
        <v>0</v>
      </c>
      <c r="AE74" s="125">
        <f t="shared" ca="1" si="61"/>
        <v>0</v>
      </c>
      <c r="AF74" s="125">
        <f t="shared" ca="1" si="62"/>
        <v>1</v>
      </c>
      <c r="AG74" s="125">
        <f t="shared" ca="1" si="63"/>
        <v>1</v>
      </c>
      <c r="AH74" s="125">
        <f t="shared" ca="1" si="64"/>
        <v>0</v>
      </c>
      <c r="AI74" s="125">
        <f t="shared" ca="1" si="65"/>
        <v>0</v>
      </c>
      <c r="AJ74" s="125">
        <f t="shared" ca="1" si="66"/>
        <v>0</v>
      </c>
      <c r="AK74" s="125">
        <f t="shared" ca="1" si="67"/>
        <v>0</v>
      </c>
    </row>
    <row r="75" spans="1:37">
      <c r="A75" s="125" t="str">
        <f t="shared" ca="1" si="36"/>
        <v>rpm</v>
      </c>
      <c r="D75" s="175" t="s">
        <v>491</v>
      </c>
      <c r="E75" s="125">
        <f t="shared" ca="1" si="68"/>
        <v>0.5</v>
      </c>
      <c r="F75" s="125">
        <f t="shared" ca="1" si="37"/>
        <v>0</v>
      </c>
      <c r="G75" s="125">
        <f t="shared" ca="1" si="38"/>
        <v>0</v>
      </c>
      <c r="H75" s="125">
        <f t="shared" ca="1" si="39"/>
        <v>0.66</v>
      </c>
      <c r="I75" s="125">
        <f t="shared" ca="1" si="69"/>
        <v>0.75</v>
      </c>
      <c r="J75" s="125">
        <f t="shared" ca="1" si="40"/>
        <v>1</v>
      </c>
      <c r="K75" s="125">
        <f t="shared" ca="1" si="41"/>
        <v>1</v>
      </c>
      <c r="L75" s="125">
        <f t="shared" ca="1" si="42"/>
        <v>1</v>
      </c>
      <c r="M75" s="125">
        <f t="shared" ca="1" si="43"/>
        <v>1</v>
      </c>
      <c r="N75" s="125">
        <f t="shared" ca="1" si="44"/>
        <v>0</v>
      </c>
      <c r="O75" s="125">
        <f t="shared" ca="1" si="45"/>
        <v>0</v>
      </c>
      <c r="P75" s="125">
        <f t="shared" ca="1" si="46"/>
        <v>0</v>
      </c>
      <c r="Q75" s="125">
        <f t="shared" ca="1" si="47"/>
        <v>0</v>
      </c>
      <c r="R75" s="125">
        <f t="shared" ca="1" si="48"/>
        <v>0</v>
      </c>
      <c r="S75" s="125">
        <f t="shared" ca="1" si="49"/>
        <v>0</v>
      </c>
      <c r="T75" s="125">
        <f t="shared" ca="1" si="50"/>
        <v>0</v>
      </c>
      <c r="U75" s="125">
        <f t="shared" ca="1" si="51"/>
        <v>0</v>
      </c>
      <c r="V75" s="125">
        <f t="shared" ca="1" si="52"/>
        <v>0</v>
      </c>
      <c r="W75" s="125">
        <f t="shared" ca="1" si="53"/>
        <v>0</v>
      </c>
      <c r="X75" s="125">
        <f t="shared" ca="1" si="54"/>
        <v>1</v>
      </c>
      <c r="Y75" s="125">
        <f t="shared" ca="1" si="55"/>
        <v>1</v>
      </c>
      <c r="Z75" s="125">
        <f t="shared" ca="1" si="56"/>
        <v>0</v>
      </c>
      <c r="AA75" s="125">
        <f t="shared" ca="1" si="57"/>
        <v>0</v>
      </c>
      <c r="AB75" s="125">
        <f t="shared" ca="1" si="58"/>
        <v>0</v>
      </c>
      <c r="AC75" s="125">
        <f t="shared" ca="1" si="59"/>
        <v>0</v>
      </c>
      <c r="AD75" s="125">
        <f t="shared" ca="1" si="60"/>
        <v>0</v>
      </c>
      <c r="AE75" s="125">
        <f t="shared" ca="1" si="61"/>
        <v>0</v>
      </c>
      <c r="AF75" s="125">
        <f t="shared" ca="1" si="62"/>
        <v>1</v>
      </c>
      <c r="AG75" s="125">
        <f t="shared" ca="1" si="63"/>
        <v>1</v>
      </c>
      <c r="AH75" s="125">
        <f t="shared" ca="1" si="64"/>
        <v>0</v>
      </c>
      <c r="AI75" s="125">
        <f t="shared" ca="1" si="65"/>
        <v>0</v>
      </c>
      <c r="AJ75" s="125">
        <f t="shared" ca="1" si="66"/>
        <v>0</v>
      </c>
      <c r="AK75" s="125">
        <f t="shared" ca="1" si="67"/>
        <v>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E1424"/>
  <sheetViews>
    <sheetView topLeftCell="M1" workbookViewId="0">
      <selection activeCell="Q11" sqref="Q11"/>
    </sheetView>
  </sheetViews>
  <sheetFormatPr defaultColWidth="9" defaultRowHeight="14.25"/>
  <cols>
    <col min="1" max="2" width="14.125" style="60" customWidth="1"/>
    <col min="3" max="4" width="10.625" style="60" customWidth="1"/>
    <col min="5" max="5" width="13.375" style="60" bestFit="1" customWidth="1"/>
    <col min="6" max="6" width="5.5" style="60" bestFit="1" customWidth="1"/>
    <col min="7" max="11" width="10.625" style="60" customWidth="1"/>
    <col min="12" max="13" width="11.875" style="60" customWidth="1"/>
    <col min="14" max="17" width="9" style="60" customWidth="1"/>
    <col min="18" max="18" width="18" style="60" bestFit="1" customWidth="1"/>
    <col min="19" max="19" width="9" style="60" customWidth="1"/>
    <col min="20" max="20" width="16.5" style="60" bestFit="1" customWidth="1"/>
    <col min="21" max="25" width="9" style="60" customWidth="1"/>
    <col min="26" max="26" width="15" style="60" bestFit="1" customWidth="1"/>
    <col min="27" max="37" width="9" style="60" customWidth="1"/>
    <col min="38" max="38" width="10.25" style="60" bestFit="1" customWidth="1"/>
    <col min="39" max="39" width="10.25" style="60" customWidth="1"/>
    <col min="40" max="40" width="9" style="60" customWidth="1"/>
    <col min="41" max="16384" width="9" style="60"/>
  </cols>
  <sheetData>
    <row r="1" spans="1:83">
      <c r="A1" s="60" t="s">
        <v>181</v>
      </c>
      <c r="E1" s="60" t="s">
        <v>140</v>
      </c>
      <c r="G1" s="60" t="s">
        <v>141</v>
      </c>
      <c r="K1" s="61" t="s">
        <v>142</v>
      </c>
      <c r="N1" s="60" t="s">
        <v>143</v>
      </c>
      <c r="P1" s="60" t="s">
        <v>182</v>
      </c>
      <c r="T1" s="60" t="s">
        <v>145</v>
      </c>
      <c r="V1" s="60" t="s">
        <v>183</v>
      </c>
      <c r="X1" s="60" t="s">
        <v>147</v>
      </c>
      <c r="Z1" s="60" t="s">
        <v>148</v>
      </c>
      <c r="AB1" s="60" t="s">
        <v>151</v>
      </c>
      <c r="AF1" s="60" t="s">
        <v>152</v>
      </c>
      <c r="AJ1" s="60" t="s">
        <v>153</v>
      </c>
      <c r="AN1" s="60" t="s">
        <v>155</v>
      </c>
      <c r="AP1" s="60" t="s">
        <v>156</v>
      </c>
      <c r="AR1" s="60" t="s">
        <v>184</v>
      </c>
      <c r="AT1" s="60" t="s">
        <v>158</v>
      </c>
      <c r="AV1" s="60" t="s">
        <v>159</v>
      </c>
      <c r="AX1" s="60" t="s">
        <v>185</v>
      </c>
      <c r="AZ1" s="60" t="s">
        <v>186</v>
      </c>
      <c r="BB1" s="60" t="s">
        <v>163</v>
      </c>
      <c r="BD1" s="60" t="s">
        <v>187</v>
      </c>
      <c r="BH1" s="60" t="s">
        <v>165</v>
      </c>
      <c r="BJ1" s="60" t="s">
        <v>188</v>
      </c>
      <c r="BL1" s="60" t="s">
        <v>189</v>
      </c>
      <c r="BN1" s="60" t="s">
        <v>190</v>
      </c>
      <c r="BP1" s="60" t="s">
        <v>191</v>
      </c>
      <c r="BR1" s="60" t="s">
        <v>171</v>
      </c>
      <c r="BT1" s="60" t="s">
        <v>172</v>
      </c>
      <c r="BV1" s="60" t="s">
        <v>173</v>
      </c>
      <c r="BX1" s="60" t="s">
        <v>174</v>
      </c>
      <c r="BZ1" s="60" t="s">
        <v>192</v>
      </c>
      <c r="CB1" s="60" t="s">
        <v>193</v>
      </c>
      <c r="CD1" s="60" t="s">
        <v>178</v>
      </c>
    </row>
    <row r="2" spans="1:83">
      <c r="A2" s="62">
        <v>0</v>
      </c>
      <c r="B2" s="62">
        <v>0.2</v>
      </c>
      <c r="C2" s="60" t="s">
        <v>21</v>
      </c>
      <c r="D2" s="62">
        <v>0</v>
      </c>
      <c r="E2" s="62" t="s">
        <v>62</v>
      </c>
      <c r="F2" s="62">
        <v>0</v>
      </c>
      <c r="G2" s="62">
        <v>0</v>
      </c>
      <c r="H2" s="62">
        <v>0.01</v>
      </c>
      <c r="I2" s="60" t="s">
        <v>35</v>
      </c>
      <c r="J2" s="63">
        <v>0</v>
      </c>
      <c r="K2" s="62" t="s">
        <v>44</v>
      </c>
      <c r="L2" s="60" t="s">
        <v>34</v>
      </c>
      <c r="M2" s="63">
        <v>1</v>
      </c>
      <c r="N2" s="60" t="s">
        <v>62</v>
      </c>
      <c r="O2" s="62">
        <v>0.33</v>
      </c>
      <c r="P2" s="64">
        <v>0</v>
      </c>
      <c r="Q2" s="64">
        <v>0.1</v>
      </c>
      <c r="R2" s="60" t="s">
        <v>56</v>
      </c>
      <c r="S2" s="62">
        <v>0</v>
      </c>
      <c r="T2" s="60" t="s">
        <v>62</v>
      </c>
      <c r="U2" s="62">
        <v>0</v>
      </c>
      <c r="V2" s="60" t="s">
        <v>194</v>
      </c>
      <c r="W2" s="62">
        <v>0</v>
      </c>
      <c r="X2" s="60" t="s">
        <v>195</v>
      </c>
      <c r="Y2" s="62">
        <v>0</v>
      </c>
      <c r="Z2" s="60" t="s">
        <v>70</v>
      </c>
      <c r="AA2" s="62">
        <v>0</v>
      </c>
      <c r="AB2" s="60" t="s">
        <v>48</v>
      </c>
      <c r="AC2" s="60" t="s">
        <v>48</v>
      </c>
      <c r="AD2" s="62" t="s">
        <v>75</v>
      </c>
      <c r="AE2" s="62">
        <v>0</v>
      </c>
      <c r="AF2" s="60" t="s">
        <v>48</v>
      </c>
      <c r="AG2" s="60" t="s">
        <v>48</v>
      </c>
      <c r="AH2" s="62" t="s">
        <v>75</v>
      </c>
      <c r="AI2" s="62">
        <v>0</v>
      </c>
      <c r="AJ2" s="62">
        <v>0</v>
      </c>
      <c r="AK2" s="62">
        <v>0.33</v>
      </c>
      <c r="AL2" s="60" t="s">
        <v>60</v>
      </c>
      <c r="AM2" s="62">
        <v>1</v>
      </c>
      <c r="AN2" s="60" t="s">
        <v>62</v>
      </c>
      <c r="AO2" s="62">
        <v>0</v>
      </c>
      <c r="AP2" s="60" t="s">
        <v>87</v>
      </c>
      <c r="AQ2" s="62">
        <v>0</v>
      </c>
      <c r="AR2" s="60" t="s">
        <v>196</v>
      </c>
      <c r="AS2" s="62">
        <v>0</v>
      </c>
      <c r="AT2" s="60" t="s">
        <v>87</v>
      </c>
      <c r="AU2" s="62">
        <v>0</v>
      </c>
      <c r="AV2" s="60" t="s">
        <v>48</v>
      </c>
      <c r="AW2" s="62">
        <v>0</v>
      </c>
      <c r="AX2" s="60" t="s">
        <v>87</v>
      </c>
      <c r="AY2" s="62">
        <v>0.33</v>
      </c>
      <c r="AZ2" s="60" t="s">
        <v>91</v>
      </c>
      <c r="BA2" s="62">
        <v>0.5</v>
      </c>
      <c r="BB2" s="60" t="s">
        <v>197</v>
      </c>
      <c r="BC2" s="62">
        <v>0.2</v>
      </c>
      <c r="BD2" s="62">
        <v>0</v>
      </c>
      <c r="BE2" s="62">
        <v>0.05</v>
      </c>
      <c r="BF2" s="60" t="s">
        <v>198</v>
      </c>
      <c r="BG2" s="62">
        <v>0.33</v>
      </c>
      <c r="BH2" s="60" t="s">
        <v>109</v>
      </c>
      <c r="BI2" s="62">
        <v>0.33</v>
      </c>
      <c r="BJ2" s="60" t="s">
        <v>114</v>
      </c>
      <c r="BK2" s="62">
        <v>0</v>
      </c>
      <c r="BL2" s="60" t="s">
        <v>116</v>
      </c>
      <c r="BM2" s="62">
        <v>0.33</v>
      </c>
      <c r="BN2" s="60" t="s">
        <v>62</v>
      </c>
      <c r="BO2" s="62">
        <v>0.25</v>
      </c>
      <c r="BP2" s="60" t="s">
        <v>120</v>
      </c>
      <c r="BQ2" s="62">
        <v>0</v>
      </c>
      <c r="BR2" s="60" t="s">
        <v>62</v>
      </c>
      <c r="BS2" s="62">
        <v>0.33</v>
      </c>
      <c r="BT2" s="60" t="s">
        <v>125</v>
      </c>
      <c r="BU2" s="62">
        <v>0.33</v>
      </c>
      <c r="BV2" s="60" t="s">
        <v>62</v>
      </c>
      <c r="BW2" s="62">
        <v>0</v>
      </c>
      <c r="BX2" s="60" t="s">
        <v>87</v>
      </c>
      <c r="BY2" s="62">
        <v>0.33</v>
      </c>
      <c r="BZ2" s="60" t="s">
        <v>87</v>
      </c>
      <c r="CA2" s="62">
        <v>0.33</v>
      </c>
      <c r="CB2" s="60" t="s">
        <v>131</v>
      </c>
      <c r="CC2" s="62">
        <v>0.33</v>
      </c>
      <c r="CD2" s="60" t="s">
        <v>199</v>
      </c>
      <c r="CE2" s="62">
        <v>0.33</v>
      </c>
    </row>
    <row r="3" spans="1:83">
      <c r="A3" s="62">
        <v>0.2</v>
      </c>
      <c r="B3" s="62">
        <v>0.4</v>
      </c>
      <c r="C3" s="60" t="s">
        <v>22</v>
      </c>
      <c r="D3" s="62">
        <v>0.25</v>
      </c>
      <c r="E3" s="62" t="s">
        <v>29</v>
      </c>
      <c r="F3" s="62">
        <v>0.5</v>
      </c>
      <c r="G3" s="62">
        <v>0.01</v>
      </c>
      <c r="H3" s="62">
        <v>0.05</v>
      </c>
      <c r="I3" s="60" t="s">
        <v>36</v>
      </c>
      <c r="J3" s="63">
        <v>0.25</v>
      </c>
      <c r="K3" s="62" t="s">
        <v>47</v>
      </c>
      <c r="L3" s="60" t="s">
        <v>50</v>
      </c>
      <c r="M3" s="63">
        <v>0.75</v>
      </c>
      <c r="N3" s="60" t="s">
        <v>29</v>
      </c>
      <c r="O3" s="62">
        <v>0.66</v>
      </c>
      <c r="P3" s="64">
        <v>0.1</v>
      </c>
      <c r="Q3" s="64">
        <v>0.25</v>
      </c>
      <c r="R3" s="60" t="s">
        <v>200</v>
      </c>
      <c r="S3" s="62">
        <v>0.25</v>
      </c>
      <c r="T3" s="60" t="s">
        <v>63</v>
      </c>
      <c r="U3" s="62">
        <v>0.33</v>
      </c>
      <c r="V3" s="60" t="s">
        <v>20</v>
      </c>
      <c r="W3" s="62">
        <v>0.33</v>
      </c>
      <c r="X3" s="60" t="s">
        <v>201</v>
      </c>
      <c r="Y3" s="62">
        <v>1</v>
      </c>
      <c r="Z3" s="60" t="s">
        <v>202</v>
      </c>
      <c r="AA3" s="62">
        <v>0.33</v>
      </c>
      <c r="AB3" s="60">
        <v>15</v>
      </c>
      <c r="AC3" s="60">
        <v>100000</v>
      </c>
      <c r="AD3" s="62" t="s">
        <v>87</v>
      </c>
      <c r="AE3" s="62">
        <v>0.25</v>
      </c>
      <c r="AF3" s="60">
        <v>15</v>
      </c>
      <c r="AG3" s="60">
        <v>100000</v>
      </c>
      <c r="AH3" s="62" t="s">
        <v>87</v>
      </c>
      <c r="AI3" s="62">
        <v>0.25</v>
      </c>
      <c r="AJ3" s="62">
        <v>0.33</v>
      </c>
      <c r="AK3" s="62">
        <v>0.66</v>
      </c>
      <c r="AL3" s="60" t="s">
        <v>83</v>
      </c>
      <c r="AM3" s="62">
        <v>0.66</v>
      </c>
      <c r="AN3" s="60" t="s">
        <v>29</v>
      </c>
      <c r="AO3" s="62">
        <v>0.33</v>
      </c>
      <c r="AP3" s="60" t="s">
        <v>29</v>
      </c>
      <c r="AQ3" s="62">
        <v>0.5</v>
      </c>
      <c r="AR3" s="60" t="s">
        <v>91</v>
      </c>
      <c r="AS3" s="62">
        <v>0.5</v>
      </c>
      <c r="AT3" s="60" t="s">
        <v>29</v>
      </c>
      <c r="AU3" s="62">
        <v>0.33</v>
      </c>
      <c r="AV3" s="60" t="s">
        <v>29</v>
      </c>
      <c r="AW3" s="62">
        <v>0.33</v>
      </c>
      <c r="AX3" s="60" t="s">
        <v>29</v>
      </c>
      <c r="AY3" s="62">
        <v>0.66</v>
      </c>
      <c r="AZ3" s="60" t="s">
        <v>92</v>
      </c>
      <c r="BA3" s="62">
        <v>1</v>
      </c>
      <c r="BB3" s="60" t="s">
        <v>203</v>
      </c>
      <c r="BC3" s="62">
        <v>0.4</v>
      </c>
      <c r="BD3" s="62">
        <v>0.05</v>
      </c>
      <c r="BE3" s="62">
        <v>0.1</v>
      </c>
      <c r="BF3" s="60" t="s">
        <v>105</v>
      </c>
      <c r="BG3" s="62">
        <v>0.66</v>
      </c>
      <c r="BH3" s="60" t="s">
        <v>110</v>
      </c>
      <c r="BI3" s="62">
        <v>0.66</v>
      </c>
      <c r="BJ3" s="60" t="s">
        <v>204</v>
      </c>
      <c r="BK3" s="62">
        <v>0.25</v>
      </c>
      <c r="BL3" s="60" t="s">
        <v>205</v>
      </c>
      <c r="BM3" s="62">
        <v>0.66</v>
      </c>
      <c r="BN3" s="60" t="s">
        <v>94</v>
      </c>
      <c r="BO3" s="62">
        <v>0.5</v>
      </c>
      <c r="BP3" s="60" t="s">
        <v>94</v>
      </c>
      <c r="BQ3" s="62">
        <v>0.5</v>
      </c>
      <c r="BR3" s="60" t="s">
        <v>29</v>
      </c>
      <c r="BS3" s="62">
        <v>0.66</v>
      </c>
      <c r="BT3" s="60" t="s">
        <v>124</v>
      </c>
      <c r="BU3" s="62">
        <v>0.66</v>
      </c>
      <c r="BV3" s="60" t="s">
        <v>29</v>
      </c>
      <c r="BW3" s="62">
        <v>0.33</v>
      </c>
      <c r="BX3" s="60" t="s">
        <v>29</v>
      </c>
      <c r="BY3" s="62">
        <v>0.66</v>
      </c>
      <c r="BZ3" s="60" t="s">
        <v>29</v>
      </c>
      <c r="CA3" s="62">
        <v>0.66</v>
      </c>
      <c r="CB3" s="60" t="s">
        <v>206</v>
      </c>
      <c r="CC3" s="62">
        <v>0.66</v>
      </c>
      <c r="CD3" s="60" t="s">
        <v>207</v>
      </c>
      <c r="CE3" s="62">
        <v>0.66</v>
      </c>
    </row>
    <row r="4" spans="1:83">
      <c r="A4" s="62">
        <v>0.4</v>
      </c>
      <c r="B4" s="62">
        <v>0.6</v>
      </c>
      <c r="C4" s="60" t="s">
        <v>20</v>
      </c>
      <c r="D4" s="62">
        <v>0.5</v>
      </c>
      <c r="E4" s="62" t="s">
        <v>60</v>
      </c>
      <c r="F4" s="62">
        <v>1</v>
      </c>
      <c r="G4" s="62">
        <v>0.05</v>
      </c>
      <c r="H4" s="62">
        <v>0.25</v>
      </c>
      <c r="I4" s="60" t="s">
        <v>20</v>
      </c>
      <c r="J4" s="63">
        <v>0.5</v>
      </c>
      <c r="K4" s="62" t="s">
        <v>43</v>
      </c>
      <c r="L4" s="60" t="s">
        <v>20</v>
      </c>
      <c r="M4" s="63">
        <v>0.5</v>
      </c>
      <c r="N4" s="60" t="s">
        <v>60</v>
      </c>
      <c r="O4" s="62">
        <v>1</v>
      </c>
      <c r="P4" s="64">
        <v>0.25</v>
      </c>
      <c r="Q4" s="64">
        <v>0.5</v>
      </c>
      <c r="R4" s="60" t="s">
        <v>58</v>
      </c>
      <c r="S4" s="62">
        <v>0.5</v>
      </c>
      <c r="T4" s="60" t="s">
        <v>61</v>
      </c>
      <c r="U4" s="62">
        <v>0.66</v>
      </c>
      <c r="V4" s="60" t="s">
        <v>208</v>
      </c>
      <c r="W4" s="62">
        <v>0.66</v>
      </c>
      <c r="Z4" s="60" t="s">
        <v>209</v>
      </c>
      <c r="AA4" s="62">
        <v>0.66</v>
      </c>
      <c r="AB4" s="60">
        <v>10</v>
      </c>
      <c r="AC4" s="60">
        <v>15</v>
      </c>
      <c r="AD4" s="62" t="s">
        <v>29</v>
      </c>
      <c r="AE4" s="62">
        <v>0.5</v>
      </c>
      <c r="AF4" s="60">
        <v>8</v>
      </c>
      <c r="AG4" s="60">
        <v>15</v>
      </c>
      <c r="AH4" s="62" t="s">
        <v>29</v>
      </c>
      <c r="AI4" s="62">
        <v>0.5</v>
      </c>
      <c r="AJ4" s="62">
        <v>0.66</v>
      </c>
      <c r="AK4" s="62">
        <v>1</v>
      </c>
      <c r="AL4" s="60" t="s">
        <v>29</v>
      </c>
      <c r="AM4" s="62">
        <v>0.33</v>
      </c>
      <c r="AN4" s="60" t="s">
        <v>94</v>
      </c>
      <c r="AO4" s="62">
        <v>0.66</v>
      </c>
      <c r="AP4" s="60" t="s">
        <v>60</v>
      </c>
      <c r="AQ4" s="62">
        <v>1</v>
      </c>
      <c r="AR4" s="60" t="s">
        <v>92</v>
      </c>
      <c r="AS4" s="62">
        <v>1</v>
      </c>
      <c r="AT4" s="60" t="s">
        <v>94</v>
      </c>
      <c r="AU4" s="62">
        <v>0.66</v>
      </c>
      <c r="AV4" s="60" t="s">
        <v>94</v>
      </c>
      <c r="AW4" s="62">
        <v>0.66</v>
      </c>
      <c r="AX4" s="60" t="s">
        <v>60</v>
      </c>
      <c r="AY4" s="62">
        <v>1</v>
      </c>
      <c r="AZ4" s="60" t="s">
        <v>48</v>
      </c>
      <c r="BA4" s="62">
        <v>0</v>
      </c>
      <c r="BB4" s="60" t="s">
        <v>210</v>
      </c>
      <c r="BC4" s="62">
        <v>0.6</v>
      </c>
      <c r="BD4" s="62">
        <v>0.1</v>
      </c>
      <c r="BE4" s="62">
        <v>1</v>
      </c>
      <c r="BF4" s="60" t="s">
        <v>106</v>
      </c>
      <c r="BG4" s="62">
        <v>1</v>
      </c>
      <c r="BH4" s="60" t="s">
        <v>108</v>
      </c>
      <c r="BI4" s="62">
        <v>1</v>
      </c>
      <c r="BJ4" s="60" t="s">
        <v>211</v>
      </c>
      <c r="BK4" s="62">
        <v>0.5</v>
      </c>
      <c r="BL4" s="60" t="s">
        <v>117</v>
      </c>
      <c r="BM4" s="62">
        <v>1</v>
      </c>
      <c r="BN4" s="60" t="s">
        <v>29</v>
      </c>
      <c r="BO4" s="62">
        <v>0.75</v>
      </c>
      <c r="BP4" s="60" t="s">
        <v>60</v>
      </c>
      <c r="BQ4" s="62">
        <v>1</v>
      </c>
      <c r="BR4" s="60" t="s">
        <v>60</v>
      </c>
      <c r="BS4" s="62">
        <v>1</v>
      </c>
      <c r="BT4" s="60" t="s">
        <v>123</v>
      </c>
      <c r="BU4" s="62">
        <v>1</v>
      </c>
      <c r="BV4" s="60" t="s">
        <v>94</v>
      </c>
      <c r="BW4" s="62">
        <v>0.66</v>
      </c>
      <c r="BX4" s="60" t="s">
        <v>60</v>
      </c>
      <c r="BY4" s="62">
        <v>1</v>
      </c>
      <c r="BZ4" s="60" t="s">
        <v>60</v>
      </c>
      <c r="CA4" s="62">
        <v>1</v>
      </c>
      <c r="CB4" s="60" t="s">
        <v>60</v>
      </c>
      <c r="CC4" s="62">
        <v>1</v>
      </c>
      <c r="CD4" s="60" t="s">
        <v>206</v>
      </c>
      <c r="CE4" s="62">
        <v>1</v>
      </c>
    </row>
    <row r="5" spans="1:83">
      <c r="A5" s="62">
        <v>0.6</v>
      </c>
      <c r="B5" s="62">
        <v>0.8</v>
      </c>
      <c r="C5" s="60" t="s">
        <v>18</v>
      </c>
      <c r="D5" s="62">
        <v>0.75</v>
      </c>
      <c r="E5" s="62"/>
      <c r="F5" s="62"/>
      <c r="G5" s="62">
        <v>0.25</v>
      </c>
      <c r="H5" s="62">
        <v>0.5</v>
      </c>
      <c r="I5" s="60" t="s">
        <v>50</v>
      </c>
      <c r="J5" s="63">
        <v>0.75</v>
      </c>
      <c r="K5" s="62" t="s">
        <v>46</v>
      </c>
      <c r="L5" s="60" t="s">
        <v>36</v>
      </c>
      <c r="M5" s="63">
        <v>0.25</v>
      </c>
      <c r="N5" s="60" t="s">
        <v>48</v>
      </c>
      <c r="O5" s="62">
        <v>0.33</v>
      </c>
      <c r="P5" s="64">
        <v>0.5</v>
      </c>
      <c r="Q5" s="64">
        <v>1</v>
      </c>
      <c r="R5" s="60" t="s">
        <v>57</v>
      </c>
      <c r="S5" s="62">
        <v>0.75</v>
      </c>
      <c r="T5" s="60" t="s">
        <v>60</v>
      </c>
      <c r="U5" s="62">
        <v>1</v>
      </c>
      <c r="V5" s="60" t="s">
        <v>212</v>
      </c>
      <c r="W5" s="62">
        <v>1</v>
      </c>
      <c r="Z5" s="60" t="s">
        <v>213</v>
      </c>
      <c r="AA5" s="62">
        <v>1</v>
      </c>
      <c r="AB5" s="60">
        <v>5</v>
      </c>
      <c r="AC5" s="60">
        <v>10</v>
      </c>
      <c r="AD5" s="62" t="s">
        <v>94</v>
      </c>
      <c r="AE5" s="62">
        <v>0.75</v>
      </c>
      <c r="AF5" s="60">
        <v>3</v>
      </c>
      <c r="AG5" s="60">
        <v>8</v>
      </c>
      <c r="AH5" s="62" t="s">
        <v>94</v>
      </c>
      <c r="AI5" s="62">
        <v>0.75</v>
      </c>
      <c r="AJ5" s="62">
        <v>1</v>
      </c>
      <c r="AK5" s="62">
        <v>100</v>
      </c>
      <c r="AL5" s="60" t="s">
        <v>84</v>
      </c>
      <c r="AM5" s="62">
        <v>0</v>
      </c>
      <c r="AN5" s="60" t="s">
        <v>60</v>
      </c>
      <c r="AO5" s="62">
        <v>1</v>
      </c>
      <c r="AP5" s="60" t="s">
        <v>48</v>
      </c>
      <c r="AQ5" s="62">
        <v>0</v>
      </c>
      <c r="AR5" s="60" t="s">
        <v>48</v>
      </c>
      <c r="AS5" s="62">
        <v>0</v>
      </c>
      <c r="AT5" s="60" t="s">
        <v>60</v>
      </c>
      <c r="AU5" s="62">
        <v>1</v>
      </c>
      <c r="AV5" s="60" t="s">
        <v>60</v>
      </c>
      <c r="AW5" s="62">
        <v>1</v>
      </c>
      <c r="AX5" s="60" t="s">
        <v>48</v>
      </c>
      <c r="AY5" s="62">
        <v>0</v>
      </c>
      <c r="BB5" s="60" t="s">
        <v>101</v>
      </c>
      <c r="BC5" s="62">
        <v>0.8</v>
      </c>
      <c r="BH5" s="60" t="s">
        <v>48</v>
      </c>
      <c r="BI5" s="62">
        <v>0</v>
      </c>
      <c r="BJ5" s="60" t="s">
        <v>113</v>
      </c>
      <c r="BK5" s="62">
        <v>0.75</v>
      </c>
      <c r="BL5" s="60" t="s">
        <v>48</v>
      </c>
      <c r="BM5" s="62">
        <v>0</v>
      </c>
      <c r="BN5" s="60" t="s">
        <v>60</v>
      </c>
      <c r="BO5" s="62">
        <v>1</v>
      </c>
      <c r="BP5" s="60" t="s">
        <v>48</v>
      </c>
      <c r="BQ5" s="62">
        <v>0</v>
      </c>
      <c r="BR5" s="60" t="s">
        <v>48</v>
      </c>
      <c r="BS5" s="62">
        <v>0</v>
      </c>
      <c r="BT5" s="60" t="s">
        <v>48</v>
      </c>
      <c r="BU5" s="62">
        <v>0</v>
      </c>
      <c r="BV5" s="60" t="s">
        <v>60</v>
      </c>
      <c r="BW5" s="62">
        <v>1</v>
      </c>
      <c r="BX5" s="60" t="s">
        <v>48</v>
      </c>
      <c r="BY5" s="62">
        <v>0</v>
      </c>
      <c r="BZ5" s="60" t="s">
        <v>48</v>
      </c>
      <c r="CA5" s="62">
        <v>0</v>
      </c>
      <c r="CB5" s="60" t="s">
        <v>48</v>
      </c>
      <c r="CC5" s="62">
        <v>0</v>
      </c>
      <c r="CD5" s="60" t="s">
        <v>48</v>
      </c>
      <c r="CE5" s="62">
        <v>0</v>
      </c>
    </row>
    <row r="6" spans="1:83">
      <c r="A6" s="62">
        <v>0.8</v>
      </c>
      <c r="B6" s="62">
        <v>1</v>
      </c>
      <c r="C6" s="60" t="s">
        <v>19</v>
      </c>
      <c r="D6" s="62">
        <v>1</v>
      </c>
      <c r="E6" s="62"/>
      <c r="F6" s="62"/>
      <c r="G6" s="62">
        <v>0.5</v>
      </c>
      <c r="H6" s="62">
        <v>1000</v>
      </c>
      <c r="I6" s="60" t="s">
        <v>34</v>
      </c>
      <c r="J6" s="63">
        <v>1</v>
      </c>
      <c r="K6" s="62" t="s">
        <v>45</v>
      </c>
      <c r="L6" s="60" t="s">
        <v>35</v>
      </c>
      <c r="M6" s="63">
        <v>0</v>
      </c>
      <c r="P6" s="64">
        <v>1</v>
      </c>
      <c r="Q6" s="64">
        <v>10</v>
      </c>
      <c r="R6" s="60" t="s">
        <v>55</v>
      </c>
      <c r="S6" s="62">
        <v>1</v>
      </c>
      <c r="T6" s="60" t="s">
        <v>48</v>
      </c>
      <c r="U6" s="62">
        <v>0</v>
      </c>
      <c r="AB6" s="60">
        <v>0</v>
      </c>
      <c r="AC6" s="60">
        <v>5</v>
      </c>
      <c r="AD6" s="60" t="s">
        <v>60</v>
      </c>
      <c r="AE6" s="63">
        <v>1</v>
      </c>
      <c r="AF6" s="60">
        <v>0</v>
      </c>
      <c r="AG6" s="60">
        <v>3</v>
      </c>
      <c r="AH6" s="60" t="s">
        <v>60</v>
      </c>
      <c r="AI6" s="63">
        <v>1</v>
      </c>
      <c r="AJ6" s="60" t="s">
        <v>48</v>
      </c>
      <c r="AL6" s="60" t="s">
        <v>48</v>
      </c>
      <c r="AM6" s="62">
        <v>0</v>
      </c>
      <c r="AN6" s="60" t="s">
        <v>48</v>
      </c>
      <c r="AO6" s="62">
        <v>0</v>
      </c>
      <c r="AT6" s="60" t="s">
        <v>48</v>
      </c>
      <c r="AU6" s="62">
        <v>0</v>
      </c>
      <c r="BB6" s="60" t="s">
        <v>102</v>
      </c>
      <c r="BC6" s="62">
        <v>1</v>
      </c>
      <c r="BJ6" s="60" t="s">
        <v>112</v>
      </c>
      <c r="BK6" s="62">
        <v>1</v>
      </c>
      <c r="BN6" s="60" t="s">
        <v>48</v>
      </c>
      <c r="BO6" s="62">
        <v>0</v>
      </c>
      <c r="BV6" s="60" t="s">
        <v>48</v>
      </c>
      <c r="BW6" s="62">
        <v>0</v>
      </c>
    </row>
    <row r="7" spans="1:83">
      <c r="G7" s="60" t="s">
        <v>48</v>
      </c>
      <c r="H7" s="60" t="s">
        <v>48</v>
      </c>
      <c r="I7" s="60" t="s">
        <v>48</v>
      </c>
      <c r="J7" s="62">
        <v>0</v>
      </c>
      <c r="K7" s="60" t="s">
        <v>48</v>
      </c>
      <c r="L7" s="60" t="s">
        <v>48</v>
      </c>
      <c r="M7" s="62">
        <v>0</v>
      </c>
      <c r="BJ7" s="60" t="s">
        <v>48</v>
      </c>
      <c r="BK7" s="62">
        <v>0</v>
      </c>
    </row>
    <row r="8" spans="1:83">
      <c r="K8" s="65"/>
    </row>
    <row r="9" spans="1:83">
      <c r="K9" s="65"/>
    </row>
    <row r="10" spans="1:83">
      <c r="K10" s="65"/>
    </row>
    <row r="11" spans="1:83">
      <c r="K11" s="65"/>
    </row>
    <row r="12" spans="1:83">
      <c r="K12" s="65"/>
    </row>
    <row r="13" spans="1:83">
      <c r="K13" s="65"/>
    </row>
    <row r="14" spans="1:83">
      <c r="K14" s="65"/>
    </row>
    <row r="15" spans="1:83">
      <c r="K15" s="65"/>
    </row>
    <row r="16" spans="1:83">
      <c r="K16" s="65"/>
    </row>
    <row r="17" spans="11:11">
      <c r="K17" s="65"/>
    </row>
    <row r="18" spans="11:11">
      <c r="K18" s="65"/>
    </row>
    <row r="19" spans="11:11">
      <c r="K19" s="65"/>
    </row>
    <row r="20" spans="11:11">
      <c r="K20" s="65"/>
    </row>
    <row r="21" spans="11:11">
      <c r="K21" s="65"/>
    </row>
    <row r="22" spans="11:11">
      <c r="K22" s="65"/>
    </row>
    <row r="23" spans="11:11">
      <c r="K23" s="65"/>
    </row>
    <row r="24" spans="11:11">
      <c r="K24" s="65"/>
    </row>
    <row r="25" spans="11:11">
      <c r="K25" s="65"/>
    </row>
    <row r="26" spans="11:11">
      <c r="K26" s="65"/>
    </row>
    <row r="27" spans="11:11">
      <c r="K27" s="61"/>
    </row>
    <row r="28" spans="11:11">
      <c r="K28" s="61"/>
    </row>
    <row r="29" spans="11:11">
      <c r="K29" s="61"/>
    </row>
    <row r="30" spans="11:11">
      <c r="K30" s="61"/>
    </row>
    <row r="31" spans="11:11">
      <c r="K31" s="61"/>
    </row>
    <row r="34" spans="11:11">
      <c r="K34" s="65"/>
    </row>
    <row r="35" spans="11:11">
      <c r="K35" s="65"/>
    </row>
    <row r="36" spans="11:11">
      <c r="K36" s="65"/>
    </row>
    <row r="37" spans="11:11">
      <c r="K37" s="65"/>
    </row>
    <row r="38" spans="11:11">
      <c r="K38" s="65"/>
    </row>
    <row r="39" spans="11:11">
      <c r="K39" s="65"/>
    </row>
    <row r="40" spans="11:11">
      <c r="K40" s="65"/>
    </row>
    <row r="41" spans="11:11">
      <c r="K41" s="65"/>
    </row>
    <row r="42" spans="11:11">
      <c r="K42" s="65"/>
    </row>
    <row r="43" spans="11:11">
      <c r="K43" s="65"/>
    </row>
    <row r="44" spans="11:11">
      <c r="K44" s="65"/>
    </row>
    <row r="45" spans="11:11">
      <c r="K45" s="65"/>
    </row>
    <row r="46" spans="11:11">
      <c r="K46" s="65"/>
    </row>
    <row r="47" spans="11:11">
      <c r="K47" s="65"/>
    </row>
    <row r="48" spans="11:11">
      <c r="K48" s="65"/>
    </row>
    <row r="49" spans="11:11">
      <c r="K49" s="65"/>
    </row>
    <row r="50" spans="11:11">
      <c r="K50" s="65"/>
    </row>
    <row r="51" spans="11:11">
      <c r="K51" s="65"/>
    </row>
    <row r="52" spans="11:11">
      <c r="K52" s="65"/>
    </row>
    <row r="53" spans="11:11">
      <c r="K53" s="65"/>
    </row>
    <row r="54" spans="11:11">
      <c r="K54" s="65"/>
    </row>
    <row r="55" spans="11:11">
      <c r="K55" s="65"/>
    </row>
    <row r="56" spans="11:11">
      <c r="K56" s="65"/>
    </row>
    <row r="57" spans="11:11">
      <c r="K57" s="65"/>
    </row>
    <row r="58" spans="11:11">
      <c r="K58" s="65"/>
    </row>
    <row r="59" spans="11:11">
      <c r="K59" s="65"/>
    </row>
    <row r="60" spans="11:11">
      <c r="K60" s="65"/>
    </row>
    <row r="61" spans="11:11">
      <c r="K61" s="65"/>
    </row>
    <row r="62" spans="11:11">
      <c r="K62" s="65"/>
    </row>
    <row r="63" spans="11:11">
      <c r="K63" s="65"/>
    </row>
    <row r="64" spans="11:11">
      <c r="K64" s="65"/>
    </row>
    <row r="65" spans="11:11">
      <c r="K65" s="65"/>
    </row>
    <row r="66" spans="11:11">
      <c r="K66" s="65"/>
    </row>
    <row r="67" spans="11:11">
      <c r="K67" s="65"/>
    </row>
    <row r="68" spans="11:11">
      <c r="K68" s="65"/>
    </row>
    <row r="69" spans="11:11">
      <c r="K69" s="65"/>
    </row>
    <row r="70" spans="11:11">
      <c r="K70" s="65"/>
    </row>
    <row r="71" spans="11:11">
      <c r="K71" s="65"/>
    </row>
    <row r="72" spans="11:11">
      <c r="K72" s="65"/>
    </row>
    <row r="73" spans="11:11">
      <c r="K73" s="65"/>
    </row>
    <row r="74" spans="11:11">
      <c r="K74" s="65"/>
    </row>
    <row r="75" spans="11:11">
      <c r="K75" s="65"/>
    </row>
    <row r="76" spans="11:11">
      <c r="K76" s="65"/>
    </row>
    <row r="77" spans="11:11">
      <c r="K77" s="65"/>
    </row>
    <row r="78" spans="11:11">
      <c r="K78" s="65"/>
    </row>
    <row r="79" spans="11:11">
      <c r="K79" s="65"/>
    </row>
    <row r="80" spans="11:11">
      <c r="K80" s="65"/>
    </row>
    <row r="81" spans="11:11">
      <c r="K81" s="65"/>
    </row>
    <row r="82" spans="11:11">
      <c r="K82" s="65"/>
    </row>
    <row r="83" spans="11:11">
      <c r="K83" s="65"/>
    </row>
    <row r="84" spans="11:11">
      <c r="K84" s="65"/>
    </row>
    <row r="85" spans="11:11">
      <c r="K85" s="65"/>
    </row>
    <row r="86" spans="11:11">
      <c r="K86" s="65"/>
    </row>
    <row r="87" spans="11:11">
      <c r="K87" s="65"/>
    </row>
    <row r="88" spans="11:11">
      <c r="K88" s="65"/>
    </row>
    <row r="89" spans="11:11">
      <c r="K89" s="65"/>
    </row>
    <row r="90" spans="11:11">
      <c r="K90" s="65"/>
    </row>
    <row r="91" spans="11:11">
      <c r="K91" s="65"/>
    </row>
    <row r="92" spans="11:11">
      <c r="K92" s="65"/>
    </row>
    <row r="93" spans="11:11">
      <c r="K93" s="65"/>
    </row>
    <row r="94" spans="11:11">
      <c r="K94" s="65"/>
    </row>
    <row r="95" spans="11:11">
      <c r="K95" s="65"/>
    </row>
    <row r="96" spans="11:11">
      <c r="K96" s="65"/>
    </row>
    <row r="97" spans="11:11">
      <c r="K97" s="65"/>
    </row>
    <row r="98" spans="11:11">
      <c r="K98" s="65"/>
    </row>
    <row r="99" spans="11:11">
      <c r="K99" s="65"/>
    </row>
    <row r="100" spans="11:11">
      <c r="K100" s="65"/>
    </row>
    <row r="101" spans="11:11">
      <c r="K101" s="65"/>
    </row>
    <row r="102" spans="11:11">
      <c r="K102" s="65"/>
    </row>
    <row r="103" spans="11:11">
      <c r="K103" s="65"/>
    </row>
    <row r="104" spans="11:11">
      <c r="K104" s="65"/>
    </row>
    <row r="105" spans="11:11">
      <c r="K105" s="65"/>
    </row>
    <row r="106" spans="11:11">
      <c r="K106" s="65"/>
    </row>
    <row r="107" spans="11:11">
      <c r="K107" s="65"/>
    </row>
    <row r="108" spans="11:11">
      <c r="K108" s="65"/>
    </row>
    <row r="109" spans="11:11">
      <c r="K109" s="65"/>
    </row>
    <row r="110" spans="11:11">
      <c r="K110" s="65"/>
    </row>
    <row r="111" spans="11:11">
      <c r="K111" s="65"/>
    </row>
    <row r="112" spans="11:11">
      <c r="K112" s="65"/>
    </row>
    <row r="113" spans="11:11">
      <c r="K113" s="65"/>
    </row>
    <row r="114" spans="11:11">
      <c r="K114" s="65"/>
    </row>
    <row r="115" spans="11:11">
      <c r="K115" s="65"/>
    </row>
    <row r="116" spans="11:11">
      <c r="K116" s="65"/>
    </row>
    <row r="117" spans="11:11">
      <c r="K117" s="65"/>
    </row>
    <row r="118" spans="11:11">
      <c r="K118" s="65"/>
    </row>
    <row r="119" spans="11:11">
      <c r="K119" s="65"/>
    </row>
    <row r="120" spans="11:11">
      <c r="K120" s="65"/>
    </row>
    <row r="121" spans="11:11">
      <c r="K121" s="65"/>
    </row>
    <row r="122" spans="11:11">
      <c r="K122" s="65"/>
    </row>
    <row r="123" spans="11:11">
      <c r="K123" s="65"/>
    </row>
    <row r="124" spans="11:11">
      <c r="K124" s="65"/>
    </row>
    <row r="125" spans="11:11">
      <c r="K125" s="65"/>
    </row>
    <row r="126" spans="11:11">
      <c r="K126" s="65"/>
    </row>
    <row r="127" spans="11:11">
      <c r="K127" s="65"/>
    </row>
    <row r="128" spans="11:11">
      <c r="K128" s="65"/>
    </row>
    <row r="129" spans="11:11">
      <c r="K129" s="65"/>
    </row>
    <row r="130" spans="11:11">
      <c r="K130" s="65"/>
    </row>
    <row r="131" spans="11:11">
      <c r="K131" s="65"/>
    </row>
    <row r="132" spans="11:11">
      <c r="K132" s="65"/>
    </row>
    <row r="133" spans="11:11">
      <c r="K133" s="65"/>
    </row>
    <row r="134" spans="11:11">
      <c r="K134" s="65"/>
    </row>
    <row r="135" spans="11:11">
      <c r="K135" s="65"/>
    </row>
    <row r="136" spans="11:11">
      <c r="K136" s="65"/>
    </row>
    <row r="137" spans="11:11">
      <c r="K137" s="65"/>
    </row>
    <row r="138" spans="11:11">
      <c r="K138" s="65"/>
    </row>
    <row r="139" spans="11:11">
      <c r="K139" s="65"/>
    </row>
    <row r="140" spans="11:11">
      <c r="K140" s="65"/>
    </row>
    <row r="141" spans="11:11">
      <c r="K141" s="65"/>
    </row>
    <row r="142" spans="11:11">
      <c r="K142" s="65"/>
    </row>
    <row r="143" spans="11:11">
      <c r="K143" s="65"/>
    </row>
    <row r="144" spans="11:11">
      <c r="K144" s="65"/>
    </row>
    <row r="145" spans="11:11">
      <c r="K145" s="65"/>
    </row>
    <row r="146" spans="11:11">
      <c r="K146" s="65"/>
    </row>
    <row r="147" spans="11:11">
      <c r="K147" s="65"/>
    </row>
    <row r="148" spans="11:11">
      <c r="K148" s="65"/>
    </row>
    <row r="149" spans="11:11">
      <c r="K149" s="65"/>
    </row>
    <row r="150" spans="11:11">
      <c r="K150" s="65"/>
    </row>
    <row r="151" spans="11:11">
      <c r="K151" s="65"/>
    </row>
    <row r="152" spans="11:11">
      <c r="K152" s="65"/>
    </row>
    <row r="153" spans="11:11">
      <c r="K153" s="65"/>
    </row>
    <row r="154" spans="11:11">
      <c r="K154" s="65"/>
    </row>
    <row r="155" spans="11:11">
      <c r="K155" s="65"/>
    </row>
    <row r="156" spans="11:11">
      <c r="K156" s="65"/>
    </row>
    <row r="157" spans="11:11">
      <c r="K157" s="65"/>
    </row>
    <row r="158" spans="11:11">
      <c r="K158" s="65"/>
    </row>
    <row r="159" spans="11:11">
      <c r="K159" s="65"/>
    </row>
    <row r="160" spans="11:11">
      <c r="K160" s="65"/>
    </row>
    <row r="161" spans="11:11">
      <c r="K161" s="65"/>
    </row>
    <row r="162" spans="11:11">
      <c r="K162" s="65"/>
    </row>
    <row r="163" spans="11:11">
      <c r="K163" s="65"/>
    </row>
    <row r="164" spans="11:11">
      <c r="K164" s="65"/>
    </row>
    <row r="165" spans="11:11">
      <c r="K165" s="65"/>
    </row>
    <row r="166" spans="11:11">
      <c r="K166" s="65"/>
    </row>
    <row r="167" spans="11:11">
      <c r="K167" s="65"/>
    </row>
    <row r="168" spans="11:11">
      <c r="K168" s="65"/>
    </row>
    <row r="169" spans="11:11">
      <c r="K169" s="65"/>
    </row>
    <row r="170" spans="11:11">
      <c r="K170" s="65"/>
    </row>
    <row r="171" spans="11:11">
      <c r="K171" s="65"/>
    </row>
    <row r="172" spans="11:11">
      <c r="K172" s="65"/>
    </row>
    <row r="173" spans="11:11">
      <c r="K173" s="65"/>
    </row>
    <row r="174" spans="11:11">
      <c r="K174" s="65"/>
    </row>
    <row r="175" spans="11:11">
      <c r="K175" s="65"/>
    </row>
    <row r="176" spans="11:11">
      <c r="K176" s="65"/>
    </row>
    <row r="177" spans="11:11">
      <c r="K177" s="65"/>
    </row>
    <row r="178" spans="11:11">
      <c r="K178" s="65"/>
    </row>
    <row r="179" spans="11:11">
      <c r="K179" s="65"/>
    </row>
    <row r="180" spans="11:11">
      <c r="K180" s="65"/>
    </row>
    <row r="181" spans="11:11">
      <c r="K181" s="65"/>
    </row>
    <row r="182" spans="11:11">
      <c r="K182" s="65"/>
    </row>
    <row r="183" spans="11:11">
      <c r="K183" s="65"/>
    </row>
    <row r="184" spans="11:11">
      <c r="K184" s="65"/>
    </row>
    <row r="185" spans="11:11">
      <c r="K185" s="65"/>
    </row>
    <row r="186" spans="11:11">
      <c r="K186" s="65"/>
    </row>
    <row r="187" spans="11:11">
      <c r="K187" s="65"/>
    </row>
    <row r="188" spans="11:11">
      <c r="K188" s="65"/>
    </row>
    <row r="189" spans="11:11">
      <c r="K189" s="65"/>
    </row>
    <row r="190" spans="11:11">
      <c r="K190" s="65"/>
    </row>
    <row r="191" spans="11:11">
      <c r="K191" s="65"/>
    </row>
    <row r="192" spans="11:11">
      <c r="K192" s="65"/>
    </row>
    <row r="193" spans="11:11">
      <c r="K193" s="65"/>
    </row>
    <row r="194" spans="11:11">
      <c r="K194" s="65"/>
    </row>
    <row r="195" spans="11:11">
      <c r="K195" s="65"/>
    </row>
    <row r="196" spans="11:11">
      <c r="K196" s="65"/>
    </row>
    <row r="197" spans="11:11">
      <c r="K197" s="65"/>
    </row>
    <row r="198" spans="11:11">
      <c r="K198" s="65"/>
    </row>
    <row r="199" spans="11:11">
      <c r="K199" s="65"/>
    </row>
    <row r="200" spans="11:11">
      <c r="K200" s="65"/>
    </row>
    <row r="201" spans="11:11">
      <c r="K201" s="65"/>
    </row>
    <row r="202" spans="11:11">
      <c r="K202" s="65"/>
    </row>
    <row r="203" spans="11:11">
      <c r="K203" s="65"/>
    </row>
    <row r="204" spans="11:11">
      <c r="K204" s="65"/>
    </row>
    <row r="205" spans="11:11">
      <c r="K205" s="65"/>
    </row>
    <row r="206" spans="11:11">
      <c r="K206" s="65"/>
    </row>
    <row r="207" spans="11:11">
      <c r="K207" s="65"/>
    </row>
    <row r="208" spans="11:11">
      <c r="K208" s="65"/>
    </row>
    <row r="209" spans="11:11">
      <c r="K209" s="65"/>
    </row>
    <row r="210" spans="11:11">
      <c r="K210" s="65"/>
    </row>
    <row r="211" spans="11:11">
      <c r="K211" s="65"/>
    </row>
    <row r="212" spans="11:11">
      <c r="K212" s="65"/>
    </row>
    <row r="213" spans="11:11">
      <c r="K213" s="65"/>
    </row>
    <row r="214" spans="11:11">
      <c r="K214" s="65"/>
    </row>
    <row r="215" spans="11:11">
      <c r="K215" s="65"/>
    </row>
    <row r="216" spans="11:11">
      <c r="K216" s="65"/>
    </row>
    <row r="217" spans="11:11">
      <c r="K217" s="65"/>
    </row>
    <row r="218" spans="11:11">
      <c r="K218" s="65"/>
    </row>
    <row r="219" spans="11:11">
      <c r="K219" s="65"/>
    </row>
    <row r="220" spans="11:11">
      <c r="K220" s="65"/>
    </row>
    <row r="221" spans="11:11">
      <c r="K221" s="65"/>
    </row>
    <row r="222" spans="11:11">
      <c r="K222" s="65"/>
    </row>
    <row r="223" spans="11:11">
      <c r="K223" s="65"/>
    </row>
    <row r="224" spans="11:11">
      <c r="K224" s="65"/>
    </row>
    <row r="225" spans="11:11">
      <c r="K225" s="65"/>
    </row>
    <row r="226" spans="11:11">
      <c r="K226" s="65"/>
    </row>
    <row r="227" spans="11:11">
      <c r="K227" s="65"/>
    </row>
    <row r="228" spans="11:11">
      <c r="K228" s="65"/>
    </row>
    <row r="229" spans="11:11">
      <c r="K229" s="65"/>
    </row>
    <row r="230" spans="11:11">
      <c r="K230" s="65"/>
    </row>
    <row r="231" spans="11:11">
      <c r="K231" s="65"/>
    </row>
    <row r="232" spans="11:11">
      <c r="K232" s="65"/>
    </row>
    <row r="233" spans="11:11">
      <c r="K233" s="65"/>
    </row>
    <row r="234" spans="11:11">
      <c r="K234" s="65"/>
    </row>
    <row r="235" spans="11:11">
      <c r="K235" s="65"/>
    </row>
    <row r="236" spans="11:11">
      <c r="K236" s="65"/>
    </row>
    <row r="237" spans="11:11">
      <c r="K237" s="65"/>
    </row>
    <row r="238" spans="11:11">
      <c r="K238" s="65"/>
    </row>
    <row r="239" spans="11:11">
      <c r="K239" s="65"/>
    </row>
    <row r="240" spans="11:11">
      <c r="K240" s="65"/>
    </row>
    <row r="241" spans="11:11">
      <c r="K241" s="65"/>
    </row>
    <row r="242" spans="11:11">
      <c r="K242" s="65"/>
    </row>
    <row r="243" spans="11:11">
      <c r="K243" s="65"/>
    </row>
    <row r="244" spans="11:11">
      <c r="K244" s="65"/>
    </row>
    <row r="245" spans="11:11">
      <c r="K245" s="65"/>
    </row>
    <row r="246" spans="11:11">
      <c r="K246" s="65"/>
    </row>
    <row r="247" spans="11:11">
      <c r="K247" s="65"/>
    </row>
    <row r="248" spans="11:11">
      <c r="K248" s="65"/>
    </row>
    <row r="249" spans="11:11">
      <c r="K249" s="65"/>
    </row>
    <row r="250" spans="11:11">
      <c r="K250" s="65"/>
    </row>
    <row r="251" spans="11:11">
      <c r="K251" s="65"/>
    </row>
    <row r="252" spans="11:11">
      <c r="K252" s="65"/>
    </row>
    <row r="253" spans="11:11">
      <c r="K253" s="65"/>
    </row>
    <row r="254" spans="11:11">
      <c r="K254" s="65"/>
    </row>
    <row r="255" spans="11:11">
      <c r="K255" s="65"/>
    </row>
    <row r="256" spans="11:11">
      <c r="K256" s="65"/>
    </row>
    <row r="257" spans="11:11">
      <c r="K257" s="65"/>
    </row>
    <row r="258" spans="11:11">
      <c r="K258" s="65"/>
    </row>
    <row r="259" spans="11:11">
      <c r="K259" s="65"/>
    </row>
    <row r="260" spans="11:11">
      <c r="K260" s="65"/>
    </row>
    <row r="261" spans="11:11">
      <c r="K261" s="65"/>
    </row>
    <row r="262" spans="11:11">
      <c r="K262" s="65"/>
    </row>
    <row r="263" spans="11:11">
      <c r="K263" s="65"/>
    </row>
    <row r="264" spans="11:11">
      <c r="K264" s="65"/>
    </row>
    <row r="265" spans="11:11">
      <c r="K265" s="65"/>
    </row>
    <row r="266" spans="11:11">
      <c r="K266" s="65"/>
    </row>
    <row r="267" spans="11:11">
      <c r="K267" s="65"/>
    </row>
    <row r="268" spans="11:11">
      <c r="K268" s="65"/>
    </row>
    <row r="269" spans="11:11">
      <c r="K269" s="65"/>
    </row>
    <row r="270" spans="11:11">
      <c r="K270" s="65"/>
    </row>
    <row r="271" spans="11:11">
      <c r="K271" s="65"/>
    </row>
    <row r="272" spans="11:11">
      <c r="K272" s="65"/>
    </row>
    <row r="273" spans="11:11">
      <c r="K273" s="65"/>
    </row>
    <row r="274" spans="11:11">
      <c r="K274" s="65"/>
    </row>
    <row r="275" spans="11:11">
      <c r="K275" s="65"/>
    </row>
    <row r="276" spans="11:11">
      <c r="K276" s="65"/>
    </row>
    <row r="277" spans="11:11">
      <c r="K277" s="65"/>
    </row>
    <row r="278" spans="11:11">
      <c r="K278" s="65"/>
    </row>
    <row r="279" spans="11:11">
      <c r="K279" s="65"/>
    </row>
    <row r="280" spans="11:11">
      <c r="K280" s="65"/>
    </row>
    <row r="281" spans="11:11">
      <c r="K281" s="65"/>
    </row>
    <row r="282" spans="11:11">
      <c r="K282" s="65"/>
    </row>
    <row r="283" spans="11:11">
      <c r="K283" s="65"/>
    </row>
    <row r="284" spans="11:11">
      <c r="K284" s="65"/>
    </row>
    <row r="285" spans="11:11">
      <c r="K285" s="65"/>
    </row>
    <row r="286" spans="11:11">
      <c r="K286" s="65"/>
    </row>
    <row r="287" spans="11:11">
      <c r="K287" s="65"/>
    </row>
    <row r="288" spans="11:11">
      <c r="K288" s="65"/>
    </row>
    <row r="289" spans="11:11">
      <c r="K289" s="65"/>
    </row>
    <row r="290" spans="11:11">
      <c r="K290" s="65"/>
    </row>
    <row r="291" spans="11:11">
      <c r="K291" s="65"/>
    </row>
    <row r="292" spans="11:11">
      <c r="K292" s="65"/>
    </row>
    <row r="293" spans="11:11">
      <c r="K293" s="65"/>
    </row>
    <row r="294" spans="11:11">
      <c r="K294" s="65"/>
    </row>
    <row r="295" spans="11:11">
      <c r="K295" s="65"/>
    </row>
    <row r="296" spans="11:11">
      <c r="K296" s="65"/>
    </row>
    <row r="297" spans="11:11">
      <c r="K297" s="65"/>
    </row>
    <row r="298" spans="11:11">
      <c r="K298" s="65"/>
    </row>
    <row r="299" spans="11:11">
      <c r="K299" s="65"/>
    </row>
    <row r="300" spans="11:11">
      <c r="K300" s="65"/>
    </row>
    <row r="301" spans="11:11">
      <c r="K301" s="65"/>
    </row>
    <row r="302" spans="11:11">
      <c r="K302" s="65"/>
    </row>
    <row r="303" spans="11:11">
      <c r="K303" s="65"/>
    </row>
    <row r="304" spans="11:11">
      <c r="K304" s="65"/>
    </row>
    <row r="305" spans="11:11">
      <c r="K305" s="65"/>
    </row>
    <row r="306" spans="11:11">
      <c r="K306" s="65"/>
    </row>
    <row r="307" spans="11:11">
      <c r="K307" s="65"/>
    </row>
    <row r="308" spans="11:11">
      <c r="K308" s="65"/>
    </row>
    <row r="309" spans="11:11">
      <c r="K309" s="65"/>
    </row>
    <row r="310" spans="11:11">
      <c r="K310" s="65"/>
    </row>
    <row r="311" spans="11:11">
      <c r="K311" s="65"/>
    </row>
    <row r="312" spans="11:11">
      <c r="K312" s="65"/>
    </row>
    <row r="313" spans="11:11">
      <c r="K313" s="65"/>
    </row>
    <row r="314" spans="11:11">
      <c r="K314" s="65"/>
    </row>
    <row r="315" spans="11:11">
      <c r="K315" s="65"/>
    </row>
    <row r="316" spans="11:11">
      <c r="K316" s="65"/>
    </row>
    <row r="317" spans="11:11">
      <c r="K317" s="65"/>
    </row>
    <row r="318" spans="11:11">
      <c r="K318" s="65"/>
    </row>
    <row r="319" spans="11:11">
      <c r="K319" s="65"/>
    </row>
    <row r="320" spans="11:11">
      <c r="K320" s="65"/>
    </row>
    <row r="321" spans="11:11">
      <c r="K321" s="65"/>
    </row>
    <row r="322" spans="11:11">
      <c r="K322" s="65"/>
    </row>
    <row r="323" spans="11:11">
      <c r="K323" s="65"/>
    </row>
    <row r="324" spans="11:11">
      <c r="K324" s="65"/>
    </row>
    <row r="325" spans="11:11">
      <c r="K325" s="65"/>
    </row>
    <row r="326" spans="11:11">
      <c r="K326" s="65"/>
    </row>
    <row r="327" spans="11:11">
      <c r="K327" s="65"/>
    </row>
    <row r="328" spans="11:11">
      <c r="K328" s="65"/>
    </row>
    <row r="329" spans="11:11">
      <c r="K329" s="65"/>
    </row>
    <row r="330" spans="11:11">
      <c r="K330" s="65"/>
    </row>
    <row r="331" spans="11:11">
      <c r="K331" s="65"/>
    </row>
    <row r="332" spans="11:11">
      <c r="K332" s="65"/>
    </row>
    <row r="333" spans="11:11">
      <c r="K333" s="65"/>
    </row>
    <row r="334" spans="11:11">
      <c r="K334" s="65"/>
    </row>
    <row r="335" spans="11:11">
      <c r="K335" s="65"/>
    </row>
    <row r="336" spans="11:11">
      <c r="K336" s="65"/>
    </row>
    <row r="337" spans="11:11">
      <c r="K337" s="65"/>
    </row>
    <row r="338" spans="11:11">
      <c r="K338" s="65"/>
    </row>
    <row r="339" spans="11:11">
      <c r="K339" s="65"/>
    </row>
    <row r="340" spans="11:11">
      <c r="K340" s="65"/>
    </row>
    <row r="341" spans="11:11">
      <c r="K341" s="65"/>
    </row>
    <row r="342" spans="11:11">
      <c r="K342" s="65"/>
    </row>
    <row r="343" spans="11:11">
      <c r="K343" s="65"/>
    </row>
    <row r="344" spans="11:11">
      <c r="K344" s="65"/>
    </row>
    <row r="345" spans="11:11">
      <c r="K345" s="65"/>
    </row>
    <row r="346" spans="11:11">
      <c r="K346" s="65"/>
    </row>
    <row r="347" spans="11:11">
      <c r="K347" s="65"/>
    </row>
    <row r="348" spans="11:11">
      <c r="K348" s="65"/>
    </row>
    <row r="349" spans="11:11">
      <c r="K349" s="65"/>
    </row>
    <row r="350" spans="11:11">
      <c r="K350" s="65"/>
    </row>
    <row r="351" spans="11:11">
      <c r="K351" s="65"/>
    </row>
    <row r="352" spans="11:11">
      <c r="K352" s="65"/>
    </row>
    <row r="353" spans="11:11">
      <c r="K353" s="65"/>
    </row>
    <row r="354" spans="11:11">
      <c r="K354" s="65"/>
    </row>
    <row r="355" spans="11:11">
      <c r="K355" s="65"/>
    </row>
    <row r="356" spans="11:11">
      <c r="K356" s="65"/>
    </row>
    <row r="357" spans="11:11">
      <c r="K357" s="65"/>
    </row>
    <row r="358" spans="11:11">
      <c r="K358" s="65"/>
    </row>
    <row r="359" spans="11:11">
      <c r="K359" s="65"/>
    </row>
    <row r="360" spans="11:11">
      <c r="K360" s="65"/>
    </row>
    <row r="361" spans="11:11">
      <c r="K361" s="65"/>
    </row>
    <row r="362" spans="11:11">
      <c r="K362" s="65"/>
    </row>
    <row r="363" spans="11:11">
      <c r="K363" s="65"/>
    </row>
    <row r="364" spans="11:11">
      <c r="K364" s="65"/>
    </row>
    <row r="365" spans="11:11">
      <c r="K365" s="65"/>
    </row>
    <row r="366" spans="11:11">
      <c r="K366" s="65"/>
    </row>
    <row r="367" spans="11:11">
      <c r="K367" s="65"/>
    </row>
    <row r="368" spans="11:11">
      <c r="K368" s="65"/>
    </row>
    <row r="369" spans="11:11">
      <c r="K369" s="65"/>
    </row>
    <row r="370" spans="11:11">
      <c r="K370" s="65"/>
    </row>
    <row r="371" spans="11:11">
      <c r="K371" s="65"/>
    </row>
    <row r="372" spans="11:11">
      <c r="K372" s="65"/>
    </row>
    <row r="373" spans="11:11">
      <c r="K373" s="65"/>
    </row>
    <row r="374" spans="11:11">
      <c r="K374" s="65"/>
    </row>
    <row r="375" spans="11:11">
      <c r="K375" s="65"/>
    </row>
    <row r="376" spans="11:11">
      <c r="K376" s="65"/>
    </row>
    <row r="377" spans="11:11">
      <c r="K377" s="65"/>
    </row>
    <row r="378" spans="11:11">
      <c r="K378" s="65"/>
    </row>
    <row r="379" spans="11:11">
      <c r="K379" s="65"/>
    </row>
    <row r="380" spans="11:11">
      <c r="K380" s="65"/>
    </row>
    <row r="381" spans="11:11">
      <c r="K381" s="65"/>
    </row>
    <row r="382" spans="11:11">
      <c r="K382" s="65"/>
    </row>
    <row r="383" spans="11:11">
      <c r="K383" s="65"/>
    </row>
    <row r="384" spans="11:11">
      <c r="K384" s="65"/>
    </row>
    <row r="385" spans="11:11">
      <c r="K385" s="65"/>
    </row>
    <row r="386" spans="11:11">
      <c r="K386" s="65"/>
    </row>
    <row r="387" spans="11:11">
      <c r="K387" s="65"/>
    </row>
    <row r="388" spans="11:11">
      <c r="K388" s="65"/>
    </row>
    <row r="389" spans="11:11">
      <c r="K389" s="65"/>
    </row>
    <row r="390" spans="11:11">
      <c r="K390" s="65"/>
    </row>
    <row r="391" spans="11:11">
      <c r="K391" s="65"/>
    </row>
    <row r="392" spans="11:11">
      <c r="K392" s="65"/>
    </row>
    <row r="393" spans="11:11">
      <c r="K393" s="65"/>
    </row>
    <row r="394" spans="11:11">
      <c r="K394" s="65"/>
    </row>
    <row r="395" spans="11:11">
      <c r="K395" s="65"/>
    </row>
    <row r="396" spans="11:11">
      <c r="K396" s="65"/>
    </row>
    <row r="397" spans="11:11">
      <c r="K397" s="65"/>
    </row>
    <row r="398" spans="11:11">
      <c r="K398" s="65"/>
    </row>
    <row r="399" spans="11:11">
      <c r="K399" s="65"/>
    </row>
    <row r="400" spans="11:11">
      <c r="K400" s="65"/>
    </row>
    <row r="401" spans="11:11">
      <c r="K401" s="65"/>
    </row>
    <row r="402" spans="11:11">
      <c r="K402" s="65"/>
    </row>
    <row r="403" spans="11:11">
      <c r="K403" s="65"/>
    </row>
    <row r="404" spans="11:11">
      <c r="K404" s="65"/>
    </row>
    <row r="405" spans="11:11">
      <c r="K405" s="65"/>
    </row>
    <row r="406" spans="11:11">
      <c r="K406" s="65"/>
    </row>
    <row r="407" spans="11:11">
      <c r="K407" s="65"/>
    </row>
    <row r="408" spans="11:11">
      <c r="K408" s="65"/>
    </row>
    <row r="409" spans="11:11">
      <c r="K409" s="65"/>
    </row>
    <row r="410" spans="11:11">
      <c r="K410" s="65"/>
    </row>
    <row r="411" spans="11:11">
      <c r="K411" s="65"/>
    </row>
    <row r="412" spans="11:11">
      <c r="K412" s="65"/>
    </row>
    <row r="413" spans="11:11">
      <c r="K413" s="65"/>
    </row>
    <row r="414" spans="11:11">
      <c r="K414" s="65"/>
    </row>
    <row r="415" spans="11:11">
      <c r="K415" s="65"/>
    </row>
    <row r="416" spans="11:11">
      <c r="K416" s="65"/>
    </row>
    <row r="417" spans="11:11">
      <c r="K417" s="65"/>
    </row>
    <row r="418" spans="11:11">
      <c r="K418" s="65"/>
    </row>
    <row r="419" spans="11:11">
      <c r="K419" s="65"/>
    </row>
    <row r="420" spans="11:11">
      <c r="K420" s="65"/>
    </row>
    <row r="421" spans="11:11">
      <c r="K421" s="65"/>
    </row>
    <row r="422" spans="11:11">
      <c r="K422" s="65"/>
    </row>
    <row r="423" spans="11:11">
      <c r="K423" s="65"/>
    </row>
    <row r="424" spans="11:11">
      <c r="K424" s="65"/>
    </row>
    <row r="425" spans="11:11">
      <c r="K425" s="65"/>
    </row>
    <row r="426" spans="11:11">
      <c r="K426" s="65"/>
    </row>
    <row r="427" spans="11:11">
      <c r="K427" s="65"/>
    </row>
    <row r="428" spans="11:11">
      <c r="K428" s="65"/>
    </row>
    <row r="429" spans="11:11">
      <c r="K429" s="65"/>
    </row>
    <row r="430" spans="11:11">
      <c r="K430" s="65"/>
    </row>
    <row r="431" spans="11:11">
      <c r="K431" s="65"/>
    </row>
    <row r="432" spans="11:11">
      <c r="K432" s="65"/>
    </row>
    <row r="433" spans="11:11">
      <c r="K433" s="65"/>
    </row>
    <row r="434" spans="11:11">
      <c r="K434" s="65"/>
    </row>
    <row r="435" spans="11:11">
      <c r="K435" s="65"/>
    </row>
    <row r="436" spans="11:11">
      <c r="K436" s="65"/>
    </row>
    <row r="437" spans="11:11">
      <c r="K437" s="65"/>
    </row>
    <row r="438" spans="11:11">
      <c r="K438" s="65"/>
    </row>
    <row r="439" spans="11:11">
      <c r="K439" s="65"/>
    </row>
    <row r="440" spans="11:11">
      <c r="K440" s="65"/>
    </row>
    <row r="441" spans="11:11">
      <c r="K441" s="65"/>
    </row>
    <row r="442" spans="11:11">
      <c r="K442" s="65"/>
    </row>
    <row r="443" spans="11:11">
      <c r="K443" s="65"/>
    </row>
    <row r="444" spans="11:11">
      <c r="K444" s="65"/>
    </row>
    <row r="445" spans="11:11">
      <c r="K445" s="65"/>
    </row>
    <row r="446" spans="11:11">
      <c r="K446" s="65"/>
    </row>
    <row r="447" spans="11:11">
      <c r="K447" s="65"/>
    </row>
    <row r="448" spans="11:11">
      <c r="K448" s="65"/>
    </row>
    <row r="449" spans="11:11">
      <c r="K449" s="65"/>
    </row>
    <row r="450" spans="11:11">
      <c r="K450" s="65"/>
    </row>
    <row r="451" spans="11:11">
      <c r="K451" s="65"/>
    </row>
    <row r="452" spans="11:11">
      <c r="K452" s="65"/>
    </row>
    <row r="453" spans="11:11">
      <c r="K453" s="65"/>
    </row>
    <row r="454" spans="11:11">
      <c r="K454" s="65"/>
    </row>
    <row r="455" spans="11:11">
      <c r="K455" s="65"/>
    </row>
    <row r="456" spans="11:11">
      <c r="K456" s="65"/>
    </row>
    <row r="457" spans="11:11">
      <c r="K457" s="65"/>
    </row>
    <row r="458" spans="11:11">
      <c r="K458" s="65"/>
    </row>
    <row r="459" spans="11:11">
      <c r="K459" s="65"/>
    </row>
    <row r="462" spans="11:11">
      <c r="K462" s="65"/>
    </row>
    <row r="463" spans="11:11">
      <c r="K463" s="65"/>
    </row>
    <row r="464" spans="11:11">
      <c r="K464" s="65"/>
    </row>
    <row r="465" spans="11:11">
      <c r="K465" s="65"/>
    </row>
    <row r="466" spans="11:11">
      <c r="K466" s="65"/>
    </row>
    <row r="467" spans="11:11">
      <c r="K467" s="65"/>
    </row>
    <row r="468" spans="11:11">
      <c r="K468" s="65"/>
    </row>
    <row r="469" spans="11:11">
      <c r="K469" s="65"/>
    </row>
    <row r="470" spans="11:11">
      <c r="K470" s="65"/>
    </row>
    <row r="471" spans="11:11">
      <c r="K471" s="65"/>
    </row>
    <row r="472" spans="11:11">
      <c r="K472" s="65"/>
    </row>
    <row r="473" spans="11:11">
      <c r="K473" s="65"/>
    </row>
    <row r="474" spans="11:11">
      <c r="K474" s="65"/>
    </row>
    <row r="475" spans="11:11">
      <c r="K475" s="65"/>
    </row>
    <row r="476" spans="11:11">
      <c r="K476" s="65"/>
    </row>
    <row r="477" spans="11:11">
      <c r="K477" s="65"/>
    </row>
    <row r="478" spans="11:11">
      <c r="K478" s="65"/>
    </row>
    <row r="479" spans="11:11">
      <c r="K479" s="65"/>
    </row>
    <row r="480" spans="11:11">
      <c r="K480" s="65"/>
    </row>
    <row r="481" spans="11:11">
      <c r="K481" s="65"/>
    </row>
    <row r="482" spans="11:11">
      <c r="K482" s="65"/>
    </row>
    <row r="483" spans="11:11">
      <c r="K483" s="65"/>
    </row>
    <row r="484" spans="11:11">
      <c r="K484" s="65"/>
    </row>
    <row r="485" spans="11:11">
      <c r="K485" s="65"/>
    </row>
    <row r="486" spans="11:11">
      <c r="K486" s="65"/>
    </row>
    <row r="487" spans="11:11">
      <c r="K487" s="65"/>
    </row>
    <row r="488" spans="11:11">
      <c r="K488" s="61"/>
    </row>
    <row r="489" spans="11:11">
      <c r="K489" s="61"/>
    </row>
    <row r="490" spans="11:11">
      <c r="K490" s="61"/>
    </row>
    <row r="491" spans="11:11">
      <c r="K491" s="61"/>
    </row>
    <row r="492" spans="11:11">
      <c r="K492" s="61"/>
    </row>
    <row r="493" spans="11:11">
      <c r="K493" s="61"/>
    </row>
    <row r="494" spans="11:11">
      <c r="K494" s="61"/>
    </row>
    <row r="495" spans="11:11">
      <c r="K495" s="61"/>
    </row>
    <row r="496" spans="11:11">
      <c r="K496" s="61"/>
    </row>
    <row r="497" spans="11:11">
      <c r="K497" s="61"/>
    </row>
    <row r="498" spans="11:11">
      <c r="K498" s="61"/>
    </row>
    <row r="499" spans="11:11">
      <c r="K499" s="61"/>
    </row>
    <row r="500" spans="11:11">
      <c r="K500" s="61"/>
    </row>
    <row r="501" spans="11:11">
      <c r="K501" s="61"/>
    </row>
    <row r="502" spans="11:11">
      <c r="K502" s="61"/>
    </row>
    <row r="503" spans="11:11">
      <c r="K503" s="61"/>
    </row>
    <row r="504" spans="11:11">
      <c r="K504" s="61"/>
    </row>
    <row r="505" spans="11:11">
      <c r="K505" s="61"/>
    </row>
    <row r="506" spans="11:11">
      <c r="K506" s="61"/>
    </row>
    <row r="507" spans="11:11">
      <c r="K507" s="61"/>
    </row>
    <row r="508" spans="11:11">
      <c r="K508" s="61"/>
    </row>
    <row r="509" spans="11:11">
      <c r="K509" s="61"/>
    </row>
    <row r="510" spans="11:11">
      <c r="K510" s="61"/>
    </row>
    <row r="511" spans="11:11">
      <c r="K511" s="61"/>
    </row>
    <row r="512" spans="11:11">
      <c r="K512" s="61"/>
    </row>
    <row r="513" spans="11:11">
      <c r="K513" s="61"/>
    </row>
    <row r="514" spans="11:11">
      <c r="K514" s="61"/>
    </row>
    <row r="515" spans="11:11">
      <c r="K515" s="61"/>
    </row>
    <row r="516" spans="11:11">
      <c r="K516" s="61"/>
    </row>
    <row r="517" spans="11:11">
      <c r="K517" s="61"/>
    </row>
    <row r="518" spans="11:11">
      <c r="K518" s="61"/>
    </row>
    <row r="519" spans="11:11">
      <c r="K519" s="61"/>
    </row>
    <row r="520" spans="11:11">
      <c r="K520" s="61"/>
    </row>
    <row r="521" spans="11:11">
      <c r="K521" s="61"/>
    </row>
    <row r="522" spans="11:11">
      <c r="K522" s="61"/>
    </row>
    <row r="523" spans="11:11">
      <c r="K523" s="61"/>
    </row>
    <row r="524" spans="11:11">
      <c r="K524" s="61"/>
    </row>
    <row r="525" spans="11:11">
      <c r="K525" s="61"/>
    </row>
    <row r="526" spans="11:11">
      <c r="K526" s="61"/>
    </row>
    <row r="527" spans="11:11">
      <c r="K527" s="61"/>
    </row>
    <row r="528" spans="11:11">
      <c r="K528" s="61"/>
    </row>
    <row r="529" spans="11:11">
      <c r="K529" s="61"/>
    </row>
    <row r="530" spans="11:11">
      <c r="K530" s="61"/>
    </row>
    <row r="531" spans="11:11">
      <c r="K531" s="61"/>
    </row>
    <row r="532" spans="11:11">
      <c r="K532" s="61"/>
    </row>
    <row r="533" spans="11:11">
      <c r="K533" s="61"/>
    </row>
    <row r="534" spans="11:11">
      <c r="K534" s="61"/>
    </row>
    <row r="535" spans="11:11">
      <c r="K535" s="61"/>
    </row>
    <row r="536" spans="11:11">
      <c r="K536" s="61"/>
    </row>
    <row r="537" spans="11:11">
      <c r="K537" s="61"/>
    </row>
    <row r="538" spans="11:11">
      <c r="K538" s="61"/>
    </row>
    <row r="539" spans="11:11">
      <c r="K539" s="61"/>
    </row>
    <row r="540" spans="11:11">
      <c r="K540" s="61"/>
    </row>
    <row r="541" spans="11:11">
      <c r="K541" s="61"/>
    </row>
    <row r="542" spans="11:11">
      <c r="K542" s="61"/>
    </row>
    <row r="543" spans="11:11">
      <c r="K543" s="61"/>
    </row>
    <row r="544" spans="11:11">
      <c r="K544" s="61"/>
    </row>
    <row r="545" spans="11:11">
      <c r="K545" s="61"/>
    </row>
    <row r="546" spans="11:11">
      <c r="K546" s="61"/>
    </row>
    <row r="547" spans="11:11">
      <c r="K547" s="61"/>
    </row>
    <row r="548" spans="11:11">
      <c r="K548" s="61"/>
    </row>
    <row r="549" spans="11:11">
      <c r="K549" s="61"/>
    </row>
    <row r="550" spans="11:11">
      <c r="K550" s="61"/>
    </row>
    <row r="551" spans="11:11">
      <c r="K551" s="61"/>
    </row>
    <row r="552" spans="11:11">
      <c r="K552" s="61"/>
    </row>
    <row r="553" spans="11:11">
      <c r="K553" s="61"/>
    </row>
    <row r="554" spans="11:11">
      <c r="K554" s="61"/>
    </row>
    <row r="555" spans="11:11">
      <c r="K555" s="61"/>
    </row>
    <row r="556" spans="11:11">
      <c r="K556" s="61"/>
    </row>
    <row r="557" spans="11:11">
      <c r="K557" s="61"/>
    </row>
    <row r="558" spans="11:11">
      <c r="K558" s="61"/>
    </row>
    <row r="559" spans="11:11">
      <c r="K559" s="61"/>
    </row>
    <row r="560" spans="11:11">
      <c r="K560" s="61"/>
    </row>
    <row r="561" spans="11:11">
      <c r="K561" s="61"/>
    </row>
    <row r="562" spans="11:11">
      <c r="K562" s="61"/>
    </row>
    <row r="563" spans="11:11">
      <c r="K563" s="61"/>
    </row>
    <row r="564" spans="11:11">
      <c r="K564" s="61"/>
    </row>
    <row r="565" spans="11:11">
      <c r="K565" s="61"/>
    </row>
    <row r="566" spans="11:11">
      <c r="K566" s="61"/>
    </row>
    <row r="567" spans="11:11">
      <c r="K567" s="61"/>
    </row>
    <row r="568" spans="11:11">
      <c r="K568" s="61"/>
    </row>
    <row r="569" spans="11:11">
      <c r="K569" s="61"/>
    </row>
    <row r="570" spans="11:11">
      <c r="K570" s="61"/>
    </row>
    <row r="571" spans="11:11">
      <c r="K571" s="61"/>
    </row>
    <row r="572" spans="11:11">
      <c r="K572" s="61"/>
    </row>
    <row r="573" spans="11:11">
      <c r="K573" s="61"/>
    </row>
    <row r="574" spans="11:11">
      <c r="K574" s="61"/>
    </row>
    <row r="575" spans="11:11">
      <c r="K575" s="61"/>
    </row>
    <row r="576" spans="11:11">
      <c r="K576" s="61"/>
    </row>
    <row r="577" spans="11:11">
      <c r="K577" s="61"/>
    </row>
    <row r="578" spans="11:11">
      <c r="K578" s="61"/>
    </row>
    <row r="579" spans="11:11">
      <c r="K579" s="61"/>
    </row>
    <row r="580" spans="11:11">
      <c r="K580" s="61"/>
    </row>
    <row r="581" spans="11:11">
      <c r="K581" s="61"/>
    </row>
    <row r="582" spans="11:11">
      <c r="K582" s="61"/>
    </row>
    <row r="583" spans="11:11">
      <c r="K583" s="61"/>
    </row>
    <row r="584" spans="11:11">
      <c r="K584" s="61"/>
    </row>
    <row r="585" spans="11:11">
      <c r="K585" s="61"/>
    </row>
    <row r="586" spans="11:11">
      <c r="K586" s="61"/>
    </row>
    <row r="587" spans="11:11">
      <c r="K587" s="61"/>
    </row>
    <row r="588" spans="11:11">
      <c r="K588" s="61"/>
    </row>
    <row r="589" spans="11:11">
      <c r="K589" s="61"/>
    </row>
    <row r="590" spans="11:11">
      <c r="K590" s="61"/>
    </row>
    <row r="591" spans="11:11">
      <c r="K591" s="61"/>
    </row>
    <row r="592" spans="11:11">
      <c r="K592" s="61"/>
    </row>
    <row r="593" spans="11:11">
      <c r="K593" s="61"/>
    </row>
    <row r="594" spans="11:11">
      <c r="K594" s="61"/>
    </row>
    <row r="595" spans="11:11">
      <c r="K595" s="61"/>
    </row>
    <row r="596" spans="11:11">
      <c r="K596" s="61"/>
    </row>
    <row r="597" spans="11:11">
      <c r="K597" s="61"/>
    </row>
    <row r="598" spans="11:11">
      <c r="K598" s="61"/>
    </row>
    <row r="599" spans="11:11">
      <c r="K599" s="61"/>
    </row>
    <row r="600" spans="11:11">
      <c r="K600" s="61"/>
    </row>
    <row r="601" spans="11:11">
      <c r="K601" s="61"/>
    </row>
    <row r="602" spans="11:11">
      <c r="K602" s="61"/>
    </row>
    <row r="603" spans="11:11">
      <c r="K603" s="61"/>
    </row>
    <row r="604" spans="11:11">
      <c r="K604" s="61"/>
    </row>
    <row r="605" spans="11:11">
      <c r="K605" s="61"/>
    </row>
    <row r="606" spans="11:11">
      <c r="K606" s="61"/>
    </row>
    <row r="607" spans="11:11">
      <c r="K607" s="61"/>
    </row>
    <row r="608" spans="11:11">
      <c r="K608" s="61"/>
    </row>
    <row r="609" spans="11:11">
      <c r="K609" s="61"/>
    </row>
    <row r="610" spans="11:11">
      <c r="K610" s="61"/>
    </row>
    <row r="611" spans="11:11">
      <c r="K611" s="61"/>
    </row>
    <row r="612" spans="11:11">
      <c r="K612" s="61"/>
    </row>
    <row r="613" spans="11:11">
      <c r="K613" s="61"/>
    </row>
    <row r="614" spans="11:11">
      <c r="K614" s="61"/>
    </row>
    <row r="615" spans="11:11">
      <c r="K615" s="61"/>
    </row>
    <row r="616" spans="11:11">
      <c r="K616" s="61"/>
    </row>
    <row r="617" spans="11:11">
      <c r="K617" s="61"/>
    </row>
    <row r="618" spans="11:11">
      <c r="K618" s="61"/>
    </row>
    <row r="619" spans="11:11">
      <c r="K619" s="61"/>
    </row>
    <row r="620" spans="11:11">
      <c r="K620" s="61"/>
    </row>
    <row r="621" spans="11:11">
      <c r="K621" s="61"/>
    </row>
    <row r="622" spans="11:11">
      <c r="K622" s="61"/>
    </row>
    <row r="623" spans="11:11">
      <c r="K623" s="61"/>
    </row>
    <row r="624" spans="11:11">
      <c r="K624" s="61"/>
    </row>
    <row r="625" spans="11:11">
      <c r="K625" s="61"/>
    </row>
    <row r="626" spans="11:11">
      <c r="K626" s="61"/>
    </row>
    <row r="627" spans="11:11">
      <c r="K627" s="61"/>
    </row>
    <row r="628" spans="11:11">
      <c r="K628" s="61"/>
    </row>
    <row r="629" spans="11:11">
      <c r="K629" s="61"/>
    </row>
    <row r="630" spans="11:11">
      <c r="K630" s="61"/>
    </row>
    <row r="631" spans="11:11">
      <c r="K631" s="61"/>
    </row>
    <row r="632" spans="11:11">
      <c r="K632" s="61"/>
    </row>
    <row r="633" spans="11:11">
      <c r="K633" s="61"/>
    </row>
    <row r="635" spans="11:11">
      <c r="K635" s="65"/>
    </row>
    <row r="636" spans="11:11">
      <c r="K636" s="65"/>
    </row>
    <row r="637" spans="11:11">
      <c r="K637" s="65"/>
    </row>
    <row r="638" spans="11:11">
      <c r="K638" s="65"/>
    </row>
    <row r="639" spans="11:11">
      <c r="K639" s="65"/>
    </row>
    <row r="640" spans="11:11">
      <c r="K640" s="65"/>
    </row>
    <row r="641" spans="11:11">
      <c r="K641" s="65"/>
    </row>
    <row r="642" spans="11:11">
      <c r="K642" s="65"/>
    </row>
    <row r="643" spans="11:11">
      <c r="K643" s="65"/>
    </row>
    <row r="644" spans="11:11">
      <c r="K644" s="65"/>
    </row>
    <row r="645" spans="11:11">
      <c r="K645" s="65"/>
    </row>
    <row r="646" spans="11:11">
      <c r="K646" s="65"/>
    </row>
    <row r="647" spans="11:11">
      <c r="K647" s="65"/>
    </row>
    <row r="648" spans="11:11">
      <c r="K648" s="65"/>
    </row>
    <row r="649" spans="11:11">
      <c r="K649" s="65"/>
    </row>
    <row r="650" spans="11:11">
      <c r="K650" s="65"/>
    </row>
    <row r="651" spans="11:11">
      <c r="K651" s="65"/>
    </row>
    <row r="652" spans="11:11">
      <c r="K652" s="65"/>
    </row>
    <row r="653" spans="11:11">
      <c r="K653" s="65"/>
    </row>
    <row r="654" spans="11:11">
      <c r="K654" s="65"/>
    </row>
    <row r="655" spans="11:11">
      <c r="K655" s="65"/>
    </row>
    <row r="656" spans="11:11">
      <c r="K656" s="65"/>
    </row>
    <row r="657" spans="11:11">
      <c r="K657" s="65"/>
    </row>
    <row r="658" spans="11:11">
      <c r="K658" s="65"/>
    </row>
    <row r="659" spans="11:11">
      <c r="K659" s="65"/>
    </row>
    <row r="660" spans="11:11">
      <c r="K660" s="65"/>
    </row>
    <row r="661" spans="11:11">
      <c r="K661" s="65"/>
    </row>
    <row r="662" spans="11:11">
      <c r="K662" s="65"/>
    </row>
    <row r="663" spans="11:11">
      <c r="K663" s="65"/>
    </row>
    <row r="664" spans="11:11">
      <c r="K664" s="65"/>
    </row>
    <row r="665" spans="11:11">
      <c r="K665" s="65"/>
    </row>
    <row r="666" spans="11:11">
      <c r="K666" s="65"/>
    </row>
    <row r="667" spans="11:11">
      <c r="K667" s="65"/>
    </row>
    <row r="668" spans="11:11">
      <c r="K668" s="65"/>
    </row>
    <row r="669" spans="11:11">
      <c r="K669" s="65"/>
    </row>
    <row r="670" spans="11:11">
      <c r="K670" s="65"/>
    </row>
    <row r="671" spans="11:11">
      <c r="K671" s="65"/>
    </row>
    <row r="672" spans="11:11">
      <c r="K672" s="65"/>
    </row>
    <row r="673" spans="11:11">
      <c r="K673" s="65"/>
    </row>
    <row r="674" spans="11:11">
      <c r="K674" s="65"/>
    </row>
    <row r="675" spans="11:11">
      <c r="K675" s="65"/>
    </row>
    <row r="676" spans="11:11">
      <c r="K676" s="65"/>
    </row>
    <row r="677" spans="11:11">
      <c r="K677" s="65"/>
    </row>
    <row r="678" spans="11:11">
      <c r="K678" s="65"/>
    </row>
    <row r="679" spans="11:11">
      <c r="K679" s="65"/>
    </row>
    <row r="680" spans="11:11">
      <c r="K680" s="65"/>
    </row>
    <row r="681" spans="11:11">
      <c r="K681" s="65"/>
    </row>
    <row r="682" spans="11:11">
      <c r="K682" s="65"/>
    </row>
    <row r="683" spans="11:11">
      <c r="K683" s="65"/>
    </row>
    <row r="684" spans="11:11">
      <c r="K684" s="65"/>
    </row>
    <row r="685" spans="11:11">
      <c r="K685" s="65"/>
    </row>
    <row r="686" spans="11:11">
      <c r="K686" s="65"/>
    </row>
    <row r="687" spans="11:11">
      <c r="K687" s="65"/>
    </row>
    <row r="688" spans="11:11">
      <c r="K688" s="65"/>
    </row>
    <row r="689" spans="11:11">
      <c r="K689" s="65"/>
    </row>
    <row r="690" spans="11:11">
      <c r="K690" s="65"/>
    </row>
    <row r="691" spans="11:11">
      <c r="K691" s="65"/>
    </row>
    <row r="692" spans="11:11">
      <c r="K692" s="65"/>
    </row>
    <row r="693" spans="11:11">
      <c r="K693" s="65"/>
    </row>
    <row r="694" spans="11:11">
      <c r="K694" s="65"/>
    </row>
    <row r="695" spans="11:11">
      <c r="K695" s="65"/>
    </row>
    <row r="696" spans="11:11">
      <c r="K696" s="65"/>
    </row>
    <row r="697" spans="11:11">
      <c r="K697" s="65"/>
    </row>
    <row r="698" spans="11:11">
      <c r="K698" s="65"/>
    </row>
    <row r="699" spans="11:11">
      <c r="K699" s="65"/>
    </row>
    <row r="700" spans="11:11">
      <c r="K700" s="65"/>
    </row>
    <row r="701" spans="11:11">
      <c r="K701" s="65"/>
    </row>
    <row r="702" spans="11:11">
      <c r="K702" s="65"/>
    </row>
    <row r="703" spans="11:11">
      <c r="K703" s="65"/>
    </row>
    <row r="704" spans="11:11">
      <c r="K704" s="65"/>
    </row>
    <row r="705" spans="11:11">
      <c r="K705" s="65"/>
    </row>
    <row r="706" spans="11:11">
      <c r="K706" s="65"/>
    </row>
    <row r="707" spans="11:11">
      <c r="K707" s="65"/>
    </row>
    <row r="708" spans="11:11">
      <c r="K708" s="65"/>
    </row>
    <row r="709" spans="11:11">
      <c r="K709" s="65"/>
    </row>
    <row r="710" spans="11:11">
      <c r="K710" s="65"/>
    </row>
    <row r="711" spans="11:11">
      <c r="K711" s="65"/>
    </row>
    <row r="712" spans="11:11">
      <c r="K712" s="65"/>
    </row>
    <row r="713" spans="11:11">
      <c r="K713" s="65"/>
    </row>
    <row r="714" spans="11:11">
      <c r="K714" s="65"/>
    </row>
    <row r="715" spans="11:11">
      <c r="K715" s="65"/>
    </row>
    <row r="716" spans="11:11">
      <c r="K716" s="65"/>
    </row>
    <row r="717" spans="11:11">
      <c r="K717" s="65"/>
    </row>
    <row r="718" spans="11:11">
      <c r="K718" s="65"/>
    </row>
    <row r="719" spans="11:11">
      <c r="K719" s="65"/>
    </row>
    <row r="720" spans="11:11">
      <c r="K720" s="65"/>
    </row>
    <row r="721" spans="11:11">
      <c r="K721" s="65"/>
    </row>
    <row r="722" spans="11:11">
      <c r="K722" s="65"/>
    </row>
    <row r="723" spans="11:11">
      <c r="K723" s="65"/>
    </row>
    <row r="724" spans="11:11">
      <c r="K724" s="65"/>
    </row>
    <row r="725" spans="11:11">
      <c r="K725" s="65"/>
    </row>
    <row r="726" spans="11:11">
      <c r="K726" s="65"/>
    </row>
    <row r="727" spans="11:11">
      <c r="K727" s="65"/>
    </row>
    <row r="728" spans="11:11">
      <c r="K728" s="65"/>
    </row>
    <row r="729" spans="11:11">
      <c r="K729" s="65"/>
    </row>
    <row r="730" spans="11:11">
      <c r="K730" s="65"/>
    </row>
    <row r="731" spans="11:11">
      <c r="K731" s="65"/>
    </row>
    <row r="732" spans="11:11">
      <c r="K732" s="65"/>
    </row>
    <row r="733" spans="11:11">
      <c r="K733" s="65"/>
    </row>
    <row r="734" spans="11:11">
      <c r="K734" s="65"/>
    </row>
    <row r="735" spans="11:11">
      <c r="K735" s="65"/>
    </row>
    <row r="736" spans="11:11">
      <c r="K736" s="65"/>
    </row>
    <row r="737" spans="11:11">
      <c r="K737" s="65"/>
    </row>
    <row r="738" spans="11:11">
      <c r="K738" s="65"/>
    </row>
    <row r="739" spans="11:11">
      <c r="K739" s="65"/>
    </row>
    <row r="740" spans="11:11">
      <c r="K740" s="65"/>
    </row>
    <row r="741" spans="11:11">
      <c r="K741" s="65"/>
    </row>
    <row r="742" spans="11:11">
      <c r="K742" s="65"/>
    </row>
    <row r="743" spans="11:11">
      <c r="K743" s="65"/>
    </row>
    <row r="744" spans="11:11">
      <c r="K744" s="65"/>
    </row>
    <row r="745" spans="11:11">
      <c r="K745" s="65"/>
    </row>
    <row r="746" spans="11:11">
      <c r="K746" s="65"/>
    </row>
    <row r="747" spans="11:11">
      <c r="K747" s="65"/>
    </row>
    <row r="748" spans="11:11">
      <c r="K748" s="65"/>
    </row>
    <row r="749" spans="11:11">
      <c r="K749" s="65"/>
    </row>
    <row r="750" spans="11:11">
      <c r="K750" s="65"/>
    </row>
    <row r="751" spans="11:11">
      <c r="K751" s="65"/>
    </row>
    <row r="752" spans="11:11">
      <c r="K752" s="65"/>
    </row>
    <row r="753" spans="11:11">
      <c r="K753" s="65"/>
    </row>
    <row r="754" spans="11:11">
      <c r="K754" s="65"/>
    </row>
    <row r="755" spans="11:11">
      <c r="K755" s="65"/>
    </row>
    <row r="756" spans="11:11">
      <c r="K756" s="65"/>
    </row>
    <row r="757" spans="11:11">
      <c r="K757" s="65"/>
    </row>
    <row r="758" spans="11:11">
      <c r="K758" s="65"/>
    </row>
    <row r="759" spans="11:11">
      <c r="K759" s="65"/>
    </row>
    <row r="760" spans="11:11">
      <c r="K760" s="65"/>
    </row>
    <row r="761" spans="11:11">
      <c r="K761" s="65"/>
    </row>
    <row r="762" spans="11:11">
      <c r="K762" s="65"/>
    </row>
    <row r="763" spans="11:11">
      <c r="K763" s="65"/>
    </row>
    <row r="764" spans="11:11">
      <c r="K764" s="65"/>
    </row>
    <row r="765" spans="11:11">
      <c r="K765" s="65"/>
    </row>
    <row r="766" spans="11:11">
      <c r="K766" s="65"/>
    </row>
    <row r="767" spans="11:11">
      <c r="K767" s="65"/>
    </row>
    <row r="768" spans="11:11">
      <c r="K768" s="65"/>
    </row>
    <row r="769" spans="11:11">
      <c r="K769" s="65"/>
    </row>
    <row r="770" spans="11:11">
      <c r="K770" s="65"/>
    </row>
    <row r="771" spans="11:11">
      <c r="K771" s="65"/>
    </row>
    <row r="772" spans="11:11">
      <c r="K772" s="65"/>
    </row>
    <row r="773" spans="11:11">
      <c r="K773" s="65"/>
    </row>
    <row r="774" spans="11:11">
      <c r="K774" s="65"/>
    </row>
    <row r="775" spans="11:11">
      <c r="K775" s="65"/>
    </row>
    <row r="776" spans="11:11">
      <c r="K776" s="65"/>
    </row>
    <row r="777" spans="11:11">
      <c r="K777" s="65"/>
    </row>
    <row r="778" spans="11:11">
      <c r="K778" s="65"/>
    </row>
    <row r="779" spans="11:11">
      <c r="K779" s="65"/>
    </row>
    <row r="780" spans="11:11">
      <c r="K780" s="65"/>
    </row>
    <row r="781" spans="11:11">
      <c r="K781" s="65"/>
    </row>
    <row r="782" spans="11:11">
      <c r="K782" s="65"/>
    </row>
    <row r="783" spans="11:11">
      <c r="K783" s="65"/>
    </row>
    <row r="784" spans="11:11">
      <c r="K784" s="65"/>
    </row>
    <row r="785" spans="11:11">
      <c r="K785" s="65"/>
    </row>
    <row r="786" spans="11:11">
      <c r="K786" s="65"/>
    </row>
    <row r="787" spans="11:11">
      <c r="K787" s="65"/>
    </row>
    <row r="788" spans="11:11">
      <c r="K788" s="65"/>
    </row>
    <row r="789" spans="11:11">
      <c r="K789" s="65"/>
    </row>
    <row r="790" spans="11:11">
      <c r="K790" s="65"/>
    </row>
    <row r="791" spans="11:11">
      <c r="K791" s="65"/>
    </row>
    <row r="792" spans="11:11">
      <c r="K792" s="65"/>
    </row>
    <row r="793" spans="11:11">
      <c r="K793" s="65"/>
    </row>
    <row r="794" spans="11:11">
      <c r="K794" s="65"/>
    </row>
    <row r="795" spans="11:11">
      <c r="K795" s="65"/>
    </row>
    <row r="796" spans="11:11">
      <c r="K796" s="65"/>
    </row>
    <row r="797" spans="11:11">
      <c r="K797" s="65"/>
    </row>
    <row r="798" spans="11:11">
      <c r="K798" s="65"/>
    </row>
    <row r="799" spans="11:11">
      <c r="K799" s="65"/>
    </row>
    <row r="800" spans="11:11">
      <c r="K800" s="65"/>
    </row>
    <row r="801" spans="11:11">
      <c r="K801" s="65"/>
    </row>
    <row r="802" spans="11:11">
      <c r="K802" s="65"/>
    </row>
    <row r="803" spans="11:11">
      <c r="K803" s="65"/>
    </row>
    <row r="804" spans="11:11">
      <c r="K804" s="65"/>
    </row>
    <row r="805" spans="11:11">
      <c r="K805" s="65"/>
    </row>
    <row r="806" spans="11:11">
      <c r="K806" s="65"/>
    </row>
    <row r="807" spans="11:11">
      <c r="K807" s="65"/>
    </row>
    <row r="808" spans="11:11">
      <c r="K808" s="65"/>
    </row>
    <row r="809" spans="11:11">
      <c r="K809" s="65"/>
    </row>
    <row r="810" spans="11:11">
      <c r="K810" s="65"/>
    </row>
    <row r="811" spans="11:11">
      <c r="K811" s="65"/>
    </row>
    <row r="812" spans="11:11">
      <c r="K812" s="65"/>
    </row>
    <row r="813" spans="11:11">
      <c r="K813" s="65"/>
    </row>
    <row r="814" spans="11:11">
      <c r="K814" s="65"/>
    </row>
    <row r="815" spans="11:11">
      <c r="K815" s="65"/>
    </row>
    <row r="816" spans="11:11">
      <c r="K816" s="65"/>
    </row>
    <row r="817" spans="11:11">
      <c r="K817" s="65"/>
    </row>
    <row r="818" spans="11:11">
      <c r="K818" s="65"/>
    </row>
    <row r="819" spans="11:11">
      <c r="K819" s="65"/>
    </row>
    <row r="820" spans="11:11">
      <c r="K820" s="65"/>
    </row>
    <row r="821" spans="11:11">
      <c r="K821" s="65"/>
    </row>
    <row r="822" spans="11:11">
      <c r="K822" s="65"/>
    </row>
    <row r="823" spans="11:11">
      <c r="K823" s="65"/>
    </row>
    <row r="824" spans="11:11">
      <c r="K824" s="65"/>
    </row>
    <row r="825" spans="11:11">
      <c r="K825" s="65"/>
    </row>
    <row r="826" spans="11:11">
      <c r="K826" s="65"/>
    </row>
    <row r="827" spans="11:11">
      <c r="K827" s="65"/>
    </row>
    <row r="828" spans="11:11">
      <c r="K828" s="65"/>
    </row>
    <row r="829" spans="11:11">
      <c r="K829" s="65"/>
    </row>
    <row r="830" spans="11:11">
      <c r="K830" s="65"/>
    </row>
    <row r="831" spans="11:11">
      <c r="K831" s="65"/>
    </row>
    <row r="832" spans="11:11">
      <c r="K832" s="65"/>
    </row>
    <row r="833" spans="11:11">
      <c r="K833" s="65"/>
    </row>
    <row r="834" spans="11:11">
      <c r="K834" s="65"/>
    </row>
    <row r="835" spans="11:11">
      <c r="K835" s="65"/>
    </row>
    <row r="836" spans="11:11">
      <c r="K836" s="65"/>
    </row>
    <row r="837" spans="11:11">
      <c r="K837" s="65"/>
    </row>
    <row r="838" spans="11:11">
      <c r="K838" s="65"/>
    </row>
    <row r="839" spans="11:11">
      <c r="K839" s="65"/>
    </row>
    <row r="840" spans="11:11">
      <c r="K840" s="65"/>
    </row>
    <row r="841" spans="11:11">
      <c r="K841" s="65"/>
    </row>
    <row r="842" spans="11:11">
      <c r="K842" s="65"/>
    </row>
    <row r="843" spans="11:11">
      <c r="K843" s="65"/>
    </row>
    <row r="844" spans="11:11">
      <c r="K844" s="65"/>
    </row>
    <row r="845" spans="11:11">
      <c r="K845" s="65"/>
    </row>
    <row r="846" spans="11:11">
      <c r="K846" s="65"/>
    </row>
    <row r="847" spans="11:11">
      <c r="K847" s="65"/>
    </row>
    <row r="848" spans="11:11">
      <c r="K848" s="65"/>
    </row>
    <row r="849" spans="11:11">
      <c r="K849" s="65"/>
    </row>
    <row r="850" spans="11:11">
      <c r="K850" s="65"/>
    </row>
    <row r="851" spans="11:11">
      <c r="K851" s="65"/>
    </row>
    <row r="852" spans="11:11">
      <c r="K852" s="65"/>
    </row>
    <row r="853" spans="11:11">
      <c r="K853" s="65"/>
    </row>
    <row r="854" spans="11:11">
      <c r="K854" s="65"/>
    </row>
    <row r="855" spans="11:11">
      <c r="K855" s="65"/>
    </row>
    <row r="856" spans="11:11">
      <c r="K856" s="65"/>
    </row>
    <row r="857" spans="11:11">
      <c r="K857" s="65"/>
    </row>
    <row r="858" spans="11:11">
      <c r="K858" s="65"/>
    </row>
    <row r="859" spans="11:11">
      <c r="K859" s="65"/>
    </row>
    <row r="860" spans="11:11">
      <c r="K860" s="65"/>
    </row>
    <row r="861" spans="11:11">
      <c r="K861" s="65"/>
    </row>
    <row r="862" spans="11:11">
      <c r="K862" s="65"/>
    </row>
    <row r="863" spans="11:11">
      <c r="K863" s="65"/>
    </row>
    <row r="864" spans="11:11">
      <c r="K864" s="65"/>
    </row>
    <row r="865" spans="11:11">
      <c r="K865" s="65"/>
    </row>
    <row r="866" spans="11:11">
      <c r="K866" s="65"/>
    </row>
    <row r="867" spans="11:11">
      <c r="K867" s="65"/>
    </row>
    <row r="868" spans="11:11">
      <c r="K868" s="65"/>
    </row>
    <row r="869" spans="11:11">
      <c r="K869" s="65"/>
    </row>
    <row r="870" spans="11:11">
      <c r="K870" s="65"/>
    </row>
    <row r="871" spans="11:11">
      <c r="K871" s="65"/>
    </row>
    <row r="872" spans="11:11">
      <c r="K872" s="65"/>
    </row>
    <row r="873" spans="11:11">
      <c r="K873" s="65"/>
    </row>
    <row r="874" spans="11:11">
      <c r="K874" s="65"/>
    </row>
    <row r="875" spans="11:11">
      <c r="K875" s="65"/>
    </row>
    <row r="876" spans="11:11">
      <c r="K876" s="65"/>
    </row>
    <row r="877" spans="11:11">
      <c r="K877" s="65"/>
    </row>
    <row r="878" spans="11:11">
      <c r="K878" s="65"/>
    </row>
    <row r="879" spans="11:11">
      <c r="K879" s="65"/>
    </row>
    <row r="880" spans="11:11">
      <c r="K880" s="65"/>
    </row>
    <row r="881" spans="11:11">
      <c r="K881" s="65"/>
    </row>
    <row r="882" spans="11:11">
      <c r="K882" s="65"/>
    </row>
    <row r="883" spans="11:11">
      <c r="K883" s="65"/>
    </row>
    <row r="884" spans="11:11">
      <c r="K884" s="65"/>
    </row>
    <row r="885" spans="11:11">
      <c r="K885" s="65"/>
    </row>
    <row r="886" spans="11:11">
      <c r="K886" s="65"/>
    </row>
    <row r="887" spans="11:11">
      <c r="K887" s="65"/>
    </row>
    <row r="888" spans="11:11">
      <c r="K888" s="65"/>
    </row>
    <row r="889" spans="11:11">
      <c r="K889" s="65"/>
    </row>
    <row r="890" spans="11:11">
      <c r="K890" s="65"/>
    </row>
    <row r="891" spans="11:11">
      <c r="K891" s="65"/>
    </row>
    <row r="892" spans="11:11">
      <c r="K892" s="65"/>
    </row>
    <row r="893" spans="11:11">
      <c r="K893" s="65"/>
    </row>
    <row r="894" spans="11:11">
      <c r="K894" s="65"/>
    </row>
    <row r="895" spans="11:11">
      <c r="K895" s="65"/>
    </row>
    <row r="896" spans="11:11">
      <c r="K896" s="65"/>
    </row>
    <row r="897" spans="11:11">
      <c r="K897" s="65"/>
    </row>
    <row r="898" spans="11:11">
      <c r="K898" s="65"/>
    </row>
    <row r="899" spans="11:11">
      <c r="K899" s="65"/>
    </row>
    <row r="900" spans="11:11">
      <c r="K900" s="65"/>
    </row>
    <row r="901" spans="11:11">
      <c r="K901" s="65"/>
    </row>
    <row r="902" spans="11:11">
      <c r="K902" s="65"/>
    </row>
    <row r="903" spans="11:11">
      <c r="K903" s="65"/>
    </row>
    <row r="904" spans="11:11">
      <c r="K904" s="65"/>
    </row>
    <row r="905" spans="11:11">
      <c r="K905" s="65"/>
    </row>
    <row r="906" spans="11:11">
      <c r="K906" s="65"/>
    </row>
    <row r="907" spans="11:11">
      <c r="K907" s="65"/>
    </row>
    <row r="908" spans="11:11">
      <c r="K908" s="65"/>
    </row>
    <row r="909" spans="11:11">
      <c r="K909" s="65"/>
    </row>
    <row r="910" spans="11:11">
      <c r="K910" s="65"/>
    </row>
    <row r="911" spans="11:11">
      <c r="K911" s="65"/>
    </row>
    <row r="912" spans="11:11">
      <c r="K912" s="65"/>
    </row>
    <row r="913" spans="11:11">
      <c r="K913" s="65"/>
    </row>
    <row r="914" spans="11:11">
      <c r="K914" s="65"/>
    </row>
    <row r="915" spans="11:11">
      <c r="K915" s="65"/>
    </row>
    <row r="916" spans="11:11">
      <c r="K916" s="65"/>
    </row>
    <row r="917" spans="11:11">
      <c r="K917" s="65"/>
    </row>
    <row r="918" spans="11:11">
      <c r="K918" s="65"/>
    </row>
    <row r="919" spans="11:11">
      <c r="K919" s="65"/>
    </row>
    <row r="920" spans="11:11">
      <c r="K920" s="65"/>
    </row>
    <row r="921" spans="11:11">
      <c r="K921" s="65"/>
    </row>
    <row r="922" spans="11:11">
      <c r="K922" s="65"/>
    </row>
    <row r="923" spans="11:11">
      <c r="K923" s="65"/>
    </row>
    <row r="924" spans="11:11">
      <c r="K924" s="65"/>
    </row>
    <row r="925" spans="11:11">
      <c r="K925" s="65"/>
    </row>
    <row r="926" spans="11:11">
      <c r="K926" s="65"/>
    </row>
    <row r="927" spans="11:11">
      <c r="K927" s="65"/>
    </row>
    <row r="928" spans="11:11">
      <c r="K928" s="65"/>
    </row>
    <row r="929" spans="11:11">
      <c r="K929" s="65"/>
    </row>
    <row r="930" spans="11:11">
      <c r="K930" s="65"/>
    </row>
    <row r="931" spans="11:11">
      <c r="K931" s="65"/>
    </row>
    <row r="932" spans="11:11">
      <c r="K932" s="65"/>
    </row>
    <row r="933" spans="11:11">
      <c r="K933" s="65"/>
    </row>
    <row r="934" spans="11:11">
      <c r="K934" s="65"/>
    </row>
    <row r="935" spans="11:11">
      <c r="K935" s="65"/>
    </row>
    <row r="936" spans="11:11">
      <c r="K936" s="65"/>
    </row>
    <row r="937" spans="11:11">
      <c r="K937" s="65"/>
    </row>
    <row r="938" spans="11:11">
      <c r="K938" s="65"/>
    </row>
    <row r="939" spans="11:11">
      <c r="K939" s="65"/>
    </row>
    <row r="940" spans="11:11">
      <c r="K940" s="65"/>
    </row>
    <row r="941" spans="11:11">
      <c r="K941" s="65"/>
    </row>
    <row r="942" spans="11:11">
      <c r="K942" s="65"/>
    </row>
    <row r="943" spans="11:11">
      <c r="K943" s="65"/>
    </row>
    <row r="944" spans="11:11">
      <c r="K944" s="65"/>
    </row>
    <row r="945" spans="11:11">
      <c r="K945" s="65"/>
    </row>
    <row r="946" spans="11:11">
      <c r="K946" s="65"/>
    </row>
    <row r="947" spans="11:11">
      <c r="K947" s="65"/>
    </row>
    <row r="948" spans="11:11">
      <c r="K948" s="65"/>
    </row>
    <row r="949" spans="11:11">
      <c r="K949" s="65"/>
    </row>
    <row r="950" spans="11:11">
      <c r="K950" s="65"/>
    </row>
    <row r="951" spans="11:11">
      <c r="K951" s="65"/>
    </row>
    <row r="952" spans="11:11">
      <c r="K952" s="65"/>
    </row>
    <row r="953" spans="11:11">
      <c r="K953" s="65"/>
    </row>
    <row r="954" spans="11:11">
      <c r="K954" s="65"/>
    </row>
    <row r="955" spans="11:11">
      <c r="K955" s="65"/>
    </row>
    <row r="956" spans="11:11">
      <c r="K956" s="65"/>
    </row>
    <row r="957" spans="11:11">
      <c r="K957" s="65"/>
    </row>
    <row r="958" spans="11:11">
      <c r="K958" s="65"/>
    </row>
    <row r="959" spans="11:11">
      <c r="K959" s="65"/>
    </row>
    <row r="960" spans="11:11">
      <c r="K960" s="65"/>
    </row>
    <row r="961" spans="11:11">
      <c r="K961" s="65"/>
    </row>
    <row r="962" spans="11:11">
      <c r="K962" s="65"/>
    </row>
    <row r="963" spans="11:11">
      <c r="K963" s="65"/>
    </row>
    <row r="964" spans="11:11">
      <c r="K964" s="65"/>
    </row>
    <row r="965" spans="11:11">
      <c r="K965" s="65"/>
    </row>
    <row r="966" spans="11:11">
      <c r="K966" s="65"/>
    </row>
    <row r="967" spans="11:11">
      <c r="K967" s="65"/>
    </row>
    <row r="968" spans="11:11">
      <c r="K968" s="65"/>
    </row>
    <row r="969" spans="11:11">
      <c r="K969" s="65"/>
    </row>
    <row r="970" spans="11:11">
      <c r="K970" s="65"/>
    </row>
    <row r="971" spans="11:11">
      <c r="K971" s="65"/>
    </row>
    <row r="972" spans="11:11">
      <c r="K972" s="65"/>
    </row>
    <row r="973" spans="11:11">
      <c r="K973" s="65"/>
    </row>
    <row r="974" spans="11:11">
      <c r="K974" s="65"/>
    </row>
    <row r="975" spans="11:11">
      <c r="K975" s="65"/>
    </row>
    <row r="976" spans="11:11">
      <c r="K976" s="65"/>
    </row>
    <row r="977" spans="11:11">
      <c r="K977" s="65"/>
    </row>
    <row r="978" spans="11:11">
      <c r="K978" s="65"/>
    </row>
    <row r="979" spans="11:11">
      <c r="K979" s="65"/>
    </row>
    <row r="980" spans="11:11">
      <c r="K980" s="65"/>
    </row>
    <row r="981" spans="11:11">
      <c r="K981" s="65"/>
    </row>
    <row r="982" spans="11:11">
      <c r="K982" s="65"/>
    </row>
    <row r="983" spans="11:11">
      <c r="K983" s="65"/>
    </row>
    <row r="984" spans="11:11">
      <c r="K984" s="65"/>
    </row>
    <row r="985" spans="11:11">
      <c r="K985" s="65"/>
    </row>
    <row r="986" spans="11:11">
      <c r="K986" s="65"/>
    </row>
    <row r="987" spans="11:11">
      <c r="K987" s="65"/>
    </row>
    <row r="988" spans="11:11">
      <c r="K988" s="65"/>
    </row>
    <row r="989" spans="11:11">
      <c r="K989" s="65"/>
    </row>
    <row r="990" spans="11:11">
      <c r="K990" s="65"/>
    </row>
    <row r="991" spans="11:11">
      <c r="K991" s="65"/>
    </row>
    <row r="992" spans="11:11">
      <c r="K992" s="65"/>
    </row>
    <row r="993" spans="11:11">
      <c r="K993" s="65"/>
    </row>
    <row r="994" spans="11:11">
      <c r="K994" s="65"/>
    </row>
    <row r="995" spans="11:11">
      <c r="K995" s="65"/>
    </row>
    <row r="996" spans="11:11">
      <c r="K996" s="65"/>
    </row>
    <row r="997" spans="11:11">
      <c r="K997" s="65"/>
    </row>
    <row r="998" spans="11:11">
      <c r="K998" s="65"/>
    </row>
    <row r="999" spans="11:11">
      <c r="K999" s="65"/>
    </row>
    <row r="1000" spans="11:11">
      <c r="K1000" s="65"/>
    </row>
    <row r="1001" spans="11:11">
      <c r="K1001" s="65"/>
    </row>
    <row r="1002" spans="11:11">
      <c r="K1002" s="65"/>
    </row>
    <row r="1003" spans="11:11">
      <c r="K1003" s="65"/>
    </row>
    <row r="1004" spans="11:11">
      <c r="K1004" s="65"/>
    </row>
    <row r="1005" spans="11:11">
      <c r="K1005" s="65"/>
    </row>
    <row r="1006" spans="11:11">
      <c r="K1006" s="65"/>
    </row>
    <row r="1007" spans="11:11">
      <c r="K1007" s="65"/>
    </row>
    <row r="1008" spans="11:11">
      <c r="K1008" s="65"/>
    </row>
    <row r="1009" spans="11:11">
      <c r="K1009" s="65"/>
    </row>
    <row r="1010" spans="11:11">
      <c r="K1010" s="65"/>
    </row>
    <row r="1011" spans="11:11">
      <c r="K1011" s="65"/>
    </row>
    <row r="1012" spans="11:11">
      <c r="K1012" s="65"/>
    </row>
    <row r="1013" spans="11:11">
      <c r="K1013" s="65"/>
    </row>
    <row r="1014" spans="11:11">
      <c r="K1014" s="65"/>
    </row>
    <row r="1015" spans="11:11">
      <c r="K1015" s="65"/>
    </row>
    <row r="1016" spans="11:11">
      <c r="K1016" s="65"/>
    </row>
    <row r="1017" spans="11:11">
      <c r="K1017" s="65"/>
    </row>
    <row r="1018" spans="11:11">
      <c r="K1018" s="65"/>
    </row>
    <row r="1019" spans="11:11">
      <c r="K1019" s="65"/>
    </row>
    <row r="1020" spans="11:11">
      <c r="K1020" s="65"/>
    </row>
    <row r="1021" spans="11:11">
      <c r="K1021" s="65"/>
    </row>
    <row r="1022" spans="11:11">
      <c r="K1022" s="65"/>
    </row>
    <row r="1023" spans="11:11">
      <c r="K1023" s="65"/>
    </row>
    <row r="1024" spans="11:11">
      <c r="K1024" s="65"/>
    </row>
    <row r="1025" spans="11:11">
      <c r="K1025" s="65"/>
    </row>
    <row r="1026" spans="11:11">
      <c r="K1026" s="65"/>
    </row>
    <row r="1027" spans="11:11">
      <c r="K1027" s="65"/>
    </row>
    <row r="1028" spans="11:11">
      <c r="K1028" s="65"/>
    </row>
    <row r="1029" spans="11:11">
      <c r="K1029" s="65"/>
    </row>
    <row r="1030" spans="11:11">
      <c r="K1030" s="65"/>
    </row>
    <row r="1031" spans="11:11">
      <c r="K1031" s="65"/>
    </row>
    <row r="1032" spans="11:11">
      <c r="K1032" s="65"/>
    </row>
    <row r="1033" spans="11:11">
      <c r="K1033" s="65"/>
    </row>
    <row r="1034" spans="11:11">
      <c r="K1034" s="65"/>
    </row>
    <row r="1035" spans="11:11">
      <c r="K1035" s="65"/>
    </row>
    <row r="1036" spans="11:11">
      <c r="K1036" s="65"/>
    </row>
    <row r="1037" spans="11:11">
      <c r="K1037" s="65"/>
    </row>
    <row r="1038" spans="11:11">
      <c r="K1038" s="65"/>
    </row>
    <row r="1039" spans="11:11">
      <c r="K1039" s="65"/>
    </row>
    <row r="1040" spans="11:11">
      <c r="K1040" s="65"/>
    </row>
    <row r="1041" spans="11:11">
      <c r="K1041" s="65"/>
    </row>
    <row r="1042" spans="11:11">
      <c r="K1042" s="65"/>
    </row>
    <row r="1043" spans="11:11">
      <c r="K1043" s="65"/>
    </row>
    <row r="1044" spans="11:11">
      <c r="K1044" s="65"/>
    </row>
    <row r="1045" spans="11:11">
      <c r="K1045" s="65"/>
    </row>
    <row r="1046" spans="11:11">
      <c r="K1046" s="65"/>
    </row>
    <row r="1047" spans="11:11">
      <c r="K1047" s="65"/>
    </row>
    <row r="1048" spans="11:11">
      <c r="K1048" s="65"/>
    </row>
    <row r="1049" spans="11:11">
      <c r="K1049" s="65"/>
    </row>
    <row r="1050" spans="11:11">
      <c r="K1050" s="65"/>
    </row>
    <row r="1051" spans="11:11">
      <c r="K1051" s="65"/>
    </row>
    <row r="1052" spans="11:11">
      <c r="K1052" s="65"/>
    </row>
    <row r="1053" spans="11:11">
      <c r="K1053" s="65"/>
    </row>
    <row r="1054" spans="11:11">
      <c r="K1054" s="65"/>
    </row>
    <row r="1055" spans="11:11">
      <c r="K1055" s="65"/>
    </row>
    <row r="1056" spans="11:11">
      <c r="K1056" s="65"/>
    </row>
    <row r="1057" spans="11:11">
      <c r="K1057" s="65"/>
    </row>
    <row r="1058" spans="11:11">
      <c r="K1058" s="65"/>
    </row>
    <row r="1059" spans="11:11">
      <c r="K1059" s="65"/>
    </row>
    <row r="1060" spans="11:11">
      <c r="K1060" s="65"/>
    </row>
    <row r="1061" spans="11:11">
      <c r="K1061" s="65"/>
    </row>
    <row r="1062" spans="11:11">
      <c r="K1062" s="65"/>
    </row>
    <row r="1063" spans="11:11">
      <c r="K1063" s="65"/>
    </row>
    <row r="1064" spans="11:11">
      <c r="K1064" s="65"/>
    </row>
    <row r="1065" spans="11:11">
      <c r="K1065" s="65"/>
    </row>
    <row r="1066" spans="11:11">
      <c r="K1066" s="65"/>
    </row>
    <row r="1067" spans="11:11">
      <c r="K1067" s="65"/>
    </row>
    <row r="1068" spans="11:11">
      <c r="K1068" s="65"/>
    </row>
    <row r="1069" spans="11:11">
      <c r="K1069" s="65"/>
    </row>
    <row r="1070" spans="11:11">
      <c r="K1070" s="65"/>
    </row>
    <row r="1071" spans="11:11">
      <c r="K1071" s="65"/>
    </row>
    <row r="1072" spans="11:11">
      <c r="K1072" s="65"/>
    </row>
    <row r="1073" spans="11:11">
      <c r="K1073" s="65"/>
    </row>
    <row r="1074" spans="11:11">
      <c r="K1074" s="65"/>
    </row>
    <row r="1075" spans="11:11">
      <c r="K1075" s="65"/>
    </row>
    <row r="1076" spans="11:11">
      <c r="K1076" s="65"/>
    </row>
    <row r="1077" spans="11:11">
      <c r="K1077" s="65"/>
    </row>
    <row r="1078" spans="11:11">
      <c r="K1078" s="65"/>
    </row>
    <row r="1079" spans="11:11">
      <c r="K1079" s="65"/>
    </row>
    <row r="1080" spans="11:11">
      <c r="K1080" s="65"/>
    </row>
    <row r="1081" spans="11:11">
      <c r="K1081" s="65"/>
    </row>
    <row r="1082" spans="11:11">
      <c r="K1082" s="65"/>
    </row>
    <row r="1083" spans="11:11">
      <c r="K1083" s="65"/>
    </row>
    <row r="1084" spans="11:11">
      <c r="K1084" s="65"/>
    </row>
    <row r="1085" spans="11:11">
      <c r="K1085" s="65"/>
    </row>
    <row r="1086" spans="11:11">
      <c r="K1086" s="65"/>
    </row>
    <row r="1087" spans="11:11">
      <c r="K1087" s="65"/>
    </row>
    <row r="1088" spans="11:11">
      <c r="K1088" s="65"/>
    </row>
    <row r="1089" spans="11:11">
      <c r="K1089" s="65"/>
    </row>
    <row r="1090" spans="11:11">
      <c r="K1090" s="65"/>
    </row>
    <row r="1091" spans="11:11">
      <c r="K1091" s="65"/>
    </row>
    <row r="1092" spans="11:11">
      <c r="K1092" s="65"/>
    </row>
    <row r="1093" spans="11:11">
      <c r="K1093" s="65"/>
    </row>
    <row r="1094" spans="11:11">
      <c r="K1094" s="65"/>
    </row>
    <row r="1095" spans="11:11">
      <c r="K1095" s="65"/>
    </row>
    <row r="1096" spans="11:11">
      <c r="K1096" s="65"/>
    </row>
    <row r="1097" spans="11:11">
      <c r="K1097" s="65"/>
    </row>
    <row r="1098" spans="11:11">
      <c r="K1098" s="65"/>
    </row>
    <row r="1099" spans="11:11">
      <c r="K1099" s="65"/>
    </row>
    <row r="1100" spans="11:11">
      <c r="K1100" s="65"/>
    </row>
    <row r="1101" spans="11:11">
      <c r="K1101" s="65"/>
    </row>
    <row r="1102" spans="11:11">
      <c r="K1102" s="65"/>
    </row>
    <row r="1103" spans="11:11">
      <c r="K1103" s="65"/>
    </row>
    <row r="1104" spans="11:11">
      <c r="K1104" s="65"/>
    </row>
    <row r="1105" spans="11:11">
      <c r="K1105" s="65"/>
    </row>
    <row r="1106" spans="11:11">
      <c r="K1106" s="65"/>
    </row>
    <row r="1107" spans="11:11">
      <c r="K1107" s="65"/>
    </row>
    <row r="1108" spans="11:11">
      <c r="K1108" s="65"/>
    </row>
    <row r="1109" spans="11:11">
      <c r="K1109" s="65"/>
    </row>
    <row r="1110" spans="11:11">
      <c r="K1110" s="65"/>
    </row>
    <row r="1111" spans="11:11">
      <c r="K1111" s="65"/>
    </row>
    <row r="1112" spans="11:11">
      <c r="K1112" s="65"/>
    </row>
    <row r="1113" spans="11:11">
      <c r="K1113" s="65"/>
    </row>
    <row r="1114" spans="11:11">
      <c r="K1114" s="65"/>
    </row>
    <row r="1115" spans="11:11">
      <c r="K1115" s="65"/>
    </row>
    <row r="1116" spans="11:11">
      <c r="K1116" s="65"/>
    </row>
    <row r="1117" spans="11:11">
      <c r="K1117" s="65"/>
    </row>
    <row r="1118" spans="11:11">
      <c r="K1118" s="65"/>
    </row>
    <row r="1119" spans="11:11">
      <c r="K1119" s="65"/>
    </row>
    <row r="1120" spans="11:11">
      <c r="K1120" s="65"/>
    </row>
    <row r="1121" spans="11:11">
      <c r="K1121" s="65"/>
    </row>
    <row r="1122" spans="11:11">
      <c r="K1122" s="65"/>
    </row>
    <row r="1123" spans="11:11">
      <c r="K1123" s="65"/>
    </row>
    <row r="1124" spans="11:11">
      <c r="K1124" s="65"/>
    </row>
    <row r="1125" spans="11:11">
      <c r="K1125" s="65"/>
    </row>
    <row r="1126" spans="11:11">
      <c r="K1126" s="65"/>
    </row>
    <row r="1127" spans="11:11">
      <c r="K1127" s="65"/>
    </row>
    <row r="1128" spans="11:11">
      <c r="K1128" s="65"/>
    </row>
    <row r="1129" spans="11:11">
      <c r="K1129" s="65"/>
    </row>
    <row r="1130" spans="11:11">
      <c r="K1130" s="65"/>
    </row>
    <row r="1131" spans="11:11">
      <c r="K1131" s="65"/>
    </row>
    <row r="1132" spans="11:11">
      <c r="K1132" s="65"/>
    </row>
    <row r="1133" spans="11:11">
      <c r="K1133" s="65"/>
    </row>
    <row r="1134" spans="11:11">
      <c r="K1134" s="65"/>
    </row>
    <row r="1135" spans="11:11">
      <c r="K1135" s="65"/>
    </row>
    <row r="1136" spans="11:11">
      <c r="K1136" s="65"/>
    </row>
    <row r="1137" spans="11:11">
      <c r="K1137" s="65"/>
    </row>
    <row r="1138" spans="11:11">
      <c r="K1138" s="65"/>
    </row>
    <row r="1139" spans="11:11">
      <c r="K1139" s="65"/>
    </row>
    <row r="1140" spans="11:11">
      <c r="K1140" s="65"/>
    </row>
    <row r="1141" spans="11:11">
      <c r="K1141" s="65"/>
    </row>
    <row r="1142" spans="11:11">
      <c r="K1142" s="65"/>
    </row>
    <row r="1143" spans="11:11">
      <c r="K1143" s="65"/>
    </row>
    <row r="1144" spans="11:11">
      <c r="K1144" s="65"/>
    </row>
    <row r="1145" spans="11:11">
      <c r="K1145" s="65"/>
    </row>
    <row r="1146" spans="11:11">
      <c r="K1146" s="65"/>
    </row>
    <row r="1147" spans="11:11">
      <c r="K1147" s="65"/>
    </row>
    <row r="1148" spans="11:11">
      <c r="K1148" s="65"/>
    </row>
    <row r="1149" spans="11:11">
      <c r="K1149" s="65"/>
    </row>
    <row r="1150" spans="11:11">
      <c r="K1150" s="65"/>
    </row>
    <row r="1151" spans="11:11">
      <c r="K1151" s="65"/>
    </row>
    <row r="1152" spans="11:11">
      <c r="K1152" s="65"/>
    </row>
    <row r="1153" spans="11:11">
      <c r="K1153" s="65"/>
    </row>
    <row r="1154" spans="11:11">
      <c r="K1154" s="65"/>
    </row>
    <row r="1155" spans="11:11">
      <c r="K1155" s="65"/>
    </row>
    <row r="1156" spans="11:11">
      <c r="K1156" s="65"/>
    </row>
    <row r="1157" spans="11:11">
      <c r="K1157" s="65"/>
    </row>
    <row r="1158" spans="11:11">
      <c r="K1158" s="65"/>
    </row>
    <row r="1159" spans="11:11">
      <c r="K1159" s="65"/>
    </row>
    <row r="1160" spans="11:11">
      <c r="K1160" s="65"/>
    </row>
    <row r="1161" spans="11:11">
      <c r="K1161" s="65"/>
    </row>
    <row r="1162" spans="11:11">
      <c r="K1162" s="65"/>
    </row>
    <row r="1163" spans="11:11">
      <c r="K1163" s="65"/>
    </row>
    <row r="1164" spans="11:11">
      <c r="K1164" s="65"/>
    </row>
    <row r="1165" spans="11:11">
      <c r="K1165" s="65"/>
    </row>
    <row r="1166" spans="11:11">
      <c r="K1166" s="65"/>
    </row>
    <row r="1167" spans="11:11">
      <c r="K1167" s="65"/>
    </row>
    <row r="1168" spans="11:11">
      <c r="K1168" s="65"/>
    </row>
    <row r="1169" spans="11:11">
      <c r="K1169" s="65"/>
    </row>
    <row r="1170" spans="11:11">
      <c r="K1170" s="65"/>
    </row>
    <row r="1171" spans="11:11">
      <c r="K1171" s="65"/>
    </row>
    <row r="1172" spans="11:11">
      <c r="K1172" s="65"/>
    </row>
    <row r="1173" spans="11:11">
      <c r="K1173" s="65"/>
    </row>
    <row r="1174" spans="11:11">
      <c r="K1174" s="65"/>
    </row>
    <row r="1175" spans="11:11">
      <c r="K1175" s="65"/>
    </row>
    <row r="1176" spans="11:11">
      <c r="K1176" s="65"/>
    </row>
    <row r="1177" spans="11:11">
      <c r="K1177" s="65"/>
    </row>
    <row r="1178" spans="11:11">
      <c r="K1178" s="65"/>
    </row>
    <row r="1179" spans="11:11">
      <c r="K1179" s="65"/>
    </row>
    <row r="1180" spans="11:11">
      <c r="K1180" s="65"/>
    </row>
    <row r="1181" spans="11:11">
      <c r="K1181" s="65"/>
    </row>
    <row r="1182" spans="11:11">
      <c r="K1182" s="65"/>
    </row>
    <row r="1183" spans="11:11">
      <c r="K1183" s="65"/>
    </row>
    <row r="1184" spans="11:11">
      <c r="K1184" s="65"/>
    </row>
    <row r="1185" spans="11:11">
      <c r="K1185" s="65"/>
    </row>
    <row r="1186" spans="11:11">
      <c r="K1186" s="65"/>
    </row>
    <row r="1187" spans="11:11">
      <c r="K1187" s="65"/>
    </row>
    <row r="1188" spans="11:11">
      <c r="K1188" s="65"/>
    </row>
    <row r="1189" spans="11:11">
      <c r="K1189" s="65"/>
    </row>
    <row r="1190" spans="11:11">
      <c r="K1190" s="65"/>
    </row>
    <row r="1191" spans="11:11">
      <c r="K1191" s="65"/>
    </row>
    <row r="1192" spans="11:11">
      <c r="K1192" s="65"/>
    </row>
    <row r="1193" spans="11:11">
      <c r="K1193" s="65"/>
    </row>
    <row r="1194" spans="11:11">
      <c r="K1194" s="65"/>
    </row>
    <row r="1195" spans="11:11">
      <c r="K1195" s="65"/>
    </row>
    <row r="1196" spans="11:11">
      <c r="K1196" s="65"/>
    </row>
    <row r="1197" spans="11:11">
      <c r="K1197" s="65"/>
    </row>
    <row r="1198" spans="11:11">
      <c r="K1198" s="65"/>
    </row>
    <row r="1199" spans="11:11">
      <c r="K1199" s="65"/>
    </row>
    <row r="1200" spans="11:11">
      <c r="K1200" s="65"/>
    </row>
    <row r="1201" spans="11:11">
      <c r="K1201" s="65"/>
    </row>
    <row r="1202" spans="11:11">
      <c r="K1202" s="65"/>
    </row>
    <row r="1203" spans="11:11">
      <c r="K1203" s="65"/>
    </row>
    <row r="1204" spans="11:11">
      <c r="K1204" s="65"/>
    </row>
    <row r="1205" spans="11:11">
      <c r="K1205" s="65"/>
    </row>
    <row r="1206" spans="11:11">
      <c r="K1206" s="65"/>
    </row>
    <row r="1207" spans="11:11">
      <c r="K1207" s="65"/>
    </row>
    <row r="1208" spans="11:11">
      <c r="K1208" s="65"/>
    </row>
    <row r="1209" spans="11:11">
      <c r="K1209" s="65"/>
    </row>
    <row r="1210" spans="11:11">
      <c r="K1210" s="65"/>
    </row>
    <row r="1211" spans="11:11">
      <c r="K1211" s="65"/>
    </row>
    <row r="1212" spans="11:11">
      <c r="K1212" s="65"/>
    </row>
    <row r="1213" spans="11:11">
      <c r="K1213" s="65"/>
    </row>
    <row r="1214" spans="11:11">
      <c r="K1214" s="65"/>
    </row>
    <row r="1215" spans="11:11">
      <c r="K1215" s="65"/>
    </row>
    <row r="1216" spans="11:11">
      <c r="K1216" s="65"/>
    </row>
    <row r="1217" spans="11:11">
      <c r="K1217" s="65"/>
    </row>
    <row r="1218" spans="11:11">
      <c r="K1218" s="65"/>
    </row>
    <row r="1219" spans="11:11">
      <c r="K1219" s="65"/>
    </row>
    <row r="1220" spans="11:11">
      <c r="K1220" s="65"/>
    </row>
    <row r="1221" spans="11:11">
      <c r="K1221" s="65"/>
    </row>
    <row r="1222" spans="11:11">
      <c r="K1222" s="65"/>
    </row>
    <row r="1223" spans="11:11">
      <c r="K1223" s="65"/>
    </row>
    <row r="1224" spans="11:11">
      <c r="K1224" s="65"/>
    </row>
    <row r="1225" spans="11:11">
      <c r="K1225" s="65"/>
    </row>
    <row r="1226" spans="11:11">
      <c r="K1226" s="65"/>
    </row>
    <row r="1227" spans="11:11">
      <c r="K1227" s="65"/>
    </row>
    <row r="1228" spans="11:11">
      <c r="K1228" s="65"/>
    </row>
    <row r="1229" spans="11:11">
      <c r="K1229" s="65"/>
    </row>
    <row r="1230" spans="11:11">
      <c r="K1230" s="65"/>
    </row>
    <row r="1231" spans="11:11">
      <c r="K1231" s="65"/>
    </row>
    <row r="1232" spans="11:11">
      <c r="K1232" s="65"/>
    </row>
    <row r="1233" spans="11:11">
      <c r="K1233" s="65"/>
    </row>
    <row r="1234" spans="11:11">
      <c r="K1234" s="65"/>
    </row>
    <row r="1235" spans="11:11">
      <c r="K1235" s="65"/>
    </row>
    <row r="1236" spans="11:11">
      <c r="K1236" s="65"/>
    </row>
    <row r="1237" spans="11:11">
      <c r="K1237" s="65"/>
    </row>
    <row r="1238" spans="11:11">
      <c r="K1238" s="65"/>
    </row>
    <row r="1239" spans="11:11">
      <c r="K1239" s="65"/>
    </row>
    <row r="1240" spans="11:11">
      <c r="K1240" s="65"/>
    </row>
    <row r="1241" spans="11:11">
      <c r="K1241" s="65"/>
    </row>
    <row r="1242" spans="11:11">
      <c r="K1242" s="65"/>
    </row>
    <row r="1243" spans="11:11">
      <c r="K1243" s="65"/>
    </row>
    <row r="1244" spans="11:11">
      <c r="K1244" s="65"/>
    </row>
    <row r="1245" spans="11:11">
      <c r="K1245" s="65"/>
    </row>
    <row r="1246" spans="11:11">
      <c r="K1246" s="65"/>
    </row>
    <row r="1247" spans="11:11">
      <c r="K1247" s="65"/>
    </row>
    <row r="1248" spans="11:11">
      <c r="K1248" s="65"/>
    </row>
    <row r="1249" spans="11:11">
      <c r="K1249" s="65"/>
    </row>
    <row r="1250" spans="11:11">
      <c r="K1250" s="65"/>
    </row>
    <row r="1251" spans="11:11">
      <c r="K1251" s="65"/>
    </row>
    <row r="1252" spans="11:11">
      <c r="K1252" s="65"/>
    </row>
    <row r="1253" spans="11:11">
      <c r="K1253" s="65"/>
    </row>
    <row r="1254" spans="11:11">
      <c r="K1254" s="65"/>
    </row>
    <row r="1255" spans="11:11">
      <c r="K1255" s="65"/>
    </row>
    <row r="1256" spans="11:11">
      <c r="K1256" s="65"/>
    </row>
    <row r="1257" spans="11:11">
      <c r="K1257" s="65"/>
    </row>
    <row r="1258" spans="11:11">
      <c r="K1258" s="65"/>
    </row>
    <row r="1259" spans="11:11">
      <c r="K1259" s="65"/>
    </row>
    <row r="1260" spans="11:11">
      <c r="K1260" s="65"/>
    </row>
    <row r="1261" spans="11:11">
      <c r="K1261" s="65"/>
    </row>
    <row r="1262" spans="11:11">
      <c r="K1262" s="65"/>
    </row>
    <row r="1263" spans="11:11">
      <c r="K1263" s="65"/>
    </row>
    <row r="1264" spans="11:11">
      <c r="K1264" s="65"/>
    </row>
    <row r="1265" spans="11:11">
      <c r="K1265" s="65"/>
    </row>
    <row r="1266" spans="11:11">
      <c r="K1266" s="65"/>
    </row>
    <row r="1267" spans="11:11">
      <c r="K1267" s="65"/>
    </row>
    <row r="1268" spans="11:11">
      <c r="K1268" s="65"/>
    </row>
    <row r="1269" spans="11:11">
      <c r="K1269" s="65"/>
    </row>
    <row r="1270" spans="11:11">
      <c r="K1270" s="65"/>
    </row>
    <row r="1271" spans="11:11">
      <c r="K1271" s="65"/>
    </row>
    <row r="1272" spans="11:11">
      <c r="K1272" s="65"/>
    </row>
    <row r="1273" spans="11:11">
      <c r="K1273" s="65"/>
    </row>
    <row r="1274" spans="11:11">
      <c r="K1274" s="65"/>
    </row>
    <row r="1275" spans="11:11">
      <c r="K1275" s="65"/>
    </row>
    <row r="1276" spans="11:11">
      <c r="K1276" s="65"/>
    </row>
    <row r="1277" spans="11:11">
      <c r="K1277" s="65"/>
    </row>
    <row r="1278" spans="11:11">
      <c r="K1278" s="65"/>
    </row>
    <row r="1279" spans="11:11">
      <c r="K1279" s="65"/>
    </row>
    <row r="1280" spans="11:11">
      <c r="K1280" s="65"/>
    </row>
    <row r="1281" spans="11:11">
      <c r="K1281" s="65"/>
    </row>
    <row r="1282" spans="11:11">
      <c r="K1282" s="65"/>
    </row>
    <row r="1283" spans="11:11">
      <c r="K1283" s="65"/>
    </row>
    <row r="1284" spans="11:11">
      <c r="K1284" s="65"/>
    </row>
    <row r="1285" spans="11:11">
      <c r="K1285" s="65"/>
    </row>
    <row r="1286" spans="11:11">
      <c r="K1286" s="65"/>
    </row>
    <row r="1287" spans="11:11">
      <c r="K1287" s="65"/>
    </row>
    <row r="1288" spans="11:11">
      <c r="K1288" s="65"/>
    </row>
    <row r="1289" spans="11:11">
      <c r="K1289" s="65"/>
    </row>
    <row r="1290" spans="11:11">
      <c r="K1290" s="65"/>
    </row>
    <row r="1291" spans="11:11">
      <c r="K1291" s="65"/>
    </row>
    <row r="1292" spans="11:11">
      <c r="K1292" s="65"/>
    </row>
    <row r="1293" spans="11:11">
      <c r="K1293" s="65"/>
    </row>
    <row r="1294" spans="11:11">
      <c r="K1294" s="65"/>
    </row>
    <row r="1295" spans="11:11">
      <c r="K1295" s="65"/>
    </row>
    <row r="1296" spans="11:11">
      <c r="K1296" s="65"/>
    </row>
    <row r="1297" spans="11:11">
      <c r="K1297" s="65"/>
    </row>
    <row r="1298" spans="11:11">
      <c r="K1298" s="65"/>
    </row>
    <row r="1299" spans="11:11">
      <c r="K1299" s="65"/>
    </row>
    <row r="1300" spans="11:11">
      <c r="K1300" s="65"/>
    </row>
    <row r="1301" spans="11:11">
      <c r="K1301" s="65"/>
    </row>
    <row r="1302" spans="11:11">
      <c r="K1302" s="65"/>
    </row>
    <row r="1303" spans="11:11">
      <c r="K1303" s="65"/>
    </row>
    <row r="1304" spans="11:11">
      <c r="K1304" s="65"/>
    </row>
    <row r="1305" spans="11:11">
      <c r="K1305" s="65"/>
    </row>
    <row r="1306" spans="11:11">
      <c r="K1306" s="65"/>
    </row>
    <row r="1307" spans="11:11">
      <c r="K1307" s="65"/>
    </row>
    <row r="1308" spans="11:11">
      <c r="K1308" s="65"/>
    </row>
    <row r="1309" spans="11:11">
      <c r="K1309" s="65"/>
    </row>
    <row r="1310" spans="11:11">
      <c r="K1310" s="65"/>
    </row>
    <row r="1311" spans="11:11">
      <c r="K1311" s="65"/>
    </row>
    <row r="1312" spans="11:11">
      <c r="K1312" s="65"/>
    </row>
    <row r="1313" spans="11:11">
      <c r="K1313" s="65"/>
    </row>
    <row r="1314" spans="11:11">
      <c r="K1314" s="65"/>
    </row>
    <row r="1315" spans="11:11">
      <c r="K1315" s="65"/>
    </row>
    <row r="1316" spans="11:11">
      <c r="K1316" s="65"/>
    </row>
    <row r="1317" spans="11:11">
      <c r="K1317" s="65"/>
    </row>
    <row r="1318" spans="11:11">
      <c r="K1318" s="65"/>
    </row>
    <row r="1319" spans="11:11">
      <c r="K1319" s="65"/>
    </row>
    <row r="1320" spans="11:11">
      <c r="K1320" s="65"/>
    </row>
    <row r="1321" spans="11:11">
      <c r="K1321" s="65"/>
    </row>
    <row r="1322" spans="11:11">
      <c r="K1322" s="65"/>
    </row>
    <row r="1323" spans="11:11">
      <c r="K1323" s="65"/>
    </row>
    <row r="1324" spans="11:11">
      <c r="K1324" s="65"/>
    </row>
    <row r="1325" spans="11:11">
      <c r="K1325" s="65"/>
    </row>
    <row r="1326" spans="11:11">
      <c r="K1326" s="65"/>
    </row>
    <row r="1327" spans="11:11">
      <c r="K1327" s="65"/>
    </row>
    <row r="1328" spans="11:11">
      <c r="K1328" s="65"/>
    </row>
    <row r="1329" spans="11:11">
      <c r="K1329" s="65"/>
    </row>
    <row r="1330" spans="11:11">
      <c r="K1330" s="65"/>
    </row>
    <row r="1331" spans="11:11">
      <c r="K1331" s="65"/>
    </row>
    <row r="1332" spans="11:11">
      <c r="K1332" s="65"/>
    </row>
    <row r="1333" spans="11:11">
      <c r="K1333" s="65"/>
    </row>
    <row r="1334" spans="11:11">
      <c r="K1334" s="65"/>
    </row>
    <row r="1335" spans="11:11">
      <c r="K1335" s="65"/>
    </row>
    <row r="1336" spans="11:11">
      <c r="K1336" s="65"/>
    </row>
    <row r="1337" spans="11:11">
      <c r="K1337" s="65"/>
    </row>
    <row r="1338" spans="11:11">
      <c r="K1338" s="65"/>
    </row>
    <row r="1339" spans="11:11">
      <c r="K1339" s="65"/>
    </row>
    <row r="1340" spans="11:11">
      <c r="K1340" s="65"/>
    </row>
    <row r="1341" spans="11:11">
      <c r="K1341" s="65"/>
    </row>
    <row r="1342" spans="11:11">
      <c r="K1342" s="65"/>
    </row>
    <row r="1343" spans="11:11">
      <c r="K1343" s="65"/>
    </row>
    <row r="1344" spans="11:11">
      <c r="K1344" s="65"/>
    </row>
    <row r="1345" spans="11:11">
      <c r="K1345" s="65"/>
    </row>
    <row r="1346" spans="11:11">
      <c r="K1346" s="65"/>
    </row>
    <row r="1347" spans="11:11">
      <c r="K1347" s="65"/>
    </row>
    <row r="1348" spans="11:11">
      <c r="K1348" s="65"/>
    </row>
    <row r="1349" spans="11:11">
      <c r="K1349" s="65"/>
    </row>
    <row r="1350" spans="11:11">
      <c r="K1350" s="65"/>
    </row>
    <row r="1351" spans="11:11">
      <c r="K1351" s="65"/>
    </row>
    <row r="1352" spans="11:11">
      <c r="K1352" s="65"/>
    </row>
    <row r="1353" spans="11:11">
      <c r="K1353" s="65"/>
    </row>
    <row r="1354" spans="11:11">
      <c r="K1354" s="65"/>
    </row>
    <row r="1355" spans="11:11">
      <c r="K1355" s="65"/>
    </row>
    <row r="1356" spans="11:11">
      <c r="K1356" s="65"/>
    </row>
    <row r="1357" spans="11:11">
      <c r="K1357" s="65"/>
    </row>
    <row r="1358" spans="11:11">
      <c r="K1358" s="65"/>
    </row>
    <row r="1359" spans="11:11">
      <c r="K1359" s="65"/>
    </row>
    <row r="1360" spans="11:11">
      <c r="K1360" s="65"/>
    </row>
    <row r="1361" spans="11:11">
      <c r="K1361" s="65"/>
    </row>
    <row r="1362" spans="11:11">
      <c r="K1362" s="65"/>
    </row>
    <row r="1363" spans="11:11">
      <c r="K1363" s="65"/>
    </row>
    <row r="1364" spans="11:11">
      <c r="K1364" s="65"/>
    </row>
    <row r="1365" spans="11:11">
      <c r="K1365" s="65"/>
    </row>
    <row r="1366" spans="11:11">
      <c r="K1366" s="65"/>
    </row>
    <row r="1368" spans="11:11">
      <c r="K1368" s="65"/>
    </row>
    <row r="1369" spans="11:11">
      <c r="K1369" s="65"/>
    </row>
    <row r="1370" spans="11:11">
      <c r="K1370" s="65"/>
    </row>
    <row r="1371" spans="11:11">
      <c r="K1371" s="65"/>
    </row>
    <row r="1372" spans="11:11">
      <c r="K1372" s="65"/>
    </row>
    <row r="1373" spans="11:11">
      <c r="K1373" s="65"/>
    </row>
    <row r="1374" spans="11:11">
      <c r="K1374" s="65"/>
    </row>
    <row r="1375" spans="11:11">
      <c r="K1375" s="65"/>
    </row>
    <row r="1376" spans="11:11">
      <c r="K1376" s="65"/>
    </row>
    <row r="1377" spans="11:11">
      <c r="K1377" s="65"/>
    </row>
    <row r="1378" spans="11:11">
      <c r="K1378" s="65"/>
    </row>
    <row r="1379" spans="11:11">
      <c r="K1379" s="65"/>
    </row>
    <row r="1380" spans="11:11">
      <c r="K1380" s="65"/>
    </row>
    <row r="1381" spans="11:11">
      <c r="K1381" s="65"/>
    </row>
    <row r="1382" spans="11:11">
      <c r="K1382" s="65"/>
    </row>
    <row r="1383" spans="11:11">
      <c r="K1383" s="65"/>
    </row>
    <row r="1384" spans="11:11">
      <c r="K1384" s="65"/>
    </row>
    <row r="1385" spans="11:11">
      <c r="K1385" s="65"/>
    </row>
    <row r="1386" spans="11:11">
      <c r="K1386" s="65"/>
    </row>
    <row r="1387" spans="11:11">
      <c r="K1387" s="65"/>
    </row>
    <row r="1388" spans="11:11">
      <c r="K1388" s="65"/>
    </row>
    <row r="1389" spans="11:11">
      <c r="K1389" s="65"/>
    </row>
    <row r="1390" spans="11:11">
      <c r="K1390" s="65"/>
    </row>
    <row r="1391" spans="11:11">
      <c r="K1391" s="65"/>
    </row>
    <row r="1392" spans="11:11">
      <c r="K1392" s="65"/>
    </row>
    <row r="1393" spans="11:11">
      <c r="K1393" s="65"/>
    </row>
    <row r="1394" spans="11:11">
      <c r="K1394" s="65"/>
    </row>
    <row r="1395" spans="11:11">
      <c r="K1395" s="65"/>
    </row>
    <row r="1396" spans="11:11">
      <c r="K1396" s="65"/>
    </row>
    <row r="1397" spans="11:11">
      <c r="K1397" s="65"/>
    </row>
    <row r="1398" spans="11:11">
      <c r="K1398" s="65"/>
    </row>
    <row r="1399" spans="11:11">
      <c r="K1399" s="65"/>
    </row>
    <row r="1400" spans="11:11">
      <c r="K1400" s="65"/>
    </row>
    <row r="1401" spans="11:11">
      <c r="K1401" s="65"/>
    </row>
    <row r="1402" spans="11:11">
      <c r="K1402" s="65"/>
    </row>
    <row r="1403" spans="11:11">
      <c r="K1403" s="65"/>
    </row>
    <row r="1404" spans="11:11">
      <c r="K1404" s="65"/>
    </row>
    <row r="1405" spans="11:11">
      <c r="K1405" s="65"/>
    </row>
    <row r="1406" spans="11:11">
      <c r="K1406" s="65"/>
    </row>
    <row r="1407" spans="11:11">
      <c r="K1407" s="65"/>
    </row>
    <row r="1408" spans="11:11">
      <c r="K1408" s="65"/>
    </row>
    <row r="1409" spans="11:11">
      <c r="K1409" s="65"/>
    </row>
    <row r="1410" spans="11:11">
      <c r="K1410" s="65"/>
    </row>
    <row r="1411" spans="11:11">
      <c r="K1411" s="65"/>
    </row>
    <row r="1412" spans="11:11">
      <c r="K1412" s="65"/>
    </row>
    <row r="1413" spans="11:11">
      <c r="K1413" s="65"/>
    </row>
    <row r="1414" spans="11:11">
      <c r="K1414" s="65"/>
    </row>
    <row r="1415" spans="11:11">
      <c r="K1415" s="65"/>
    </row>
    <row r="1416" spans="11:11">
      <c r="K1416" s="65"/>
    </row>
    <row r="1417" spans="11:11">
      <c r="K1417" s="65"/>
    </row>
    <row r="1418" spans="11:11">
      <c r="K1418" s="65"/>
    </row>
    <row r="1419" spans="11:11">
      <c r="K1419" s="65"/>
    </row>
    <row r="1420" spans="11:11">
      <c r="K1420" s="65"/>
    </row>
    <row r="1421" spans="11:11">
      <c r="K1421" s="65"/>
    </row>
    <row r="1422" spans="11:11">
      <c r="K1422" s="65"/>
    </row>
    <row r="1423" spans="11:11">
      <c r="K1423" s="65"/>
    </row>
    <row r="1424" spans="11:11">
      <c r="K1424" s="65"/>
    </row>
  </sheetData>
  <pageMargins left="0" right="0" top="0.39370078740157505" bottom="0.39370078740157505" header="0" footer="0"/>
  <pageSetup orientation="portrait" r:id="rId1"/>
  <headerFooter>
    <oddHeader>&amp;C&amp;A</oddHeader>
    <oddFooter>&amp;CPage &amp;P</oddFooter>
  </headerFooter>
  <legacy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332AC3B87DEC046855C8ABDD6FB6DBF" ma:contentTypeVersion="11" ma:contentTypeDescription="Creare un nuovo documento." ma:contentTypeScope="" ma:versionID="6b4f024a53e3215c1999164bbc6f11c8">
  <xsd:schema xmlns:xsd="http://www.w3.org/2001/XMLSchema" xmlns:xs="http://www.w3.org/2001/XMLSchema" xmlns:p="http://schemas.microsoft.com/office/2006/metadata/properties" xmlns:ns2="a9f11be3-0efa-4f1b-881a-961758b37dba" targetNamespace="http://schemas.microsoft.com/office/2006/metadata/properties" ma:root="true" ma:fieldsID="38a0c608530e390f6f5b825110ac1187" ns2:_="">
    <xsd:import namespace="a9f11be3-0efa-4f1b-881a-961758b37db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Numero" minOccurs="0"/>
                <xsd:element ref="ns2:lcf76f155ced4ddcb4097134ff3c332f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f11be3-0efa-4f1b-881a-961758b37db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Numero" ma:index="12" nillable="true" ma:displayName="Numero" ma:format="Dropdown" ma:internalName="Numero" ma:percentage="FALSE">
      <xsd:simpleType>
        <xsd:restriction base="dms:Number"/>
      </xsd:simpleType>
    </xsd:element>
    <xsd:element name="lcf76f155ced4ddcb4097134ff3c332f" ma:index="14" nillable="true" ma:taxonomy="true" ma:internalName="lcf76f155ced4ddcb4097134ff3c332f" ma:taxonomyFieldName="MediaServiceImageTags" ma:displayName="Tag immagine" ma:readOnly="false" ma:fieldId="{5cf76f15-5ced-4ddc-b409-7134ff3c332f}" ma:taxonomyMulti="true" ma:sspId="0682759c-2ba5-4153-8aa6-117e4bb28b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Numero xmlns="a9f11be3-0efa-4f1b-881a-961758b37dba" xsi:nil="true"/>
    <lcf76f155ced4ddcb4097134ff3c332f xmlns="a9f11be3-0efa-4f1b-881a-961758b37dba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FF2156B4-1DBE-4D79-B478-D43DECF6E0C5}"/>
</file>

<file path=customXml/itemProps2.xml><?xml version="1.0" encoding="utf-8"?>
<ds:datastoreItem xmlns:ds="http://schemas.openxmlformats.org/officeDocument/2006/customXml" ds:itemID="{5C15EDB3-6E61-4A3C-A5F7-E26D7E315FCF}"/>
</file>

<file path=customXml/itemProps3.xml><?xml version="1.0" encoding="utf-8"?>
<ds:datastoreItem xmlns:ds="http://schemas.openxmlformats.org/officeDocument/2006/customXml" ds:itemID="{AE3106CC-F022-420F-B373-32EF34BCEE23}"/>
</file>

<file path=docProps/app.xml><?xml version="1.0" encoding="utf-8"?>
<Properties xmlns="http://schemas.openxmlformats.org/officeDocument/2006/extended-properties" xmlns:vt="http://schemas.openxmlformats.org/officeDocument/2006/docPropsVTypes">
  <TotalTime>422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Instructions</vt:lpstr>
      <vt:lpstr>INPUT_-_WP1_criteria</vt:lpstr>
      <vt:lpstr>Measurements_&amp;_Graphs</vt:lpstr>
      <vt:lpstr>CSV</vt:lpstr>
      <vt:lpstr>Feuille3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Pedroli, Massimo</dc:creator>
  <cp:lastModifiedBy>ARORA Saranjit Singh (DIGIT-EXT)</cp:lastModifiedBy>
  <cp:revision>8</cp:revision>
  <dcterms:created xsi:type="dcterms:W3CDTF">2016-07-06T12:39:57Z</dcterms:created>
  <dcterms:modified xsi:type="dcterms:W3CDTF">2020-04-29T15:12:52Z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0x0101007332AC3B87DEC046855C8ABDD6FB6DBF</vt:lpwstr>
  </property>
</Properties>
</file>