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Nouveau dossier\"/>
    </mc:Choice>
  </mc:AlternateContent>
  <xr:revisionPtr revIDLastSave="0" documentId="13_ncr:1_{C8FCD9C4-D2D6-42C5-836B-28EFF5F678CF}" xr6:coauthVersionLast="47" xr6:coauthVersionMax="47" xr10:uidLastSave="{00000000-0000-0000-0000-000000000000}"/>
  <bookViews>
    <workbookView xWindow="-110" yWindow="-110" windowWidth="19420" windowHeight="10420" xr2:uid="{FDA22162-E985-4730-A86B-349DF4ED422D}"/>
  </bookViews>
  <sheets>
    <sheet name="Sheet1" sheetId="1" r:id="rId1"/>
  </sheets>
  <definedNames>
    <definedName name="solver_adj" localSheetId="0" hidden="1">Sheet1!$B$3:$B$13</definedName>
    <definedName name="solver_cvg" localSheetId="0" hidden="1">"""""""0,0001"""""""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Sheet1!$B$3:$B$14</definedName>
    <definedName name="solver_lhs2" localSheetId="0" hidden="1">Sheet1!$O$3:$O$9</definedName>
    <definedName name="solver_mip" localSheetId="0" hidden="1">2147483647</definedName>
    <definedName name="solver_mni" localSheetId="0" hidden="1">30</definedName>
    <definedName name="solver_mrt" localSheetId="0" hidden="1">"""""""0,075"""""""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Sheet1!$S$1</definedName>
    <definedName name="solver_pre" localSheetId="0" hidden="1">"""""""0,000001"""""""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Sheet1!$P$3:$P$9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" i="1" l="1"/>
  <c r="D10" i="1"/>
  <c r="N4" i="1"/>
  <c r="N5" i="1"/>
  <c r="N6" i="1"/>
  <c r="N7" i="1"/>
  <c r="N8" i="1"/>
  <c r="N9" i="1"/>
  <c r="M4" i="1"/>
  <c r="M5" i="1"/>
  <c r="M6" i="1"/>
  <c r="M7" i="1"/>
  <c r="M8" i="1"/>
  <c r="M9" i="1"/>
  <c r="M3" i="1"/>
  <c r="N3" i="1"/>
  <c r="F3" i="1" a="1"/>
  <c r="F3" i="1" s="1"/>
  <c r="D4" i="1"/>
  <c r="D5" i="1"/>
  <c r="D6" i="1"/>
  <c r="D7" i="1"/>
  <c r="D8" i="1"/>
  <c r="D9" i="1"/>
  <c r="D11" i="1"/>
  <c r="D12" i="1"/>
  <c r="D13" i="1"/>
  <c r="D14" i="1"/>
  <c r="D3" i="1"/>
  <c r="O3" i="1" l="1"/>
  <c r="O8" i="1"/>
  <c r="O7" i="1"/>
  <c r="O6" i="1"/>
  <c r="O5" i="1"/>
  <c r="O4" i="1"/>
  <c r="O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<sst xmlns="http://schemas.openxmlformats.org/spreadsheetml/2006/main" count="35" uniqueCount="23">
  <si>
    <t>Pits</t>
  </si>
  <si>
    <t>Staunton</t>
  </si>
  <si>
    <t>Charleston</t>
  </si>
  <si>
    <t>Roanoke</t>
  </si>
  <si>
    <t>Richmond</t>
  </si>
  <si>
    <t>Norfolk</t>
  </si>
  <si>
    <t>Suffolk</t>
  </si>
  <si>
    <t>Supply</t>
  </si>
  <si>
    <t>Demand</t>
  </si>
  <si>
    <t>ID</t>
  </si>
  <si>
    <t>Location</t>
  </si>
  <si>
    <t>Requirement</t>
  </si>
  <si>
    <t>Type</t>
  </si>
  <si>
    <t>Cost/Mile</t>
  </si>
  <si>
    <t>To</t>
  </si>
  <si>
    <t>From</t>
  </si>
  <si>
    <t>Ship</t>
  </si>
  <si>
    <t>Inflows</t>
  </si>
  <si>
    <t xml:space="preserve">Nodes </t>
  </si>
  <si>
    <t>Outflows</t>
  </si>
  <si>
    <t>Net Flow</t>
  </si>
  <si>
    <t>Supply/Demand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</si>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</sst>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164" formatCode="_ * #,##0_)\ &quot;$&quot;_ ;_ * \(#,##0\)\ &quot;$&quot;_ ;_ * &quot;-&quot;??_)\ &quot;$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164" fontId="0" fillId="0" borderId="9" xfId="1" applyNumberFormat="1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164" fontId="0" fillId="0" borderId="15" xfId="1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339755</xdr:colOff>
      <xdr:row>10</xdr:row>
      <xdr:rowOff>34968</xdr:rowOff>
    </xdr:from>
    <xdr:to>
      <xdr:col>31</xdr:col>
      <xdr:colOff>606714</xdr:colOff>
      <xdr:row>23</xdr:row>
      <xdr:rowOff>26139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4F27EF-38A4-84C6-A485-F018FCDB4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22769" y="1887776"/>
          <a:ext cx="5786240" cy="2385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B34C-7C9A-41B9-8CFF-60CEEC3353BC}">
  <dimension ref="B1:S24"/>
  <sheetViews>
    <sheetView tabSelected="1" topLeftCell="D1" zoomScale="73" zoomScaleNormal="115" workbookViewId="0">
      <selection activeCell="N5" sqref="N5"/>
    </sheetView>
  </sheetViews>
  <sheetFormatPr defaultRowHeight="14.5" x14ac:dyDescent="0.35"/>
  <cols>
    <col min="2" max="2" width="6.36328125" customWidth="1"/>
    <col min="3" max="3" width="3.81640625" customWidth="1"/>
    <col min="4" max="4" width="12.54296875" customWidth="1"/>
    <col min="5" max="5" width="3.26953125" customWidth="1"/>
    <col min="6" max="6" width="12.7265625" customWidth="1"/>
    <col min="7" max="7" width="8.81640625" bestFit="1" customWidth="1"/>
    <col min="9" max="9" width="10.36328125" bestFit="1" customWidth="1"/>
    <col min="10" max="10" width="11.54296875" bestFit="1" customWidth="1"/>
    <col min="11" max="11" width="6.6328125" customWidth="1"/>
    <col min="12" max="12" width="10.08984375" bestFit="1" customWidth="1"/>
    <col min="16" max="16" width="14.453125" bestFit="1" customWidth="1"/>
    <col min="19" max="19" width="11.81640625" bestFit="1" customWidth="1"/>
  </cols>
  <sheetData>
    <row r="1" spans="2:19" ht="15" thickBot="1" x14ac:dyDescent="0.4">
      <c r="R1" t="s">
        <v>22</v>
      </c>
      <c r="S1" s="1">
        <f>SUMPRODUCT(B3:B14,G3:G14)</f>
        <v>6500</v>
      </c>
    </row>
    <row r="2" spans="2:19" ht="15" thickBot="1" x14ac:dyDescent="0.4">
      <c r="B2" t="s">
        <v>16</v>
      </c>
      <c r="C2" s="16" t="s">
        <v>15</v>
      </c>
      <c r="D2" s="15"/>
      <c r="E2" s="15" t="s">
        <v>14</v>
      </c>
      <c r="F2" s="15"/>
      <c r="G2" s="8" t="s">
        <v>13</v>
      </c>
      <c r="K2" s="17" t="s">
        <v>18</v>
      </c>
      <c r="L2" s="17"/>
      <c r="M2" t="s">
        <v>17</v>
      </c>
      <c r="N2" t="s">
        <v>19</v>
      </c>
      <c r="O2" t="s">
        <v>20</v>
      </c>
      <c r="P2" t="s">
        <v>21</v>
      </c>
    </row>
    <row r="3" spans="2:19" x14ac:dyDescent="0.35">
      <c r="B3">
        <v>300</v>
      </c>
      <c r="C3" s="6">
        <v>1</v>
      </c>
      <c r="D3" s="7" t="str">
        <f t="shared" ref="D3:D14" si="0">_xlfn.XLOOKUP(C3,$H$18:$H$24,$I$18:$I$24)</f>
        <v>Pits</v>
      </c>
      <c r="E3" s="7">
        <v>3</v>
      </c>
      <c r="F3" s="7" t="str" cm="1">
        <f t="array" ref="F3:F14">_xlfn.XLOOKUP(E3:$E$14,$H$18:$H$24,$I$18:$I$24)</f>
        <v>Charleston</v>
      </c>
      <c r="G3" s="9">
        <v>3</v>
      </c>
      <c r="K3">
        <v>1</v>
      </c>
      <c r="L3" t="s">
        <v>0</v>
      </c>
      <c r="M3">
        <f t="shared" ref="M3:M9" ca="1" si="1">SUMIF($E$3:$E$14,K3,$B$3:$B$13)</f>
        <v>0</v>
      </c>
      <c r="N3">
        <f t="shared" ref="N3:N9" ca="1" si="2">SUMIF($C$3:$C$14,K3,$B$3:$B$13)</f>
        <v>300</v>
      </c>
      <c r="O3">
        <f ca="1">M3-N3</f>
        <v>-300</v>
      </c>
      <c r="P3">
        <v>-1300</v>
      </c>
    </row>
    <row r="4" spans="2:19" x14ac:dyDescent="0.35">
      <c r="B4">
        <v>0</v>
      </c>
      <c r="C4" s="3">
        <v>1</v>
      </c>
      <c r="D4" s="2" t="str">
        <f t="shared" si="0"/>
        <v>Pits</v>
      </c>
      <c r="E4" s="2">
        <v>4</v>
      </c>
      <c r="F4" s="2" t="str">
        <v>Roanoke</v>
      </c>
      <c r="G4" s="10">
        <v>5</v>
      </c>
      <c r="K4">
        <v>2</v>
      </c>
      <c r="L4" t="s">
        <v>1</v>
      </c>
      <c r="M4">
        <f t="shared" ca="1" si="1"/>
        <v>0</v>
      </c>
      <c r="N4">
        <f t="shared" ca="1" si="2"/>
        <v>0</v>
      </c>
      <c r="O4">
        <f ca="1">M4-N4</f>
        <v>0</v>
      </c>
      <c r="P4">
        <v>-1200</v>
      </c>
    </row>
    <row r="5" spans="2:19" x14ac:dyDescent="0.35">
      <c r="B5">
        <v>0</v>
      </c>
      <c r="C5" s="3">
        <v>2</v>
      </c>
      <c r="D5" s="2" t="str">
        <f t="shared" si="0"/>
        <v>Staunton</v>
      </c>
      <c r="E5" s="2">
        <v>3</v>
      </c>
      <c r="F5" s="2" t="str">
        <v>Charleston</v>
      </c>
      <c r="G5" s="10">
        <v>3</v>
      </c>
      <c r="K5">
        <v>3</v>
      </c>
      <c r="L5" t="s">
        <v>2</v>
      </c>
      <c r="M5">
        <f t="shared" ca="1" si="1"/>
        <v>300</v>
      </c>
      <c r="N5">
        <f t="shared" ca="1" si="2"/>
        <v>0</v>
      </c>
      <c r="O5">
        <f t="shared" ref="O5:O9" ca="1" si="3">M5+N5</f>
        <v>300</v>
      </c>
      <c r="P5">
        <v>300</v>
      </c>
    </row>
    <row r="6" spans="2:19" x14ac:dyDescent="0.35">
      <c r="B6">
        <v>0</v>
      </c>
      <c r="C6" s="3">
        <v>2</v>
      </c>
      <c r="D6" s="2" t="str">
        <f t="shared" si="0"/>
        <v>Staunton</v>
      </c>
      <c r="E6" s="2">
        <v>4</v>
      </c>
      <c r="F6" s="2" t="str">
        <v>Roanoke</v>
      </c>
      <c r="G6" s="10">
        <v>5</v>
      </c>
      <c r="K6">
        <v>4</v>
      </c>
      <c r="L6" t="s">
        <v>3</v>
      </c>
      <c r="M6">
        <f t="shared" ca="1" si="1"/>
        <v>0</v>
      </c>
      <c r="N6">
        <f t="shared" ca="1" si="2"/>
        <v>400</v>
      </c>
      <c r="O6">
        <f t="shared" ca="1" si="3"/>
        <v>400</v>
      </c>
      <c r="P6">
        <v>200</v>
      </c>
    </row>
    <row r="7" spans="2:19" x14ac:dyDescent="0.35">
      <c r="B7">
        <v>0</v>
      </c>
      <c r="C7" s="3">
        <v>3</v>
      </c>
      <c r="D7" s="2" t="str">
        <f t="shared" si="0"/>
        <v>Charleston</v>
      </c>
      <c r="E7" s="2">
        <v>4</v>
      </c>
      <c r="F7" s="2" t="str">
        <v>Roanoke</v>
      </c>
      <c r="G7" s="10">
        <v>7</v>
      </c>
      <c r="K7">
        <v>5</v>
      </c>
      <c r="L7" t="s">
        <v>4</v>
      </c>
      <c r="M7">
        <f t="shared" ca="1" si="1"/>
        <v>0</v>
      </c>
      <c r="N7">
        <f t="shared" ca="1" si="2"/>
        <v>800</v>
      </c>
      <c r="O7">
        <f t="shared" ca="1" si="3"/>
        <v>800</v>
      </c>
      <c r="P7">
        <v>800</v>
      </c>
    </row>
    <row r="8" spans="2:19" x14ac:dyDescent="0.35">
      <c r="B8">
        <v>0</v>
      </c>
      <c r="C8" s="3">
        <v>3</v>
      </c>
      <c r="D8" s="2" t="str">
        <f t="shared" si="0"/>
        <v>Charleston</v>
      </c>
      <c r="E8" s="2">
        <v>5</v>
      </c>
      <c r="F8" s="2" t="str">
        <v>Richmond</v>
      </c>
      <c r="G8" s="10">
        <v>9</v>
      </c>
      <c r="K8">
        <v>6</v>
      </c>
      <c r="L8" t="s">
        <v>5</v>
      </c>
      <c r="M8">
        <f t="shared" ca="1" si="1"/>
        <v>800</v>
      </c>
      <c r="N8">
        <f t="shared" ca="1" si="2"/>
        <v>0</v>
      </c>
      <c r="O8">
        <f t="shared" ca="1" si="3"/>
        <v>800</v>
      </c>
      <c r="P8">
        <v>700</v>
      </c>
    </row>
    <row r="9" spans="2:19" x14ac:dyDescent="0.35">
      <c r="B9">
        <v>0</v>
      </c>
      <c r="C9" s="3">
        <v>3</v>
      </c>
      <c r="D9" s="2" t="str">
        <f t="shared" si="0"/>
        <v>Charleston</v>
      </c>
      <c r="E9" s="2">
        <v>6</v>
      </c>
      <c r="F9" s="2" t="str">
        <v>Norfolk</v>
      </c>
      <c r="G9" s="10">
        <v>6</v>
      </c>
      <c r="K9">
        <v>7</v>
      </c>
      <c r="L9" t="s">
        <v>6</v>
      </c>
      <c r="M9">
        <f t="shared" ca="1" si="1"/>
        <v>400</v>
      </c>
      <c r="N9">
        <f t="shared" ca="1" si="2"/>
        <v>0</v>
      </c>
      <c r="O9">
        <f t="shared" ca="1" si="3"/>
        <v>400</v>
      </c>
      <c r="P9">
        <v>400</v>
      </c>
    </row>
    <row r="10" spans="2:19" x14ac:dyDescent="0.35">
      <c r="B10">
        <v>0</v>
      </c>
      <c r="C10" s="12">
        <v>4</v>
      </c>
      <c r="D10" s="13" t="str">
        <f t="shared" si="0"/>
        <v>Roanoke</v>
      </c>
      <c r="E10" s="13">
        <v>3</v>
      </c>
      <c r="F10" t="str">
        <v>Charleston</v>
      </c>
      <c r="G10" s="14">
        <v>7</v>
      </c>
    </row>
    <row r="11" spans="2:19" x14ac:dyDescent="0.35">
      <c r="B11">
        <v>0</v>
      </c>
      <c r="C11" s="3">
        <v>4</v>
      </c>
      <c r="D11" s="2" t="str">
        <f t="shared" si="0"/>
        <v>Roanoke</v>
      </c>
      <c r="E11" s="2">
        <v>6</v>
      </c>
      <c r="F11" s="2" t="str">
        <v>Norfolk</v>
      </c>
      <c r="G11" s="10">
        <v>5</v>
      </c>
    </row>
    <row r="12" spans="2:19" x14ac:dyDescent="0.35">
      <c r="B12">
        <v>400</v>
      </c>
      <c r="C12" s="3">
        <v>4</v>
      </c>
      <c r="D12" s="2" t="str">
        <f t="shared" si="0"/>
        <v>Roanoke</v>
      </c>
      <c r="E12" s="2">
        <v>7</v>
      </c>
      <c r="F12" s="2" t="str">
        <v>Suffolk</v>
      </c>
      <c r="G12" s="10">
        <v>8</v>
      </c>
    </row>
    <row r="13" spans="2:19" x14ac:dyDescent="0.35">
      <c r="B13">
        <v>800</v>
      </c>
      <c r="C13" s="3">
        <v>5</v>
      </c>
      <c r="D13" s="2" t="str">
        <f t="shared" si="0"/>
        <v>Richmond</v>
      </c>
      <c r="E13" s="2">
        <v>6</v>
      </c>
      <c r="F13" s="2" t="str">
        <v>Norfolk</v>
      </c>
      <c r="G13" s="10">
        <v>3</v>
      </c>
    </row>
    <row r="14" spans="2:19" ht="15" thickBot="1" x14ac:dyDescent="0.4">
      <c r="B14">
        <v>0</v>
      </c>
      <c r="C14" s="4">
        <v>6</v>
      </c>
      <c r="D14" s="5" t="str">
        <f t="shared" si="0"/>
        <v>Norfolk</v>
      </c>
      <c r="E14" s="5">
        <v>7</v>
      </c>
      <c r="F14" s="5" t="str">
        <v>Suffolk</v>
      </c>
      <c r="G14" s="11">
        <v>2</v>
      </c>
    </row>
    <row r="17" spans="8:11" x14ac:dyDescent="0.35">
      <c r="H17" t="s">
        <v>9</v>
      </c>
      <c r="I17" t="s">
        <v>10</v>
      </c>
      <c r="J17" t="s">
        <v>11</v>
      </c>
      <c r="K17" t="s">
        <v>12</v>
      </c>
    </row>
    <row r="18" spans="8:11" x14ac:dyDescent="0.35">
      <c r="H18">
        <v>1</v>
      </c>
      <c r="I18" t="s">
        <v>0</v>
      </c>
      <c r="J18">
        <v>-1300</v>
      </c>
      <c r="K18" t="s">
        <v>7</v>
      </c>
    </row>
    <row r="19" spans="8:11" x14ac:dyDescent="0.35">
      <c r="H19">
        <v>2</v>
      </c>
      <c r="I19" t="s">
        <v>1</v>
      </c>
      <c r="J19">
        <v>-1200</v>
      </c>
      <c r="K19" t="s">
        <v>7</v>
      </c>
    </row>
    <row r="20" spans="8:11" x14ac:dyDescent="0.35">
      <c r="H20">
        <v>3</v>
      </c>
      <c r="I20" t="s">
        <v>2</v>
      </c>
      <c r="J20">
        <v>300</v>
      </c>
      <c r="K20" t="s">
        <v>8</v>
      </c>
    </row>
    <row r="21" spans="8:11" x14ac:dyDescent="0.35">
      <c r="H21">
        <v>4</v>
      </c>
      <c r="I21" t="s">
        <v>3</v>
      </c>
      <c r="J21">
        <v>200</v>
      </c>
      <c r="K21" t="s">
        <v>8</v>
      </c>
    </row>
    <row r="22" spans="8:11" x14ac:dyDescent="0.35">
      <c r="H22">
        <v>5</v>
      </c>
      <c r="I22" t="s">
        <v>4</v>
      </c>
      <c r="J22">
        <v>800</v>
      </c>
      <c r="K22" t="s">
        <v>8</v>
      </c>
    </row>
    <row r="23" spans="8:11" x14ac:dyDescent="0.35">
      <c r="H23">
        <v>6</v>
      </c>
      <c r="I23" t="s">
        <v>5</v>
      </c>
      <c r="J23">
        <v>700</v>
      </c>
      <c r="K23" t="s">
        <v>8</v>
      </c>
    </row>
    <row r="24" spans="8:11" x14ac:dyDescent="0.35">
      <c r="H24">
        <v>7</v>
      </c>
      <c r="I24" t="s">
        <v>6</v>
      </c>
      <c r="J24">
        <v>400</v>
      </c>
      <c r="K24" t="s">
        <v>8</v>
      </c>
    </row>
  </sheetData>
  <mergeCells count="3">
    <mergeCell ref="E2:F2"/>
    <mergeCell ref="C2:D2"/>
    <mergeCell ref="K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Mukendi</dc:creator>
  <cp:lastModifiedBy>Fabrice Mukendi</cp:lastModifiedBy>
  <dcterms:created xsi:type="dcterms:W3CDTF">2025-03-24T21:06:01Z</dcterms:created>
  <dcterms:modified xsi:type="dcterms:W3CDTF">2025-04-07T21:05:34Z</dcterms:modified>
</cp:coreProperties>
</file>