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8206DB00-39C2-4C99-ABA5-2B93FC1F1D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Planilha2" sheetId="2" r:id="rId2"/>
  </sheets>
  <definedNames>
    <definedName name="investimento_mensal">Planilha1!$D$18:$D$18</definedName>
    <definedName name="periodo_tempo">Planilha1!$D$19:$D$19</definedName>
    <definedName name="rendimento_carteira">Planilha1!$D$14:$D$14</definedName>
    <definedName name="taxa_rendimento">Planilha1!$D$20:$D$20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C42" i="1" s="1"/>
  <c r="C36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D33" i="1"/>
  <c r="D36" i="1"/>
  <c r="D37" i="1"/>
  <c r="D38" i="1"/>
  <c r="D39" i="1"/>
  <c r="D40" i="1"/>
  <c r="D41" i="1"/>
  <c r="D21" i="1"/>
  <c r="D22" i="1"/>
  <c r="D15" i="1"/>
  <c r="C27" i="1"/>
  <c r="D27" i="1" s="1"/>
  <c r="C28" i="1"/>
  <c r="D28" i="1" s="1"/>
  <c r="C29" i="1"/>
  <c r="D29" i="1" s="1"/>
  <c r="C30" i="1"/>
  <c r="D30" i="1" s="1"/>
  <c r="C26" i="1"/>
  <c r="D26" i="1" s="1"/>
  <c r="D42" i="1" l="1"/>
</calcChain>
</file>

<file path=xl/sharedStrings.xml><?xml version="1.0" encoding="utf-8"?>
<sst xmlns="http://schemas.openxmlformats.org/spreadsheetml/2006/main" count="69" uniqueCount="33">
  <si>
    <t>CONFIGURAÇÕES</t>
  </si>
  <si>
    <t>Salário</t>
  </si>
  <si>
    <t>Rendimento carteira</t>
  </si>
  <si>
    <t>Sugestão investimento</t>
  </si>
  <si>
    <t>INVESTIMENTO</t>
  </si>
  <si>
    <t>Investimento mensal?</t>
  </si>
  <si>
    <t>Periodo de tempo?</t>
  </si>
  <si>
    <t>Taxa de rendimento mensal</t>
  </si>
  <si>
    <t>Patrimônio acumulado?</t>
  </si>
  <si>
    <t>Dividendos mensais?</t>
  </si>
  <si>
    <t>CENÁRIOS</t>
  </si>
  <si>
    <t>DIVIDENDOS</t>
  </si>
  <si>
    <t>Quanto terei em 2 anos</t>
  </si>
  <si>
    <t>Quanto terei em 5 anos</t>
  </si>
  <si>
    <t>Quanto terei em 10 anos</t>
  </si>
  <si>
    <t>Quanto terei em 20 anos</t>
  </si>
  <si>
    <t>Quanto terei em 30 anos</t>
  </si>
  <si>
    <t>Perfil</t>
  </si>
  <si>
    <t>CONSERVADOR</t>
  </si>
  <si>
    <t>Valor aporte mensal</t>
  </si>
  <si>
    <t>Tipo de FII</t>
  </si>
  <si>
    <t>Percentual sugerido</t>
  </si>
  <si>
    <t>Valores</t>
  </si>
  <si>
    <t>PAPEL</t>
  </si>
  <si>
    <t>TIJOLO</t>
  </si>
  <si>
    <t>FOFs</t>
  </si>
  <si>
    <t>HIBRIDOS</t>
  </si>
  <si>
    <t>DESENVOLVIMENTO</t>
  </si>
  <si>
    <t>HOTELARIAS</t>
  </si>
  <si>
    <t>CHAVE</t>
  </si>
  <si>
    <t>PERFIL</t>
  </si>
  <si>
    <t>AGRESSIVO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</si>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</sst>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7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rgb="FF9C57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thin">
        <color theme="0" tint="-0.1499984740745262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1" fillId="0" borderId="0" xfId="0" applyFont="1"/>
    <xf numFmtId="0" fontId="2" fillId="2" borderId="2" xfId="0" applyFont="1" applyFill="1" applyBorder="1" applyAlignment="1">
      <alignment horizontal="left" vertical="center"/>
    </xf>
    <xf numFmtId="1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4" borderId="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0" fillId="7" borderId="3" xfId="0" applyFill="1" applyBorder="1"/>
    <xf numFmtId="8" fontId="0" fillId="7" borderId="8" xfId="0" applyNumberFormat="1" applyFill="1" applyBorder="1"/>
    <xf numFmtId="0" fontId="0" fillId="7" borderId="5" xfId="0" applyFill="1" applyBorder="1"/>
    <xf numFmtId="8" fontId="0" fillId="7" borderId="9" xfId="0" applyNumberFormat="1" applyFill="1" applyBorder="1"/>
    <xf numFmtId="0" fontId="0" fillId="6" borderId="0" xfId="0" applyFill="1" applyAlignment="1">
      <alignment horizontal="left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3" fillId="7" borderId="15" xfId="0" applyFont="1" applyFill="1" applyBorder="1" applyAlignment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9" fontId="0" fillId="0" borderId="0" xfId="0" applyNumberFormat="1"/>
    <xf numFmtId="0" fontId="0" fillId="8" borderId="0" xfId="0" applyFill="1"/>
    <xf numFmtId="0" fontId="0" fillId="0" borderId="0" xfId="0" applyBorder="1"/>
    <xf numFmtId="0" fontId="0" fillId="8" borderId="0" xfId="0" applyFill="1" applyBorder="1"/>
    <xf numFmtId="9" fontId="0" fillId="0" borderId="0" xfId="0" applyNumberFormat="1" applyBorder="1"/>
    <xf numFmtId="0" fontId="0" fillId="0" borderId="17" xfId="0" applyBorder="1"/>
    <xf numFmtId="0" fontId="0" fillId="0" borderId="18" xfId="0" applyBorder="1"/>
    <xf numFmtId="9" fontId="0" fillId="0" borderId="19" xfId="0" applyNumberFormat="1" applyBorder="1"/>
    <xf numFmtId="0" fontId="0" fillId="0" borderId="20" xfId="0" applyBorder="1"/>
    <xf numFmtId="9" fontId="0" fillId="0" borderId="21" xfId="0" applyNumberFormat="1" applyBorder="1"/>
    <xf numFmtId="0" fontId="0" fillId="0" borderId="22" xfId="0" applyBorder="1"/>
    <xf numFmtId="0" fontId="0" fillId="0" borderId="23" xfId="0" applyBorder="1"/>
    <xf numFmtId="9" fontId="0" fillId="0" borderId="24" xfId="0" applyNumberFormat="1" applyBorder="1"/>
    <xf numFmtId="9" fontId="0" fillId="0" borderId="23" xfId="0" applyNumberFormat="1" applyBorder="1"/>
    <xf numFmtId="0" fontId="6" fillId="5" borderId="0" xfId="1"/>
    <xf numFmtId="164" fontId="0" fillId="8" borderId="0" xfId="0" applyNumberFormat="1" applyFill="1"/>
    <xf numFmtId="0" fontId="0" fillId="8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8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6" fillId="5" borderId="0" xfId="1" applyAlignment="1">
      <alignment horizontal="center"/>
    </xf>
    <xf numFmtId="164" fontId="0" fillId="6" borderId="0" xfId="0" applyNumberFormat="1" applyFill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8" fontId="0" fillId="7" borderId="4" xfId="0" applyNumberFormat="1" applyFill="1" applyBorder="1" applyAlignment="1">
      <alignment horizontal="center"/>
    </xf>
    <xf numFmtId="8" fontId="0" fillId="7" borderId="6" xfId="0" applyNumberFormat="1" applyFill="1" applyBorder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9525</xdr:rowOff>
    </xdr:from>
    <xdr:to>
      <xdr:col>4</xdr:col>
      <xdr:colOff>0</xdr:colOff>
      <xdr:row>10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0C0E07-6A7E-B3FA-B43A-B1EAD3CF6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9525"/>
          <a:ext cx="7839075" cy="195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I42"/>
  <sheetViews>
    <sheetView showGridLines="0" showRowColHeaders="0" tabSelected="1" workbookViewId="0">
      <selection activeCell="D10" sqref="D10"/>
    </sheetView>
  </sheetViews>
  <sheetFormatPr defaultColWidth="0" defaultRowHeight="15"/>
  <cols>
    <col min="1" max="1" width="9.140625" customWidth="1"/>
    <col min="2" max="2" width="25.85546875" bestFit="1" customWidth="1"/>
    <col min="3" max="3" width="61" customWidth="1"/>
    <col min="4" max="4" width="30.28515625" customWidth="1"/>
    <col min="5" max="5" width="25.140625" hidden="1" customWidth="1"/>
    <col min="6" max="6" width="12.7109375" hidden="1" customWidth="1"/>
    <col min="7" max="9" width="9.140625" hidden="1" customWidth="1"/>
    <col min="10" max="10" width="0" hidden="1" customWidth="1"/>
  </cols>
  <sheetData>
    <row r="12" spans="2:4" ht="26.25">
      <c r="B12" s="18" t="s">
        <v>0</v>
      </c>
      <c r="C12" s="19"/>
      <c r="D12" s="7"/>
    </row>
    <row r="13" spans="2:4" ht="15.75">
      <c r="B13" s="20" t="s">
        <v>1</v>
      </c>
      <c r="C13" s="21"/>
      <c r="D13" s="5">
        <v>5000</v>
      </c>
    </row>
    <row r="14" spans="2:4" ht="15.75">
      <c r="B14" s="22" t="s">
        <v>2</v>
      </c>
      <c r="C14" s="23"/>
      <c r="D14" s="4">
        <v>8.0000000000000002E-3</v>
      </c>
    </row>
    <row r="15" spans="2:4" ht="15.75">
      <c r="B15" s="24" t="s">
        <v>3</v>
      </c>
      <c r="C15" s="25"/>
      <c r="D15" s="6">
        <f>D13*20%</f>
        <v>1000</v>
      </c>
    </row>
    <row r="17" spans="1:4" ht="38.25" customHeight="1">
      <c r="B17" s="14" t="s">
        <v>4</v>
      </c>
      <c r="C17" s="15"/>
      <c r="D17" s="8"/>
    </row>
    <row r="18" spans="1:4" s="1" customFormat="1" ht="15.75">
      <c r="B18" s="26" t="s">
        <v>5</v>
      </c>
      <c r="C18" s="27"/>
      <c r="D18" s="56">
        <v>500</v>
      </c>
    </row>
    <row r="19" spans="1:4" s="1" customFormat="1" ht="15.75">
      <c r="B19" s="28" t="s">
        <v>6</v>
      </c>
      <c r="C19" s="29"/>
      <c r="D19" s="57">
        <v>3</v>
      </c>
    </row>
    <row r="20" spans="1:4" s="1" customFormat="1" ht="15.75">
      <c r="B20" s="28" t="s">
        <v>7</v>
      </c>
      <c r="C20" s="29"/>
      <c r="D20" s="4">
        <v>1.0789999999999999E-2</v>
      </c>
    </row>
    <row r="21" spans="1:4" s="1" customFormat="1" ht="15.75">
      <c r="B21" s="30" t="s">
        <v>8</v>
      </c>
      <c r="C21" s="31"/>
      <c r="D21" s="58">
        <f>FV(D20,D19*12,D18*-1)</f>
        <v>21854.187011511054</v>
      </c>
    </row>
    <row r="22" spans="1:4" s="1" customFormat="1" ht="15.75">
      <c r="B22" s="32" t="s">
        <v>9</v>
      </c>
      <c r="C22" s="33"/>
      <c r="D22" s="59">
        <f>D21*$D$14</f>
        <v>174.83349609208844</v>
      </c>
    </row>
    <row r="25" spans="1:4" ht="26.25">
      <c r="B25" s="16" t="s">
        <v>10</v>
      </c>
      <c r="C25" s="17"/>
      <c r="D25" s="3" t="s">
        <v>11</v>
      </c>
    </row>
    <row r="26" spans="1:4">
      <c r="A26" s="2">
        <v>2</v>
      </c>
      <c r="B26" s="9" t="s">
        <v>12</v>
      </c>
      <c r="C26" s="10">
        <f>FV($D$20,$A26*12,$D$18*-1)</f>
        <v>13613.813648822608</v>
      </c>
      <c r="D26" s="60">
        <f>C26*$D$14</f>
        <v>108.91050919058087</v>
      </c>
    </row>
    <row r="27" spans="1:4">
      <c r="A27" s="2">
        <v>5</v>
      </c>
      <c r="B27" s="9" t="s">
        <v>13</v>
      </c>
      <c r="C27" s="10">
        <f>FV($D$20,$A27*12,$D$18*-1)</f>
        <v>41888.456999243819</v>
      </c>
      <c r="D27" s="60">
        <f>C27*$D$14</f>
        <v>335.10765599395057</v>
      </c>
    </row>
    <row r="28" spans="1:4">
      <c r="A28" s="2">
        <v>10</v>
      </c>
      <c r="B28" s="9" t="s">
        <v>14</v>
      </c>
      <c r="C28" s="10">
        <f>FV($D$20,$A28*12,$D$18*-1)</f>
        <v>121642.1062650861</v>
      </c>
      <c r="D28" s="60">
        <f>C28*$D$14</f>
        <v>973.13685012068879</v>
      </c>
    </row>
    <row r="29" spans="1:4">
      <c r="A29" s="2">
        <v>20</v>
      </c>
      <c r="B29" s="9" t="s">
        <v>15</v>
      </c>
      <c r="C29" s="10">
        <f>FV($D$20,$A29*12,$D$18*-1)</f>
        <v>562599.20004854025</v>
      </c>
      <c r="D29" s="60">
        <f>C29*$D$14</f>
        <v>4500.7936003883224</v>
      </c>
    </row>
    <row r="30" spans="1:4">
      <c r="A30" s="2">
        <v>30</v>
      </c>
      <c r="B30" s="11" t="s">
        <v>16</v>
      </c>
      <c r="C30" s="12">
        <f>FV($D$20,$A30*12,$D$18*-1)</f>
        <v>2161084.8275023573</v>
      </c>
      <c r="D30" s="61">
        <f>C30*$D$14</f>
        <v>17288.678620018858</v>
      </c>
    </row>
    <row r="32" spans="1:4">
      <c r="B32" s="48" t="s">
        <v>17</v>
      </c>
      <c r="C32" s="48"/>
      <c r="D32" s="54" t="s">
        <v>18</v>
      </c>
    </row>
    <row r="33" spans="2:4">
      <c r="B33" s="13" t="s">
        <v>19</v>
      </c>
      <c r="C33" s="13"/>
      <c r="D33" s="55">
        <f>D18</f>
        <v>500</v>
      </c>
    </row>
    <row r="35" spans="2:4">
      <c r="B35" s="35" t="s">
        <v>20</v>
      </c>
      <c r="C35" s="50" t="s">
        <v>21</v>
      </c>
      <c r="D35" s="50" t="s">
        <v>22</v>
      </c>
    </row>
    <row r="36" spans="2:4">
      <c r="B36" t="s">
        <v>23</v>
      </c>
      <c r="C36" s="51">
        <f>VLOOKUP($D$32&amp;"-"&amp;B36,Planilha2!$A:$D,4,FALSE)</f>
        <v>0.3</v>
      </c>
      <c r="D36" s="53">
        <f>$D$33*$C36</f>
        <v>150</v>
      </c>
    </row>
    <row r="37" spans="2:4">
      <c r="B37" t="s">
        <v>24</v>
      </c>
      <c r="C37" s="51">
        <f>VLOOKUP($D$32&amp;"-"&amp;B37,Planilha2!$A:$D,4,FALSE)</f>
        <v>0.5</v>
      </c>
      <c r="D37" s="53">
        <f t="shared" ref="D37:D41" si="0">$D$33*$C37</f>
        <v>250</v>
      </c>
    </row>
    <row r="38" spans="2:4">
      <c r="B38" t="s">
        <v>25</v>
      </c>
      <c r="C38" s="51">
        <f>VLOOKUP($D$32&amp;"-"&amp;B38,Planilha2!$A:$D,4,FALSE)</f>
        <v>0.1</v>
      </c>
      <c r="D38" s="53">
        <f t="shared" si="0"/>
        <v>50</v>
      </c>
    </row>
    <row r="39" spans="2:4">
      <c r="B39" t="s">
        <v>26</v>
      </c>
      <c r="C39" s="51">
        <f>VLOOKUP($D$32&amp;"-"&amp;B39,Planilha2!$A:$D,4,FALSE)</f>
        <v>0.1</v>
      </c>
      <c r="D39" s="53">
        <f t="shared" si="0"/>
        <v>50</v>
      </c>
    </row>
    <row r="40" spans="2:4">
      <c r="B40" t="s">
        <v>27</v>
      </c>
      <c r="C40" s="51">
        <f>VLOOKUP($D$32&amp;"-"&amp;B40,Planilha2!$A:$D,4,FALSE)</f>
        <v>0</v>
      </c>
      <c r="D40" s="53">
        <f t="shared" si="0"/>
        <v>0</v>
      </c>
    </row>
    <row r="41" spans="2:4">
      <c r="B41" t="s">
        <v>28</v>
      </c>
      <c r="C41" s="51">
        <f>VLOOKUP($D$32&amp;"-"&amp;B41,Planilha2!$A:$D,4,FALSE)</f>
        <v>0</v>
      </c>
      <c r="D41" s="53">
        <f t="shared" si="0"/>
        <v>0</v>
      </c>
    </row>
    <row r="42" spans="2:4">
      <c r="B42" s="35"/>
      <c r="C42" s="52">
        <f>SUM(C36:C41)</f>
        <v>1</v>
      </c>
      <c r="D42" s="49">
        <f>SUM(D36:D41)</f>
        <v>500</v>
      </c>
    </row>
  </sheetData>
  <mergeCells count="12">
    <mergeCell ref="B33:C33"/>
    <mergeCell ref="B17:C17"/>
    <mergeCell ref="B25:C25"/>
    <mergeCell ref="B12:C12"/>
    <mergeCell ref="B13:C13"/>
    <mergeCell ref="B14:C14"/>
    <mergeCell ref="B15:C15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D32" xr:uid="{FC603382-55F1-4A40-9DB0-08FF0837994A}">
      <formula1>"AGRESSIVO,MODERADO,CONSERVADOR"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5E57-BFF6-4A6E-A0F0-C22843253171}">
  <dimension ref="A2:D36"/>
  <sheetViews>
    <sheetView workbookViewId="0">
      <selection activeCell="G13" sqref="G13"/>
    </sheetView>
  </sheetViews>
  <sheetFormatPr defaultRowHeight="15"/>
  <cols>
    <col min="1" max="1" width="32.85546875" bestFit="1" customWidth="1"/>
    <col min="2" max="2" width="14.7109375" bestFit="1" customWidth="1"/>
    <col min="3" max="3" width="18.42578125" bestFit="1" customWidth="1"/>
    <col min="4" max="4" width="17.85546875" bestFit="1" customWidth="1"/>
  </cols>
  <sheetData>
    <row r="2" spans="1:4">
      <c r="A2" s="36" t="s">
        <v>29</v>
      </c>
      <c r="B2" s="36" t="s">
        <v>30</v>
      </c>
      <c r="C2" s="37" t="s">
        <v>20</v>
      </c>
      <c r="D2" s="37" t="s">
        <v>21</v>
      </c>
    </row>
    <row r="3" spans="1:4">
      <c r="A3" s="39" t="str">
        <f>B3&amp;"-"&amp;C3</f>
        <v>AGRESSIVO-PAPEL</v>
      </c>
      <c r="B3" s="40" t="s">
        <v>31</v>
      </c>
      <c r="C3" s="40" t="s">
        <v>23</v>
      </c>
      <c r="D3" s="41">
        <v>0.5</v>
      </c>
    </row>
    <row r="4" spans="1:4">
      <c r="A4" s="42" t="str">
        <f t="shared" ref="A4:A8" si="0">B4&amp;"-"&amp;C4</f>
        <v>AGRESSIVO-TIJOLO</v>
      </c>
      <c r="B4" s="36" t="s">
        <v>31</v>
      </c>
      <c r="C4" s="36" t="s">
        <v>24</v>
      </c>
      <c r="D4" s="43">
        <v>0.1</v>
      </c>
    </row>
    <row r="5" spans="1:4">
      <c r="A5" s="42" t="str">
        <f t="shared" si="0"/>
        <v>AGRESSIVO-FOFs</v>
      </c>
      <c r="B5" s="36" t="s">
        <v>31</v>
      </c>
      <c r="C5" s="36" t="s">
        <v>25</v>
      </c>
      <c r="D5" s="43">
        <v>0.05</v>
      </c>
    </row>
    <row r="6" spans="1:4">
      <c r="A6" s="42" t="str">
        <f t="shared" si="0"/>
        <v>AGRESSIVO-HIBRIDOS</v>
      </c>
      <c r="B6" s="36" t="s">
        <v>31</v>
      </c>
      <c r="C6" s="36" t="s">
        <v>26</v>
      </c>
      <c r="D6" s="43">
        <v>0.05</v>
      </c>
    </row>
    <row r="7" spans="1:4">
      <c r="A7" s="42" t="str">
        <f t="shared" si="0"/>
        <v>AGRESSIVO-DESENVOLVIMENTO</v>
      </c>
      <c r="B7" s="36" t="s">
        <v>31</v>
      </c>
      <c r="C7" s="36" t="s">
        <v>27</v>
      </c>
      <c r="D7" s="43">
        <v>0.2</v>
      </c>
    </row>
    <row r="8" spans="1:4">
      <c r="A8" s="44" t="str">
        <f t="shared" si="0"/>
        <v>AGRESSIVO-HOTELARIAS</v>
      </c>
      <c r="B8" s="45" t="s">
        <v>31</v>
      </c>
      <c r="C8" s="45" t="s">
        <v>28</v>
      </c>
      <c r="D8" s="46">
        <v>0.1</v>
      </c>
    </row>
    <row r="9" spans="1:4">
      <c r="A9" s="36" t="str">
        <f>B9&amp;"-"&amp;C9</f>
        <v>MODERADO-PAPEL</v>
      </c>
      <c r="B9" s="36" t="s">
        <v>32</v>
      </c>
      <c r="C9" s="36" t="s">
        <v>23</v>
      </c>
      <c r="D9" s="38">
        <v>0.22</v>
      </c>
    </row>
    <row r="10" spans="1:4">
      <c r="A10" s="36" t="str">
        <f t="shared" ref="A10:A14" si="1">B10&amp;"-"&amp;C10</f>
        <v>MODERADO-TIJOLO</v>
      </c>
      <c r="B10" s="36" t="s">
        <v>32</v>
      </c>
      <c r="C10" s="36" t="s">
        <v>24</v>
      </c>
      <c r="D10" s="38">
        <v>0.35</v>
      </c>
    </row>
    <row r="11" spans="1:4">
      <c r="A11" s="36" t="str">
        <f t="shared" si="1"/>
        <v>MODERADO-FOFs</v>
      </c>
      <c r="B11" s="36" t="s">
        <v>32</v>
      </c>
      <c r="C11" s="36" t="s">
        <v>25</v>
      </c>
      <c r="D11" s="38">
        <v>0.05</v>
      </c>
    </row>
    <row r="12" spans="1:4">
      <c r="A12" s="36" t="str">
        <f t="shared" si="1"/>
        <v>MODERADO-HIBRIDOS</v>
      </c>
      <c r="B12" s="36" t="s">
        <v>32</v>
      </c>
      <c r="C12" s="36" t="s">
        <v>26</v>
      </c>
      <c r="D12" s="38">
        <v>0.08</v>
      </c>
    </row>
    <row r="13" spans="1:4">
      <c r="A13" s="36" t="str">
        <f t="shared" si="1"/>
        <v>MODERADO-DESENVOLVIMENTO</v>
      </c>
      <c r="B13" s="36" t="s">
        <v>32</v>
      </c>
      <c r="C13" s="36" t="s">
        <v>27</v>
      </c>
      <c r="D13" s="38">
        <v>0.1</v>
      </c>
    </row>
    <row r="14" spans="1:4">
      <c r="A14" s="45" t="str">
        <f t="shared" si="1"/>
        <v>MODERADO-HOTELARIAS</v>
      </c>
      <c r="B14" s="45" t="s">
        <v>32</v>
      </c>
      <c r="C14" s="45" t="s">
        <v>28</v>
      </c>
      <c r="D14" s="47">
        <v>0.1</v>
      </c>
    </row>
    <row r="15" spans="1:4">
      <c r="A15" t="str">
        <f>B15&amp;"-"&amp;C15</f>
        <v>CONSERVADOR-PAPEL</v>
      </c>
      <c r="B15" t="s">
        <v>18</v>
      </c>
      <c r="C15" t="s">
        <v>23</v>
      </c>
      <c r="D15" s="34">
        <v>0.3</v>
      </c>
    </row>
    <row r="16" spans="1:4">
      <c r="A16" t="str">
        <f t="shared" ref="A16:A20" si="2">B16&amp;"-"&amp;C16</f>
        <v>CONSERVADOR-TIJOLO</v>
      </c>
      <c r="B16" t="s">
        <v>18</v>
      </c>
      <c r="C16" t="s">
        <v>24</v>
      </c>
      <c r="D16" s="34">
        <v>0.5</v>
      </c>
    </row>
    <row r="17" spans="1:4">
      <c r="A17" t="str">
        <f t="shared" si="2"/>
        <v>CONSERVADOR-FOFs</v>
      </c>
      <c r="B17" t="s">
        <v>18</v>
      </c>
      <c r="C17" t="s">
        <v>25</v>
      </c>
      <c r="D17" s="34">
        <v>0.1</v>
      </c>
    </row>
    <row r="18" spans="1:4">
      <c r="A18" t="str">
        <f t="shared" si="2"/>
        <v>CONSERVADOR-HIBRIDOS</v>
      </c>
      <c r="B18" t="s">
        <v>18</v>
      </c>
      <c r="C18" t="s">
        <v>26</v>
      </c>
      <c r="D18" s="34">
        <v>0.1</v>
      </c>
    </row>
    <row r="19" spans="1:4">
      <c r="A19" t="str">
        <f t="shared" si="2"/>
        <v>CONSERVADOR-DESENVOLVIMENTO</v>
      </c>
      <c r="B19" t="s">
        <v>18</v>
      </c>
      <c r="C19" t="s">
        <v>27</v>
      </c>
      <c r="D19" s="34">
        <v>0</v>
      </c>
    </row>
    <row r="20" spans="1:4">
      <c r="A20" t="str">
        <f t="shared" si="2"/>
        <v>CONSERVADOR-HOTELARIAS</v>
      </c>
      <c r="B20" t="s">
        <v>18</v>
      </c>
      <c r="C20" t="s">
        <v>28</v>
      </c>
      <c r="D20" s="34">
        <v>0</v>
      </c>
    </row>
    <row r="36" spans="3:3">
      <c r="C36" t="e">
        <f>VLOOKUP(D32&amp;"-"&amp;B36,Planilha2!$A:$D,4,FALSE)</f>
        <v>#N/A</v>
      </c>
    </row>
  </sheetData>
  <dataValidations count="1">
    <dataValidation type="list" allowBlank="1" showInputMessage="1" showErrorMessage="1" sqref="B3:B8" xr:uid="{B0443C4D-FE20-4F5F-B019-F8E3DD4BB5E0}">
      <formula1>"AGRESSIVO,MODERADO,CONSERVADOR"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2025-05-24T13:45:51Z</dcterms:created>
  <dcterms:modified xsi:type="dcterms:W3CDTF">2025-05-24T17:28:44Z</dcterms:modified>
  <cp:category/>
  <cp:contentStatus/>
</cp:coreProperties>
</file>