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5D4544C13CB8A8/Documentos/"/>
    </mc:Choice>
  </mc:AlternateContent>
  <xr:revisionPtr revIDLastSave="0" documentId="8_{5B5A0C14-52C8-437E-9513-ACDC08546E5E}" xr6:coauthVersionLast="47" xr6:coauthVersionMax="47" xr10:uidLastSave="{00000000-0000-0000-0000-000000000000}"/>
  <bookViews>
    <workbookView xWindow="-108" yWindow="-108" windowWidth="23256" windowHeight="12456" xr2:uid="{9890B3B2-2139-4910-93B6-534A7C547649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 s="1"/>
  <c r="C36" i="1"/>
  <c r="C37" i="1"/>
  <c r="C38" i="1"/>
  <c r="D38" i="1" s="1"/>
  <c r="C39" i="1"/>
  <c r="C40" i="1"/>
  <c r="C41" i="1"/>
  <c r="H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3" i="1"/>
  <c r="C25" i="1"/>
  <c r="D25" i="1" s="1"/>
  <c r="C26" i="1"/>
  <c r="D26" i="1" s="1"/>
  <c r="C27" i="1"/>
  <c r="D27" i="1" s="1"/>
  <c r="C28" i="1"/>
  <c r="D28" i="1" s="1"/>
  <c r="D20" i="1"/>
  <c r="D21" i="1" s="1"/>
  <c r="D14" i="1"/>
  <c r="D39" i="1" l="1"/>
  <c r="D41" i="1"/>
  <c r="D37" i="1"/>
  <c r="D42" i="1" s="1"/>
  <c r="D40" i="1"/>
  <c r="D36" i="1"/>
</calcChain>
</file>

<file path=xl/sharedStrings.xml><?xml version="1.0" encoding="utf-8"?>
<sst xmlns="http://schemas.openxmlformats.org/spreadsheetml/2006/main" count="70" uniqueCount="34">
  <si>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</si>
  <si>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</si>
  <si>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</si>
  <si>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</si>
  <si>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</si>
  <si>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</si>
  <si>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</si>
  <si>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20 anos ?</t>
  </si>
  <si>
    <t>Quanto em 30 anos ?</t>
  </si>
  <si>
    <t>Dividendo</t>
  </si>
  <si>
    <t>Rendimento Carteira</t>
  </si>
  <si>
    <t>Salário</t>
  </si>
  <si>
    <t>Quanto em 10 anos ?</t>
  </si>
  <si>
    <t>CONFIGURAÇÕES</t>
  </si>
  <si>
    <t>INVESTIMENTO MENSAL</t>
  </si>
  <si>
    <t>CENÁRIOS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</si>
  <si>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</si>
  <si>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</si>
  <si>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</si>
  <si>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</si>
  <si>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</si>
  <si>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</si>
  <si>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</si>
  <si>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</si>
  <si>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</si>
  <si>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</si>
  <si>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</si>
  <si>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</si>
  <si>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</si>
  <si>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</si>
  <si>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</t>
  </si>
  <si>
    <t>Agressivo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</si>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</sst>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5" formatCode="0.000%"/>
    <numFmt numFmtId="167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rgb="FF9C5700"/>
      <name val="Segoe UI"/>
      <family val="2"/>
    </font>
    <font>
      <sz val="12"/>
      <color rgb="FF9C5700"/>
      <name val="Segoe UI"/>
      <family val="2"/>
    </font>
    <font>
      <sz val="12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2" fillId="3" borderId="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Border="1"/>
    <xf numFmtId="0" fontId="4" fillId="5" borderId="1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indent="4"/>
    </xf>
    <xf numFmtId="0" fontId="6" fillId="0" borderId="18" xfId="0" applyFont="1" applyBorder="1" applyAlignment="1">
      <alignment horizontal="left" indent="4"/>
    </xf>
    <xf numFmtId="0" fontId="6" fillId="0" borderId="5" xfId="0" applyFont="1" applyBorder="1" applyAlignment="1">
      <alignment horizontal="left" indent="4"/>
    </xf>
    <xf numFmtId="0" fontId="6" fillId="0" borderId="19" xfId="0" applyFont="1" applyBorder="1" applyAlignment="1">
      <alignment horizontal="left" indent="4"/>
    </xf>
    <xf numFmtId="0" fontId="6" fillId="0" borderId="7" xfId="0" applyFont="1" applyBorder="1" applyAlignment="1">
      <alignment horizontal="left" indent="4"/>
    </xf>
    <xf numFmtId="0" fontId="6" fillId="0" borderId="20" xfId="0" applyFont="1" applyBorder="1" applyAlignment="1">
      <alignment horizontal="left" indent="4"/>
    </xf>
    <xf numFmtId="0" fontId="6" fillId="4" borderId="5" xfId="0" applyFont="1" applyFill="1" applyBorder="1" applyAlignment="1">
      <alignment horizontal="left" indent="4"/>
    </xf>
    <xf numFmtId="0" fontId="6" fillId="4" borderId="19" xfId="0" applyFont="1" applyFill="1" applyBorder="1" applyAlignment="1">
      <alignment horizontal="left" indent="4"/>
    </xf>
    <xf numFmtId="0" fontId="6" fillId="4" borderId="7" xfId="0" applyFont="1" applyFill="1" applyBorder="1" applyAlignment="1">
      <alignment horizontal="left" indent="4"/>
    </xf>
    <xf numFmtId="0" fontId="6" fillId="4" borderId="20" xfId="0" applyFont="1" applyFill="1" applyBorder="1" applyAlignment="1">
      <alignment horizontal="left" indent="4"/>
    </xf>
    <xf numFmtId="0" fontId="6" fillId="4" borderId="11" xfId="0" applyFont="1" applyFill="1" applyBorder="1" applyAlignment="1">
      <alignment horizontal="left" indent="4"/>
    </xf>
    <xf numFmtId="0" fontId="6" fillId="4" borderId="13" xfId="0" applyFont="1" applyFill="1" applyBorder="1" applyAlignment="1">
      <alignment horizontal="left" indent="4"/>
    </xf>
    <xf numFmtId="0" fontId="6" fillId="4" borderId="14" xfId="0" applyFont="1" applyFill="1" applyBorder="1" applyAlignment="1">
      <alignment horizontal="left" indent="4"/>
    </xf>
    <xf numFmtId="0" fontId="1" fillId="2" borderId="0" xfId="1"/>
    <xf numFmtId="0" fontId="7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167" fontId="7" fillId="6" borderId="0" xfId="0" applyNumberFormat="1" applyFont="1" applyFill="1" applyAlignment="1">
      <alignment horizontal="center" vertical="center"/>
    </xf>
    <xf numFmtId="0" fontId="8" fillId="2" borderId="0" xfId="1" applyFont="1"/>
    <xf numFmtId="0" fontId="8" fillId="2" borderId="0" xfId="1" applyFont="1" applyAlignment="1">
      <alignment horizontal="center"/>
    </xf>
    <xf numFmtId="0" fontId="9" fillId="2" borderId="0" xfId="1" applyFont="1"/>
    <xf numFmtId="0" fontId="6" fillId="4" borderId="0" xfId="0" applyFont="1" applyFill="1"/>
    <xf numFmtId="167" fontId="6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17" xfId="0" applyBorder="1"/>
    <xf numFmtId="0" fontId="6" fillId="0" borderId="17" xfId="0" applyFont="1" applyBorder="1" applyAlignment="1">
      <alignment horizontal="center" vertical="center"/>
    </xf>
    <xf numFmtId="9" fontId="6" fillId="0" borderId="17" xfId="0" applyNumberFormat="1" applyFont="1" applyBorder="1" applyAlignment="1">
      <alignment horizontal="center" vertical="center"/>
    </xf>
    <xf numFmtId="9" fontId="0" fillId="0" borderId="17" xfId="0" applyNumberFormat="1" applyBorder="1" applyAlignment="1">
      <alignment horizontal="center"/>
    </xf>
    <xf numFmtId="10" fontId="1" fillId="2" borderId="0" xfId="1" applyNumberFormat="1"/>
    <xf numFmtId="167" fontId="6" fillId="0" borderId="4" xfId="0" applyNumberFormat="1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167" fontId="6" fillId="0" borderId="8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8" fontId="6" fillId="4" borderId="6" xfId="0" applyNumberFormat="1" applyFont="1" applyFill="1" applyBorder="1" applyAlignment="1">
      <alignment horizontal="center"/>
    </xf>
    <xf numFmtId="8" fontId="6" fillId="4" borderId="8" xfId="0" applyNumberFormat="1" applyFont="1" applyFill="1" applyBorder="1" applyAlignment="1">
      <alignment horizontal="center"/>
    </xf>
    <xf numFmtId="8" fontId="6" fillId="4" borderId="10" xfId="0" applyNumberFormat="1" applyFont="1" applyFill="1" applyBorder="1" applyAlignment="1">
      <alignment horizontal="center" vertical="center"/>
    </xf>
    <xf numFmtId="8" fontId="6" fillId="4" borderId="12" xfId="0" applyNumberFormat="1" applyFont="1" applyFill="1" applyBorder="1" applyAlignment="1">
      <alignment horizontal="center" vertical="center"/>
    </xf>
    <xf numFmtId="8" fontId="6" fillId="4" borderId="16" xfId="0" applyNumberFormat="1" applyFont="1" applyFill="1" applyBorder="1" applyAlignment="1">
      <alignment horizontal="center" vertical="center"/>
    </xf>
    <xf numFmtId="8" fontId="6" fillId="4" borderId="15" xfId="0" applyNumberFormat="1" applyFont="1" applyFill="1" applyBorder="1" applyAlignment="1" applyProtection="1">
      <alignment horizontal="center" vertic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43-4837-801E-162BCFA02C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3-4837-801E-162BCFA02C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43-4837-801E-162BCFA02C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43-4837-801E-162BCFA02C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43-4837-801E-162BCFA02C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43-4837-801E-162BCFA02C5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3-4837-801E-162BCFA02C5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3-4837-801E-162BCFA02C5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3-4837-801E-162BCFA02C5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3-4837-801E-162BCFA02C53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3-4837-801E-162BCFA02C53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43-4837-801E-162BCFA02C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3-4837-801E-162BCFA0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281940</xdr:colOff>
      <xdr:row>0</xdr:row>
      <xdr:rowOff>137160</xdr:rowOff>
    </xdr:from>
    <xdr:to>
      <xdr:col>3</xdr:col>
      <xdr:colOff>69273</xdr:colOff>
      <xdr:row>8</xdr:row>
      <xdr:rowOff>137231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5D09A5-F243-5FEE-CA50-F075D9BA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137160"/>
          <a:ext cx="6506788" cy="1477889"/>
        </a:xfrm>
        <a:prstGeom prst="rect">
          <a:avLst/>
        </a:prstGeom>
      </xdr:spPr>
    </xdr:pic>
    <xdr:clientData/>
  </xdr:twoCellAnchor>
  <xdr:twoCellAnchor>
    <xdr:from>
      <xdr:col>1</xdr:col>
      <xdr:colOff>39077</xdr:colOff>
      <xdr:row>45</xdr:row>
      <xdr:rowOff>162169</xdr:rowOff>
    </xdr:from>
    <xdr:to>
      <xdr:col>3</xdr:col>
      <xdr:colOff>1973384</xdr:colOff>
      <xdr:row>69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0594E0-9BA7-56EB-F871-E11FF1B26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6C9B-1E38-414B-B215-97AD49939BE7}">
  <dimension ref="A10:G42"/>
  <sheetViews>
    <sheetView showGridLines="0" tabSelected="1" zoomScale="78" workbookViewId="0">
      <selection activeCell="E9" sqref="E9"/>
    </sheetView>
  </sheetViews>
  <sheetFormatPr defaultColWidth="0" defaultRowHeight="14.4" x14ac:dyDescent="0.3"/>
  <cols>
    <col min="1" max="1" width="4.6640625" customWidth="1"/>
    <col min="2" max="2" width="48" customWidth="1"/>
    <col min="3" max="3" width="45.21875" customWidth="1"/>
    <col min="4" max="4" width="29.6640625" customWidth="1"/>
    <col min="5" max="5" width="3.33203125" customWidth="1"/>
    <col min="6" max="6" width="3.6640625" customWidth="1"/>
    <col min="7" max="7" width="3.21875" customWidth="1"/>
    <col min="8" max="8" width="2.21875" customWidth="1"/>
    <col min="9" max="9" width="3.33203125" customWidth="1"/>
    <col min="10" max="11" width="8.88671875" hidden="1" customWidth="1"/>
    <col min="12" max="16384" width="8.88671875" hidden="1"/>
  </cols>
  <sheetData>
    <row r="10" spans="2:4" s="4" customFormat="1" ht="15" thickBot="1" x14ac:dyDescent="0.35"/>
    <row r="11" spans="2:4" s="4" customFormat="1" ht="27" x14ac:dyDescent="0.3">
      <c r="B11" s="5" t="s">
        <v>13</v>
      </c>
      <c r="C11" s="6"/>
      <c r="D11" s="7"/>
    </row>
    <row r="12" spans="2:4" s="4" customFormat="1" ht="19.2" x14ac:dyDescent="0.45">
      <c r="B12" s="11" t="s">
        <v>11</v>
      </c>
      <c r="C12" s="12"/>
      <c r="D12" s="43">
        <v>2000</v>
      </c>
    </row>
    <row r="13" spans="2:4" s="4" customFormat="1" ht="19.2" x14ac:dyDescent="0.45">
      <c r="B13" s="13" t="s">
        <v>10</v>
      </c>
      <c r="C13" s="14"/>
      <c r="D13" s="44">
        <v>6.0000000000000001E-3</v>
      </c>
    </row>
    <row r="14" spans="2:4" s="4" customFormat="1" ht="19.8" thickBot="1" x14ac:dyDescent="0.5">
      <c r="B14" s="15" t="s">
        <v>33</v>
      </c>
      <c r="C14" s="16"/>
      <c r="D14" s="45">
        <f>D12*30%</f>
        <v>600</v>
      </c>
    </row>
    <row r="15" spans="2:4" ht="15" thickBot="1" x14ac:dyDescent="0.35"/>
    <row r="16" spans="2:4" ht="28.2" customHeight="1" x14ac:dyDescent="0.3">
      <c r="B16" s="8" t="s">
        <v>14</v>
      </c>
      <c r="C16" s="9"/>
      <c r="D16" s="10"/>
    </row>
    <row r="17" spans="1:4" ht="19.2" x14ac:dyDescent="0.45">
      <c r="B17" s="11" t="s">
        <v>0</v>
      </c>
      <c r="C17" s="12"/>
      <c r="D17" s="43">
        <v>200</v>
      </c>
    </row>
    <row r="18" spans="1:4" ht="19.2" x14ac:dyDescent="0.45">
      <c r="B18" s="13" t="s">
        <v>1</v>
      </c>
      <c r="C18" s="14"/>
      <c r="D18" s="46">
        <v>5</v>
      </c>
    </row>
    <row r="19" spans="1:4" ht="19.2" x14ac:dyDescent="0.45">
      <c r="B19" s="13" t="s">
        <v>2</v>
      </c>
      <c r="C19" s="14"/>
      <c r="D19" s="47">
        <v>1.0800000000000001E-2</v>
      </c>
    </row>
    <row r="20" spans="1:4" ht="19.2" x14ac:dyDescent="0.45">
      <c r="B20" s="17" t="s">
        <v>3</v>
      </c>
      <c r="C20" s="18"/>
      <c r="D20" s="48">
        <f>FV(taxa_mensal,qtd_anos*12,aporte*-1)</f>
        <v>16760.803871851687</v>
      </c>
    </row>
    <row r="21" spans="1:4" ht="19.8" thickBot="1" x14ac:dyDescent="0.5">
      <c r="B21" s="19" t="s">
        <v>4</v>
      </c>
      <c r="C21" s="20"/>
      <c r="D21" s="49">
        <f>D20*rendimento_carteira</f>
        <v>100.56482323111013</v>
      </c>
    </row>
    <row r="22" spans="1:4" ht="15" thickBot="1" x14ac:dyDescent="0.35"/>
    <row r="23" spans="1:4" ht="29.4" x14ac:dyDescent="0.3">
      <c r="B23" s="8" t="s">
        <v>15</v>
      </c>
      <c r="C23" s="9"/>
      <c r="D23" s="2" t="s">
        <v>9</v>
      </c>
    </row>
    <row r="24" spans="1:4" ht="19.8" thickBot="1" x14ac:dyDescent="0.5">
      <c r="A24" s="1">
        <v>2</v>
      </c>
      <c r="B24" s="21" t="s">
        <v>5</v>
      </c>
      <c r="C24" s="50">
        <f>FV($D$19,$A24*12,$D$17*-1)</f>
        <v>5446.172732116318</v>
      </c>
      <c r="D24" s="51">
        <f>C24*rendimento_carteira</f>
        <v>32.677036392697907</v>
      </c>
    </row>
    <row r="25" spans="1:4" ht="19.8" thickBot="1" x14ac:dyDescent="0.5">
      <c r="A25" s="1">
        <v>5</v>
      </c>
      <c r="B25" s="22" t="s">
        <v>6</v>
      </c>
      <c r="C25" s="50">
        <f>FV($D$19,$A25*12,$D$17*-1)</f>
        <v>16760.803871851687</v>
      </c>
      <c r="D25" s="51">
        <f>C25*rendimento_carteira</f>
        <v>100.56482323111013</v>
      </c>
    </row>
    <row r="26" spans="1:4" ht="19.8" thickBot="1" x14ac:dyDescent="0.5">
      <c r="A26" s="1">
        <v>10</v>
      </c>
      <c r="B26" s="22" t="s">
        <v>12</v>
      </c>
      <c r="C26" s="50">
        <f>FV($D$19,$A26*12,$D$17*-1)</f>
        <v>48691.533250960019</v>
      </c>
      <c r="D26" s="51">
        <f>C26*rendimento_carteira</f>
        <v>292.14919950576012</v>
      </c>
    </row>
    <row r="27" spans="1:4" ht="19.8" thickBot="1" x14ac:dyDescent="0.5">
      <c r="A27" s="1">
        <v>20</v>
      </c>
      <c r="B27" s="22" t="s">
        <v>7</v>
      </c>
      <c r="C27" s="50">
        <f>FV($D$19,$A27*12,$D$17*-1)</f>
        <v>225409.79865970465</v>
      </c>
      <c r="D27" s="51">
        <f>C27*rendimento_carteira</f>
        <v>1352.4587919582279</v>
      </c>
    </row>
    <row r="28" spans="1:4" ht="19.8" thickBot="1" x14ac:dyDescent="0.5">
      <c r="A28" s="1">
        <v>30</v>
      </c>
      <c r="B28" s="23" t="s">
        <v>8</v>
      </c>
      <c r="C28" s="52">
        <f>FV($D$19,$A28*12,$D$17*-1)</f>
        <v>866780.96206335025</v>
      </c>
      <c r="D28" s="53">
        <f>C28*rendimento_carteira</f>
        <v>5200.6857723801013</v>
      </c>
    </row>
    <row r="32" spans="1:4" ht="19.2" x14ac:dyDescent="0.45">
      <c r="B32" s="32" t="s">
        <v>18</v>
      </c>
      <c r="C32" s="33" t="s">
        <v>30</v>
      </c>
      <c r="D32" s="34"/>
    </row>
    <row r="33" spans="2:4" ht="19.2" x14ac:dyDescent="0.45">
      <c r="B33" s="35" t="s">
        <v>17</v>
      </c>
      <c r="C33" s="36">
        <f>aporte</f>
        <v>200</v>
      </c>
      <c r="D33" s="35"/>
    </row>
    <row r="35" spans="2:4" ht="19.2" x14ac:dyDescent="0.3">
      <c r="B35" s="25" t="s">
        <v>19</v>
      </c>
      <c r="C35" s="25" t="s">
        <v>20</v>
      </c>
      <c r="D35" s="25" t="s">
        <v>21</v>
      </c>
    </row>
    <row r="36" spans="2:4" ht="19.2" x14ac:dyDescent="0.3">
      <c r="B36" s="26" t="s">
        <v>22</v>
      </c>
      <c r="C36" s="27">
        <f>VLOOKUP($C$32&amp;"-"&amp;B36,Planilha2!$A$2:$D$20,4,FALSE)</f>
        <v>0.32</v>
      </c>
      <c r="D36" s="28">
        <f>$C$33*C36</f>
        <v>64</v>
      </c>
    </row>
    <row r="37" spans="2:4" ht="19.2" x14ac:dyDescent="0.3">
      <c r="B37" s="26" t="s">
        <v>23</v>
      </c>
      <c r="C37" s="27">
        <f>VLOOKUP($C$32&amp;"-"&amp;B37,Planilha2!$A$2:$D$20,4,FALSE)</f>
        <v>0.35</v>
      </c>
      <c r="D37" s="28">
        <f t="shared" ref="D37:D41" si="0">$C$33*C37</f>
        <v>70</v>
      </c>
    </row>
    <row r="38" spans="2:4" ht="19.2" x14ac:dyDescent="0.3">
      <c r="B38" s="26" t="s">
        <v>24</v>
      </c>
      <c r="C38" s="27">
        <f>VLOOKUP($C$32&amp;"-"&amp;B38,Planilha2!$A$2:$D$20,4,FALSE)</f>
        <v>0.08</v>
      </c>
      <c r="D38" s="28">
        <f t="shared" si="0"/>
        <v>16</v>
      </c>
    </row>
    <row r="39" spans="2:4" ht="19.2" x14ac:dyDescent="0.3">
      <c r="B39" s="26" t="s">
        <v>25</v>
      </c>
      <c r="C39" s="27">
        <f>VLOOKUP($C$32&amp;"-"&amp;B39,Planilha2!$A$2:$D$20,4,FALSE)</f>
        <v>0.05</v>
      </c>
      <c r="D39" s="28">
        <f t="shared" si="0"/>
        <v>10</v>
      </c>
    </row>
    <row r="40" spans="2:4" ht="19.2" x14ac:dyDescent="0.3">
      <c r="B40" s="26" t="s">
        <v>26</v>
      </c>
      <c r="C40" s="27">
        <f>VLOOKUP($C$32&amp;"-"&amp;B40,Planilha2!$A$2:$D$20,4,FALSE)</f>
        <v>0.1</v>
      </c>
      <c r="D40" s="28">
        <f t="shared" si="0"/>
        <v>20</v>
      </c>
    </row>
    <row r="41" spans="2:4" ht="19.2" x14ac:dyDescent="0.3">
      <c r="B41" s="26" t="s">
        <v>27</v>
      </c>
      <c r="C41" s="27">
        <f>VLOOKUP($C$32&amp;"-"&amp;B41,Planilha2!$A$2:$D$20,4,FALSE)</f>
        <v>0.1</v>
      </c>
      <c r="D41" s="28">
        <f t="shared" si="0"/>
        <v>20</v>
      </c>
    </row>
    <row r="42" spans="2:4" ht="19.2" x14ac:dyDescent="0.45">
      <c r="B42" s="29"/>
      <c r="C42" s="30"/>
      <c r="D42" s="31">
        <f>SUM(D36:D41)</f>
        <v>200</v>
      </c>
    </row>
  </sheetData>
  <mergeCells count="11">
    <mergeCell ref="B16:D16"/>
    <mergeCell ref="B12:C12"/>
    <mergeCell ref="B13:C13"/>
    <mergeCell ref="B14:C14"/>
    <mergeCell ref="B11:D11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2" xr:uid="{14907FBB-4DA4-4F22-9B34-C221141506D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E99D-020E-44AA-A0A7-9BC8546B092E}">
  <dimension ref="A2:H20"/>
  <sheetViews>
    <sheetView workbookViewId="0">
      <selection activeCell="A3" sqref="A3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21.44140625" bestFit="1" customWidth="1"/>
    <col min="4" max="4" width="12.77734375" bestFit="1" customWidth="1"/>
    <col min="7" max="7" width="15.44140625" bestFit="1" customWidth="1"/>
  </cols>
  <sheetData>
    <row r="2" spans="1:8" x14ac:dyDescent="0.3">
      <c r="A2" t="s">
        <v>29</v>
      </c>
      <c r="B2" t="s">
        <v>18</v>
      </c>
      <c r="C2" t="s">
        <v>19</v>
      </c>
      <c r="D2" t="s">
        <v>28</v>
      </c>
    </row>
    <row r="3" spans="1:8" ht="19.2" x14ac:dyDescent="0.3">
      <c r="A3" t="str">
        <f>$B3&amp;"-"&amp;C3</f>
        <v>Conservador-PAPEL</v>
      </c>
      <c r="B3" t="s">
        <v>16</v>
      </c>
      <c r="C3" s="26" t="s">
        <v>22</v>
      </c>
      <c r="D3" s="27">
        <v>0.3</v>
      </c>
    </row>
    <row r="4" spans="1:8" ht="19.2" x14ac:dyDescent="0.3">
      <c r="A4" t="str">
        <f t="shared" ref="A4:A20" si="0">$B4&amp;"-"&amp;C4</f>
        <v>Conservador-TIJOLO</v>
      </c>
      <c r="B4" t="s">
        <v>16</v>
      </c>
      <c r="C4" s="26" t="s">
        <v>23</v>
      </c>
      <c r="D4" s="27">
        <v>0.5</v>
      </c>
      <c r="G4" s="24" t="s">
        <v>32</v>
      </c>
      <c r="H4" s="42">
        <f>VLOOKUP(G4,$A$2:$D$20,4,)</f>
        <v>0.35</v>
      </c>
    </row>
    <row r="5" spans="1:8" ht="19.2" x14ac:dyDescent="0.3">
      <c r="A5" t="str">
        <f t="shared" si="0"/>
        <v>Conservador-HÍBRIDOS</v>
      </c>
      <c r="B5" t="s">
        <v>16</v>
      </c>
      <c r="C5" s="26" t="s">
        <v>24</v>
      </c>
      <c r="D5" s="27">
        <v>0.1</v>
      </c>
    </row>
    <row r="6" spans="1:8" ht="19.2" x14ac:dyDescent="0.3">
      <c r="A6" t="str">
        <f t="shared" si="0"/>
        <v>Conservador-FOFs</v>
      </c>
      <c r="B6" t="s">
        <v>16</v>
      </c>
      <c r="C6" s="26" t="s">
        <v>25</v>
      </c>
      <c r="D6" s="27">
        <v>0.1</v>
      </c>
    </row>
    <row r="7" spans="1:8" ht="19.2" x14ac:dyDescent="0.3">
      <c r="A7" t="str">
        <f t="shared" si="0"/>
        <v>Conservador-DESENVOLVIMENTO</v>
      </c>
      <c r="B7" t="s">
        <v>16</v>
      </c>
      <c r="C7" s="26" t="s">
        <v>26</v>
      </c>
      <c r="D7" s="27">
        <v>0</v>
      </c>
    </row>
    <row r="8" spans="1:8" ht="19.8" thickBot="1" x14ac:dyDescent="0.35">
      <c r="A8" t="str">
        <f t="shared" si="0"/>
        <v>Conservador-HOTELARIAS</v>
      </c>
      <c r="B8" s="38" t="s">
        <v>16</v>
      </c>
      <c r="C8" s="39" t="s">
        <v>27</v>
      </c>
      <c r="D8" s="40">
        <v>0</v>
      </c>
    </row>
    <row r="9" spans="1:8" ht="19.2" x14ac:dyDescent="0.3">
      <c r="A9" t="str">
        <f t="shared" si="0"/>
        <v>Moderado-PAPEL</v>
      </c>
      <c r="B9" t="s">
        <v>30</v>
      </c>
      <c r="C9" s="26" t="s">
        <v>22</v>
      </c>
      <c r="D9" s="3">
        <v>0.32</v>
      </c>
    </row>
    <row r="10" spans="1:8" ht="19.2" x14ac:dyDescent="0.3">
      <c r="A10" t="str">
        <f t="shared" si="0"/>
        <v>Moderado-TIJOLO</v>
      </c>
      <c r="B10" t="s">
        <v>30</v>
      </c>
      <c r="C10" s="26" t="s">
        <v>23</v>
      </c>
      <c r="D10" s="3">
        <v>0.35</v>
      </c>
    </row>
    <row r="11" spans="1:8" ht="19.2" x14ac:dyDescent="0.3">
      <c r="A11" t="str">
        <f t="shared" si="0"/>
        <v>Moderado-HÍBRIDOS</v>
      </c>
      <c r="B11" t="s">
        <v>30</v>
      </c>
      <c r="C11" s="26" t="s">
        <v>24</v>
      </c>
      <c r="D11" s="3">
        <v>0.08</v>
      </c>
    </row>
    <row r="12" spans="1:8" ht="19.2" x14ac:dyDescent="0.3">
      <c r="A12" t="str">
        <f t="shared" si="0"/>
        <v>Moderado-FOFs</v>
      </c>
      <c r="B12" t="s">
        <v>30</v>
      </c>
      <c r="C12" s="26" t="s">
        <v>25</v>
      </c>
      <c r="D12" s="3">
        <v>0.05</v>
      </c>
    </row>
    <row r="13" spans="1:8" ht="19.2" x14ac:dyDescent="0.3">
      <c r="A13" t="str">
        <f t="shared" si="0"/>
        <v>Moderado-DESENVOLVIMENTO</v>
      </c>
      <c r="B13" t="s">
        <v>30</v>
      </c>
      <c r="C13" s="26" t="s">
        <v>26</v>
      </c>
      <c r="D13" s="3">
        <v>0.1</v>
      </c>
    </row>
    <row r="14" spans="1:8" ht="19.8" thickBot="1" x14ac:dyDescent="0.35">
      <c r="A14" t="str">
        <f t="shared" si="0"/>
        <v>Moderado-HOTELARIAS</v>
      </c>
      <c r="B14" s="38" t="s">
        <v>30</v>
      </c>
      <c r="C14" s="39" t="s">
        <v>27</v>
      </c>
      <c r="D14" s="41">
        <v>0.1</v>
      </c>
    </row>
    <row r="15" spans="1:8" ht="19.2" x14ac:dyDescent="0.3">
      <c r="A15" t="str">
        <f t="shared" si="0"/>
        <v>Agressivo-PAPEL</v>
      </c>
      <c r="B15" t="s">
        <v>31</v>
      </c>
      <c r="C15" s="37" t="s">
        <v>22</v>
      </c>
      <c r="D15" s="3">
        <v>0.5</v>
      </c>
    </row>
    <row r="16" spans="1:8" ht="19.2" x14ac:dyDescent="0.3">
      <c r="A16" t="str">
        <f t="shared" si="0"/>
        <v>Agressivo-TIJOLO</v>
      </c>
      <c r="B16" t="s">
        <v>31</v>
      </c>
      <c r="C16" s="37" t="s">
        <v>23</v>
      </c>
      <c r="D16" s="3">
        <v>0.1</v>
      </c>
    </row>
    <row r="17" spans="1:4" ht="19.2" x14ac:dyDescent="0.3">
      <c r="A17" t="str">
        <f t="shared" si="0"/>
        <v>Agressivo-HÍBRIDOS</v>
      </c>
      <c r="B17" t="s">
        <v>31</v>
      </c>
      <c r="C17" s="37" t="s">
        <v>24</v>
      </c>
      <c r="D17" s="3">
        <v>0.05</v>
      </c>
    </row>
    <row r="18" spans="1:4" ht="19.2" x14ac:dyDescent="0.3">
      <c r="A18" t="str">
        <f t="shared" si="0"/>
        <v>Agressivo-FOFs</v>
      </c>
      <c r="B18" t="s">
        <v>31</v>
      </c>
      <c r="C18" s="37" t="s">
        <v>25</v>
      </c>
      <c r="D18" s="3">
        <v>0.05</v>
      </c>
    </row>
    <row r="19" spans="1:4" ht="19.2" x14ac:dyDescent="0.3">
      <c r="A19" t="str">
        <f t="shared" si="0"/>
        <v>Agressivo-DESENVOLVIMENTO</v>
      </c>
      <c r="B19" t="s">
        <v>31</v>
      </c>
      <c r="C19" s="37" t="s">
        <v>26</v>
      </c>
      <c r="D19" s="3">
        <v>0.2</v>
      </c>
    </row>
    <row r="20" spans="1:4" ht="19.2" x14ac:dyDescent="0.3">
      <c r="A20" t="str">
        <f t="shared" si="0"/>
        <v>Agressivo-HOTELARIAS</v>
      </c>
      <c r="B20" t="s">
        <v>31</v>
      </c>
      <c r="C20" s="37" t="s">
        <v>27</v>
      </c>
      <c r="D20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Fabrício Araújo</dc:creator>
  <cp:lastModifiedBy>Fabrício Araújo</cp:lastModifiedBy>
  <dcterms:created xsi:type="dcterms:W3CDTF">2025-06-05T18:51:12Z</dcterms:created>
  <dcterms:modified xsi:type="dcterms:W3CDTF">2025-06-05T23:38:48Z</dcterms:modified>
</cp:coreProperties>
</file>