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EstaPastaDeTrabalho" autoCompressPictures="0" defaultThemeVersion="124226"/>
  <mc:AlternateContent xmlns:mc="http://schemas.openxmlformats.org/markup-compatibility/2006">
    <mc:Choice Requires="x15">
      <x15ac:absPath xmlns:x15ac="http://schemas.microsoft.com/office/spreadsheetml/2010/11/ac" url="C:\Users\Dell\Desktop\Descomplica\Módulo III\"/>
    </mc:Choice>
  </mc:AlternateContent>
  <bookViews>
    <workbookView xWindow="0" yWindow="0" windowWidth="20490" windowHeight="8235" tabRatio="774" activeTab="3"/>
  </bookViews>
  <sheets>
    <sheet name="2. Banco de Dados" sheetId="20" r:id="rId1"/>
    <sheet name="3. Prospecção" sheetId="12" r:id="rId2"/>
    <sheet name="4. Meses, Corretores e Área" sheetId="21" r:id="rId3"/>
    <sheet name="5. Gráficos e Indicadores" sheetId="22" r:id="rId4"/>
  </sheets>
  <definedNames>
    <definedName name="_impostos" localSheetId="2">#REF!</definedName>
    <definedName name="_impostos" localSheetId="3">#REF!</definedName>
    <definedName name="_impostos">#REF!</definedName>
    <definedName name="_xlnm.Print_Area" localSheetId="0">'2. Banco de Dados'!$B$4:$AR$16</definedName>
    <definedName name="CONTAS" localSheetId="2">#REF!</definedName>
    <definedName name="CONTAS" localSheetId="3">#REF!</definedName>
    <definedName name="CONTAS">#REF!</definedName>
    <definedName name="CONTAS123" localSheetId="2">#REF!</definedName>
    <definedName name="CONTAS123" localSheetId="3">#REF!</definedName>
    <definedName name="CONTAS123">#REF!</definedName>
    <definedName name="despesas_mkt" localSheetId="2">#REF!</definedName>
    <definedName name="despesas_mkt" localSheetId="3">#REF!</definedName>
    <definedName name="despesas_mkt">#REF!</definedName>
    <definedName name="despesas_nop" localSheetId="2">#REF!</definedName>
    <definedName name="despesas_nop" localSheetId="3">#REF!</definedName>
    <definedName name="despesas_nop">#REF!</definedName>
    <definedName name="despesas_op" localSheetId="2">#REF!</definedName>
    <definedName name="despesas_op" localSheetId="3">#REF!</definedName>
    <definedName name="despesas_op">#REF!</definedName>
    <definedName name="despesas_produtos" localSheetId="2">#REF!</definedName>
    <definedName name="despesas_produtos" localSheetId="3">#REF!</definedName>
    <definedName name="despesas_produtos">#REF!</definedName>
    <definedName name="despesas_produtos1" localSheetId="2">#REF!</definedName>
    <definedName name="despesas_produtos1" localSheetId="3">#REF!</definedName>
    <definedName name="despesas_produtos1">#REF!</definedName>
    <definedName name="despesas_rh" localSheetId="2">#REF!</definedName>
    <definedName name="despesas_rh" localSheetId="3">#REF!</definedName>
    <definedName name="despesas_rh">#REF!</definedName>
    <definedName name="despesas_serviços" localSheetId="2">#REF!</definedName>
    <definedName name="despesas_serviços" localSheetId="3">#REF!</definedName>
    <definedName name="despesas_serviços">#REF!</definedName>
    <definedName name="fdssf">#REF!</definedName>
    <definedName name="fwefw">#REF!</definedName>
    <definedName name="impostos" localSheetId="2">#REF!</definedName>
    <definedName name="impostos" localSheetId="3">#REF!</definedName>
    <definedName name="impostos">#REF!</definedName>
    <definedName name="plano_de_contas" localSheetId="2">#REF!</definedName>
    <definedName name="plano_de_contas" localSheetId="3">#REF!</definedName>
    <definedName name="plano_de_contas">#REF!</definedName>
    <definedName name="receitas_nop" localSheetId="2">#REF!</definedName>
    <definedName name="receitas_nop" localSheetId="3">#REF!</definedName>
    <definedName name="receitas_nop">#REF!</definedName>
    <definedName name="receitas_produtos" localSheetId="2">#REF!</definedName>
    <definedName name="receitas_produtos" localSheetId="3">#REF!</definedName>
    <definedName name="receitas_produtos">#REF!</definedName>
    <definedName name="receitas_serviços" localSheetId="2">#REF!</definedName>
    <definedName name="receitas_serviços" localSheetId="3">#REF!</definedName>
    <definedName name="receitas_serviços">#REF!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8" i="12" l="1"/>
  <c r="T8" i="12" s="1"/>
  <c r="S10" i="12"/>
  <c r="T10" i="12" s="1"/>
  <c r="S12" i="12"/>
  <c r="T12" i="12" s="1"/>
  <c r="S16" i="12"/>
  <c r="T16" i="12" s="1"/>
  <c r="S11" i="12"/>
  <c r="T11" i="12" s="1"/>
  <c r="C7" i="22"/>
  <c r="E8" i="22" s="1"/>
  <c r="N10" i="22" s="1"/>
  <c r="C8" i="22"/>
  <c r="Q5" i="12"/>
  <c r="R8" i="12" s="1"/>
  <c r="E15" i="22"/>
  <c r="F15" i="22" s="1"/>
  <c r="O15" i="22" s="1"/>
  <c r="E16" i="22"/>
  <c r="F16" i="22"/>
  <c r="O16" i="22" s="1"/>
  <c r="E17" i="22"/>
  <c r="P17" i="22" s="1"/>
  <c r="F17" i="22"/>
  <c r="O17" i="22" s="1"/>
  <c r="E18" i="22"/>
  <c r="F18" i="22" s="1"/>
  <c r="O18" i="22" s="1"/>
  <c r="E19" i="22"/>
  <c r="F19" i="22" s="1"/>
  <c r="O19" i="22" s="1"/>
  <c r="P16" i="22"/>
  <c r="C11" i="22"/>
  <c r="C10" i="22"/>
  <c r="C9" i="22"/>
  <c r="E9" i="22" s="1"/>
  <c r="N9" i="22" s="1"/>
  <c r="B11" i="22"/>
  <c r="O7" i="2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2" i="12"/>
  <c r="V123" i="12"/>
  <c r="V124" i="12"/>
  <c r="V125"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1" i="12"/>
  <c r="V152" i="12"/>
  <c r="V153" i="12"/>
  <c r="V154" i="12"/>
  <c r="V155" i="12"/>
  <c r="V156" i="12"/>
  <c r="V157" i="12"/>
  <c r="V158" i="12"/>
  <c r="V159" i="12"/>
  <c r="V160" i="12"/>
  <c r="V161" i="12"/>
  <c r="V162" i="12"/>
  <c r="V163" i="12"/>
  <c r="V164" i="12"/>
  <c r="V165" i="12"/>
  <c r="V166" i="12"/>
  <c r="V167" i="12"/>
  <c r="V168" i="12"/>
  <c r="V169" i="12"/>
  <c r="V170" i="12"/>
  <c r="V171" i="12"/>
  <c r="V172" i="12"/>
  <c r="V173" i="12"/>
  <c r="V174" i="12"/>
  <c r="V175" i="12"/>
  <c r="V176" i="12"/>
  <c r="V177" i="12"/>
  <c r="V178" i="12"/>
  <c r="V179" i="12"/>
  <c r="V180" i="12"/>
  <c r="V181" i="12"/>
  <c r="V182" i="12"/>
  <c r="V183" i="12"/>
  <c r="V184" i="12"/>
  <c r="V185" i="12"/>
  <c r="V186" i="12"/>
  <c r="V187" i="12"/>
  <c r="V188" i="12"/>
  <c r="V189" i="12"/>
  <c r="V190" i="12"/>
  <c r="V191" i="12"/>
  <c r="V192" i="12"/>
  <c r="V193" i="12"/>
  <c r="V194" i="12"/>
  <c r="V195" i="12"/>
  <c r="V196" i="12"/>
  <c r="V197" i="12"/>
  <c r="V198" i="12"/>
  <c r="V199" i="12"/>
  <c r="V200" i="12"/>
  <c r="V201" i="12"/>
  <c r="V202" i="12"/>
  <c r="V203" i="12"/>
  <c r="V204" i="12"/>
  <c r="V205" i="12"/>
  <c r="V206" i="12"/>
  <c r="V207" i="12"/>
  <c r="V208" i="12"/>
  <c r="V209" i="12"/>
  <c r="V210" i="12"/>
  <c r="V211" i="12"/>
  <c r="V212" i="12"/>
  <c r="V213" i="12"/>
  <c r="V214" i="12"/>
  <c r="V215" i="12"/>
  <c r="V216" i="12"/>
  <c r="V217" i="12"/>
  <c r="V218" i="12"/>
  <c r="V219" i="12"/>
  <c r="V220" i="12"/>
  <c r="V221" i="12"/>
  <c r="V222" i="12"/>
  <c r="V223" i="12"/>
  <c r="V224" i="12"/>
  <c r="V225" i="12"/>
  <c r="V226" i="12"/>
  <c r="V227" i="12"/>
  <c r="V228" i="12"/>
  <c r="V229" i="12"/>
  <c r="V230" i="12"/>
  <c r="V231" i="12"/>
  <c r="V232" i="12"/>
  <c r="V233" i="12"/>
  <c r="V234" i="12"/>
  <c r="V235" i="12"/>
  <c r="V236" i="12"/>
  <c r="V237" i="12"/>
  <c r="V238" i="12"/>
  <c r="V239" i="12"/>
  <c r="V240" i="12"/>
  <c r="V241" i="12"/>
  <c r="V242" i="12"/>
  <c r="V243" i="12"/>
  <c r="V244" i="12"/>
  <c r="V245" i="12"/>
  <c r="V246" i="12"/>
  <c r="V247" i="12"/>
  <c r="V248" i="12"/>
  <c r="V249" i="12"/>
  <c r="V250" i="12"/>
  <c r="V251" i="12"/>
  <c r="V252" i="12"/>
  <c r="V253" i="12"/>
  <c r="V254" i="12"/>
  <c r="V255" i="12"/>
  <c r="V256" i="12"/>
  <c r="V257" i="12"/>
  <c r="V258" i="12"/>
  <c r="V259" i="12"/>
  <c r="V260" i="12"/>
  <c r="V261" i="12"/>
  <c r="V262" i="12"/>
  <c r="V263" i="12"/>
  <c r="V264" i="12"/>
  <c r="V265" i="12"/>
  <c r="V266" i="12"/>
  <c r="V267" i="12"/>
  <c r="V268" i="12"/>
  <c r="V269" i="12"/>
  <c r="V270" i="12"/>
  <c r="V271" i="12"/>
  <c r="V272" i="12"/>
  <c r="V273" i="12"/>
  <c r="V274" i="12"/>
  <c r="V275" i="12"/>
  <c r="V276" i="12"/>
  <c r="V277" i="12"/>
  <c r="V278" i="12"/>
  <c r="V279" i="12"/>
  <c r="V280" i="12"/>
  <c r="V281" i="12"/>
  <c r="V282" i="12"/>
  <c r="V283" i="12"/>
  <c r="V284" i="12"/>
  <c r="V285" i="12"/>
  <c r="V286" i="12"/>
  <c r="V287" i="12"/>
  <c r="V288" i="12"/>
  <c r="V289" i="12"/>
  <c r="V290" i="12"/>
  <c r="V291" i="12"/>
  <c r="V292" i="12"/>
  <c r="V293" i="12"/>
  <c r="V294" i="12"/>
  <c r="V295" i="12"/>
  <c r="V296" i="12"/>
  <c r="V297" i="12"/>
  <c r="V298" i="12"/>
  <c r="V299" i="12"/>
  <c r="V300" i="12"/>
  <c r="V301" i="12"/>
  <c r="V302" i="12"/>
  <c r="V303" i="12"/>
  <c r="V304" i="12"/>
  <c r="V305" i="12"/>
  <c r="V306" i="12"/>
  <c r="V307" i="12"/>
  <c r="V308" i="12"/>
  <c r="V309" i="12"/>
  <c r="V310" i="12"/>
  <c r="V311" i="12"/>
  <c r="V312" i="12"/>
  <c r="V313" i="12"/>
  <c r="V314" i="12"/>
  <c r="V315" i="12"/>
  <c r="V316" i="12"/>
  <c r="V317" i="12"/>
  <c r="V318" i="12"/>
  <c r="V319" i="12"/>
  <c r="V320" i="12"/>
  <c r="V321" i="12"/>
  <c r="V322" i="12"/>
  <c r="V323" i="12"/>
  <c r="V324" i="12"/>
  <c r="V325" i="12"/>
  <c r="V326" i="12"/>
  <c r="V327" i="12"/>
  <c r="V328" i="12"/>
  <c r="V329" i="12"/>
  <c r="V330" i="12"/>
  <c r="V331" i="12"/>
  <c r="V332" i="12"/>
  <c r="V333" i="12"/>
  <c r="V334" i="12"/>
  <c r="V335" i="12"/>
  <c r="V336" i="12"/>
  <c r="V337" i="12"/>
  <c r="V338" i="12"/>
  <c r="V339" i="12"/>
  <c r="V340" i="12"/>
  <c r="V341" i="12"/>
  <c r="V342" i="12"/>
  <c r="V343" i="12"/>
  <c r="V344" i="12"/>
  <c r="V345" i="12"/>
  <c r="V346" i="12"/>
  <c r="V347" i="12"/>
  <c r="V348" i="12"/>
  <c r="V349" i="12"/>
  <c r="V350" i="12"/>
  <c r="V351" i="12"/>
  <c r="V352" i="12"/>
  <c r="V353" i="12"/>
  <c r="V354" i="12"/>
  <c r="V355" i="12"/>
  <c r="V356" i="12"/>
  <c r="V357" i="12"/>
  <c r="V358" i="12"/>
  <c r="V359" i="12"/>
  <c r="V360" i="12"/>
  <c r="V361" i="12"/>
  <c r="V362" i="12"/>
  <c r="V363" i="12"/>
  <c r="V364" i="12"/>
  <c r="V365" i="12"/>
  <c r="V366" i="12"/>
  <c r="V367" i="12"/>
  <c r="V368" i="12"/>
  <c r="V369" i="12"/>
  <c r="V370" i="12"/>
  <c r="V371" i="12"/>
  <c r="V372" i="12"/>
  <c r="V373" i="12"/>
  <c r="V374" i="12"/>
  <c r="V375" i="12"/>
  <c r="V376" i="12"/>
  <c r="V377" i="12"/>
  <c r="V378" i="12"/>
  <c r="V379" i="12"/>
  <c r="V380" i="12"/>
  <c r="V381" i="12"/>
  <c r="V382" i="12"/>
  <c r="V383" i="12"/>
  <c r="V384" i="12"/>
  <c r="V385" i="12"/>
  <c r="V386" i="12"/>
  <c r="V387" i="12"/>
  <c r="V388" i="12"/>
  <c r="V389" i="12"/>
  <c r="V390" i="12"/>
  <c r="V391" i="12"/>
  <c r="V392" i="12"/>
  <c r="V393" i="12"/>
  <c r="V394" i="12"/>
  <c r="V395" i="12"/>
  <c r="V396" i="12"/>
  <c r="V397" i="12"/>
  <c r="V398" i="12"/>
  <c r="V399" i="12"/>
  <c r="V400" i="12"/>
  <c r="V401" i="12"/>
  <c r="V402" i="12"/>
  <c r="V403" i="12"/>
  <c r="V404" i="12"/>
  <c r="V405" i="12"/>
  <c r="V406" i="12"/>
  <c r="V407" i="12"/>
  <c r="V408" i="12"/>
  <c r="V409" i="12"/>
  <c r="V410" i="12"/>
  <c r="V411" i="12"/>
  <c r="V412" i="12"/>
  <c r="V413" i="12"/>
  <c r="V414" i="12"/>
  <c r="V415" i="12"/>
  <c r="V416" i="12"/>
  <c r="V417" i="12"/>
  <c r="V418" i="12"/>
  <c r="V419" i="12"/>
  <c r="V420" i="12"/>
  <c r="V421" i="12"/>
  <c r="V422" i="12"/>
  <c r="V423" i="12"/>
  <c r="V424" i="12"/>
  <c r="V425" i="12"/>
  <c r="V426" i="12"/>
  <c r="V427" i="12"/>
  <c r="V428" i="12"/>
  <c r="V429" i="12"/>
  <c r="V430" i="12"/>
  <c r="V431" i="12"/>
  <c r="V432" i="12"/>
  <c r="V433" i="12"/>
  <c r="V434" i="12"/>
  <c r="V435" i="12"/>
  <c r="V436" i="12"/>
  <c r="V437" i="12"/>
  <c r="V438" i="12"/>
  <c r="V439" i="12"/>
  <c r="V440" i="12"/>
  <c r="V441" i="12"/>
  <c r="V442" i="12"/>
  <c r="V443" i="12"/>
  <c r="V444" i="12"/>
  <c r="V445" i="12"/>
  <c r="V446" i="12"/>
  <c r="V447" i="12"/>
  <c r="V448" i="12"/>
  <c r="V449" i="12"/>
  <c r="V450" i="12"/>
  <c r="V451" i="12"/>
  <c r="V452" i="12"/>
  <c r="V453" i="12"/>
  <c r="V454" i="12"/>
  <c r="V455" i="12"/>
  <c r="V456" i="12"/>
  <c r="V457" i="12"/>
  <c r="V458" i="12"/>
  <c r="V459" i="12"/>
  <c r="V460" i="12"/>
  <c r="V461" i="12"/>
  <c r="V462" i="12"/>
  <c r="V463" i="12"/>
  <c r="V464" i="12"/>
  <c r="V465" i="12"/>
  <c r="V466" i="12"/>
  <c r="V467" i="12"/>
  <c r="V468" i="12"/>
  <c r="V469" i="12"/>
  <c r="V470" i="12"/>
  <c r="V471" i="12"/>
  <c r="V472" i="12"/>
  <c r="V473" i="12"/>
  <c r="V474" i="12"/>
  <c r="V475" i="12"/>
  <c r="V476" i="12"/>
  <c r="V477" i="12"/>
  <c r="V478" i="12"/>
  <c r="V479" i="12"/>
  <c r="V480" i="12"/>
  <c r="V481" i="12"/>
  <c r="V482" i="12"/>
  <c r="V483" i="12"/>
  <c r="V484" i="12"/>
  <c r="V485" i="12"/>
  <c r="V486" i="12"/>
  <c r="V487" i="12"/>
  <c r="V488" i="12"/>
  <c r="V489" i="12"/>
  <c r="V490" i="12"/>
  <c r="V491" i="12"/>
  <c r="V492" i="12"/>
  <c r="V493" i="12"/>
  <c r="V494" i="12"/>
  <c r="V495" i="12"/>
  <c r="V496" i="12"/>
  <c r="V497" i="12"/>
  <c r="V498" i="12"/>
  <c r="V499" i="12"/>
  <c r="V500" i="12"/>
  <c r="V9" i="12"/>
  <c r="V10" i="12"/>
  <c r="V11" i="12"/>
  <c r="V12" i="12"/>
  <c r="V13" i="12"/>
  <c r="V14" i="12"/>
  <c r="C16" i="22"/>
  <c r="C12" i="22"/>
  <c r="U11" i="12"/>
  <c r="U8" i="12"/>
  <c r="C18" i="22"/>
  <c r="C17" i="22"/>
  <c r="C15" i="22"/>
  <c r="P7" i="22"/>
  <c r="P8" i="22"/>
  <c r="P10" i="22"/>
  <c r="B7" i="22"/>
  <c r="O11" i="22"/>
  <c r="B8" i="22"/>
  <c r="O10" i="22"/>
  <c r="B9" i="22"/>
  <c r="O9" i="22" s="1"/>
  <c r="B10" i="22"/>
  <c r="O8" i="22"/>
  <c r="S14" i="12"/>
  <c r="T14" i="12" s="1"/>
  <c r="F22" i="21"/>
  <c r="D22" i="21"/>
  <c r="C22" i="21"/>
  <c r="S9" i="12"/>
  <c r="T9" i="12" s="1"/>
  <c r="S13" i="12"/>
  <c r="T13" i="12"/>
  <c r="S15" i="12"/>
  <c r="T15" i="12" s="1"/>
  <c r="S17" i="12"/>
  <c r="T17" i="12" s="1"/>
  <c r="S18" i="12"/>
  <c r="T18" i="12" s="1"/>
  <c r="S19" i="12"/>
  <c r="T19" i="12" s="1"/>
  <c r="S20" i="12"/>
  <c r="T20" i="12" s="1"/>
  <c r="S21" i="12"/>
  <c r="T21" i="12" s="1"/>
  <c r="S22" i="12"/>
  <c r="T22" i="12" s="1"/>
  <c r="S23" i="12"/>
  <c r="T23" i="12" s="1"/>
  <c r="S24" i="12"/>
  <c r="T24" i="12"/>
  <c r="S25" i="12"/>
  <c r="T25" i="12" s="1"/>
  <c r="S26" i="12"/>
  <c r="T26" i="12" s="1"/>
  <c r="S27" i="12"/>
  <c r="T27" i="12" s="1"/>
  <c r="S28" i="12"/>
  <c r="T28" i="12"/>
  <c r="S29" i="12"/>
  <c r="T29" i="12" s="1"/>
  <c r="S30" i="12"/>
  <c r="T30" i="12" s="1"/>
  <c r="S31" i="12"/>
  <c r="T31" i="12" s="1"/>
  <c r="S32" i="12"/>
  <c r="T32" i="12" s="1"/>
  <c r="S33" i="12"/>
  <c r="T33" i="12" s="1"/>
  <c r="S34" i="12"/>
  <c r="T34" i="12" s="1"/>
  <c r="S35" i="12"/>
  <c r="T35" i="12" s="1"/>
  <c r="S36" i="12"/>
  <c r="T36" i="12" s="1"/>
  <c r="S37" i="12"/>
  <c r="T37" i="12" s="1"/>
  <c r="S38" i="12"/>
  <c r="T38" i="12" s="1"/>
  <c r="S39" i="12"/>
  <c r="T39" i="12" s="1"/>
  <c r="S40" i="12"/>
  <c r="T40" i="12" s="1"/>
  <c r="S41" i="12"/>
  <c r="T41" i="12" s="1"/>
  <c r="S42" i="12"/>
  <c r="T42" i="12" s="1"/>
  <c r="S43" i="12"/>
  <c r="T43" i="12" s="1"/>
  <c r="S44" i="12"/>
  <c r="T44" i="12" s="1"/>
  <c r="S45" i="12"/>
  <c r="T45" i="12" s="1"/>
  <c r="S46" i="12"/>
  <c r="T46" i="12" s="1"/>
  <c r="S47" i="12"/>
  <c r="T47" i="12" s="1"/>
  <c r="S48" i="12"/>
  <c r="T48" i="12" s="1"/>
  <c r="S49" i="12"/>
  <c r="T49" i="12"/>
  <c r="S50" i="12"/>
  <c r="T50" i="12" s="1"/>
  <c r="S51" i="12"/>
  <c r="T51" i="12"/>
  <c r="S52" i="12"/>
  <c r="T52" i="12" s="1"/>
  <c r="S53" i="12"/>
  <c r="T53" i="12" s="1"/>
  <c r="S54" i="12"/>
  <c r="T54" i="12" s="1"/>
  <c r="S55" i="12"/>
  <c r="T55" i="12" s="1"/>
  <c r="S56" i="12"/>
  <c r="T56" i="12" s="1"/>
  <c r="S57" i="12"/>
  <c r="T57" i="12"/>
  <c r="S58" i="12"/>
  <c r="T58" i="12" s="1"/>
  <c r="S59" i="12"/>
  <c r="T59" i="12" s="1"/>
  <c r="S60" i="12"/>
  <c r="T60" i="12" s="1"/>
  <c r="S61" i="12"/>
  <c r="T61" i="12" s="1"/>
  <c r="S62" i="12"/>
  <c r="T62" i="12" s="1"/>
  <c r="S63" i="12"/>
  <c r="T63" i="12"/>
  <c r="S64" i="12"/>
  <c r="T64" i="12" s="1"/>
  <c r="S65" i="12"/>
  <c r="T65" i="12" s="1"/>
  <c r="S66" i="12"/>
  <c r="T66" i="12" s="1"/>
  <c r="S67" i="12"/>
  <c r="T67" i="12" s="1"/>
  <c r="S68" i="12"/>
  <c r="T68" i="12" s="1"/>
  <c r="S69" i="12"/>
  <c r="T69" i="12"/>
  <c r="S70" i="12"/>
  <c r="T70" i="12" s="1"/>
  <c r="S71" i="12"/>
  <c r="T71" i="12" s="1"/>
  <c r="S72" i="12"/>
  <c r="T72" i="12"/>
  <c r="S73" i="12"/>
  <c r="T73" i="12" s="1"/>
  <c r="S74" i="12"/>
  <c r="T74" i="12" s="1"/>
  <c r="S75" i="12"/>
  <c r="T75" i="12" s="1"/>
  <c r="S76" i="12"/>
  <c r="T76" i="12" s="1"/>
  <c r="S77" i="12"/>
  <c r="T77" i="12" s="1"/>
  <c r="S78" i="12"/>
  <c r="T78" i="12" s="1"/>
  <c r="S79" i="12"/>
  <c r="T79" i="12"/>
  <c r="S80" i="12"/>
  <c r="T80" i="12" s="1"/>
  <c r="S81" i="12"/>
  <c r="T81" i="12" s="1"/>
  <c r="S82" i="12"/>
  <c r="T82" i="12" s="1"/>
  <c r="S83" i="12"/>
  <c r="T83" i="12" s="1"/>
  <c r="S84" i="12"/>
  <c r="T84" i="12" s="1"/>
  <c r="S85" i="12"/>
  <c r="T85" i="12" s="1"/>
  <c r="S86" i="12"/>
  <c r="T86" i="12" s="1"/>
  <c r="S87" i="12"/>
  <c r="T87" i="12" s="1"/>
  <c r="S88" i="12"/>
  <c r="T88" i="12" s="1"/>
  <c r="S89" i="12"/>
  <c r="T89" i="12" s="1"/>
  <c r="S90" i="12"/>
  <c r="T90" i="12" s="1"/>
  <c r="S91" i="12"/>
  <c r="T91" i="12" s="1"/>
  <c r="S92" i="12"/>
  <c r="T92" i="12" s="1"/>
  <c r="S93" i="12"/>
  <c r="T93" i="12" s="1"/>
  <c r="S94" i="12"/>
  <c r="T94" i="12" s="1"/>
  <c r="S95" i="12"/>
  <c r="T95" i="12" s="1"/>
  <c r="S96" i="12"/>
  <c r="T96" i="12" s="1"/>
  <c r="S97" i="12"/>
  <c r="T97" i="12" s="1"/>
  <c r="S98" i="12"/>
  <c r="T98" i="12" s="1"/>
  <c r="S99" i="12"/>
  <c r="T99" i="12"/>
  <c r="S100" i="12"/>
  <c r="T100" i="12" s="1"/>
  <c r="S101" i="12"/>
  <c r="T101" i="12" s="1"/>
  <c r="S102" i="12"/>
  <c r="T102" i="12" s="1"/>
  <c r="S103" i="12"/>
  <c r="T103" i="12"/>
  <c r="S104" i="12"/>
  <c r="T104" i="12" s="1"/>
  <c r="S105" i="12"/>
  <c r="T105" i="12" s="1"/>
  <c r="S106" i="12"/>
  <c r="T106" i="12" s="1"/>
  <c r="S107" i="12"/>
  <c r="T107" i="12"/>
  <c r="S108" i="12"/>
  <c r="T108" i="12" s="1"/>
  <c r="S109" i="12"/>
  <c r="T109" i="12" s="1"/>
  <c r="S110" i="12"/>
  <c r="T110" i="12" s="1"/>
  <c r="S111" i="12"/>
  <c r="T111" i="12" s="1"/>
  <c r="S112" i="12"/>
  <c r="T112" i="12" s="1"/>
  <c r="S113" i="12"/>
  <c r="T113" i="12" s="1"/>
  <c r="S114" i="12"/>
  <c r="T114" i="12" s="1"/>
  <c r="S115" i="12"/>
  <c r="T115" i="12" s="1"/>
  <c r="S116" i="12"/>
  <c r="T116" i="12" s="1"/>
  <c r="S117" i="12"/>
  <c r="T117" i="12" s="1"/>
  <c r="S118" i="12"/>
  <c r="T118" i="12" s="1"/>
  <c r="S119" i="12"/>
  <c r="T119" i="12" s="1"/>
  <c r="S120" i="12"/>
  <c r="T120" i="12" s="1"/>
  <c r="S121" i="12"/>
  <c r="T121" i="12" s="1"/>
  <c r="S122" i="12"/>
  <c r="T122" i="12" s="1"/>
  <c r="S123" i="12"/>
  <c r="T123" i="12" s="1"/>
  <c r="S124" i="12"/>
  <c r="T124" i="12" s="1"/>
  <c r="S125" i="12"/>
  <c r="T125" i="12" s="1"/>
  <c r="S126" i="12"/>
  <c r="T126" i="12" s="1"/>
  <c r="S127" i="12"/>
  <c r="T127" i="12" s="1"/>
  <c r="S128" i="12"/>
  <c r="T128" i="12" s="1"/>
  <c r="S129" i="12"/>
  <c r="T129" i="12" s="1"/>
  <c r="S130" i="12"/>
  <c r="T130" i="12" s="1"/>
  <c r="S131" i="12"/>
  <c r="T131" i="12"/>
  <c r="S132" i="12"/>
  <c r="T132" i="12" s="1"/>
  <c r="S133" i="12"/>
  <c r="T133" i="12" s="1"/>
  <c r="S134" i="12"/>
  <c r="T134" i="12" s="1"/>
  <c r="S135" i="12"/>
  <c r="T135" i="12"/>
  <c r="S136" i="12"/>
  <c r="T136" i="12" s="1"/>
  <c r="S137" i="12"/>
  <c r="T137" i="12" s="1"/>
  <c r="S138" i="12"/>
  <c r="T138" i="12" s="1"/>
  <c r="S139" i="12"/>
  <c r="T139" i="12"/>
  <c r="S140" i="12"/>
  <c r="T140" i="12" s="1"/>
  <c r="S141" i="12"/>
  <c r="T141" i="12" s="1"/>
  <c r="S142" i="12"/>
  <c r="T142" i="12" s="1"/>
  <c r="S143" i="12"/>
  <c r="T143" i="12" s="1"/>
  <c r="S144" i="12"/>
  <c r="T144" i="12" s="1"/>
  <c r="S145" i="12"/>
  <c r="T145" i="12" s="1"/>
  <c r="S146" i="12"/>
  <c r="T146" i="12" s="1"/>
  <c r="S147" i="12"/>
  <c r="T147" i="12" s="1"/>
  <c r="S148" i="12"/>
  <c r="T148" i="12" s="1"/>
  <c r="S149" i="12"/>
  <c r="T149" i="12" s="1"/>
  <c r="S150" i="12"/>
  <c r="T150" i="12" s="1"/>
  <c r="S151" i="12"/>
  <c r="T151" i="12" s="1"/>
  <c r="S152" i="12"/>
  <c r="T152" i="12" s="1"/>
  <c r="S153" i="12"/>
  <c r="T153" i="12" s="1"/>
  <c r="S154" i="12"/>
  <c r="T154" i="12" s="1"/>
  <c r="S155" i="12"/>
  <c r="T155" i="12" s="1"/>
  <c r="S156" i="12"/>
  <c r="T156" i="12" s="1"/>
  <c r="S157" i="12"/>
  <c r="T157" i="12" s="1"/>
  <c r="S158" i="12"/>
  <c r="T158" i="12" s="1"/>
  <c r="S159" i="12"/>
  <c r="T159" i="12" s="1"/>
  <c r="S160" i="12"/>
  <c r="T160" i="12" s="1"/>
  <c r="S161" i="12"/>
  <c r="T161" i="12" s="1"/>
  <c r="S162" i="12"/>
  <c r="T162" i="12" s="1"/>
  <c r="S163" i="12"/>
  <c r="T163" i="12"/>
  <c r="S164" i="12"/>
  <c r="T164" i="12" s="1"/>
  <c r="S165" i="12"/>
  <c r="T165" i="12" s="1"/>
  <c r="S166" i="12"/>
  <c r="T166" i="12" s="1"/>
  <c r="S167" i="12"/>
  <c r="T167" i="12"/>
  <c r="S168" i="12"/>
  <c r="T168" i="12" s="1"/>
  <c r="S169" i="12"/>
  <c r="T169" i="12" s="1"/>
  <c r="S170" i="12"/>
  <c r="T170" i="12" s="1"/>
  <c r="S171" i="12"/>
  <c r="T171" i="12"/>
  <c r="S172" i="12"/>
  <c r="T172" i="12" s="1"/>
  <c r="S173" i="12"/>
  <c r="T173" i="12" s="1"/>
  <c r="S174" i="12"/>
  <c r="T174" i="12" s="1"/>
  <c r="S175" i="12"/>
  <c r="T175" i="12" s="1"/>
  <c r="S176" i="12"/>
  <c r="T176" i="12" s="1"/>
  <c r="S177" i="12"/>
  <c r="T177" i="12" s="1"/>
  <c r="S178" i="12"/>
  <c r="T178" i="12" s="1"/>
  <c r="S179" i="12"/>
  <c r="T179" i="12" s="1"/>
  <c r="S180" i="12"/>
  <c r="T180" i="12" s="1"/>
  <c r="S181" i="12"/>
  <c r="T181" i="12" s="1"/>
  <c r="S182" i="12"/>
  <c r="T182" i="12" s="1"/>
  <c r="S183" i="12"/>
  <c r="T183" i="12" s="1"/>
  <c r="S184" i="12"/>
  <c r="T184" i="12" s="1"/>
  <c r="S185" i="12"/>
  <c r="T185" i="12" s="1"/>
  <c r="S186" i="12"/>
  <c r="T186" i="12" s="1"/>
  <c r="S187" i="12"/>
  <c r="T187" i="12" s="1"/>
  <c r="S188" i="12"/>
  <c r="T188" i="12" s="1"/>
  <c r="S189" i="12"/>
  <c r="T189" i="12" s="1"/>
  <c r="S190" i="12"/>
  <c r="T190" i="12" s="1"/>
  <c r="S191" i="12"/>
  <c r="T191" i="12" s="1"/>
  <c r="S192" i="12"/>
  <c r="T192" i="12" s="1"/>
  <c r="S193" i="12"/>
  <c r="T193" i="12" s="1"/>
  <c r="S194" i="12"/>
  <c r="T194" i="12" s="1"/>
  <c r="S195" i="12"/>
  <c r="T195" i="12"/>
  <c r="S196" i="12"/>
  <c r="T196" i="12" s="1"/>
  <c r="S197" i="12"/>
  <c r="T197" i="12" s="1"/>
  <c r="S198" i="12"/>
  <c r="T198" i="12" s="1"/>
  <c r="S199" i="12"/>
  <c r="T199" i="12"/>
  <c r="S200" i="12"/>
  <c r="T200" i="12" s="1"/>
  <c r="S201" i="12"/>
  <c r="T201" i="12" s="1"/>
  <c r="S202" i="12"/>
  <c r="T202" i="12" s="1"/>
  <c r="S203" i="12"/>
  <c r="T203" i="12"/>
  <c r="S204" i="12"/>
  <c r="T204" i="12" s="1"/>
  <c r="S205" i="12"/>
  <c r="T205" i="12" s="1"/>
  <c r="S206" i="12"/>
  <c r="T206" i="12" s="1"/>
  <c r="S207" i="12"/>
  <c r="T207" i="12" s="1"/>
  <c r="S208" i="12"/>
  <c r="T208" i="12" s="1"/>
  <c r="S209" i="12"/>
  <c r="T209" i="12" s="1"/>
  <c r="S210" i="12"/>
  <c r="T210" i="12" s="1"/>
  <c r="S211" i="12"/>
  <c r="T211" i="12" s="1"/>
  <c r="S212" i="12"/>
  <c r="T212" i="12" s="1"/>
  <c r="S213" i="12"/>
  <c r="T213" i="12" s="1"/>
  <c r="S214" i="12"/>
  <c r="T214" i="12" s="1"/>
  <c r="S215" i="12"/>
  <c r="T215" i="12" s="1"/>
  <c r="S216" i="12"/>
  <c r="T216" i="12" s="1"/>
  <c r="S217" i="12"/>
  <c r="T217" i="12" s="1"/>
  <c r="S218" i="12"/>
  <c r="T218" i="12" s="1"/>
  <c r="S219" i="12"/>
  <c r="T219" i="12" s="1"/>
  <c r="S220" i="12"/>
  <c r="T220" i="12" s="1"/>
  <c r="S221" i="12"/>
  <c r="T221" i="12" s="1"/>
  <c r="S222" i="12"/>
  <c r="T222" i="12" s="1"/>
  <c r="S223" i="12"/>
  <c r="T223" i="12" s="1"/>
  <c r="S224" i="12"/>
  <c r="T224" i="12" s="1"/>
  <c r="S225" i="12"/>
  <c r="T225" i="12" s="1"/>
  <c r="S226" i="12"/>
  <c r="T226" i="12" s="1"/>
  <c r="S227" i="12"/>
  <c r="T227" i="12" s="1"/>
  <c r="S228" i="12"/>
  <c r="T228" i="12" s="1"/>
  <c r="S229" i="12"/>
  <c r="T229" i="12" s="1"/>
  <c r="S230" i="12"/>
  <c r="T230" i="12" s="1"/>
  <c r="S231" i="12"/>
  <c r="T231" i="12" s="1"/>
  <c r="S232" i="12"/>
  <c r="T232" i="12" s="1"/>
  <c r="S233" i="12"/>
  <c r="T233" i="12" s="1"/>
  <c r="S234" i="12"/>
  <c r="T234" i="12" s="1"/>
  <c r="S235" i="12"/>
  <c r="T235" i="12"/>
  <c r="S236" i="12"/>
  <c r="T236" i="12" s="1"/>
  <c r="S237" i="12"/>
  <c r="T237" i="12" s="1"/>
  <c r="S238" i="12"/>
  <c r="T238" i="12" s="1"/>
  <c r="S239" i="12"/>
  <c r="T239" i="12" s="1"/>
  <c r="S240" i="12"/>
  <c r="T240" i="12" s="1"/>
  <c r="S241" i="12"/>
  <c r="T241" i="12" s="1"/>
  <c r="S242" i="12"/>
  <c r="T242" i="12" s="1"/>
  <c r="S243" i="12"/>
  <c r="T243" i="12"/>
  <c r="S244" i="12"/>
  <c r="T244" i="12" s="1"/>
  <c r="S245" i="12"/>
  <c r="T245" i="12" s="1"/>
  <c r="S246" i="12"/>
  <c r="T246" i="12" s="1"/>
  <c r="S247" i="12"/>
  <c r="T247" i="12" s="1"/>
  <c r="S248" i="12"/>
  <c r="T248" i="12" s="1"/>
  <c r="S249" i="12"/>
  <c r="T249" i="12" s="1"/>
  <c r="S250" i="12"/>
  <c r="T250" i="12" s="1"/>
  <c r="S251" i="12"/>
  <c r="T251" i="12" s="1"/>
  <c r="S252" i="12"/>
  <c r="T252" i="12" s="1"/>
  <c r="S253" i="12"/>
  <c r="T253" i="12" s="1"/>
  <c r="S254" i="12"/>
  <c r="T254" i="12"/>
  <c r="S255" i="12"/>
  <c r="T255" i="12" s="1"/>
  <c r="S256" i="12"/>
  <c r="T256" i="12" s="1"/>
  <c r="S257" i="12"/>
  <c r="T257" i="12" s="1"/>
  <c r="S258" i="12"/>
  <c r="T258" i="12" s="1"/>
  <c r="S259" i="12"/>
  <c r="T259" i="12" s="1"/>
  <c r="S260" i="12"/>
  <c r="T260" i="12" s="1"/>
  <c r="S261" i="12"/>
  <c r="T261" i="12" s="1"/>
  <c r="S262" i="12"/>
  <c r="T262" i="12"/>
  <c r="S263" i="12"/>
  <c r="T263" i="12" s="1"/>
  <c r="S264" i="12"/>
  <c r="T264" i="12" s="1"/>
  <c r="S265" i="12"/>
  <c r="T265" i="12" s="1"/>
  <c r="S266" i="12"/>
  <c r="T266" i="12" s="1"/>
  <c r="S267" i="12"/>
  <c r="T267" i="12"/>
  <c r="S268" i="12"/>
  <c r="T268" i="12" s="1"/>
  <c r="S269" i="12"/>
  <c r="T269" i="12" s="1"/>
  <c r="S270" i="12"/>
  <c r="T270" i="12" s="1"/>
  <c r="S271" i="12"/>
  <c r="T271" i="12" s="1"/>
  <c r="S272" i="12"/>
  <c r="T272" i="12" s="1"/>
  <c r="S273" i="12"/>
  <c r="T273" i="12" s="1"/>
  <c r="S274" i="12"/>
  <c r="T274" i="12" s="1"/>
  <c r="S275" i="12"/>
  <c r="T275" i="12"/>
  <c r="S276" i="12"/>
  <c r="T276" i="12" s="1"/>
  <c r="S277" i="12"/>
  <c r="T277" i="12" s="1"/>
  <c r="S278" i="12"/>
  <c r="T278" i="12" s="1"/>
  <c r="S279" i="12"/>
  <c r="T279" i="12" s="1"/>
  <c r="S280" i="12"/>
  <c r="T280" i="12" s="1"/>
  <c r="S281" i="12"/>
  <c r="T281" i="12" s="1"/>
  <c r="S282" i="12"/>
  <c r="T282" i="12" s="1"/>
  <c r="S283" i="12"/>
  <c r="T283" i="12" s="1"/>
  <c r="S284" i="12"/>
  <c r="T284" i="12" s="1"/>
  <c r="S285" i="12"/>
  <c r="T285" i="12" s="1"/>
  <c r="S286" i="12"/>
  <c r="T286" i="12"/>
  <c r="S287" i="12"/>
  <c r="T287" i="12" s="1"/>
  <c r="S288" i="12"/>
  <c r="T288" i="12" s="1"/>
  <c r="S289" i="12"/>
  <c r="T289" i="12" s="1"/>
  <c r="S290" i="12"/>
  <c r="T290" i="12" s="1"/>
  <c r="S291" i="12"/>
  <c r="T291" i="12" s="1"/>
  <c r="S292" i="12"/>
  <c r="T292" i="12" s="1"/>
  <c r="S293" i="12"/>
  <c r="T293" i="12" s="1"/>
  <c r="S294" i="12"/>
  <c r="T294" i="12"/>
  <c r="S295" i="12"/>
  <c r="T295" i="12" s="1"/>
  <c r="S296" i="12"/>
  <c r="T296" i="12" s="1"/>
  <c r="S297" i="12"/>
  <c r="T297" i="12" s="1"/>
  <c r="S298" i="12"/>
  <c r="T298" i="12" s="1"/>
  <c r="S299" i="12"/>
  <c r="T299" i="12"/>
  <c r="S300" i="12"/>
  <c r="T300" i="12" s="1"/>
  <c r="S301" i="12"/>
  <c r="T301" i="12" s="1"/>
  <c r="S302" i="12"/>
  <c r="T302" i="12" s="1"/>
  <c r="S303" i="12"/>
  <c r="T303" i="12" s="1"/>
  <c r="S304" i="12"/>
  <c r="T304" i="12" s="1"/>
  <c r="S305" i="12"/>
  <c r="T305" i="12" s="1"/>
  <c r="S306" i="12"/>
  <c r="T306" i="12" s="1"/>
  <c r="S307" i="12"/>
  <c r="T307" i="12"/>
  <c r="S308" i="12"/>
  <c r="T308" i="12" s="1"/>
  <c r="S309" i="12"/>
  <c r="T309" i="12" s="1"/>
  <c r="S310" i="12"/>
  <c r="T310" i="12" s="1"/>
  <c r="S311" i="12"/>
  <c r="T311" i="12" s="1"/>
  <c r="S312" i="12"/>
  <c r="T312" i="12" s="1"/>
  <c r="S313" i="12"/>
  <c r="T313" i="12" s="1"/>
  <c r="S314" i="12"/>
  <c r="T314" i="12" s="1"/>
  <c r="S315" i="12"/>
  <c r="T315" i="12" s="1"/>
  <c r="S316" i="12"/>
  <c r="T316" i="12" s="1"/>
  <c r="S317" i="12"/>
  <c r="T317" i="12" s="1"/>
  <c r="S318" i="12"/>
  <c r="T318" i="12"/>
  <c r="S319" i="12"/>
  <c r="T319" i="12" s="1"/>
  <c r="S320" i="12"/>
  <c r="T320" i="12" s="1"/>
  <c r="S321" i="12"/>
  <c r="T321" i="12" s="1"/>
  <c r="S322" i="12"/>
  <c r="T322" i="12" s="1"/>
  <c r="S323" i="12"/>
  <c r="T323" i="12" s="1"/>
  <c r="S324" i="12"/>
  <c r="T324" i="12" s="1"/>
  <c r="S325" i="12"/>
  <c r="T325" i="12" s="1"/>
  <c r="S326" i="12"/>
  <c r="T326" i="12"/>
  <c r="S327" i="12"/>
  <c r="T327" i="12" s="1"/>
  <c r="S328" i="12"/>
  <c r="T328" i="12" s="1"/>
  <c r="S329" i="12"/>
  <c r="T329" i="12" s="1"/>
  <c r="S330" i="12"/>
  <c r="T330" i="12" s="1"/>
  <c r="S331" i="12"/>
  <c r="T331" i="12"/>
  <c r="S332" i="12"/>
  <c r="T332" i="12" s="1"/>
  <c r="S333" i="12"/>
  <c r="T333" i="12" s="1"/>
  <c r="S334" i="12"/>
  <c r="T334" i="12" s="1"/>
  <c r="S335" i="12"/>
  <c r="T335" i="12" s="1"/>
  <c r="S336" i="12"/>
  <c r="T336" i="12" s="1"/>
  <c r="S337" i="12"/>
  <c r="T337" i="12" s="1"/>
  <c r="S338" i="12"/>
  <c r="T338" i="12" s="1"/>
  <c r="S339" i="12"/>
  <c r="T339" i="12"/>
  <c r="S340" i="12"/>
  <c r="T340" i="12" s="1"/>
  <c r="S341" i="12"/>
  <c r="T341" i="12" s="1"/>
  <c r="S342" i="12"/>
  <c r="T342" i="12" s="1"/>
  <c r="S343" i="12"/>
  <c r="T343" i="12" s="1"/>
  <c r="S344" i="12"/>
  <c r="T344" i="12" s="1"/>
  <c r="S345" i="12"/>
  <c r="T345" i="12" s="1"/>
  <c r="S346" i="12"/>
  <c r="T346" i="12" s="1"/>
  <c r="S347" i="12"/>
  <c r="T347" i="12" s="1"/>
  <c r="S348" i="12"/>
  <c r="T348" i="12" s="1"/>
  <c r="S349" i="12"/>
  <c r="T349" i="12" s="1"/>
  <c r="S350" i="12"/>
  <c r="T350" i="12"/>
  <c r="S351" i="12"/>
  <c r="T351" i="12" s="1"/>
  <c r="S352" i="12"/>
  <c r="T352" i="12" s="1"/>
  <c r="S353" i="12"/>
  <c r="T353" i="12" s="1"/>
  <c r="S354" i="12"/>
  <c r="T354" i="12" s="1"/>
  <c r="S355" i="12"/>
  <c r="T355" i="12" s="1"/>
  <c r="S356" i="12"/>
  <c r="T356" i="12" s="1"/>
  <c r="S357" i="12"/>
  <c r="T357" i="12" s="1"/>
  <c r="S358" i="12"/>
  <c r="T358" i="12" s="1"/>
  <c r="S359" i="12"/>
  <c r="T359" i="12" s="1"/>
  <c r="S360" i="12"/>
  <c r="T360" i="12" s="1"/>
  <c r="S361" i="12"/>
  <c r="T361" i="12" s="1"/>
  <c r="S362" i="12"/>
  <c r="T362" i="12"/>
  <c r="S363" i="12"/>
  <c r="T363" i="12" s="1"/>
  <c r="S364" i="12"/>
  <c r="T364" i="12" s="1"/>
  <c r="S365" i="12"/>
  <c r="T365" i="12" s="1"/>
  <c r="S366" i="12"/>
  <c r="T366" i="12"/>
  <c r="S367" i="12"/>
  <c r="T367" i="12" s="1"/>
  <c r="S368" i="12"/>
  <c r="T368" i="12" s="1"/>
  <c r="S369" i="12"/>
  <c r="T369" i="12" s="1"/>
  <c r="S370" i="12"/>
  <c r="T370" i="12" s="1"/>
  <c r="S371" i="12"/>
  <c r="T371" i="12" s="1"/>
  <c r="S372" i="12"/>
  <c r="T372" i="12" s="1"/>
  <c r="S373" i="12"/>
  <c r="T373" i="12" s="1"/>
  <c r="S374" i="12"/>
  <c r="T374" i="12" s="1"/>
  <c r="S375" i="12"/>
  <c r="T375" i="12"/>
  <c r="S376" i="12"/>
  <c r="T376" i="12" s="1"/>
  <c r="S377" i="12"/>
  <c r="T377" i="12" s="1"/>
  <c r="S378" i="12"/>
  <c r="T378" i="12" s="1"/>
  <c r="S379" i="12"/>
  <c r="T379" i="12" s="1"/>
  <c r="S380" i="12"/>
  <c r="T380" i="12" s="1"/>
  <c r="S381" i="12"/>
  <c r="T381" i="12" s="1"/>
  <c r="S382" i="12"/>
  <c r="T382" i="12" s="1"/>
  <c r="S383" i="12"/>
  <c r="T383" i="12" s="1"/>
  <c r="S384" i="12"/>
  <c r="T384" i="12" s="1"/>
  <c r="S385" i="12"/>
  <c r="T385" i="12" s="1"/>
  <c r="S386" i="12"/>
  <c r="T386" i="12" s="1"/>
  <c r="S387" i="12"/>
  <c r="T387" i="12"/>
  <c r="S388" i="12"/>
  <c r="T388" i="12" s="1"/>
  <c r="S389" i="12"/>
  <c r="T389" i="12"/>
  <c r="S390" i="12"/>
  <c r="T390" i="12" s="1"/>
  <c r="S391" i="12"/>
  <c r="T391" i="12"/>
  <c r="S392" i="12"/>
  <c r="T392" i="12" s="1"/>
  <c r="S393" i="12"/>
  <c r="T393" i="12" s="1"/>
  <c r="S394" i="12"/>
  <c r="T394" i="12" s="1"/>
  <c r="S395" i="12"/>
  <c r="T395" i="12" s="1"/>
  <c r="S396" i="12"/>
  <c r="T396" i="12" s="1"/>
  <c r="S397" i="12"/>
  <c r="T397" i="12" s="1"/>
  <c r="S398" i="12"/>
  <c r="T398" i="12" s="1"/>
  <c r="S399" i="12"/>
  <c r="T399" i="12" s="1"/>
  <c r="S400" i="12"/>
  <c r="T400" i="12" s="1"/>
  <c r="S401" i="12"/>
  <c r="T401" i="12"/>
  <c r="S402" i="12"/>
  <c r="T402" i="12" s="1"/>
  <c r="S403" i="12"/>
  <c r="T403" i="12"/>
  <c r="S404" i="12"/>
  <c r="T404" i="12" s="1"/>
  <c r="S405" i="12"/>
  <c r="T405" i="12" s="1"/>
  <c r="S406" i="12"/>
  <c r="T406" i="12" s="1"/>
  <c r="S407" i="12"/>
  <c r="T407" i="12" s="1"/>
  <c r="S408" i="12"/>
  <c r="T408" i="12" s="1"/>
  <c r="S409" i="12"/>
  <c r="T409" i="12" s="1"/>
  <c r="S410" i="12"/>
  <c r="T410" i="12"/>
  <c r="S411" i="12"/>
  <c r="T411" i="12" s="1"/>
  <c r="S412" i="12"/>
  <c r="T412" i="12" s="1"/>
  <c r="S413" i="12"/>
  <c r="T413" i="12" s="1"/>
  <c r="S414" i="12"/>
  <c r="T414" i="12" s="1"/>
  <c r="S415" i="12"/>
  <c r="T415" i="12" s="1"/>
  <c r="S416" i="12"/>
  <c r="T416" i="12" s="1"/>
  <c r="S417" i="12"/>
  <c r="T417" i="12" s="1"/>
  <c r="S418" i="12"/>
  <c r="T418" i="12" s="1"/>
  <c r="S419" i="12"/>
  <c r="T419" i="12" s="1"/>
  <c r="S420" i="12"/>
  <c r="T420" i="12" s="1"/>
  <c r="S421" i="12"/>
  <c r="T421" i="12" s="1"/>
  <c r="S422" i="12"/>
  <c r="T422" i="12" s="1"/>
  <c r="S423" i="12"/>
  <c r="T423" i="12"/>
  <c r="S424" i="12"/>
  <c r="T424" i="12" s="1"/>
  <c r="S425" i="12"/>
  <c r="T425" i="12" s="1"/>
  <c r="S426" i="12"/>
  <c r="T426" i="12"/>
  <c r="S427" i="12"/>
  <c r="T427" i="12" s="1"/>
  <c r="S428" i="12"/>
  <c r="T428" i="12" s="1"/>
  <c r="S429" i="12"/>
  <c r="T429" i="12" s="1"/>
  <c r="S430" i="12"/>
  <c r="T430" i="12"/>
  <c r="S431" i="12"/>
  <c r="T431" i="12" s="1"/>
  <c r="S432" i="12"/>
  <c r="T432" i="12" s="1"/>
  <c r="S433" i="12"/>
  <c r="T433" i="12" s="1"/>
  <c r="S434" i="12"/>
  <c r="T434" i="12" s="1"/>
  <c r="S435" i="12"/>
  <c r="T435" i="12" s="1"/>
  <c r="S436" i="12"/>
  <c r="T436" i="12" s="1"/>
  <c r="S437" i="12"/>
  <c r="T437" i="12" s="1"/>
  <c r="S438" i="12"/>
  <c r="T438" i="12" s="1"/>
  <c r="S439" i="12"/>
  <c r="T439" i="12"/>
  <c r="S440" i="12"/>
  <c r="T440" i="12" s="1"/>
  <c r="S441" i="12"/>
  <c r="T441" i="12" s="1"/>
  <c r="S442" i="12"/>
  <c r="T442" i="12" s="1"/>
  <c r="S443" i="12"/>
  <c r="T443" i="12" s="1"/>
  <c r="S444" i="12"/>
  <c r="T444" i="12" s="1"/>
  <c r="S445" i="12"/>
  <c r="T445" i="12" s="1"/>
  <c r="S446" i="12"/>
  <c r="T446" i="12" s="1"/>
  <c r="S447" i="12"/>
  <c r="T447" i="12" s="1"/>
  <c r="S448" i="12"/>
  <c r="T448" i="12" s="1"/>
  <c r="S449" i="12"/>
  <c r="T449" i="12" s="1"/>
  <c r="S450" i="12"/>
  <c r="T450" i="12" s="1"/>
  <c r="S451" i="12"/>
  <c r="T451" i="12"/>
  <c r="S452" i="12"/>
  <c r="T452" i="12" s="1"/>
  <c r="S453" i="12"/>
  <c r="T453" i="12"/>
  <c r="S454" i="12"/>
  <c r="T454" i="12" s="1"/>
  <c r="S455" i="12"/>
  <c r="T455" i="12"/>
  <c r="S456" i="12"/>
  <c r="T456" i="12" s="1"/>
  <c r="S457" i="12"/>
  <c r="T457" i="12" s="1"/>
  <c r="S458" i="12"/>
  <c r="T458" i="12"/>
  <c r="S459" i="12"/>
  <c r="T459" i="12" s="1"/>
  <c r="S460" i="12"/>
  <c r="T460" i="12" s="1"/>
  <c r="S461" i="12"/>
  <c r="T461" i="12" s="1"/>
  <c r="S462" i="12"/>
  <c r="T462" i="12" s="1"/>
  <c r="S463" i="12"/>
  <c r="T463" i="12" s="1"/>
  <c r="S464" i="12"/>
  <c r="T464" i="12" s="1"/>
  <c r="S465" i="12"/>
  <c r="T465" i="12"/>
  <c r="S466" i="12"/>
  <c r="T466" i="12" s="1"/>
  <c r="S467" i="12"/>
  <c r="T467" i="12"/>
  <c r="S468" i="12"/>
  <c r="T468" i="12" s="1"/>
  <c r="S469" i="12"/>
  <c r="T469" i="12" s="1"/>
  <c r="S470" i="12"/>
  <c r="T470" i="12" s="1"/>
  <c r="S471" i="12"/>
  <c r="T471" i="12" s="1"/>
  <c r="S472" i="12"/>
  <c r="T472" i="12" s="1"/>
  <c r="S473" i="12"/>
  <c r="T473" i="12" s="1"/>
  <c r="S474" i="12"/>
  <c r="T474" i="12"/>
  <c r="S475" i="12"/>
  <c r="T475" i="12" s="1"/>
  <c r="S476" i="12"/>
  <c r="T476" i="12" s="1"/>
  <c r="S477" i="12"/>
  <c r="T477" i="12" s="1"/>
  <c r="S478" i="12"/>
  <c r="T478" i="12" s="1"/>
  <c r="S479" i="12"/>
  <c r="T479" i="12" s="1"/>
  <c r="S480" i="12"/>
  <c r="T480" i="12" s="1"/>
  <c r="S481" i="12"/>
  <c r="T481" i="12" s="1"/>
  <c r="S482" i="12"/>
  <c r="T482" i="12" s="1"/>
  <c r="S483" i="12"/>
  <c r="T483" i="12" s="1"/>
  <c r="S484" i="12"/>
  <c r="T484" i="12" s="1"/>
  <c r="S485" i="12"/>
  <c r="T485" i="12" s="1"/>
  <c r="S486" i="12"/>
  <c r="T486" i="12" s="1"/>
  <c r="S487" i="12"/>
  <c r="T487" i="12"/>
  <c r="S488" i="12"/>
  <c r="T488" i="12" s="1"/>
  <c r="S489" i="12"/>
  <c r="T489" i="12" s="1"/>
  <c r="S490" i="12"/>
  <c r="T490" i="12"/>
  <c r="S491" i="12"/>
  <c r="T491" i="12" s="1"/>
  <c r="S492" i="12"/>
  <c r="T492" i="12" s="1"/>
  <c r="S493" i="12"/>
  <c r="T493" i="12" s="1"/>
  <c r="S494" i="12"/>
  <c r="T494" i="12"/>
  <c r="S495" i="12"/>
  <c r="T495" i="12" s="1"/>
  <c r="S496" i="12"/>
  <c r="T496" i="12" s="1"/>
  <c r="S497" i="12"/>
  <c r="T497" i="12" s="1"/>
  <c r="S498" i="12"/>
  <c r="T498" i="12" s="1"/>
  <c r="S499" i="12"/>
  <c r="T499" i="12"/>
  <c r="S500" i="12"/>
  <c r="T500" i="12" s="1"/>
  <c r="B12" i="22"/>
  <c r="G9" i="21"/>
  <c r="Z9" i="21" s="1"/>
  <c r="AB9" i="21" s="1"/>
  <c r="H9" i="21"/>
  <c r="G10" i="21"/>
  <c r="Z10" i="21" s="1"/>
  <c r="AB10" i="21" s="1"/>
  <c r="G11" i="21"/>
  <c r="J11" i="21" s="1"/>
  <c r="G12" i="21"/>
  <c r="Z12" i="21" s="1"/>
  <c r="AB12" i="21" s="1"/>
  <c r="G13" i="21"/>
  <c r="Z13" i="21" s="1"/>
  <c r="AB13" i="21"/>
  <c r="G14" i="21"/>
  <c r="H14" i="21" s="1"/>
  <c r="G15" i="21"/>
  <c r="H15" i="21"/>
  <c r="Z15" i="21"/>
  <c r="AB15" i="21" s="1"/>
  <c r="G8" i="21"/>
  <c r="Z8" i="21"/>
  <c r="AB8" i="21" s="1"/>
  <c r="I8" i="21" s="1"/>
  <c r="O8" i="21"/>
  <c r="P8" i="21" s="1"/>
  <c r="AC8" i="21" s="1"/>
  <c r="O9" i="21"/>
  <c r="P9" i="21" s="1"/>
  <c r="O10" i="21"/>
  <c r="P10" i="21"/>
  <c r="AC10" i="21" s="1"/>
  <c r="O11" i="21"/>
  <c r="P11" i="21" s="1"/>
  <c r="AC11" i="21" s="1"/>
  <c r="O12" i="21"/>
  <c r="P12" i="21" s="1"/>
  <c r="O13" i="21"/>
  <c r="AD13" i="21" s="1"/>
  <c r="O14" i="21"/>
  <c r="P14" i="21" s="1"/>
  <c r="O15" i="21"/>
  <c r="P15" i="21" s="1"/>
  <c r="AD9" i="21"/>
  <c r="AC15" i="21"/>
  <c r="AD8" i="21"/>
  <c r="J12" i="21"/>
  <c r="J13" i="21"/>
  <c r="Y13" i="21" s="1"/>
  <c r="J14" i="21"/>
  <c r="Y14" i="21" s="1"/>
  <c r="J15" i="21"/>
  <c r="Y8" i="21"/>
  <c r="D8" i="21"/>
  <c r="U8" i="21" s="1"/>
  <c r="D9" i="21"/>
  <c r="U9" i="21" s="1"/>
  <c r="D10" i="21"/>
  <c r="U10" i="21" s="1"/>
  <c r="D11" i="21"/>
  <c r="U11" i="21" s="1"/>
  <c r="D12" i="21"/>
  <c r="U12" i="21" s="1"/>
  <c r="D13" i="21"/>
  <c r="U13" i="21" s="1"/>
  <c r="D14" i="21"/>
  <c r="U14" i="21" s="1"/>
  <c r="D15" i="21"/>
  <c r="U15" i="21" s="1"/>
  <c r="D16" i="21"/>
  <c r="U16" i="21" s="1"/>
  <c r="D17" i="21"/>
  <c r="U17" i="21" s="1"/>
  <c r="D18" i="21"/>
  <c r="D19" i="21"/>
  <c r="U19" i="21" s="1"/>
  <c r="V8" i="21"/>
  <c r="U18" i="21"/>
  <c r="V10" i="21"/>
  <c r="K9" i="21"/>
  <c r="K12" i="21"/>
  <c r="K13" i="21"/>
  <c r="K14" i="21"/>
  <c r="K15" i="21"/>
  <c r="L14" i="21"/>
  <c r="L15" i="21"/>
  <c r="L8" i="21"/>
  <c r="AD10" i="21"/>
  <c r="AD12" i="21"/>
  <c r="AD14" i="21"/>
  <c r="Y12" i="21"/>
  <c r="Y15" i="21"/>
  <c r="V9" i="21"/>
  <c r="V11" i="21"/>
  <c r="V12" i="21"/>
  <c r="V13" i="21"/>
  <c r="V14" i="21"/>
  <c r="V15" i="21"/>
  <c r="V16" i="21"/>
  <c r="V17" i="21"/>
  <c r="V18" i="21"/>
  <c r="V19" i="21"/>
  <c r="C19" i="21"/>
  <c r="C18" i="21"/>
  <c r="C17" i="21"/>
  <c r="C16" i="21"/>
  <c r="C15" i="21"/>
  <c r="C14" i="21"/>
  <c r="C13" i="21"/>
  <c r="C12" i="21"/>
  <c r="C11" i="21"/>
  <c r="C10" i="21"/>
  <c r="C9" i="21"/>
  <c r="C8" i="21"/>
  <c r="B23" i="21"/>
  <c r="B24" i="21"/>
  <c r="B25" i="21"/>
  <c r="B26" i="21"/>
  <c r="B27" i="21"/>
  <c r="B28" i="21"/>
  <c r="B29" i="21"/>
  <c r="B22" i="21"/>
  <c r="V8" i="12"/>
  <c r="V12" i="20"/>
  <c r="R498" i="12" l="1"/>
  <c r="U498" i="12" s="1"/>
  <c r="R468" i="12"/>
  <c r="U468" i="12" s="1"/>
  <c r="R437" i="12"/>
  <c r="U437" i="12" s="1"/>
  <c r="R407" i="12"/>
  <c r="U407" i="12" s="1"/>
  <c r="R377" i="12"/>
  <c r="U377" i="12" s="1"/>
  <c r="R332" i="12"/>
  <c r="U332" i="12" s="1"/>
  <c r="R300" i="12"/>
  <c r="U300" i="12" s="1"/>
  <c r="R268" i="12"/>
  <c r="U268" i="12" s="1"/>
  <c r="R231" i="12"/>
  <c r="U231" i="12" s="1"/>
  <c r="R199" i="12"/>
  <c r="U199" i="12" s="1"/>
  <c r="R162" i="12"/>
  <c r="U162" i="12" s="1"/>
  <c r="R491" i="12"/>
  <c r="U491" i="12" s="1"/>
  <c r="R461" i="12"/>
  <c r="U461" i="12" s="1"/>
  <c r="R430" i="12"/>
  <c r="U430" i="12" s="1"/>
  <c r="R399" i="12"/>
  <c r="U399" i="12" s="1"/>
  <c r="R369" i="12"/>
  <c r="U369" i="12" s="1"/>
  <c r="R324" i="12"/>
  <c r="U324" i="12" s="1"/>
  <c r="R292" i="12"/>
  <c r="U292" i="12" s="1"/>
  <c r="R260" i="12"/>
  <c r="U260" i="12" s="1"/>
  <c r="R223" i="12"/>
  <c r="U223" i="12" s="1"/>
  <c r="R192" i="12"/>
  <c r="U192" i="12" s="1"/>
  <c r="R154" i="12"/>
  <c r="U154" i="12" s="1"/>
  <c r="R483" i="12"/>
  <c r="U483" i="12" s="1"/>
  <c r="R453" i="12"/>
  <c r="U453" i="12" s="1"/>
  <c r="R422" i="12"/>
  <c r="U422" i="12" s="1"/>
  <c r="R392" i="12"/>
  <c r="U392" i="12" s="1"/>
  <c r="R348" i="12"/>
  <c r="U348" i="12" s="1"/>
  <c r="R316" i="12"/>
  <c r="U316" i="12" s="1"/>
  <c r="R284" i="12"/>
  <c r="U284" i="12" s="1"/>
  <c r="R253" i="12"/>
  <c r="U253" i="12" s="1"/>
  <c r="R215" i="12"/>
  <c r="U215" i="12" s="1"/>
  <c r="R184" i="12"/>
  <c r="U184" i="12" s="1"/>
  <c r="R146" i="12"/>
  <c r="U146" i="12" s="1"/>
  <c r="R475" i="12"/>
  <c r="U475" i="12" s="1"/>
  <c r="R445" i="12"/>
  <c r="U445" i="12" s="1"/>
  <c r="R414" i="12"/>
  <c r="U414" i="12" s="1"/>
  <c r="R384" i="12"/>
  <c r="U384" i="12" s="1"/>
  <c r="R340" i="12"/>
  <c r="U340" i="12" s="1"/>
  <c r="R308" i="12"/>
  <c r="U308" i="12" s="1"/>
  <c r="R276" i="12"/>
  <c r="U276" i="12" s="1"/>
  <c r="R239" i="12"/>
  <c r="U239" i="12" s="1"/>
  <c r="R207" i="12"/>
  <c r="U207" i="12" s="1"/>
  <c r="R170" i="12"/>
  <c r="U170" i="12" s="1"/>
  <c r="R130" i="12"/>
  <c r="U130" i="12" s="1"/>
  <c r="R497" i="12"/>
  <c r="U497" i="12" s="1"/>
  <c r="R490" i="12"/>
  <c r="U490" i="12" s="1"/>
  <c r="R482" i="12"/>
  <c r="U482" i="12" s="1"/>
  <c r="R474" i="12"/>
  <c r="U474" i="12" s="1"/>
  <c r="R467" i="12"/>
  <c r="U467" i="12" s="1"/>
  <c r="R460" i="12"/>
  <c r="U460" i="12" s="1"/>
  <c r="R452" i="12"/>
  <c r="U452" i="12" s="1"/>
  <c r="R444" i="12"/>
  <c r="U444" i="12" s="1"/>
  <c r="R436" i="12"/>
  <c r="U436" i="12" s="1"/>
  <c r="R429" i="12"/>
  <c r="U429" i="12" s="1"/>
  <c r="R421" i="12"/>
  <c r="U421" i="12" s="1"/>
  <c r="R413" i="12"/>
  <c r="U413" i="12" s="1"/>
  <c r="R406" i="12"/>
  <c r="U406" i="12" s="1"/>
  <c r="R398" i="12"/>
  <c r="U398" i="12" s="1"/>
  <c r="R391" i="12"/>
  <c r="U391" i="12" s="1"/>
  <c r="R383" i="12"/>
  <c r="U383" i="12" s="1"/>
  <c r="R376" i="12"/>
  <c r="U376" i="12" s="1"/>
  <c r="R368" i="12"/>
  <c r="U368" i="12" s="1"/>
  <c r="R362" i="12"/>
  <c r="U362" i="12" s="1"/>
  <c r="R355" i="12"/>
  <c r="U355" i="12" s="1"/>
  <c r="R347" i="12"/>
  <c r="U347" i="12" s="1"/>
  <c r="R339" i="12"/>
  <c r="U339" i="12" s="1"/>
  <c r="R331" i="12"/>
  <c r="U331" i="12" s="1"/>
  <c r="R323" i="12"/>
  <c r="U323" i="12" s="1"/>
  <c r="R315" i="12"/>
  <c r="U315" i="12" s="1"/>
  <c r="R307" i="12"/>
  <c r="U307" i="12" s="1"/>
  <c r="R299" i="12"/>
  <c r="U299" i="12" s="1"/>
  <c r="R291" i="12"/>
  <c r="U291" i="12" s="1"/>
  <c r="R283" i="12"/>
  <c r="U283" i="12" s="1"/>
  <c r="R275" i="12"/>
  <c r="U275" i="12" s="1"/>
  <c r="R267" i="12"/>
  <c r="U267" i="12" s="1"/>
  <c r="R259" i="12"/>
  <c r="U259" i="12" s="1"/>
  <c r="R252" i="12"/>
  <c r="U252" i="12" s="1"/>
  <c r="R245" i="12"/>
  <c r="U245" i="12" s="1"/>
  <c r="R238" i="12"/>
  <c r="U238" i="12" s="1"/>
  <c r="R230" i="12"/>
  <c r="U230" i="12" s="1"/>
  <c r="R222" i="12"/>
  <c r="U222" i="12" s="1"/>
  <c r="R214" i="12"/>
  <c r="U214" i="12" s="1"/>
  <c r="R206" i="12"/>
  <c r="U206" i="12" s="1"/>
  <c r="R198" i="12"/>
  <c r="U198" i="12" s="1"/>
  <c r="R191" i="12"/>
  <c r="U191" i="12" s="1"/>
  <c r="R183" i="12"/>
  <c r="U183" i="12" s="1"/>
  <c r="R177" i="12"/>
  <c r="U177" i="12" s="1"/>
  <c r="R169" i="12"/>
  <c r="U169" i="12" s="1"/>
  <c r="R161" i="12"/>
  <c r="U161" i="12" s="1"/>
  <c r="R153" i="12"/>
  <c r="U153" i="12" s="1"/>
  <c r="R145" i="12"/>
  <c r="U145" i="12" s="1"/>
  <c r="R137" i="12"/>
  <c r="U137" i="12" s="1"/>
  <c r="R122" i="12"/>
  <c r="U122" i="12" s="1"/>
  <c r="R115" i="12"/>
  <c r="U115" i="12" s="1"/>
  <c r="R107" i="12"/>
  <c r="U107" i="12" s="1"/>
  <c r="R99" i="12"/>
  <c r="U99" i="12" s="1"/>
  <c r="R92" i="12"/>
  <c r="U92" i="12" s="1"/>
  <c r="R84" i="12"/>
  <c r="U84" i="12" s="1"/>
  <c r="R76" i="12"/>
  <c r="U76" i="12" s="1"/>
  <c r="R68" i="12"/>
  <c r="U68" i="12" s="1"/>
  <c r="R61" i="12"/>
  <c r="U61" i="12" s="1"/>
  <c r="R54" i="12"/>
  <c r="U54" i="12" s="1"/>
  <c r="R47" i="12"/>
  <c r="U47" i="12" s="1"/>
  <c r="R39" i="12"/>
  <c r="U39" i="12" s="1"/>
  <c r="R31" i="12"/>
  <c r="U31" i="12" s="1"/>
  <c r="R23" i="12"/>
  <c r="U23" i="12" s="1"/>
  <c r="R14" i="12"/>
  <c r="U14" i="12" s="1"/>
  <c r="R138" i="12"/>
  <c r="U138" i="12" s="1"/>
  <c r="R116" i="12"/>
  <c r="U116" i="12" s="1"/>
  <c r="R100" i="12"/>
  <c r="U100" i="12" s="1"/>
  <c r="R77" i="12"/>
  <c r="U77" i="12" s="1"/>
  <c r="R69" i="12"/>
  <c r="U69" i="12" s="1"/>
  <c r="R55" i="12"/>
  <c r="U55" i="12" s="1"/>
  <c r="R24" i="12"/>
  <c r="U24" i="12" s="1"/>
  <c r="R496" i="12"/>
  <c r="U496" i="12" s="1"/>
  <c r="R489" i="12"/>
  <c r="U489" i="12" s="1"/>
  <c r="R481" i="12"/>
  <c r="U481" i="12" s="1"/>
  <c r="R459" i="12"/>
  <c r="U459" i="12" s="1"/>
  <c r="R451" i="12"/>
  <c r="U451" i="12" s="1"/>
  <c r="R443" i="12"/>
  <c r="U443" i="12" s="1"/>
  <c r="R435" i="12"/>
  <c r="U435" i="12" s="1"/>
  <c r="R428" i="12"/>
  <c r="U428" i="12" s="1"/>
  <c r="R420" i="12"/>
  <c r="U420" i="12" s="1"/>
  <c r="R412" i="12"/>
  <c r="U412" i="12" s="1"/>
  <c r="R405" i="12"/>
  <c r="U405" i="12" s="1"/>
  <c r="R397" i="12"/>
  <c r="U397" i="12" s="1"/>
  <c r="R390" i="12"/>
  <c r="U390" i="12" s="1"/>
  <c r="R375" i="12"/>
  <c r="U375" i="12" s="1"/>
  <c r="R367" i="12"/>
  <c r="U367" i="12" s="1"/>
  <c r="R361" i="12"/>
  <c r="U361" i="12" s="1"/>
  <c r="R354" i="12"/>
  <c r="U354" i="12" s="1"/>
  <c r="R346" i="12"/>
  <c r="U346" i="12" s="1"/>
  <c r="R338" i="12"/>
  <c r="U338" i="12" s="1"/>
  <c r="R330" i="12"/>
  <c r="U330" i="12" s="1"/>
  <c r="R322" i="12"/>
  <c r="U322" i="12" s="1"/>
  <c r="R314" i="12"/>
  <c r="U314" i="12" s="1"/>
  <c r="R306" i="12"/>
  <c r="U306" i="12" s="1"/>
  <c r="R298" i="12"/>
  <c r="U298" i="12" s="1"/>
  <c r="R290" i="12"/>
  <c r="U290" i="12" s="1"/>
  <c r="R282" i="12"/>
  <c r="U282" i="12" s="1"/>
  <c r="R274" i="12"/>
  <c r="U274" i="12" s="1"/>
  <c r="R266" i="12"/>
  <c r="U266" i="12" s="1"/>
  <c r="R258" i="12"/>
  <c r="U258" i="12" s="1"/>
  <c r="R251" i="12"/>
  <c r="U251" i="12" s="1"/>
  <c r="R244" i="12"/>
  <c r="U244" i="12" s="1"/>
  <c r="R237" i="12"/>
  <c r="U237" i="12" s="1"/>
  <c r="R229" i="12"/>
  <c r="U229" i="12" s="1"/>
  <c r="R221" i="12"/>
  <c r="U221" i="12" s="1"/>
  <c r="R213" i="12"/>
  <c r="U213" i="12" s="1"/>
  <c r="R205" i="12"/>
  <c r="U205" i="12" s="1"/>
  <c r="R197" i="12"/>
  <c r="U197" i="12" s="1"/>
  <c r="R190" i="12"/>
  <c r="U190" i="12" s="1"/>
  <c r="R182" i="12"/>
  <c r="U182" i="12" s="1"/>
  <c r="R176" i="12"/>
  <c r="U176" i="12" s="1"/>
  <c r="R168" i="12"/>
  <c r="U168" i="12" s="1"/>
  <c r="R160" i="12"/>
  <c r="U160" i="12" s="1"/>
  <c r="R152" i="12"/>
  <c r="U152" i="12" s="1"/>
  <c r="R144" i="12"/>
  <c r="U144" i="12" s="1"/>
  <c r="R136" i="12"/>
  <c r="U136" i="12" s="1"/>
  <c r="R129" i="12"/>
  <c r="U129" i="12" s="1"/>
  <c r="R121" i="12"/>
  <c r="U121" i="12" s="1"/>
  <c r="R114" i="12"/>
  <c r="U114" i="12" s="1"/>
  <c r="R106" i="12"/>
  <c r="U106" i="12" s="1"/>
  <c r="R98" i="12"/>
  <c r="U98" i="12" s="1"/>
  <c r="R91" i="12"/>
  <c r="U91" i="12" s="1"/>
  <c r="R83" i="12"/>
  <c r="U83" i="12" s="1"/>
  <c r="R75" i="12"/>
  <c r="U75" i="12" s="1"/>
  <c r="R67" i="12"/>
  <c r="U67" i="12" s="1"/>
  <c r="R60" i="12"/>
  <c r="U60" i="12" s="1"/>
  <c r="R46" i="12"/>
  <c r="U46" i="12" s="1"/>
  <c r="R38" i="12"/>
  <c r="U38" i="12" s="1"/>
  <c r="R30" i="12"/>
  <c r="U30" i="12" s="1"/>
  <c r="R22" i="12"/>
  <c r="U22" i="12" s="1"/>
  <c r="R13" i="12"/>
  <c r="U13" i="12" s="1"/>
  <c r="R495" i="12"/>
  <c r="U495" i="12" s="1"/>
  <c r="R488" i="12"/>
  <c r="U488" i="12" s="1"/>
  <c r="R480" i="12"/>
  <c r="U480" i="12" s="1"/>
  <c r="R473" i="12"/>
  <c r="U473" i="12" s="1"/>
  <c r="R466" i="12"/>
  <c r="U466" i="12" s="1"/>
  <c r="R458" i="12"/>
  <c r="U458" i="12" s="1"/>
  <c r="R450" i="12"/>
  <c r="U450" i="12" s="1"/>
  <c r="R442" i="12"/>
  <c r="U442" i="12" s="1"/>
  <c r="R434" i="12"/>
  <c r="U434" i="12" s="1"/>
  <c r="R427" i="12"/>
  <c r="U427" i="12" s="1"/>
  <c r="R419" i="12"/>
  <c r="U419" i="12" s="1"/>
  <c r="R404" i="12"/>
  <c r="U404" i="12" s="1"/>
  <c r="R396" i="12"/>
  <c r="U396" i="12" s="1"/>
  <c r="R389" i="12"/>
  <c r="U389" i="12" s="1"/>
  <c r="R382" i="12"/>
  <c r="U382" i="12" s="1"/>
  <c r="R374" i="12"/>
  <c r="U374" i="12" s="1"/>
  <c r="R360" i="12"/>
  <c r="U360" i="12" s="1"/>
  <c r="R353" i="12"/>
  <c r="U353" i="12" s="1"/>
  <c r="R345" i="12"/>
  <c r="U345" i="12" s="1"/>
  <c r="R337" i="12"/>
  <c r="U337" i="12" s="1"/>
  <c r="R329" i="12"/>
  <c r="U329" i="12" s="1"/>
  <c r="R321" i="12"/>
  <c r="U321" i="12" s="1"/>
  <c r="R313" i="12"/>
  <c r="U313" i="12" s="1"/>
  <c r="R305" i="12"/>
  <c r="U305" i="12" s="1"/>
  <c r="R297" i="12"/>
  <c r="U297" i="12" s="1"/>
  <c r="R289" i="12"/>
  <c r="U289" i="12" s="1"/>
  <c r="R281" i="12"/>
  <c r="U281" i="12" s="1"/>
  <c r="R273" i="12"/>
  <c r="U273" i="12" s="1"/>
  <c r="R265" i="12"/>
  <c r="U265" i="12" s="1"/>
  <c r="R250" i="12"/>
  <c r="U250" i="12" s="1"/>
  <c r="R243" i="12"/>
  <c r="U243" i="12" s="1"/>
  <c r="R236" i="12"/>
  <c r="U236" i="12" s="1"/>
  <c r="R228" i="12"/>
  <c r="U228" i="12" s="1"/>
  <c r="R220" i="12"/>
  <c r="U220" i="12" s="1"/>
  <c r="R212" i="12"/>
  <c r="U212" i="12" s="1"/>
  <c r="R204" i="12"/>
  <c r="U204" i="12" s="1"/>
  <c r="R196" i="12"/>
  <c r="U196" i="12" s="1"/>
  <c r="R189" i="12"/>
  <c r="U189" i="12" s="1"/>
  <c r="R175" i="12"/>
  <c r="U175" i="12" s="1"/>
  <c r="R167" i="12"/>
  <c r="U167" i="12" s="1"/>
  <c r="R159" i="12"/>
  <c r="U159" i="12" s="1"/>
  <c r="R151" i="12"/>
  <c r="U151" i="12" s="1"/>
  <c r="R143" i="12"/>
  <c r="U143" i="12" s="1"/>
  <c r="R135" i="12"/>
  <c r="U135" i="12" s="1"/>
  <c r="R128" i="12"/>
  <c r="U128" i="12" s="1"/>
  <c r="R120" i="12"/>
  <c r="U120" i="12" s="1"/>
  <c r="R113" i="12"/>
  <c r="U113" i="12" s="1"/>
  <c r="R105" i="12"/>
  <c r="U105" i="12" s="1"/>
  <c r="R97" i="12"/>
  <c r="U97" i="12" s="1"/>
  <c r="R90" i="12"/>
  <c r="U90" i="12" s="1"/>
  <c r="R82" i="12"/>
  <c r="U82" i="12" s="1"/>
  <c r="R74" i="12"/>
  <c r="U74" i="12" s="1"/>
  <c r="R66" i="12"/>
  <c r="U66" i="12" s="1"/>
  <c r="R59" i="12"/>
  <c r="U59" i="12" s="1"/>
  <c r="R53" i="12"/>
  <c r="U53" i="12" s="1"/>
  <c r="R45" i="12"/>
  <c r="U45" i="12" s="1"/>
  <c r="R37" i="12"/>
  <c r="U37" i="12" s="1"/>
  <c r="R29" i="12"/>
  <c r="U29" i="12" s="1"/>
  <c r="R21" i="12"/>
  <c r="U21" i="12" s="1"/>
  <c r="R93" i="12"/>
  <c r="U93" i="12" s="1"/>
  <c r="R32" i="12"/>
  <c r="U32" i="12" s="1"/>
  <c r="R494" i="12"/>
  <c r="U494" i="12" s="1"/>
  <c r="R487" i="12"/>
  <c r="U487" i="12" s="1"/>
  <c r="R479" i="12"/>
  <c r="U479" i="12" s="1"/>
  <c r="R472" i="12"/>
  <c r="U472" i="12" s="1"/>
  <c r="R465" i="12"/>
  <c r="U465" i="12" s="1"/>
  <c r="R457" i="12"/>
  <c r="U457" i="12" s="1"/>
  <c r="R449" i="12"/>
  <c r="U449" i="12" s="1"/>
  <c r="R441" i="12"/>
  <c r="U441" i="12" s="1"/>
  <c r="R426" i="12"/>
  <c r="U426" i="12" s="1"/>
  <c r="R418" i="12"/>
  <c r="U418" i="12" s="1"/>
  <c r="R411" i="12"/>
  <c r="U411" i="12" s="1"/>
  <c r="R403" i="12"/>
  <c r="U403" i="12" s="1"/>
  <c r="R388" i="12"/>
  <c r="U388" i="12" s="1"/>
  <c r="R381" i="12"/>
  <c r="U381" i="12" s="1"/>
  <c r="R373" i="12"/>
  <c r="U373" i="12" s="1"/>
  <c r="R366" i="12"/>
  <c r="U366" i="12" s="1"/>
  <c r="R359" i="12"/>
  <c r="U359" i="12" s="1"/>
  <c r="R352" i="12"/>
  <c r="U352" i="12" s="1"/>
  <c r="R344" i="12"/>
  <c r="U344" i="12" s="1"/>
  <c r="R336" i="12"/>
  <c r="U336" i="12" s="1"/>
  <c r="R328" i="12"/>
  <c r="U328" i="12" s="1"/>
  <c r="R320" i="12"/>
  <c r="U320" i="12" s="1"/>
  <c r="R312" i="12"/>
  <c r="U312" i="12" s="1"/>
  <c r="R304" i="12"/>
  <c r="U304" i="12" s="1"/>
  <c r="R296" i="12"/>
  <c r="U296" i="12" s="1"/>
  <c r="R288" i="12"/>
  <c r="U288" i="12" s="1"/>
  <c r="R280" i="12"/>
  <c r="U280" i="12" s="1"/>
  <c r="R272" i="12"/>
  <c r="U272" i="12" s="1"/>
  <c r="R264" i="12"/>
  <c r="U264" i="12" s="1"/>
  <c r="R257" i="12"/>
  <c r="U257" i="12" s="1"/>
  <c r="R249" i="12"/>
  <c r="U249" i="12" s="1"/>
  <c r="R242" i="12"/>
  <c r="U242" i="12" s="1"/>
  <c r="R235" i="12"/>
  <c r="U235" i="12" s="1"/>
  <c r="R227" i="12"/>
  <c r="U227" i="12" s="1"/>
  <c r="R219" i="12"/>
  <c r="U219" i="12" s="1"/>
  <c r="R211" i="12"/>
  <c r="U211" i="12" s="1"/>
  <c r="R203" i="12"/>
  <c r="U203" i="12" s="1"/>
  <c r="R195" i="12"/>
  <c r="U195" i="12" s="1"/>
  <c r="R188" i="12"/>
  <c r="U188" i="12" s="1"/>
  <c r="R181" i="12"/>
  <c r="U181" i="12" s="1"/>
  <c r="R174" i="12"/>
  <c r="U174" i="12" s="1"/>
  <c r="R166" i="12"/>
  <c r="U166" i="12" s="1"/>
  <c r="R158" i="12"/>
  <c r="U158" i="12" s="1"/>
  <c r="R150" i="12"/>
  <c r="U150" i="12" s="1"/>
  <c r="R142" i="12"/>
  <c r="U142" i="12" s="1"/>
  <c r="R134" i="12"/>
  <c r="U134" i="12" s="1"/>
  <c r="R127" i="12"/>
  <c r="U127" i="12" s="1"/>
  <c r="R119" i="12"/>
  <c r="U119" i="12" s="1"/>
  <c r="R112" i="12"/>
  <c r="U112" i="12" s="1"/>
  <c r="R104" i="12"/>
  <c r="U104" i="12" s="1"/>
  <c r="R96" i="12"/>
  <c r="U96" i="12" s="1"/>
  <c r="R89" i="12"/>
  <c r="U89" i="12" s="1"/>
  <c r="R81" i="12"/>
  <c r="U81" i="12" s="1"/>
  <c r="R73" i="12"/>
  <c r="U73" i="12" s="1"/>
  <c r="R65" i="12"/>
  <c r="U65" i="12" s="1"/>
  <c r="R58" i="12"/>
  <c r="U58" i="12" s="1"/>
  <c r="R52" i="12"/>
  <c r="U52" i="12" s="1"/>
  <c r="R44" i="12"/>
  <c r="U44" i="12" s="1"/>
  <c r="R36" i="12"/>
  <c r="U36" i="12" s="1"/>
  <c r="R28" i="12"/>
  <c r="U28" i="12" s="1"/>
  <c r="R20" i="12"/>
  <c r="U20" i="12" s="1"/>
  <c r="R9" i="12"/>
  <c r="U9" i="12" s="1"/>
  <c r="R493" i="12"/>
  <c r="U493" i="12" s="1"/>
  <c r="R486" i="12"/>
  <c r="U486" i="12" s="1"/>
  <c r="R478" i="12"/>
  <c r="U478" i="12" s="1"/>
  <c r="R471" i="12"/>
  <c r="U471" i="12" s="1"/>
  <c r="R464" i="12"/>
  <c r="U464" i="12" s="1"/>
  <c r="R456" i="12"/>
  <c r="U456" i="12" s="1"/>
  <c r="R448" i="12"/>
  <c r="U448" i="12" s="1"/>
  <c r="R440" i="12"/>
  <c r="U440" i="12" s="1"/>
  <c r="R433" i="12"/>
  <c r="U433" i="12" s="1"/>
  <c r="R425" i="12"/>
  <c r="U425" i="12" s="1"/>
  <c r="R417" i="12"/>
  <c r="U417" i="12" s="1"/>
  <c r="R410" i="12"/>
  <c r="U410" i="12" s="1"/>
  <c r="R402" i="12"/>
  <c r="U402" i="12" s="1"/>
  <c r="R395" i="12"/>
  <c r="U395" i="12" s="1"/>
  <c r="R387" i="12"/>
  <c r="U387" i="12" s="1"/>
  <c r="R380" i="12"/>
  <c r="U380" i="12" s="1"/>
  <c r="R372" i="12"/>
  <c r="U372" i="12" s="1"/>
  <c r="R365" i="12"/>
  <c r="U365" i="12" s="1"/>
  <c r="R358" i="12"/>
  <c r="U358" i="12" s="1"/>
  <c r="R351" i="12"/>
  <c r="U351" i="12" s="1"/>
  <c r="R343" i="12"/>
  <c r="U343" i="12" s="1"/>
  <c r="R335" i="12"/>
  <c r="U335" i="12" s="1"/>
  <c r="R327" i="12"/>
  <c r="U327" i="12" s="1"/>
  <c r="R319" i="12"/>
  <c r="U319" i="12" s="1"/>
  <c r="R311" i="12"/>
  <c r="U311" i="12" s="1"/>
  <c r="R303" i="12"/>
  <c r="U303" i="12" s="1"/>
  <c r="R295" i="12"/>
  <c r="U295" i="12" s="1"/>
  <c r="R287" i="12"/>
  <c r="U287" i="12" s="1"/>
  <c r="R279" i="12"/>
  <c r="U279" i="12" s="1"/>
  <c r="R271" i="12"/>
  <c r="U271" i="12" s="1"/>
  <c r="R263" i="12"/>
  <c r="U263" i="12" s="1"/>
  <c r="R256" i="12"/>
  <c r="U256" i="12" s="1"/>
  <c r="R248" i="12"/>
  <c r="U248" i="12" s="1"/>
  <c r="R234" i="12"/>
  <c r="U234" i="12" s="1"/>
  <c r="R226" i="12"/>
  <c r="U226" i="12" s="1"/>
  <c r="R218" i="12"/>
  <c r="U218" i="12" s="1"/>
  <c r="R210" i="12"/>
  <c r="U210" i="12" s="1"/>
  <c r="R202" i="12"/>
  <c r="U202" i="12" s="1"/>
  <c r="R194" i="12"/>
  <c r="U194" i="12" s="1"/>
  <c r="R187" i="12"/>
  <c r="U187" i="12" s="1"/>
  <c r="R180" i="12"/>
  <c r="U180" i="12" s="1"/>
  <c r="R173" i="12"/>
  <c r="U173" i="12" s="1"/>
  <c r="R165" i="12"/>
  <c r="U165" i="12" s="1"/>
  <c r="R157" i="12"/>
  <c r="U157" i="12" s="1"/>
  <c r="R149" i="12"/>
  <c r="U149" i="12" s="1"/>
  <c r="R141" i="12"/>
  <c r="U141" i="12" s="1"/>
  <c r="R133" i="12"/>
  <c r="U133" i="12" s="1"/>
  <c r="R126" i="12"/>
  <c r="U126" i="12" s="1"/>
  <c r="R118" i="12"/>
  <c r="U118" i="12" s="1"/>
  <c r="R111" i="12"/>
  <c r="U111" i="12" s="1"/>
  <c r="R103" i="12"/>
  <c r="U103" i="12" s="1"/>
  <c r="R95" i="12"/>
  <c r="U95" i="12" s="1"/>
  <c r="R88" i="12"/>
  <c r="U88" i="12" s="1"/>
  <c r="R80" i="12"/>
  <c r="U80" i="12" s="1"/>
  <c r="R72" i="12"/>
  <c r="U72" i="12" s="1"/>
  <c r="R64" i="12"/>
  <c r="U64" i="12" s="1"/>
  <c r="R51" i="12"/>
  <c r="U51" i="12" s="1"/>
  <c r="R43" i="12"/>
  <c r="U43" i="12" s="1"/>
  <c r="R35" i="12"/>
  <c r="U35" i="12" s="1"/>
  <c r="R27" i="12"/>
  <c r="U27" i="12" s="1"/>
  <c r="R19" i="12"/>
  <c r="U19" i="12" s="1"/>
  <c r="R85" i="12"/>
  <c r="U85" i="12" s="1"/>
  <c r="R40" i="12"/>
  <c r="U40" i="12" s="1"/>
  <c r="R500" i="12"/>
  <c r="U500" i="12" s="1"/>
  <c r="R492" i="12"/>
  <c r="U492" i="12" s="1"/>
  <c r="R485" i="12"/>
  <c r="U485" i="12" s="1"/>
  <c r="R477" i="12"/>
  <c r="U477" i="12" s="1"/>
  <c r="R470" i="12"/>
  <c r="U470" i="12" s="1"/>
  <c r="R463" i="12"/>
  <c r="U463" i="12" s="1"/>
  <c r="R455" i="12"/>
  <c r="U455" i="12" s="1"/>
  <c r="R447" i="12"/>
  <c r="U447" i="12" s="1"/>
  <c r="R439" i="12"/>
  <c r="U439" i="12" s="1"/>
  <c r="R432" i="12"/>
  <c r="U432" i="12" s="1"/>
  <c r="R424" i="12"/>
  <c r="U424" i="12" s="1"/>
  <c r="R416" i="12"/>
  <c r="U416" i="12" s="1"/>
  <c r="R409" i="12"/>
  <c r="U409" i="12" s="1"/>
  <c r="R401" i="12"/>
  <c r="U401" i="12" s="1"/>
  <c r="R394" i="12"/>
  <c r="U394" i="12" s="1"/>
  <c r="R386" i="12"/>
  <c r="U386" i="12" s="1"/>
  <c r="R379" i="12"/>
  <c r="U379" i="12" s="1"/>
  <c r="R371" i="12"/>
  <c r="U371" i="12" s="1"/>
  <c r="R364" i="12"/>
  <c r="U364" i="12" s="1"/>
  <c r="R357" i="12"/>
  <c r="U357" i="12" s="1"/>
  <c r="R350" i="12"/>
  <c r="U350" i="12" s="1"/>
  <c r="R342" i="12"/>
  <c r="U342" i="12" s="1"/>
  <c r="R334" i="12"/>
  <c r="U334" i="12" s="1"/>
  <c r="R326" i="12"/>
  <c r="U326" i="12" s="1"/>
  <c r="R318" i="12"/>
  <c r="U318" i="12" s="1"/>
  <c r="R310" i="12"/>
  <c r="U310" i="12" s="1"/>
  <c r="R302" i="12"/>
  <c r="U302" i="12" s="1"/>
  <c r="R294" i="12"/>
  <c r="U294" i="12" s="1"/>
  <c r="R286" i="12"/>
  <c r="U286" i="12" s="1"/>
  <c r="R278" i="12"/>
  <c r="U278" i="12" s="1"/>
  <c r="R270" i="12"/>
  <c r="U270" i="12" s="1"/>
  <c r="R262" i="12"/>
  <c r="U262" i="12" s="1"/>
  <c r="R255" i="12"/>
  <c r="U255" i="12" s="1"/>
  <c r="R247" i="12"/>
  <c r="U247" i="12" s="1"/>
  <c r="R241" i="12"/>
  <c r="U241" i="12" s="1"/>
  <c r="R233" i="12"/>
  <c r="U233" i="12" s="1"/>
  <c r="R225" i="12"/>
  <c r="U225" i="12" s="1"/>
  <c r="R217" i="12"/>
  <c r="U217" i="12" s="1"/>
  <c r="R209" i="12"/>
  <c r="U209" i="12" s="1"/>
  <c r="R201" i="12"/>
  <c r="U201" i="12" s="1"/>
  <c r="R186" i="12"/>
  <c r="U186" i="12" s="1"/>
  <c r="R179" i="12"/>
  <c r="U179" i="12" s="1"/>
  <c r="R172" i="12"/>
  <c r="U172" i="12" s="1"/>
  <c r="R164" i="12"/>
  <c r="U164" i="12" s="1"/>
  <c r="R156" i="12"/>
  <c r="U156" i="12" s="1"/>
  <c r="R148" i="12"/>
  <c r="U148" i="12" s="1"/>
  <c r="R140" i="12"/>
  <c r="U140" i="12" s="1"/>
  <c r="R132" i="12"/>
  <c r="U132" i="12" s="1"/>
  <c r="R125" i="12"/>
  <c r="U125" i="12" s="1"/>
  <c r="R110" i="12"/>
  <c r="U110" i="12" s="1"/>
  <c r="R102" i="12"/>
  <c r="U102" i="12" s="1"/>
  <c r="R94" i="12"/>
  <c r="U94" i="12" s="1"/>
  <c r="R87" i="12"/>
  <c r="U87" i="12" s="1"/>
  <c r="R79" i="12"/>
  <c r="U79" i="12" s="1"/>
  <c r="R71" i="12"/>
  <c r="U71" i="12" s="1"/>
  <c r="R63" i="12"/>
  <c r="U63" i="12" s="1"/>
  <c r="R57" i="12"/>
  <c r="U57" i="12" s="1"/>
  <c r="R50" i="12"/>
  <c r="U50" i="12" s="1"/>
  <c r="R42" i="12"/>
  <c r="U42" i="12" s="1"/>
  <c r="R34" i="12"/>
  <c r="U34" i="12" s="1"/>
  <c r="R26" i="12"/>
  <c r="U26" i="12" s="1"/>
  <c r="R18" i="12"/>
  <c r="U18" i="12" s="1"/>
  <c r="R123" i="12"/>
  <c r="U123" i="12" s="1"/>
  <c r="R108" i="12"/>
  <c r="U108" i="12" s="1"/>
  <c r="R48" i="12"/>
  <c r="U48" i="12" s="1"/>
  <c r="R15" i="12"/>
  <c r="U15" i="12" s="1"/>
  <c r="R499" i="12"/>
  <c r="U499" i="12" s="1"/>
  <c r="R484" i="12"/>
  <c r="U484" i="12" s="1"/>
  <c r="R476" i="12"/>
  <c r="U476" i="12" s="1"/>
  <c r="R469" i="12"/>
  <c r="U469" i="12" s="1"/>
  <c r="R462" i="12"/>
  <c r="U462" i="12" s="1"/>
  <c r="R454" i="12"/>
  <c r="U454" i="12" s="1"/>
  <c r="R446" i="12"/>
  <c r="U446" i="12" s="1"/>
  <c r="R438" i="12"/>
  <c r="U438" i="12" s="1"/>
  <c r="R431" i="12"/>
  <c r="U431" i="12" s="1"/>
  <c r="R423" i="12"/>
  <c r="U423" i="12" s="1"/>
  <c r="R415" i="12"/>
  <c r="U415" i="12" s="1"/>
  <c r="R408" i="12"/>
  <c r="U408" i="12" s="1"/>
  <c r="R400" i="12"/>
  <c r="U400" i="12" s="1"/>
  <c r="R393" i="12"/>
  <c r="U393" i="12" s="1"/>
  <c r="R385" i="12"/>
  <c r="U385" i="12" s="1"/>
  <c r="R378" i="12"/>
  <c r="U378" i="12" s="1"/>
  <c r="R370" i="12"/>
  <c r="U370" i="12" s="1"/>
  <c r="R363" i="12"/>
  <c r="U363" i="12" s="1"/>
  <c r="R356" i="12"/>
  <c r="U356" i="12" s="1"/>
  <c r="R349" i="12"/>
  <c r="U349" i="12" s="1"/>
  <c r="R341" i="12"/>
  <c r="U341" i="12" s="1"/>
  <c r="R333" i="12"/>
  <c r="U333" i="12" s="1"/>
  <c r="R325" i="12"/>
  <c r="U325" i="12" s="1"/>
  <c r="R317" i="12"/>
  <c r="U317" i="12" s="1"/>
  <c r="R309" i="12"/>
  <c r="U309" i="12" s="1"/>
  <c r="R301" i="12"/>
  <c r="U301" i="12" s="1"/>
  <c r="R293" i="12"/>
  <c r="U293" i="12" s="1"/>
  <c r="R285" i="12"/>
  <c r="U285" i="12" s="1"/>
  <c r="R277" i="12"/>
  <c r="U277" i="12" s="1"/>
  <c r="R269" i="12"/>
  <c r="U269" i="12" s="1"/>
  <c r="R261" i="12"/>
  <c r="U261" i="12" s="1"/>
  <c r="R254" i="12"/>
  <c r="U254" i="12" s="1"/>
  <c r="R246" i="12"/>
  <c r="U246" i="12" s="1"/>
  <c r="R240" i="12"/>
  <c r="U240" i="12" s="1"/>
  <c r="R232" i="12"/>
  <c r="U232" i="12" s="1"/>
  <c r="R224" i="12"/>
  <c r="U224" i="12" s="1"/>
  <c r="R216" i="12"/>
  <c r="U216" i="12" s="1"/>
  <c r="R208" i="12"/>
  <c r="U208" i="12" s="1"/>
  <c r="R200" i="12"/>
  <c r="U200" i="12" s="1"/>
  <c r="R193" i="12"/>
  <c r="U193" i="12" s="1"/>
  <c r="R185" i="12"/>
  <c r="U185" i="12" s="1"/>
  <c r="R178" i="12"/>
  <c r="U178" i="12" s="1"/>
  <c r="R171" i="12"/>
  <c r="U171" i="12" s="1"/>
  <c r="R163" i="12"/>
  <c r="U163" i="12" s="1"/>
  <c r="R155" i="12"/>
  <c r="U155" i="12" s="1"/>
  <c r="R147" i="12"/>
  <c r="U147" i="12" s="1"/>
  <c r="R139" i="12"/>
  <c r="U139" i="12" s="1"/>
  <c r="R131" i="12"/>
  <c r="U131" i="12" s="1"/>
  <c r="R124" i="12"/>
  <c r="U124" i="12" s="1"/>
  <c r="R117" i="12"/>
  <c r="U117" i="12" s="1"/>
  <c r="R109" i="12"/>
  <c r="U109" i="12" s="1"/>
  <c r="R101" i="12"/>
  <c r="U101" i="12" s="1"/>
  <c r="R86" i="12"/>
  <c r="U86" i="12" s="1"/>
  <c r="R78" i="12"/>
  <c r="U78" i="12" s="1"/>
  <c r="R70" i="12"/>
  <c r="U70" i="12" s="1"/>
  <c r="R62" i="12"/>
  <c r="U62" i="12" s="1"/>
  <c r="R56" i="12"/>
  <c r="U56" i="12" s="1"/>
  <c r="R49" i="12"/>
  <c r="U49" i="12" s="1"/>
  <c r="R41" i="12"/>
  <c r="U41" i="12" s="1"/>
  <c r="R33" i="12"/>
  <c r="U33" i="12" s="1"/>
  <c r="R25" i="12"/>
  <c r="U25" i="12" s="1"/>
  <c r="R17" i="12"/>
  <c r="U17" i="12" s="1"/>
  <c r="L12" i="21"/>
  <c r="P9" i="22"/>
  <c r="E10" i="22"/>
  <c r="N8" i="22" s="1"/>
  <c r="F7" i="22"/>
  <c r="E11" i="22"/>
  <c r="N7" i="22" s="1"/>
  <c r="Q7" i="22" s="1"/>
  <c r="F12" i="22"/>
  <c r="P18" i="22"/>
  <c r="F11" i="22"/>
  <c r="F10" i="22"/>
  <c r="Z14" i="21"/>
  <c r="AB14" i="21" s="1"/>
  <c r="I14" i="21" s="1"/>
  <c r="F9" i="22"/>
  <c r="P15" i="22"/>
  <c r="P11" i="22"/>
  <c r="F8" i="22"/>
  <c r="R16" i="12"/>
  <c r="U16" i="12" s="1"/>
  <c r="R12" i="12"/>
  <c r="U12" i="12" s="1"/>
  <c r="AC12" i="21"/>
  <c r="I15" i="21"/>
  <c r="Y11" i="21"/>
  <c r="AC9" i="21"/>
  <c r="I9" i="21"/>
  <c r="AC14" i="21"/>
  <c r="L13" i="21"/>
  <c r="K10" i="21"/>
  <c r="W8" i="21"/>
  <c r="W9" i="21" s="1"/>
  <c r="H17" i="21" s="1"/>
  <c r="J9" i="21"/>
  <c r="H12" i="21"/>
  <c r="I12" i="21" s="1"/>
  <c r="AD11" i="21"/>
  <c r="P13" i="21"/>
  <c r="AE8" i="21" s="1"/>
  <c r="AE9" i="21" s="1"/>
  <c r="H19" i="21" s="1"/>
  <c r="H10" i="21"/>
  <c r="I10" i="21" s="1"/>
  <c r="J10" i="21"/>
  <c r="H13" i="21"/>
  <c r="I13" i="21" s="1"/>
  <c r="Z11" i="21"/>
  <c r="AB11" i="21" s="1"/>
  <c r="AD15" i="21"/>
  <c r="H11" i="21"/>
  <c r="K11" i="21"/>
  <c r="L11" i="21" s="1"/>
  <c r="Q8" i="22"/>
  <c r="G7" i="22" s="1"/>
  <c r="Q15" i="22"/>
  <c r="Q16" i="22" s="1"/>
  <c r="G15" i="22" s="1"/>
  <c r="Q28" i="21"/>
  <c r="P29" i="21"/>
  <c r="N23" i="21"/>
  <c r="L24" i="21"/>
  <c r="K25" i="21"/>
  <c r="J26" i="21"/>
  <c r="I27" i="21"/>
  <c r="H28" i="21"/>
  <c r="F29" i="21"/>
  <c r="C23" i="21"/>
  <c r="P22" i="21"/>
  <c r="Q29" i="21"/>
  <c r="O23" i="21"/>
  <c r="N24" i="21"/>
  <c r="L25" i="21"/>
  <c r="K26" i="21"/>
  <c r="J27" i="21"/>
  <c r="I28" i="21"/>
  <c r="H29" i="21"/>
  <c r="D23" i="21"/>
  <c r="C24" i="21"/>
  <c r="O22" i="21"/>
  <c r="P23" i="21"/>
  <c r="O24" i="21"/>
  <c r="N25" i="21"/>
  <c r="L26" i="21"/>
  <c r="K27" i="21"/>
  <c r="J28" i="21"/>
  <c r="I29" i="21"/>
  <c r="F23" i="21"/>
  <c r="D24" i="21"/>
  <c r="C25" i="21"/>
  <c r="N22" i="21"/>
  <c r="Q23" i="21"/>
  <c r="P24" i="21"/>
  <c r="O25" i="21"/>
  <c r="N26" i="21"/>
  <c r="L27" i="21"/>
  <c r="K28" i="21"/>
  <c r="J29" i="21"/>
  <c r="H23" i="21"/>
  <c r="F24" i="21"/>
  <c r="D25" i="21"/>
  <c r="C26" i="21"/>
  <c r="L22" i="21"/>
  <c r="Q24" i="21"/>
  <c r="P25" i="21"/>
  <c r="O26" i="21"/>
  <c r="N27" i="21"/>
  <c r="L28" i="21"/>
  <c r="K29" i="21"/>
  <c r="I23" i="21"/>
  <c r="H24" i="21"/>
  <c r="F25" i="21"/>
  <c r="D26" i="21"/>
  <c r="C27" i="21"/>
  <c r="K22" i="21"/>
  <c r="Q25" i="21"/>
  <c r="P26" i="21"/>
  <c r="O27" i="21"/>
  <c r="N28" i="21"/>
  <c r="L29" i="21"/>
  <c r="J23" i="21"/>
  <c r="I24" i="21"/>
  <c r="H25" i="21"/>
  <c r="F26" i="21"/>
  <c r="D27" i="21"/>
  <c r="C28" i="21"/>
  <c r="J22" i="21"/>
  <c r="Q26" i="21"/>
  <c r="P27" i="21"/>
  <c r="O28" i="21"/>
  <c r="N29" i="21"/>
  <c r="K23" i="21"/>
  <c r="J24" i="21"/>
  <c r="I25" i="21"/>
  <c r="H26" i="21"/>
  <c r="F27" i="21"/>
  <c r="D28" i="21"/>
  <c r="C29" i="21"/>
  <c r="I22" i="21"/>
  <c r="Q27" i="21"/>
  <c r="P28" i="21"/>
  <c r="O29" i="21"/>
  <c r="L23" i="21"/>
  <c r="K24" i="21"/>
  <c r="J25" i="21"/>
  <c r="I26" i="21"/>
  <c r="H27" i="21"/>
  <c r="F28" i="21"/>
  <c r="D29" i="21"/>
  <c r="Q22" i="21"/>
  <c r="H22" i="21"/>
  <c r="P19" i="22"/>
  <c r="R11" i="12"/>
  <c r="C19" i="22" s="1"/>
  <c r="R10" i="12"/>
  <c r="U10" i="12" s="1"/>
  <c r="I11" i="21" l="1"/>
  <c r="F12" i="21"/>
  <c r="AC13" i="21"/>
  <c r="N13" i="21"/>
  <c r="N14" i="21"/>
  <c r="N9" i="21"/>
  <c r="F11" i="21"/>
  <c r="Y9" i="21"/>
  <c r="F9" i="21"/>
  <c r="AA8" i="21"/>
  <c r="L9" i="21"/>
  <c r="F14" i="21"/>
  <c r="F15" i="21"/>
  <c r="F8" i="21"/>
  <c r="N11" i="21"/>
  <c r="N10" i="21"/>
  <c r="F13" i="21"/>
  <c r="N15" i="21"/>
  <c r="N12" i="21"/>
  <c r="L10" i="21"/>
  <c r="Y10" i="21"/>
  <c r="F10" i="21"/>
  <c r="N8" i="21"/>
  <c r="AA9" i="21" l="1"/>
  <c r="H18" i="21" s="1"/>
</calcChain>
</file>

<file path=xl/comments1.xml><?xml version="1.0" encoding="utf-8"?>
<comments xmlns="http://schemas.openxmlformats.org/spreadsheetml/2006/main">
  <authors>
    <author>Rafael Vianna Ávila</author>
  </authors>
  <commentList>
    <comment ref="B7" authorId="0" shapeId="0">
      <text>
        <r>
          <rPr>
            <sz val="12"/>
            <color indexed="81"/>
            <rFont val="Calibri"/>
            <family val="2"/>
          </rPr>
          <t>Nessa aba você fará todos os cadastros de informações necessárias para o seu processo de prospecção e para uso correto do funil de vendas.
O primeiro cadastro é o de corretores. Aqui você deve inserir os profissionais que estão envolvidos no processo de vendas.
Aqui você terá um total máximo de 8 vendedores, mas você poderá fazer a inserção de novos corretores tomando cuidado para preservar as fórmulas que estão ligadas a estrutura atual.</t>
        </r>
      </text>
    </comment>
    <comment ref="D7" authorId="0" shapeId="0">
      <text>
        <r>
          <rPr>
            <sz val="12"/>
            <color indexed="81"/>
            <rFont val="Calibri"/>
            <family val="2"/>
          </rPr>
          <t xml:space="preserve">Aqui você irá cadastrar as equipes de venda que você possui. Dependendo da sua empresa, isso podem ser  cidades, lojas ou na mesma imobiliária
De maneira geral, a única dica é tentar agrupar ao máximo essas regiões, pois isso vai facilitar sua análise. </t>
        </r>
      </text>
    </comment>
    <comment ref="F7" authorId="0" shapeId="0">
      <text>
        <r>
          <rPr>
            <sz val="12"/>
            <color indexed="81"/>
            <rFont val="Calibri"/>
            <family val="2"/>
          </rPr>
          <t>Para cada etapa do seu funil de vendas com o seu cliente, você ficará um tempo sem se comunicar com ele, isso é normal em qualquer negociação.
Contudo, se esse tempo for muito longo, isso pode gerar insatisfação no seu cliente. Por isso, deixamos esse espaço para você definir o prazo desejado (que você gostaria que seus clientes fizessem) e o aceitável (que não é o ideal, mas está dentro de um limite permitido).
Depois do prazo aceitável, a planilha automaticamente entende que você está "atrasado" no contato com o seu cliente.</t>
        </r>
      </text>
    </comment>
    <comment ref="I7" authorId="0" shapeId="0">
      <text>
        <r>
          <rPr>
            <sz val="12"/>
            <color indexed="81"/>
            <rFont val="Calibri"/>
            <family val="2"/>
          </rPr>
          <t>Toda negociação tem um motivo para perda. A ideia aqui é que você busque sempre entender o motivo de não ter fechado um negócio. 
Isso vai te permitir tomar ações proativas para solucionar o principais problemas do seu processo de vendas.</t>
        </r>
      </text>
    </comment>
  </commentList>
</comments>
</file>

<file path=xl/comments2.xml><?xml version="1.0" encoding="utf-8"?>
<comments xmlns="http://schemas.openxmlformats.org/spreadsheetml/2006/main">
  <authors>
    <author>Rafael Vianna Ávila</author>
  </authors>
  <commentList>
    <comment ref="B4" authorId="0" shapeId="0">
      <text>
        <r>
          <rPr>
            <sz val="12"/>
            <color indexed="81"/>
            <rFont val="Calibri"/>
            <family val="2"/>
          </rPr>
          <t>Nessa aba você precisará preencher todas as células que estão "pintadas" de branco. As células em azul claro (12. Feedback de Contato e 13. Feedback de Negociação) possuem fórmulas e são preenchidas automaticamente.</t>
        </r>
      </text>
    </comment>
    <comment ref="B6" authorId="0" shapeId="0">
      <text>
        <r>
          <rPr>
            <sz val="12"/>
            <color indexed="81"/>
            <rFont val="Calibri"/>
            <family val="2"/>
          </rPr>
          <t>Do número 1. Nome do Contato até o número 9. O primeiro Contato, você vai inserir os dados de cadastro desse contato, que passam pelo nome do responsável que você está conversando, o nome da empresa dele, email e telefone, nome do vendedor e área de venda considerada, serviço oferecido, valor do negócio e data do primeiro contato.
Todos os itens são essenciais para o funcionamento da planilha e do seu processo de venda. Deixar valores em branco pode afetar alguma aba de resultado mais para frente.</t>
        </r>
      </text>
    </comment>
    <comment ref="K6" authorId="0" shapeId="0">
      <text>
        <r>
          <rPr>
            <sz val="12"/>
            <color indexed="81"/>
            <rFont val="Calibri"/>
            <family val="2"/>
          </rPr>
          <t>É aqui que toda a mágica do processo de vendas acontece. Defina muito bem quais são as etapas do seu funil e controle periodicamente essas colunas.
Para preencher, basta clicar na lista e selecionar a opção "Realizado" para cada etapa logo após ter concluído ela.
Lembre-se sempre de atualizar o último contato por etapa.</t>
        </r>
      </text>
    </comment>
    <comment ref="Q6" authorId="0" shapeId="0">
      <text>
        <r>
          <rPr>
            <sz val="12"/>
            <color indexed="81"/>
            <rFont val="Calibri"/>
            <family val="2"/>
          </rPr>
          <t>Preencha com o último contato que você teve com o cliente. Se já tiver fechado o negócio ou perdido a venda, preencha com a data do último contato com ele.
A data de último contato é essencial para a planilha. É a partir dela que as fórmulas dos feedbacks são contabilizadas.</t>
        </r>
      </text>
    </comment>
    <comment ref="U6" authorId="0" shapeId="0">
      <text>
        <r>
          <rPr>
            <sz val="12"/>
            <color indexed="81"/>
            <rFont val="Calibri"/>
            <family val="2"/>
          </rPr>
          <t>Essa é a parte onde a planilha começa a ficar "inteligente"!
Aproveite as informações automáticas que aparecem nessas duas colunas e procure realizar ações para melhorar seu processo de vendas.
Na coluna de Feedback de contato, observe as cores. Procure sempre entrar em contato nas cores verde e amarelo, pois na vermelha, sua FAC estará desatualizada.</t>
        </r>
      </text>
    </comment>
    <comment ref="V6" authorId="0" shapeId="0">
      <text>
        <r>
          <rPr>
            <sz val="12"/>
            <color indexed="81"/>
            <rFont val="Calibri"/>
            <family val="2"/>
          </rPr>
          <t>Sempre que esse marcador estiver verde, significa que é um projeto fechado. Se ele estiver vermelho, significa um projeto perdido.
Agora, todas as variações de cinza indicam alguma ação que você pode tomar para chegar na próxima etapa do seu funil de vendas. Fique atento e corra atrás dessas vendas.</t>
        </r>
      </text>
    </comment>
  </commentList>
</comments>
</file>

<file path=xl/comments3.xml><?xml version="1.0" encoding="utf-8"?>
<comments xmlns="http://schemas.openxmlformats.org/spreadsheetml/2006/main">
  <authors>
    <author>Rafael Vianna Ávila</author>
  </authors>
  <commentList>
    <comment ref="B6" authorId="0" shapeId="0">
      <text>
        <r>
          <rPr>
            <sz val="12"/>
            <color indexed="81"/>
            <rFont val="Calibri"/>
            <family val="2"/>
          </rPr>
          <t>Essa aba é toda automatizada. 
Nessa tabela você poderá fazer a análise de quantidade de vendas e de receitas de cada um dos meses do ano</t>
        </r>
      </text>
    </comment>
    <comment ref="F6" authorId="0" shapeId="0">
      <text>
        <r>
          <rPr>
            <sz val="12"/>
            <color indexed="81"/>
            <rFont val="Calibri"/>
            <family val="2"/>
          </rPr>
          <t>Essa aba é toda automatizada. 
Nessa tabela você poderá fazer a análise do resultado dos seus vendedores. A partir desses dados, dê feedback e bonifique seus vendedores.</t>
        </r>
      </text>
    </comment>
    <comment ref="N6" authorId="0" shapeId="0">
      <text>
        <r>
          <rPr>
            <sz val="12"/>
            <color indexed="81"/>
            <rFont val="Calibri"/>
            <family val="2"/>
          </rPr>
          <t>Essa aba é toda automatizada. 
Nessa tabela você poderá fazer a análise de quantidade de receitas geradas por área de venda.</t>
        </r>
      </text>
    </comment>
    <comment ref="F17" authorId="0" shapeId="0">
      <text>
        <r>
          <rPr>
            <sz val="12"/>
            <color indexed="81"/>
            <rFont val="Calibri"/>
            <family val="2"/>
          </rPr>
          <t>De acordo com os seus resultados, você terá automaticamente respostas te dizendo o melhor mês, o melhor corretor e a melhor área de vendas.</t>
        </r>
      </text>
    </comment>
  </commentList>
</comments>
</file>

<file path=xl/comments4.xml><?xml version="1.0" encoding="utf-8"?>
<comments xmlns="http://schemas.openxmlformats.org/spreadsheetml/2006/main">
  <authors>
    <author>Rafael Vianna Ávila</author>
  </authors>
  <commentList>
    <comment ref="B6" authorId="0" shapeId="0">
      <text>
        <r>
          <rPr>
            <sz val="12"/>
            <color indexed="81"/>
            <rFont val="Calibri"/>
            <family val="2"/>
          </rPr>
          <t>De acordo com o preenchimento das etapas do seu funil de vendas, você visualizará aqui o seu número total de clientes por cada etapa e, consequentemente, as taxas de conversão por etapa, a taxa de conversão do seu funil e um espaço para análise da sua pior etapa.</t>
        </r>
      </text>
    </comment>
    <comment ref="B14" authorId="0" shapeId="0">
      <text>
        <r>
          <rPr>
            <sz val="12"/>
            <color indexed="81"/>
            <rFont val="Calibri"/>
            <family val="2"/>
          </rPr>
          <t>Os indicadores gerais te mostram um panorama do seu processo de vendas como um todo. Aqui você consegue ver o valor total que a sua empresa negociou, o número de negociações e quais tiveram sucesso, a receita gerada nesse processo e o tempo médio de fechamento de contratos.</t>
        </r>
      </text>
    </comment>
  </commentList>
</comments>
</file>

<file path=xl/sharedStrings.xml><?xml version="1.0" encoding="utf-8"?>
<sst xmlns="http://schemas.openxmlformats.org/spreadsheetml/2006/main" count="657" uniqueCount="111">
  <si>
    <t>GUIA DE PÁGINAS</t>
  </si>
  <si>
    <t>1. INÍCIO</t>
  </si>
  <si>
    <t>Contato Realizado</t>
  </si>
  <si>
    <t>Negociação</t>
  </si>
  <si>
    <t>Perdido</t>
  </si>
  <si>
    <t xml:space="preserve"> </t>
  </si>
  <si>
    <t>Diferença de Dias de Contato</t>
  </si>
  <si>
    <t>Pago</t>
  </si>
  <si>
    <t>Não Pago</t>
  </si>
  <si>
    <t>Preço Elevado</t>
  </si>
  <si>
    <t>Prazo Incompatível</t>
  </si>
  <si>
    <t>2. BANCO DE DADOS</t>
  </si>
  <si>
    <t>3. PROSPECÇÃO</t>
  </si>
  <si>
    <t>Prazo de resposta (Até x dias)</t>
  </si>
  <si>
    <t>Reunião 2</t>
  </si>
  <si>
    <t>Reunião 1</t>
  </si>
  <si>
    <t>Vendedor Responsável</t>
  </si>
  <si>
    <t>Falta de Credibilidade</t>
  </si>
  <si>
    <t>Outras regiões</t>
  </si>
  <si>
    <t>Área de Venda</t>
  </si>
  <si>
    <t>Realizado</t>
  </si>
  <si>
    <t>Valor Vendido</t>
  </si>
  <si>
    <t>Janeiro</t>
  </si>
  <si>
    <t>Fevereiro</t>
  </si>
  <si>
    <t>Março</t>
  </si>
  <si>
    <t>Abril</t>
  </si>
  <si>
    <t>Maio</t>
  </si>
  <si>
    <t>Junho</t>
  </si>
  <si>
    <t>Julho</t>
  </si>
  <si>
    <t>Agosto</t>
  </si>
  <si>
    <t>Setembro</t>
  </si>
  <si>
    <t>Outubro</t>
  </si>
  <si>
    <t>Novembro</t>
  </si>
  <si>
    <t>Dezembro</t>
  </si>
  <si>
    <t>Mês</t>
  </si>
  <si>
    <t>Número do Mês</t>
  </si>
  <si>
    <t>Número de Vendas</t>
  </si>
  <si>
    <t>Ranking Anual</t>
  </si>
  <si>
    <t>Valor Negociado</t>
  </si>
  <si>
    <t>Tabela Auxiliar - Melhor Mês</t>
  </si>
  <si>
    <t>Tabela Auxiliar - Melhor Vendedor</t>
  </si>
  <si>
    <t>Tabela Auxiliar - Melhor Área de Venda</t>
  </si>
  <si>
    <t>Número de Clientes</t>
  </si>
  <si>
    <t xml:space="preserve"> Número de Clientes </t>
  </si>
  <si>
    <t>Valor Total Negociado</t>
  </si>
  <si>
    <t>Número de Negociações</t>
  </si>
  <si>
    <t>Negociaçòes com Sucesso</t>
  </si>
  <si>
    <t>Receita Gerada</t>
  </si>
  <si>
    <t>Análise</t>
  </si>
  <si>
    <t>Taxa de Conversão por Etapa</t>
  </si>
  <si>
    <t>Valores</t>
  </si>
  <si>
    <t>4. MESES, VENDEDORES E ÁREA</t>
  </si>
  <si>
    <t>5. GRÁFICOS E INDICADORES</t>
  </si>
  <si>
    <t>Tempo Médio para Fechamento de Contrato (em dias)</t>
  </si>
  <si>
    <t>Tempo (em dias) Desejado</t>
  </si>
  <si>
    <t>Tempo (em dias) Aceitável</t>
  </si>
  <si>
    <t>3. Tempo de Contato com Cliente por Etapa</t>
  </si>
  <si>
    <t>4. Motivos de Perda de Negociação</t>
  </si>
  <si>
    <t>1. Nome do Contato</t>
  </si>
  <si>
    <t>3. Email</t>
  </si>
  <si>
    <t>4. Telefone</t>
  </si>
  <si>
    <t>8. Valor do Negócio</t>
  </si>
  <si>
    <t>9. Primeiro Contato</t>
  </si>
  <si>
    <t>10. Funil de Vendas</t>
  </si>
  <si>
    <t>11. Último Contato</t>
  </si>
  <si>
    <t>12. Feedback de Tempo de Contato</t>
  </si>
  <si>
    <t>13. Feedback de Negociação</t>
  </si>
  <si>
    <t>14. Motivo da Perda</t>
  </si>
  <si>
    <t>1. Análise de Meses</t>
  </si>
  <si>
    <t>2. Análise de Resultado Anual</t>
  </si>
  <si>
    <t>3. Análise de Vendedores</t>
  </si>
  <si>
    <t>4. Análise de Vendedores Anual</t>
  </si>
  <si>
    <t>5. Análise de Áreas de Vendas</t>
  </si>
  <si>
    <t>6. Análise de Áreas Anual</t>
  </si>
  <si>
    <t>7. Análise de Vendas por Vendedores</t>
  </si>
  <si>
    <t>1. ETAPAS DO FUNIL</t>
  </si>
  <si>
    <t>2. INDICADORES GERAIS</t>
  </si>
  <si>
    <t>3. MOTIVOS DE PERDAS</t>
  </si>
  <si>
    <t>1. Cadastro de Corretores</t>
  </si>
  <si>
    <t>2. Cadastro de Equipes</t>
  </si>
  <si>
    <t>Alonso</t>
  </si>
  <si>
    <t>Vettel</t>
  </si>
  <si>
    <t>Rafael</t>
  </si>
  <si>
    <t>rrafale@rafal</t>
  </si>
  <si>
    <t>5. Corretor Responsável</t>
  </si>
  <si>
    <t>4. MESES, CORRETORES E REGIÃO</t>
  </si>
  <si>
    <t>Vendas Realizadas</t>
  </si>
  <si>
    <t>Conversão</t>
  </si>
  <si>
    <t>Percentual de Conversão</t>
  </si>
  <si>
    <t>Ferrari</t>
  </si>
  <si>
    <t>Red Bull</t>
  </si>
  <si>
    <t>Consultará Familiares</t>
  </si>
  <si>
    <t>Crédito Negado</t>
  </si>
  <si>
    <t>Outros Motivos</t>
  </si>
  <si>
    <t>7. Imóvel Oferecido</t>
  </si>
  <si>
    <t>6. Equipe</t>
  </si>
  <si>
    <t>Family Fun</t>
  </si>
  <si>
    <t>Vagner</t>
  </si>
  <si>
    <t>vag@v</t>
  </si>
  <si>
    <t>Avulso</t>
  </si>
  <si>
    <t>Vendido</t>
  </si>
  <si>
    <t xml:space="preserve">Taxa de Conversão </t>
  </si>
  <si>
    <t>Massa</t>
  </si>
  <si>
    <t>Luis</t>
  </si>
  <si>
    <t>2. Origem</t>
  </si>
  <si>
    <t>e-mail</t>
  </si>
  <si>
    <t>chat</t>
  </si>
  <si>
    <t>r@r</t>
  </si>
  <si>
    <t>Landscape</t>
  </si>
  <si>
    <t>março</t>
  </si>
  <si>
    <t xml:space="preserve">Planilha de Prospecção e Follow Up de Clientes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</si>
</sst>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R$&quot;* #,##0.00_);_(&quot;R$&quot;* \(#,##0.00\);_(&quot;R$&quot;* &quot;-&quot;??_);_(@_)"/>
    <numFmt numFmtId="165" formatCode="_(* #,##0.00_);_(* \(#,##0.00\);_(* &quot;-&quot;??_);_(@_)"/>
    <numFmt numFmtId="166" formatCode="&quot;R$&quot;#,##0.00"/>
  </numFmts>
  <fonts count="30" x14ac:knownFonts="1">
    <font>
      <sz val="10"/>
      <color theme="1"/>
      <name val="Calibri"/>
      <family val="2"/>
    </font>
    <font>
      <i/>
      <sz val="12"/>
      <color theme="1"/>
      <name val="Calibri"/>
      <family val="2"/>
      <scheme val="minor"/>
    </font>
    <font>
      <u/>
      <sz val="10"/>
      <color theme="10"/>
      <name val="Calibri"/>
      <family val="2"/>
    </font>
    <font>
      <u/>
      <sz val="10"/>
      <color theme="11"/>
      <name val="Calibri"/>
      <family val="2"/>
    </font>
    <font>
      <sz val="11"/>
      <name val="Calibri"/>
      <family val="2"/>
      <scheme val="minor"/>
    </font>
    <font>
      <sz val="11"/>
      <color theme="0"/>
      <name val="Calibri"/>
      <family val="2"/>
      <scheme val="minor"/>
    </font>
    <font>
      <b/>
      <sz val="22"/>
      <color theme="1" tint="0.499984740745262"/>
      <name val="Calibri"/>
      <family val="2"/>
      <scheme val="minor"/>
    </font>
    <font>
      <sz val="10"/>
      <color theme="0"/>
      <name val="Arial"/>
      <family val="2"/>
    </font>
    <font>
      <sz val="10"/>
      <name val="Arial"/>
      <family val="2"/>
    </font>
    <font>
      <u/>
      <sz val="10"/>
      <color theme="10"/>
      <name val="Arial"/>
      <family val="2"/>
    </font>
    <font>
      <sz val="8"/>
      <name val="Calibri"/>
      <family val="2"/>
    </font>
    <font>
      <sz val="12"/>
      <color indexed="81"/>
      <name val="Calibri"/>
      <family val="2"/>
    </font>
    <font>
      <sz val="11"/>
      <color theme="0"/>
      <name val="Calibri"/>
      <family val="2"/>
    </font>
    <font>
      <sz val="11"/>
      <color theme="1"/>
      <name val="Calibri"/>
      <family val="2"/>
      <scheme val="minor"/>
    </font>
    <font>
      <sz val="11"/>
      <color rgb="FF000000"/>
      <name val="Calibri"/>
      <family val="2"/>
      <scheme val="minor"/>
    </font>
    <font>
      <sz val="10"/>
      <color theme="0"/>
      <name val="Calibri"/>
      <family val="2"/>
    </font>
    <font>
      <sz val="12"/>
      <color theme="1"/>
      <name val="Calibri"/>
      <family val="2"/>
    </font>
    <font>
      <sz val="10"/>
      <color theme="1"/>
      <name val="Calibri"/>
      <family val="2"/>
    </font>
    <font>
      <sz val="10"/>
      <color rgb="FF000000"/>
      <name val="Calibri"/>
      <family val="2"/>
    </font>
    <font>
      <sz val="11"/>
      <name val="Calibri"/>
      <family val="2"/>
    </font>
    <font>
      <sz val="11"/>
      <color rgb="FFDCE6F1"/>
      <name val="Calibri"/>
      <family val="2"/>
    </font>
    <font>
      <b/>
      <sz val="14"/>
      <color theme="0"/>
      <name val="Calibri"/>
      <family val="2"/>
      <scheme val="minor"/>
    </font>
    <font>
      <b/>
      <sz val="14"/>
      <name val="Calibri"/>
      <family val="2"/>
    </font>
    <font>
      <sz val="10"/>
      <name val="Calibri"/>
      <family val="2"/>
    </font>
    <font>
      <sz val="11"/>
      <color theme="1"/>
      <name val="Calibri"/>
      <family val="2"/>
    </font>
    <font>
      <sz val="11"/>
      <color theme="0"/>
      <name val="Calibri"/>
      <family val="2"/>
      <scheme val="minor"/>
    </font>
    <font>
      <sz val="11"/>
      <name val="Calibri"/>
      <family val="2"/>
      <scheme val="minor"/>
    </font>
    <font>
      <b/>
      <sz val="14"/>
      <color theme="1" tint="0.499984740745262"/>
      <name val="Calibri"/>
      <family val="2"/>
      <scheme val="minor"/>
    </font>
    <font>
      <b/>
      <sz val="22"/>
      <color theme="1" tint="0.499984740745262"/>
      <name val="Calibri"/>
      <family val="2"/>
      <scheme val="minor"/>
    </font>
    <font>
      <sz val="10"/>
      <color theme="0"/>
      <name val="Arial"/>
      <family val="2"/>
    </font>
  </fonts>
  <fills count="10">
    <fill>
      <patternFill patternType="none"/>
    </fill>
    <fill>
      <patternFill patternType="gray125"/>
    </fill>
    <fill>
      <patternFill patternType="solid">
        <fgColor theme="0"/>
        <bgColor indexed="64"/>
      </patternFill>
    </fill>
    <fill>
      <patternFill patternType="solid">
        <fgColor rgb="FF6A9ED8"/>
        <bgColor indexed="64"/>
      </patternFill>
    </fill>
    <fill>
      <patternFill patternType="solid">
        <fgColor rgb="FF366092"/>
        <bgColor indexed="64"/>
      </patternFill>
    </fill>
    <fill>
      <patternFill patternType="solid">
        <fgColor theme="4" tint="0.79998168889431442"/>
        <bgColor indexed="64"/>
      </patternFill>
    </fill>
    <fill>
      <patternFill patternType="solid">
        <fgColor rgb="FF6698D3"/>
        <bgColor indexed="64"/>
      </patternFill>
    </fill>
    <fill>
      <patternFill patternType="solid">
        <fgColor rgb="FFDCE6F1"/>
        <bgColor rgb="FF000000"/>
      </patternFill>
    </fill>
    <fill>
      <patternFill patternType="solid">
        <fgColor theme="3" tint="0.79998168889431442"/>
        <bgColor indexed="64"/>
      </patternFill>
    </fill>
    <fill>
      <patternFill patternType="solid">
        <fgColor theme="3" tint="0.79998168889431442"/>
        <bgColor rgb="FF000000"/>
      </patternFill>
    </fill>
  </fills>
  <borders count="2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s>
  <cellStyleXfs count="14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8" fillId="0" borderId="0"/>
    <xf numFmtId="0" fontId="9" fillId="0" borderId="0" applyNumberForma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8"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9" fontId="17"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9">
    <xf numFmtId="0" fontId="0" fillId="0" borderId="0" xfId="0"/>
    <xf numFmtId="0" fontId="1" fillId="0" borderId="0" xfId="0" applyFont="1" applyAlignment="1">
      <alignment horizontal="center" vertical="top" wrapText="1"/>
    </xf>
    <xf numFmtId="0" fontId="0" fillId="0" borderId="0" xfId="0" applyAlignment="1" applyProtection="1">
      <alignment horizontal="left" vertical="center" wrapText="1"/>
      <protection locked="0"/>
    </xf>
    <xf numFmtId="0" fontId="4" fillId="2" borderId="0" xfId="45" applyFont="1" applyFill="1" applyAlignment="1">
      <alignment horizontal="left" vertical="center"/>
    </xf>
    <xf numFmtId="0" fontId="8" fillId="0" borderId="0" xfId="45"/>
    <xf numFmtId="0" fontId="8" fillId="3" borderId="0" xfId="45" applyFill="1"/>
    <xf numFmtId="0" fontId="4" fillId="0" borderId="0" xfId="45" applyFont="1" applyAlignment="1">
      <alignment horizontal="left" vertical="center"/>
    </xf>
    <xf numFmtId="166" fontId="0" fillId="0" borderId="0" xfId="0" applyNumberFormat="1"/>
    <xf numFmtId="0" fontId="7" fillId="3" borderId="7" xfId="46" applyFont="1" applyFill="1" applyBorder="1" applyAlignment="1">
      <alignment horizontal="center" vertical="center"/>
    </xf>
    <xf numFmtId="0" fontId="5" fillId="3" borderId="0" xfId="45" applyFont="1" applyFill="1" applyAlignment="1">
      <alignment horizontal="center" vertical="center"/>
    </xf>
    <xf numFmtId="0" fontId="4" fillId="0" borderId="1" xfId="47" applyNumberFormat="1" applyFont="1" applyBorder="1" applyAlignment="1">
      <alignment horizontal="center" vertical="center"/>
    </xf>
    <xf numFmtId="0" fontId="0" fillId="0" borderId="1" xfId="0" applyBorder="1" applyAlignment="1">
      <alignment horizontal="center" vertical="center"/>
    </xf>
    <xf numFmtId="0" fontId="5" fillId="2" borderId="0" xfId="45" applyFont="1" applyFill="1" applyAlignment="1">
      <alignment horizontal="left" vertical="center"/>
    </xf>
    <xf numFmtId="0" fontId="7" fillId="3" borderId="7" xfId="46" applyFont="1" applyFill="1" applyBorder="1" applyAlignment="1">
      <alignment horizontal="center" vertical="center" wrapText="1"/>
    </xf>
    <xf numFmtId="0" fontId="7" fillId="3" borderId="4" xfId="46" applyFont="1" applyFill="1" applyBorder="1" applyAlignment="1">
      <alignment horizontal="center" vertical="center" wrapText="1"/>
    </xf>
    <xf numFmtId="0" fontId="13" fillId="0" borderId="0" xfId="45" applyFont="1" applyAlignment="1" applyProtection="1">
      <alignment horizontal="center" vertical="center"/>
      <protection locked="0"/>
    </xf>
    <xf numFmtId="0" fontId="13" fillId="0" borderId="0" xfId="45" applyFont="1" applyAlignment="1" applyProtection="1">
      <alignment horizontal="left" vertical="center"/>
      <protection locked="0"/>
    </xf>
    <xf numFmtId="0" fontId="4" fillId="0" borderId="0" xfId="45" applyFont="1" applyAlignment="1" applyProtection="1">
      <alignment horizontal="left" vertical="center"/>
      <protection locked="0"/>
    </xf>
    <xf numFmtId="0" fontId="5" fillId="0" borderId="0" xfId="45" applyFont="1" applyAlignment="1" applyProtection="1">
      <alignment horizontal="left" vertical="center"/>
      <protection locked="0"/>
    </xf>
    <xf numFmtId="0" fontId="14" fillId="0" borderId="0" xfId="45" applyFont="1" applyAlignment="1" applyProtection="1">
      <alignment horizontal="left" vertical="center"/>
      <protection locked="0"/>
    </xf>
    <xf numFmtId="0" fontId="13" fillId="0" borderId="0" xfId="45" applyFont="1" applyAlignment="1" applyProtection="1">
      <alignment horizontal="center" vertical="center" wrapText="1"/>
      <protection locked="0"/>
    </xf>
    <xf numFmtId="0" fontId="13" fillId="0" borderId="0" xfId="45" applyFont="1" applyAlignment="1" applyProtection="1">
      <alignment horizontal="left" vertical="center" wrapText="1"/>
      <protection locked="0"/>
    </xf>
    <xf numFmtId="0" fontId="5" fillId="0" borderId="0" xfId="45" applyFont="1" applyAlignment="1" applyProtection="1">
      <alignment horizontal="center" vertical="center"/>
      <protection locked="0"/>
    </xf>
    <xf numFmtId="0" fontId="5" fillId="0" borderId="0" xfId="45" applyFont="1" applyAlignment="1" applyProtection="1">
      <alignment horizontal="center" vertical="center" wrapText="1"/>
      <protection locked="0"/>
    </xf>
    <xf numFmtId="14" fontId="15" fillId="0" borderId="0" xfId="0" applyNumberFormat="1" applyFont="1" applyAlignment="1" applyProtection="1">
      <alignment horizontal="center" vertical="center" wrapText="1"/>
      <protection locked="0"/>
    </xf>
    <xf numFmtId="0" fontId="5" fillId="0" borderId="0" xfId="45" applyFont="1" applyAlignment="1" applyProtection="1">
      <alignment horizontal="left" vertical="center" indent="1"/>
      <protection locked="0"/>
    </xf>
    <xf numFmtId="0" fontId="7" fillId="3" borderId="0" xfId="46" applyFont="1" applyFill="1" applyBorder="1" applyAlignment="1">
      <alignment horizontal="center" vertical="center"/>
    </xf>
    <xf numFmtId="0" fontId="16" fillId="5" borderId="1" xfId="0" applyFont="1" applyFill="1" applyBorder="1" applyAlignment="1">
      <alignment horizontal="center" vertical="center" wrapText="1"/>
    </xf>
    <xf numFmtId="0" fontId="5" fillId="3" borderId="1" xfId="45" applyFont="1" applyFill="1" applyBorder="1" applyAlignment="1" applyProtection="1">
      <alignment horizontal="center" vertical="center"/>
      <protection locked="0"/>
    </xf>
    <xf numFmtId="0" fontId="5" fillId="3" borderId="1" xfId="45" applyFont="1" applyFill="1" applyBorder="1" applyAlignment="1" applyProtection="1">
      <alignment horizontal="center" vertical="center" wrapText="1"/>
      <protection locked="0"/>
    </xf>
    <xf numFmtId="0" fontId="13" fillId="0" borderId="1" xfId="45" applyFont="1" applyBorder="1" applyAlignment="1" applyProtection="1">
      <alignment horizontal="center" vertical="center"/>
      <protection locked="0"/>
    </xf>
    <xf numFmtId="0" fontId="4" fillId="0" borderId="1" xfId="45" applyFont="1" applyBorder="1" applyAlignment="1" applyProtection="1">
      <alignment horizontal="center" vertical="center" wrapText="1"/>
      <protection locked="0"/>
    </xf>
    <xf numFmtId="0" fontId="14" fillId="0" borderId="1" xfId="45" applyFont="1" applyBorder="1" applyAlignment="1" applyProtection="1">
      <alignment horizontal="center" vertical="center"/>
      <protection locked="0"/>
    </xf>
    <xf numFmtId="0" fontId="14" fillId="0" borderId="0" xfId="45" applyFont="1" applyAlignment="1" applyProtection="1">
      <alignment horizontal="center" vertical="center"/>
      <protection locked="0"/>
    </xf>
    <xf numFmtId="0" fontId="13" fillId="5" borderId="1" xfId="45" applyFont="1" applyFill="1" applyBorder="1" applyAlignment="1" applyProtection="1">
      <alignment horizontal="center" vertical="center" wrapText="1"/>
      <protection locked="0"/>
    </xf>
    <xf numFmtId="0" fontId="0" fillId="5" borderId="1" xfId="0" applyFill="1" applyBorder="1" applyAlignment="1">
      <alignment horizontal="center" vertical="center"/>
    </xf>
    <xf numFmtId="164" fontId="5" fillId="6" borderId="1" xfId="47" applyNumberFormat="1" applyFont="1" applyFill="1" applyBorder="1" applyAlignment="1">
      <alignment horizontal="center" vertical="center"/>
    </xf>
    <xf numFmtId="0" fontId="0" fillId="0" borderId="0" xfId="0" applyAlignment="1">
      <alignment horizontal="center" vertical="center"/>
    </xf>
    <xf numFmtId="166" fontId="0" fillId="0" borderId="1" xfId="0" applyNumberFormat="1" applyBorder="1" applyAlignment="1">
      <alignment horizontal="center" vertical="center"/>
    </xf>
    <xf numFmtId="0" fontId="4" fillId="0" borderId="10" xfId="47" applyNumberFormat="1" applyFont="1" applyBorder="1" applyAlignment="1">
      <alignment horizontal="center" vertical="center"/>
    </xf>
    <xf numFmtId="0" fontId="4" fillId="0" borderId="0" xfId="47" applyNumberFormat="1" applyFont="1" applyBorder="1" applyAlignment="1">
      <alignment horizontal="center" vertical="center"/>
    </xf>
    <xf numFmtId="164" fontId="5" fillId="0" borderId="0" xfId="47" applyNumberFormat="1" applyFont="1" applyFill="1" applyBorder="1" applyAlignment="1">
      <alignment horizontal="center" vertical="center"/>
    </xf>
    <xf numFmtId="0" fontId="4" fillId="0" borderId="0" xfId="47" applyNumberFormat="1" applyFont="1" applyFill="1" applyBorder="1" applyAlignment="1">
      <alignment horizontal="center" vertical="center"/>
    </xf>
    <xf numFmtId="164" fontId="5" fillId="6" borderId="1" xfId="47" applyNumberFormat="1" applyFont="1" applyFill="1" applyBorder="1" applyAlignment="1">
      <alignment horizontal="center" vertical="center" wrapText="1"/>
    </xf>
    <xf numFmtId="0" fontId="0" fillId="0" borderId="0" xfId="0" applyAlignment="1" applyProtection="1">
      <alignment horizontal="center" vertical="center" wrapText="1"/>
      <protection locked="0"/>
    </xf>
    <xf numFmtId="0" fontId="0" fillId="0" borderId="0" xfId="0" applyAlignment="1">
      <alignment horizontal="center"/>
    </xf>
    <xf numFmtId="0" fontId="4" fillId="5" borderId="1" xfId="47" applyNumberFormat="1" applyFont="1" applyFill="1" applyBorder="1" applyAlignment="1">
      <alignment horizontal="center" vertical="center"/>
    </xf>
    <xf numFmtId="164" fontId="5" fillId="6" borderId="10" xfId="47" applyNumberFormat="1" applyFont="1" applyFill="1" applyBorder="1" applyAlignment="1">
      <alignment horizontal="center" vertical="center"/>
    </xf>
    <xf numFmtId="166" fontId="0" fillId="0" borderId="0" xfId="0" applyNumberFormat="1" applyAlignment="1">
      <alignment horizontal="center" vertical="center"/>
    </xf>
    <xf numFmtId="166" fontId="0" fillId="0" borderId="8" xfId="0" applyNumberFormat="1" applyBorder="1" applyAlignment="1">
      <alignment horizontal="center" vertical="center"/>
    </xf>
    <xf numFmtId="0" fontId="0" fillId="0" borderId="8" xfId="0" applyBorder="1" applyAlignment="1">
      <alignment horizontal="center" vertical="center"/>
    </xf>
    <xf numFmtId="166" fontId="0" fillId="5" borderId="1" xfId="0" applyNumberFormat="1" applyFill="1" applyBorder="1" applyAlignment="1">
      <alignment horizontal="center" vertical="center"/>
    </xf>
    <xf numFmtId="9" fontId="0" fillId="5" borderId="1" xfId="97" applyFont="1" applyFill="1" applyBorder="1" applyAlignment="1">
      <alignment horizontal="center" vertical="center"/>
    </xf>
    <xf numFmtId="0" fontId="4" fillId="5" borderId="10" xfId="47" applyNumberFormat="1" applyFont="1" applyFill="1" applyBorder="1" applyAlignment="1">
      <alignment horizontal="center" vertical="center"/>
    </xf>
    <xf numFmtId="164" fontId="12" fillId="6" borderId="1" xfId="47" applyNumberFormat="1" applyFont="1" applyFill="1" applyBorder="1" applyAlignment="1">
      <alignment horizontal="center" vertical="center" wrapText="1"/>
    </xf>
    <xf numFmtId="164" fontId="12" fillId="6" borderId="1" xfId="47" applyNumberFormat="1" applyFont="1" applyFill="1" applyBorder="1" applyAlignment="1">
      <alignment horizontal="center" vertical="center"/>
    </xf>
    <xf numFmtId="0" fontId="12" fillId="6" borderId="1" xfId="0" applyFont="1" applyFill="1" applyBorder="1" applyAlignment="1">
      <alignment horizontal="center" vertical="center" wrapText="1"/>
    </xf>
    <xf numFmtId="9" fontId="0" fillId="0" borderId="0" xfId="97" applyFont="1" applyFill="1" applyBorder="1" applyAlignment="1">
      <alignment horizontal="center" vertical="center"/>
    </xf>
    <xf numFmtId="164" fontId="4" fillId="5" borderId="1" xfId="47" applyNumberFormat="1" applyFont="1" applyFill="1" applyBorder="1" applyAlignment="1">
      <alignment horizontal="center" vertical="center"/>
    </xf>
    <xf numFmtId="0" fontId="4" fillId="0" borderId="3" xfId="47" applyNumberFormat="1" applyFont="1" applyFill="1" applyBorder="1" applyAlignment="1">
      <alignment horizontal="center" vertical="center"/>
    </xf>
    <xf numFmtId="166" fontId="4" fillId="0" borderId="0" xfId="47" applyNumberFormat="1" applyFont="1" applyBorder="1" applyAlignment="1">
      <alignment horizontal="center" vertical="center"/>
    </xf>
    <xf numFmtId="164" fontId="4" fillId="0" borderId="0" xfId="47" applyNumberFormat="1" applyFont="1" applyFill="1" applyBorder="1" applyAlignment="1">
      <alignment horizontal="center" vertical="center"/>
    </xf>
    <xf numFmtId="0" fontId="18" fillId="0" borderId="0" xfId="0" applyFont="1"/>
    <xf numFmtId="0" fontId="4" fillId="0" borderId="0" xfId="47" applyNumberFormat="1" applyFont="1" applyFill="1" applyBorder="1" applyAlignment="1">
      <alignment vertical="center"/>
    </xf>
    <xf numFmtId="166" fontId="4" fillId="0" borderId="4" xfId="47" applyNumberFormat="1" applyFont="1" applyFill="1" applyBorder="1" applyAlignment="1">
      <alignment horizontal="center" vertical="center"/>
    </xf>
    <xf numFmtId="164" fontId="19" fillId="7" borderId="2" xfId="0" applyNumberFormat="1" applyFont="1" applyFill="1" applyBorder="1" applyAlignment="1">
      <alignment horizontal="center" vertical="center"/>
    </xf>
    <xf numFmtId="0" fontId="6" fillId="2" borderId="0" xfId="45" applyFont="1" applyFill="1" applyAlignment="1">
      <alignment horizontal="center" vertical="center"/>
    </xf>
    <xf numFmtId="0" fontId="7" fillId="3" borderId="4" xfId="46" applyFont="1" applyFill="1" applyBorder="1" applyAlignment="1">
      <alignment horizontal="center" vertical="center"/>
    </xf>
    <xf numFmtId="164" fontId="5" fillId="6" borderId="9" xfId="47" applyNumberFormat="1" applyFont="1" applyFill="1" applyBorder="1" applyAlignment="1">
      <alignment horizontal="center" vertical="center" wrapText="1"/>
    </xf>
    <xf numFmtId="166" fontId="4" fillId="5" borderId="1" xfId="47" applyNumberFormat="1" applyFont="1" applyFill="1" applyBorder="1" applyAlignment="1">
      <alignment horizontal="center" vertical="center"/>
    </xf>
    <xf numFmtId="0" fontId="4" fillId="5" borderId="2" xfId="47" applyNumberFormat="1" applyFont="1" applyFill="1" applyBorder="1" applyAlignment="1">
      <alignment horizontal="center" vertical="center"/>
    </xf>
    <xf numFmtId="166" fontId="4" fillId="5" borderId="10" xfId="47" applyNumberFormat="1" applyFont="1" applyFill="1" applyBorder="1" applyAlignment="1">
      <alignment horizontal="center" vertical="center"/>
    </xf>
    <xf numFmtId="166" fontId="4" fillId="0" borderId="10" xfId="47" applyNumberFormat="1" applyFont="1" applyBorder="1" applyAlignment="1">
      <alignment horizontal="center" vertical="center"/>
    </xf>
    <xf numFmtId="164" fontId="5" fillId="6" borderId="2" xfId="47" applyNumberFormat="1" applyFont="1" applyFill="1" applyBorder="1" applyAlignment="1">
      <alignment horizontal="center" vertical="center" wrapText="1"/>
    </xf>
    <xf numFmtId="164" fontId="5" fillId="0" borderId="7" xfId="47" applyNumberFormat="1" applyFont="1" applyFill="1" applyBorder="1" applyAlignment="1">
      <alignment horizontal="center" vertical="center"/>
    </xf>
    <xf numFmtId="166" fontId="4" fillId="0" borderId="7" xfId="47" applyNumberFormat="1" applyFont="1" applyFill="1" applyBorder="1" applyAlignment="1">
      <alignment horizontal="center" vertical="center"/>
    </xf>
    <xf numFmtId="164" fontId="5" fillId="6" borderId="10" xfId="47" applyNumberFormat="1" applyFont="1" applyFill="1" applyBorder="1" applyAlignment="1">
      <alignment horizontal="center" vertical="center" wrapText="1"/>
    </xf>
    <xf numFmtId="9" fontId="0" fillId="5" borderId="10" xfId="97" applyFont="1" applyFill="1" applyBorder="1" applyAlignment="1">
      <alignment horizontal="center" vertical="center"/>
    </xf>
    <xf numFmtId="164" fontId="5" fillId="0" borderId="7" xfId="47" applyNumberFormat="1" applyFont="1" applyFill="1" applyBorder="1" applyAlignment="1">
      <alignment horizontal="center" vertical="center" wrapText="1"/>
    </xf>
    <xf numFmtId="9" fontId="0" fillId="0" borderId="7" xfId="97" applyFont="1" applyFill="1" applyBorder="1" applyAlignment="1">
      <alignment horizontal="center" vertical="center"/>
    </xf>
    <xf numFmtId="0" fontId="4" fillId="5" borderId="13" xfId="47" applyNumberFormat="1" applyFont="1" applyFill="1" applyBorder="1" applyAlignment="1">
      <alignment horizontal="center" vertical="center"/>
    </xf>
    <xf numFmtId="164" fontId="5" fillId="4" borderId="9" xfId="47" applyNumberFormat="1" applyFont="1" applyFill="1" applyBorder="1" applyAlignment="1">
      <alignment horizontal="center" vertical="center"/>
    </xf>
    <xf numFmtId="164" fontId="5" fillId="4" borderId="6" xfId="47" applyNumberFormat="1" applyFont="1" applyFill="1" applyBorder="1" applyAlignment="1">
      <alignment horizontal="center" vertical="center"/>
    </xf>
    <xf numFmtId="164" fontId="5" fillId="4" borderId="10" xfId="47" applyNumberFormat="1" applyFont="1" applyFill="1" applyBorder="1" applyAlignment="1">
      <alignment horizontal="center" vertical="center"/>
    </xf>
    <xf numFmtId="164" fontId="4" fillId="8" borderId="2" xfId="47" applyNumberFormat="1" applyFont="1" applyFill="1" applyBorder="1" applyAlignment="1">
      <alignment horizontal="center" vertical="center" wrapText="1"/>
    </xf>
    <xf numFmtId="164" fontId="4" fillId="8" borderId="1" xfId="47" applyNumberFormat="1" applyFont="1" applyFill="1" applyBorder="1" applyAlignment="1">
      <alignment horizontal="center" vertical="center"/>
    </xf>
    <xf numFmtId="164" fontId="4" fillId="8" borderId="9" xfId="47" applyNumberFormat="1" applyFont="1" applyFill="1" applyBorder="1" applyAlignment="1">
      <alignment horizontal="center" vertical="center"/>
    </xf>
    <xf numFmtId="164" fontId="5" fillId="4" borderId="6" xfId="47" applyNumberFormat="1" applyFont="1" applyFill="1" applyBorder="1" applyAlignment="1">
      <alignment horizontal="center" vertical="center" wrapText="1"/>
    </xf>
    <xf numFmtId="164" fontId="5" fillId="4" borderId="1" xfId="47" applyNumberFormat="1" applyFont="1" applyFill="1" applyBorder="1" applyAlignment="1">
      <alignment horizontal="center" vertical="center" wrapText="1"/>
    </xf>
    <xf numFmtId="164" fontId="5" fillId="4" borderId="1" xfId="47" applyNumberFormat="1" applyFont="1" applyFill="1" applyBorder="1" applyAlignment="1">
      <alignment horizontal="center" vertical="center"/>
    </xf>
    <xf numFmtId="0" fontId="19" fillId="0" borderId="0" xfId="0" applyFont="1" applyAlignment="1">
      <alignment horizontal="center" vertical="center"/>
    </xf>
    <xf numFmtId="164" fontId="19" fillId="0" borderId="0" xfId="0" applyNumberFormat="1" applyFont="1" applyAlignment="1">
      <alignment horizontal="center" vertical="center"/>
    </xf>
    <xf numFmtId="0" fontId="20" fillId="0" borderId="0" xfId="0" applyFont="1" applyAlignment="1">
      <alignment horizontal="center" vertical="center"/>
    </xf>
    <xf numFmtId="0" fontId="19" fillId="5" borderId="10" xfId="0" applyFont="1" applyFill="1" applyBorder="1" applyAlignment="1">
      <alignment horizontal="center" vertical="center"/>
    </xf>
    <xf numFmtId="0" fontId="4" fillId="0" borderId="0" xfId="47" applyNumberFormat="1" applyFont="1" applyFill="1" applyBorder="1" applyAlignment="1">
      <alignment horizontal="center" vertical="center" wrapText="1"/>
    </xf>
    <xf numFmtId="164" fontId="21" fillId="4" borderId="9" xfId="47" applyNumberFormat="1" applyFont="1" applyFill="1" applyBorder="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9" fontId="4" fillId="5" borderId="1" xfId="97" applyFont="1" applyFill="1" applyBorder="1" applyAlignment="1">
      <alignment horizontal="center" vertical="center"/>
    </xf>
    <xf numFmtId="9" fontId="4" fillId="5" borderId="10" xfId="97" applyFont="1" applyFill="1" applyBorder="1" applyAlignment="1">
      <alignment horizontal="center" vertical="center"/>
    </xf>
    <xf numFmtId="164" fontId="4" fillId="0" borderId="7" xfId="47" applyNumberFormat="1" applyFont="1" applyFill="1" applyBorder="1" applyAlignment="1">
      <alignment horizontal="center" vertical="center"/>
    </xf>
    <xf numFmtId="0" fontId="4" fillId="0" borderId="7" xfId="47" applyNumberFormat="1" applyFont="1" applyFill="1" applyBorder="1" applyAlignment="1">
      <alignment horizontal="center" vertical="center"/>
    </xf>
    <xf numFmtId="164" fontId="22" fillId="9" borderId="13" xfId="0" applyNumberFormat="1" applyFont="1" applyFill="1" applyBorder="1" applyAlignment="1">
      <alignment horizontal="center" vertical="center"/>
    </xf>
    <xf numFmtId="164" fontId="19" fillId="9" borderId="12" xfId="0" applyNumberFormat="1" applyFont="1" applyFill="1" applyBorder="1" applyAlignment="1">
      <alignment horizontal="center" vertical="center"/>
    </xf>
    <xf numFmtId="164" fontId="19" fillId="9" borderId="9" xfId="0" applyNumberFormat="1" applyFont="1" applyFill="1" applyBorder="1" applyAlignment="1">
      <alignment horizontal="center" vertical="center"/>
    </xf>
    <xf numFmtId="164" fontId="21" fillId="3" borderId="1" xfId="47" applyNumberFormat="1" applyFont="1" applyFill="1" applyBorder="1" applyAlignment="1">
      <alignment horizontal="center" vertical="center"/>
    </xf>
    <xf numFmtId="164" fontId="5" fillId="3" borderId="6" xfId="47" applyNumberFormat="1" applyFont="1" applyFill="1" applyBorder="1" applyAlignment="1">
      <alignment horizontal="center" vertical="center"/>
    </xf>
    <xf numFmtId="0" fontId="7" fillId="3" borderId="0" xfId="45" applyFont="1" applyFill="1"/>
    <xf numFmtId="0" fontId="6" fillId="2" borderId="0" xfId="45" applyFont="1" applyFill="1" applyAlignment="1">
      <alignment vertical="center"/>
    </xf>
    <xf numFmtId="0" fontId="8" fillId="3" borderId="4" xfId="45" applyFill="1" applyBorder="1"/>
    <xf numFmtId="0" fontId="7" fillId="4" borderId="7" xfId="46" applyFont="1" applyFill="1" applyBorder="1" applyAlignment="1">
      <alignment horizontal="center" vertical="center" wrapText="1"/>
    </xf>
    <xf numFmtId="0" fontId="7" fillId="4" borderId="7" xfId="46" applyFont="1" applyFill="1" applyBorder="1" applyAlignment="1">
      <alignment horizontal="center" vertical="center"/>
    </xf>
    <xf numFmtId="0" fontId="7" fillId="0" borderId="0" xfId="45" applyFont="1"/>
    <xf numFmtId="166" fontId="5" fillId="0" borderId="0" xfId="45" applyNumberFormat="1" applyFont="1" applyAlignment="1" applyProtection="1">
      <alignment horizontal="center" vertical="center"/>
      <protection locked="0"/>
    </xf>
    <xf numFmtId="0" fontId="19" fillId="0" borderId="1" xfId="0" applyFont="1" applyBorder="1" applyAlignment="1">
      <alignment horizontal="center" vertical="center"/>
    </xf>
    <xf numFmtId="0" fontId="23" fillId="0" borderId="0" xfId="0" applyFont="1"/>
    <xf numFmtId="0" fontId="23" fillId="0" borderId="0" xfId="0" applyFont="1" applyAlignment="1">
      <alignment horizontal="center"/>
    </xf>
    <xf numFmtId="166" fontId="23" fillId="0" borderId="0" xfId="0" applyNumberFormat="1" applyFont="1" applyAlignment="1">
      <alignment horizontal="center" vertical="center"/>
    </xf>
    <xf numFmtId="9" fontId="15" fillId="0" borderId="0" xfId="97" applyFont="1" applyBorder="1" applyAlignment="1">
      <alignment horizontal="center" vertical="center"/>
    </xf>
    <xf numFmtId="9" fontId="15" fillId="0" borderId="0" xfId="0" applyNumberFormat="1" applyFont="1" applyAlignment="1">
      <alignment horizontal="center" vertical="center"/>
    </xf>
    <xf numFmtId="0" fontId="15" fillId="0" borderId="0" xfId="0" applyFont="1"/>
    <xf numFmtId="166" fontId="15" fillId="0" borderId="0" xfId="0" applyNumberFormat="1" applyFont="1" applyAlignment="1">
      <alignment horizontal="center" vertical="center"/>
    </xf>
    <xf numFmtId="0" fontId="7" fillId="4" borderId="0" xfId="0" applyFont="1" applyFill="1" applyAlignment="1">
      <alignment horizontal="center" vertical="center"/>
    </xf>
    <xf numFmtId="164" fontId="4" fillId="5" borderId="1" xfId="47" applyNumberFormat="1" applyFont="1" applyFill="1" applyBorder="1" applyAlignment="1">
      <alignment horizontal="center" vertical="center" wrapText="1"/>
    </xf>
    <xf numFmtId="164" fontId="5" fillId="6" borderId="17" xfId="47" applyNumberFormat="1" applyFont="1" applyFill="1" applyBorder="1" applyAlignment="1">
      <alignment horizontal="center" vertical="center" wrapText="1"/>
    </xf>
    <xf numFmtId="164" fontId="5" fillId="6" borderId="18" xfId="47" applyNumberFormat="1"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4" fillId="0" borderId="19" xfId="47" applyNumberFormat="1" applyFont="1" applyBorder="1" applyAlignment="1">
      <alignment horizontal="center" vertical="center"/>
    </xf>
    <xf numFmtId="14" fontId="0" fillId="0" borderId="20" xfId="0" applyNumberFormat="1" applyBorder="1" applyAlignment="1">
      <alignment horizontal="center" vertical="center"/>
    </xf>
    <xf numFmtId="0" fontId="4" fillId="0" borderId="21" xfId="47" applyNumberFormat="1" applyFont="1" applyBorder="1" applyAlignment="1">
      <alignment horizontal="center" vertical="center"/>
    </xf>
    <xf numFmtId="0" fontId="4" fillId="0" borderId="22" xfId="47" applyNumberFormat="1" applyFont="1" applyBorder="1" applyAlignment="1">
      <alignment horizontal="center" vertical="center"/>
    </xf>
    <xf numFmtId="166" fontId="0" fillId="0" borderId="22" xfId="0" applyNumberFormat="1" applyBorder="1" applyAlignment="1">
      <alignment horizontal="center" vertical="center"/>
    </xf>
    <xf numFmtId="14" fontId="0" fillId="0" borderId="23" xfId="0" applyNumberFormat="1" applyBorder="1" applyAlignment="1">
      <alignment horizontal="center" vertical="center"/>
    </xf>
    <xf numFmtId="14" fontId="0" fillId="0" borderId="19" xfId="0" applyNumberFormat="1" applyBorder="1" applyAlignment="1">
      <alignment horizontal="center" vertical="center"/>
    </xf>
    <xf numFmtId="0" fontId="24" fillId="0" borderId="20" xfId="0" applyFont="1" applyBorder="1" applyAlignment="1">
      <alignment horizontal="center" vertical="center"/>
    </xf>
    <xf numFmtId="14" fontId="0" fillId="0" borderId="21" xfId="0" applyNumberFormat="1" applyBorder="1" applyAlignment="1">
      <alignment horizontal="center" vertical="center"/>
    </xf>
    <xf numFmtId="0" fontId="0" fillId="5" borderId="22" xfId="0" applyFill="1" applyBorder="1" applyAlignment="1">
      <alignment horizontal="center" vertical="center"/>
    </xf>
    <xf numFmtId="0" fontId="16" fillId="5" borderId="22" xfId="0" applyFont="1" applyFill="1" applyBorder="1" applyAlignment="1">
      <alignment horizontal="center" vertical="center" wrapText="1"/>
    </xf>
    <xf numFmtId="0" fontId="24" fillId="0" borderId="23" xfId="0" applyFont="1" applyBorder="1" applyAlignment="1">
      <alignment horizontal="center" vertical="center"/>
    </xf>
    <xf numFmtId="164" fontId="5" fillId="6" borderId="6" xfId="47" applyNumberFormat="1" applyFont="1" applyFill="1" applyBorder="1" applyAlignment="1">
      <alignment horizontal="center" vertical="center" wrapText="1"/>
    </xf>
    <xf numFmtId="0" fontId="15" fillId="0" borderId="0" xfId="0" applyFont="1" applyAlignment="1">
      <alignment horizontal="center"/>
    </xf>
    <xf numFmtId="164" fontId="15" fillId="0" borderId="0" xfId="0" applyNumberFormat="1" applyFont="1" applyAlignment="1">
      <alignment horizontal="center"/>
    </xf>
    <xf numFmtId="0" fontId="9" fillId="0" borderId="1" xfId="46" applyNumberFormat="1" applyBorder="1" applyAlignment="1">
      <alignment horizontal="center" vertical="center"/>
    </xf>
    <xf numFmtId="0" fontId="26" fillId="0" borderId="1" xfId="47" applyNumberFormat="1" applyFont="1" applyBorder="1" applyAlignment="1">
      <alignment horizontal="center" vertical="center"/>
    </xf>
    <xf numFmtId="0" fontId="29" fillId="3" borderId="7" xfId="46" applyFont="1" applyFill="1" applyBorder="1" applyAlignment="1">
      <alignment horizontal="center" vertical="center" wrapText="1"/>
    </xf>
    <xf numFmtId="0" fontId="5" fillId="0" borderId="0" xfId="45" applyFont="1" applyAlignment="1">
      <alignment horizontal="center" vertical="center"/>
    </xf>
    <xf numFmtId="0" fontId="7" fillId="3" borderId="4" xfId="46" applyFont="1" applyFill="1" applyBorder="1" applyAlignment="1">
      <alignment horizontal="center" vertical="center"/>
    </xf>
    <xf numFmtId="0" fontId="7" fillId="3" borderId="0" xfId="46" applyFont="1" applyFill="1" applyBorder="1" applyAlignment="1">
      <alignment horizontal="center" vertical="center"/>
    </xf>
    <xf numFmtId="0" fontId="28" fillId="2" borderId="0" xfId="45" applyFont="1" applyFill="1" applyAlignment="1">
      <alignment horizontal="center" vertical="center"/>
    </xf>
    <xf numFmtId="0" fontId="7" fillId="3" borderId="4" xfId="46" applyFont="1" applyFill="1" applyBorder="1" applyAlignment="1">
      <alignment horizontal="center" vertical="center" wrapText="1"/>
    </xf>
    <xf numFmtId="0" fontId="7" fillId="3" borderId="5" xfId="46" applyFont="1" applyFill="1" applyBorder="1" applyAlignment="1">
      <alignment horizontal="center" vertical="center" wrapText="1"/>
    </xf>
    <xf numFmtId="0" fontId="6" fillId="2" borderId="0" xfId="45" applyFont="1" applyFill="1" applyAlignment="1">
      <alignment horizontal="center" vertical="center"/>
    </xf>
    <xf numFmtId="0" fontId="15" fillId="4" borderId="4" xfId="0" applyFont="1" applyFill="1" applyBorder="1" applyAlignment="1">
      <alignment horizontal="center" vertical="center"/>
    </xf>
    <xf numFmtId="0" fontId="15" fillId="4" borderId="5" xfId="0" applyFont="1" applyFill="1" applyBorder="1" applyAlignment="1">
      <alignment horizontal="center" vertical="center"/>
    </xf>
    <xf numFmtId="0" fontId="29" fillId="3" borderId="4" xfId="46" applyFont="1" applyFill="1" applyBorder="1" applyAlignment="1">
      <alignment horizontal="center" vertical="center" wrapText="1"/>
    </xf>
    <xf numFmtId="0" fontId="29" fillId="3" borderId="5" xfId="46" applyFont="1" applyFill="1" applyBorder="1" applyAlignment="1">
      <alignment horizontal="center" vertical="center" wrapText="1"/>
    </xf>
    <xf numFmtId="0" fontId="12" fillId="3" borderId="14" xfId="0" applyFont="1" applyFill="1" applyBorder="1" applyAlignment="1">
      <alignment horizontal="center" vertical="center"/>
    </xf>
    <xf numFmtId="0" fontId="12" fillId="3" borderId="19"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25"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27"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25" xfId="0" applyFont="1" applyFill="1" applyBorder="1" applyAlignment="1">
      <alignment horizontal="center" vertical="center"/>
    </xf>
    <xf numFmtId="0" fontId="12" fillId="3" borderId="8" xfId="0" applyFont="1" applyFill="1" applyBorder="1" applyAlignment="1">
      <alignment horizontal="center" vertical="center"/>
    </xf>
    <xf numFmtId="164" fontId="5" fillId="6" borderId="25" xfId="47" applyNumberFormat="1" applyFont="1" applyFill="1" applyBorder="1" applyAlignment="1">
      <alignment horizontal="center" vertical="center"/>
    </xf>
    <xf numFmtId="164" fontId="5" fillId="6" borderId="8" xfId="47" applyNumberFormat="1" applyFont="1" applyFill="1" applyBorder="1" applyAlignment="1">
      <alignment horizontal="center" vertical="center"/>
    </xf>
    <xf numFmtId="164" fontId="5" fillId="6" borderId="16" xfId="47" applyNumberFormat="1" applyFont="1" applyFill="1" applyBorder="1" applyAlignment="1">
      <alignment horizontal="center" vertical="center"/>
    </xf>
    <xf numFmtId="164" fontId="5" fillId="6" borderId="20" xfId="47" applyNumberFormat="1" applyFont="1" applyFill="1" applyBorder="1" applyAlignment="1">
      <alignment horizontal="center" vertical="center"/>
    </xf>
    <xf numFmtId="164" fontId="5" fillId="6" borderId="14" xfId="47" applyNumberFormat="1" applyFont="1" applyFill="1" applyBorder="1" applyAlignment="1">
      <alignment horizontal="center" vertical="center"/>
    </xf>
    <xf numFmtId="164" fontId="5" fillId="6" borderId="15" xfId="47" applyNumberFormat="1" applyFont="1" applyFill="1" applyBorder="1" applyAlignment="1">
      <alignment horizontal="center" vertical="center"/>
    </xf>
    <xf numFmtId="0" fontId="27" fillId="2" borderId="0" xfId="45" applyFont="1" applyFill="1" applyAlignment="1">
      <alignment horizontal="center" vertical="center"/>
    </xf>
    <xf numFmtId="164" fontId="5" fillId="6" borderId="24" xfId="47" applyNumberFormat="1" applyFont="1" applyFill="1" applyBorder="1" applyAlignment="1">
      <alignment horizontal="center" vertical="center"/>
    </xf>
    <xf numFmtId="164" fontId="5" fillId="6" borderId="26" xfId="47" applyNumberFormat="1" applyFont="1" applyFill="1" applyBorder="1" applyAlignment="1">
      <alignment horizontal="center" vertical="center"/>
    </xf>
    <xf numFmtId="164" fontId="5" fillId="6" borderId="25" xfId="47" applyNumberFormat="1" applyFont="1" applyFill="1" applyBorder="1" applyAlignment="1">
      <alignment horizontal="center" vertical="center" wrapText="1"/>
    </xf>
    <xf numFmtId="164" fontId="5" fillId="6" borderId="8" xfId="47" applyNumberFormat="1" applyFont="1" applyFill="1" applyBorder="1" applyAlignment="1">
      <alignment horizontal="center" vertical="center" wrapText="1"/>
    </xf>
    <xf numFmtId="164" fontId="25" fillId="6" borderId="25" xfId="47" applyNumberFormat="1" applyFont="1" applyFill="1" applyBorder="1" applyAlignment="1">
      <alignment horizontal="center" vertical="center"/>
    </xf>
    <xf numFmtId="164" fontId="5" fillId="6" borderId="3" xfId="47" applyNumberFormat="1" applyFont="1" applyFill="1" applyBorder="1" applyAlignment="1">
      <alignment horizontal="center" vertical="center"/>
    </xf>
    <xf numFmtId="164" fontId="5" fillId="6" borderId="2" xfId="47" applyNumberFormat="1" applyFont="1" applyFill="1" applyBorder="1" applyAlignment="1">
      <alignment horizontal="center" vertical="center"/>
    </xf>
    <xf numFmtId="0" fontId="4" fillId="5" borderId="1" xfId="47" applyNumberFormat="1" applyFont="1" applyFill="1" applyBorder="1" applyAlignment="1">
      <alignment horizontal="center" vertical="center"/>
    </xf>
    <xf numFmtId="164" fontId="5" fillId="4" borderId="1" xfId="47" applyNumberFormat="1" applyFont="1" applyFill="1" applyBorder="1" applyAlignment="1">
      <alignment horizontal="center" vertical="center"/>
    </xf>
    <xf numFmtId="164" fontId="5" fillId="4" borderId="10" xfId="47" applyNumberFormat="1" applyFont="1" applyFill="1" applyBorder="1" applyAlignment="1">
      <alignment horizontal="center" vertical="center"/>
    </xf>
    <xf numFmtId="164" fontId="5" fillId="6" borderId="1" xfId="47" applyNumberFormat="1" applyFont="1" applyFill="1" applyBorder="1" applyAlignment="1">
      <alignment horizontal="center" vertical="center"/>
    </xf>
    <xf numFmtId="164" fontId="5" fillId="6" borderId="10" xfId="47" applyNumberFormat="1" applyFont="1" applyFill="1" applyBorder="1" applyAlignment="1">
      <alignment horizontal="center" vertical="center"/>
    </xf>
    <xf numFmtId="164" fontId="4" fillId="8" borderId="2" xfId="47" applyNumberFormat="1" applyFont="1" applyFill="1" applyBorder="1" applyAlignment="1">
      <alignment horizontal="center" vertical="center"/>
    </xf>
    <xf numFmtId="164" fontId="4" fillId="8" borderId="1" xfId="47" applyNumberFormat="1" applyFont="1" applyFill="1" applyBorder="1" applyAlignment="1">
      <alignment horizontal="center" vertical="center"/>
    </xf>
    <xf numFmtId="0" fontId="5" fillId="4" borderId="11" xfId="47" applyNumberFormat="1" applyFont="1" applyFill="1" applyBorder="1" applyAlignment="1">
      <alignment horizontal="center" vertical="center"/>
    </xf>
    <xf numFmtId="0" fontId="5" fillId="4" borderId="3" xfId="47" applyNumberFormat="1" applyFont="1" applyFill="1" applyBorder="1" applyAlignment="1">
      <alignment horizontal="center" vertical="center"/>
    </xf>
    <xf numFmtId="0" fontId="5" fillId="6" borderId="3" xfId="47" applyNumberFormat="1" applyFont="1" applyFill="1" applyBorder="1" applyAlignment="1">
      <alignment horizontal="center" vertical="center"/>
    </xf>
    <xf numFmtId="0" fontId="4" fillId="8" borderId="3" xfId="47" applyNumberFormat="1" applyFont="1" applyFill="1" applyBorder="1" applyAlignment="1">
      <alignment horizontal="center" vertical="center"/>
    </xf>
    <xf numFmtId="0" fontId="29" fillId="3" borderId="4" xfId="46" applyFont="1" applyFill="1" applyBorder="1" applyAlignment="1">
      <alignment horizontal="center" vertical="center"/>
    </xf>
    <xf numFmtId="0" fontId="7" fillId="3" borderId="5" xfId="46" applyFont="1" applyFill="1" applyBorder="1" applyAlignment="1">
      <alignment horizontal="center" vertical="center"/>
    </xf>
    <xf numFmtId="0" fontId="0" fillId="0" borderId="1" xfId="0" applyBorder="1" applyAlignment="1">
      <alignment horizontal="center" vertical="center"/>
    </xf>
    <xf numFmtId="166" fontId="4" fillId="5" borderId="10" xfId="47" applyNumberFormat="1" applyFont="1" applyFill="1" applyBorder="1" applyAlignment="1">
      <alignment horizontal="center" vertical="center"/>
    </xf>
    <xf numFmtId="166" fontId="4" fillId="5" borderId="2" xfId="47" applyNumberFormat="1" applyFont="1" applyFill="1" applyBorder="1" applyAlignment="1">
      <alignment horizontal="center" vertical="center"/>
    </xf>
    <xf numFmtId="0" fontId="19" fillId="5" borderId="9" xfId="0" applyFont="1" applyFill="1" applyBorder="1" applyAlignment="1">
      <alignment horizontal="center" vertical="center" wrapText="1"/>
    </xf>
    <xf numFmtId="0" fontId="19" fillId="5" borderId="7" xfId="0" applyFont="1" applyFill="1" applyBorder="1" applyAlignment="1">
      <alignment horizontal="center" vertical="center" wrapText="1"/>
    </xf>
    <xf numFmtId="0" fontId="19" fillId="5" borderId="8" xfId="0" applyFont="1" applyFill="1" applyBorder="1" applyAlignment="1">
      <alignment horizontal="center" vertical="center" wrapText="1"/>
    </xf>
    <xf numFmtId="0" fontId="4" fillId="5" borderId="10" xfId="47" applyNumberFormat="1" applyFont="1" applyFill="1" applyBorder="1" applyAlignment="1">
      <alignment horizontal="center" vertical="center"/>
    </xf>
    <xf numFmtId="0" fontId="4" fillId="5" borderId="2" xfId="47" applyNumberFormat="1" applyFont="1" applyFill="1" applyBorder="1" applyAlignment="1">
      <alignment horizontal="center" vertical="center"/>
    </xf>
    <xf numFmtId="164" fontId="5" fillId="4" borderId="2" xfId="47" applyNumberFormat="1" applyFont="1" applyFill="1" applyBorder="1" applyAlignment="1">
      <alignment horizontal="center" vertical="center"/>
    </xf>
    <xf numFmtId="0" fontId="4" fillId="5" borderId="9" xfId="47" applyNumberFormat="1" applyFont="1" applyFill="1" applyBorder="1" applyAlignment="1">
      <alignment horizontal="center" vertical="center" wrapText="1"/>
    </xf>
    <xf numFmtId="0" fontId="4" fillId="5" borderId="7" xfId="47" applyNumberFormat="1" applyFont="1" applyFill="1" applyBorder="1" applyAlignment="1">
      <alignment horizontal="center" vertical="center" wrapText="1"/>
    </xf>
    <xf numFmtId="0" fontId="4" fillId="5" borderId="8" xfId="47" applyNumberFormat="1" applyFont="1" applyFill="1" applyBorder="1" applyAlignment="1">
      <alignment horizontal="center" vertical="center" wrapText="1"/>
    </xf>
  </cellXfs>
  <cellStyles count="147">
    <cellStyle name="Comma 2" xfId="47"/>
    <cellStyle name="Currency 2" xfId="88"/>
    <cellStyle name="Hiperlink" xfId="1" builtinId="8" hidden="1"/>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6" builtinId="8"/>
    <cellStyle name="Hiperlink Visitado" xfId="2" builtinId="9"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9" builtinId="9" hidden="1"/>
    <cellStyle name="Hiperlink Visitado" xfId="50" builtinId="9" hidden="1"/>
    <cellStyle name="Hiperlink Visitado" xfId="51" builtinId="9" hidden="1"/>
    <cellStyle name="Hiperlink Visitado" xfId="52" builtinId="9" hidden="1"/>
    <cellStyle name="Hiperlink Visitado" xfId="53" builtinId="9" hidden="1"/>
    <cellStyle name="Hiperlink Visitado" xfId="54" builtinId="9" hidden="1"/>
    <cellStyle name="Hiperlink Visitado" xfId="55" builtinId="9" hidden="1"/>
    <cellStyle name="Hiperlink Visitado" xfId="56" builtinId="9" hidden="1"/>
    <cellStyle name="Hiperlink Visitado" xfId="57" builtinId="9" hidden="1"/>
    <cellStyle name="Hiperlink Visitado" xfId="58" builtinId="9" hidden="1"/>
    <cellStyle name="Hiperlink Visitado" xfId="59" builtinId="9" hidden="1"/>
    <cellStyle name="Hiperlink Visitado" xfId="60" builtinId="9" hidden="1"/>
    <cellStyle name="Hiperlink Visitado" xfId="61" builtinId="9" hidden="1"/>
    <cellStyle name="Hiperlink Visitado" xfId="62" builtinId="9" hidden="1"/>
    <cellStyle name="Hiperlink Visitado" xfId="63" builtinId="9" hidden="1"/>
    <cellStyle name="Hiperlink Visitado" xfId="64" builtinId="9" hidden="1"/>
    <cellStyle name="Hiperlink Visitado" xfId="65" builtinId="9" hidden="1"/>
    <cellStyle name="Hiperlink Visitado" xfId="66" builtinId="9" hidden="1"/>
    <cellStyle name="Hiperlink Visitado" xfId="67" builtinId="9" hidden="1"/>
    <cellStyle name="Hiperlink Visitado" xfId="68" builtinId="9" hidden="1"/>
    <cellStyle name="Hiperlink Visitado" xfId="69" builtinId="9" hidden="1"/>
    <cellStyle name="Hiperlink Visitado" xfId="70" builtinId="9" hidden="1"/>
    <cellStyle name="Hiperlink Visitado" xfId="71" builtinId="9" hidden="1"/>
    <cellStyle name="Hiperlink Visitado" xfId="72" builtinId="9" hidden="1"/>
    <cellStyle name="Hiperlink Visitado" xfId="73" builtinId="9" hidden="1"/>
    <cellStyle name="Hiperlink Visitado" xfId="74" builtinId="9" hidden="1"/>
    <cellStyle name="Hiperlink Visitado" xfId="75" builtinId="9" hidden="1"/>
    <cellStyle name="Hiperlink Visitado" xfId="76" builtinId="9" hidden="1"/>
    <cellStyle name="Hiperlink Visitado" xfId="77" builtinId="9" hidden="1"/>
    <cellStyle name="Hiperlink Visitado" xfId="78" builtinId="9" hidden="1"/>
    <cellStyle name="Hiperlink Visitado" xfId="79" builtinId="9" hidden="1"/>
    <cellStyle name="Hiperlink Visitado" xfId="80" builtinId="9" hidden="1"/>
    <cellStyle name="Hiperlink Visitado" xfId="81" builtinId="9" hidden="1"/>
    <cellStyle name="Hiperlink Visitado" xfId="82" builtinId="9" hidden="1"/>
    <cellStyle name="Hiperlink Visitado" xfId="83" builtinId="9" hidden="1"/>
    <cellStyle name="Hiperlink Visitado" xfId="84" builtinId="9" hidden="1"/>
    <cellStyle name="Hiperlink Visitado" xfId="85" builtinId="9" hidden="1"/>
    <cellStyle name="Hiperlink Visitado" xfId="86" builtinId="9" hidden="1"/>
    <cellStyle name="Hiperlink Visitado" xfId="87" builtinId="9" hidden="1"/>
    <cellStyle name="Hiperlink Visitado" xfId="89" builtinId="9" hidden="1"/>
    <cellStyle name="Hiperlink Visitado" xfId="90" builtinId="9" hidden="1"/>
    <cellStyle name="Hiperlink Visitado" xfId="91" builtinId="9" hidden="1"/>
    <cellStyle name="Hiperlink Visitado" xfId="92" builtinId="9" hidden="1"/>
    <cellStyle name="Hiperlink Visitado" xfId="93" builtinId="9" hidden="1"/>
    <cellStyle name="Hiperlink Visitado" xfId="94" builtinId="9" hidden="1"/>
    <cellStyle name="Hiperlink Visitado" xfId="95" builtinId="9" hidden="1"/>
    <cellStyle name="Hiperlink Visitado" xfId="96" builtinId="9" hidden="1"/>
    <cellStyle name="Hiperlink Visitado" xfId="98" builtinId="9" hidden="1"/>
    <cellStyle name="Hiperlink Visitado" xfId="99" builtinId="9" hidden="1"/>
    <cellStyle name="Hiperlink Visitado" xfId="100" builtinId="9" hidden="1"/>
    <cellStyle name="Hiperlink Visitado" xfId="101" builtinId="9" hidden="1"/>
    <cellStyle name="Hiperlink Visitado" xfId="102" builtinId="9" hidden="1"/>
    <cellStyle name="Hiperlink Visitado" xfId="103" builtinId="9" hidden="1"/>
    <cellStyle name="Hiperlink Visitado" xfId="104" builtinId="9" hidden="1"/>
    <cellStyle name="Hiperlink Visitado" xfId="105" builtinId="9" hidden="1"/>
    <cellStyle name="Hiperlink Visitado" xfId="106" builtinId="9" hidden="1"/>
    <cellStyle name="Hiperlink Visitado" xfId="107" builtinId="9" hidden="1"/>
    <cellStyle name="Hiperlink Visitado" xfId="108" builtinId="9" hidden="1"/>
    <cellStyle name="Hiperlink Visitado" xfId="109" builtinId="9" hidden="1"/>
    <cellStyle name="Hiperlink Visitado" xfId="110" builtinId="9" hidden="1"/>
    <cellStyle name="Hiperlink Visitado" xfId="111" builtinId="9" hidden="1"/>
    <cellStyle name="Hiperlink Visitado" xfId="112" builtinId="9" hidden="1"/>
    <cellStyle name="Hiperlink Visitado" xfId="113" builtinId="9" hidden="1"/>
    <cellStyle name="Hiperlink Visitado" xfId="114" builtinId="9" hidden="1"/>
    <cellStyle name="Hiperlink Visitado" xfId="115" builtinId="9" hidden="1"/>
    <cellStyle name="Hiperlink Visitado" xfId="116" builtinId="9" hidden="1"/>
    <cellStyle name="Hiperlink Visitado" xfId="117" builtinId="9" hidden="1"/>
    <cellStyle name="Hiperlink Visitado" xfId="118" builtinId="9" hidden="1"/>
    <cellStyle name="Hiperlink Visitado" xfId="119" builtinId="9" hidden="1"/>
    <cellStyle name="Hiperlink Visitado" xfId="120" builtinId="9" hidden="1"/>
    <cellStyle name="Hiperlink Visitado" xfId="121" builtinId="9" hidden="1"/>
    <cellStyle name="Hiperlink Visitado" xfId="122" builtinId="9" hidden="1"/>
    <cellStyle name="Hiperlink Visitado" xfId="123" builtinId="9" hidden="1"/>
    <cellStyle name="Hiperlink Visitado" xfId="124" builtinId="9" hidden="1"/>
    <cellStyle name="Hiperlink Visitado" xfId="125" builtinId="9" hidden="1"/>
    <cellStyle name="Hiperlink Visitado" xfId="126" builtinId="9" hidden="1"/>
    <cellStyle name="Hiperlink Visitado" xfId="127" builtinId="9" hidden="1"/>
    <cellStyle name="Hiperlink Visitado" xfId="128" builtinId="9" hidden="1"/>
    <cellStyle name="Hiperlink Visitado" xfId="129" builtinId="9" hidden="1"/>
    <cellStyle name="Hiperlink Visitado" xfId="130" builtinId="9" hidden="1"/>
    <cellStyle name="Hiperlink Visitado" xfId="131" builtinId="9" hidden="1"/>
    <cellStyle name="Hiperlink Visitado" xfId="132" builtinId="9" hidden="1"/>
    <cellStyle name="Hiperlink Visitado" xfId="133" builtinId="9" hidden="1"/>
    <cellStyle name="Hiperlink Visitado" xfId="134" builtinId="9" hidden="1"/>
    <cellStyle name="Hiperlink Visitado" xfId="135" builtinId="9" hidden="1"/>
    <cellStyle name="Hiperlink Visitado" xfId="136" builtinId="9" hidden="1"/>
    <cellStyle name="Hiperlink Visitado" xfId="137" builtinId="9" hidden="1"/>
    <cellStyle name="Hiperlink Visitado" xfId="138" builtinId="9" hidden="1"/>
    <cellStyle name="Hiperlink Visitado" xfId="139" builtinId="9" hidden="1"/>
    <cellStyle name="Hiperlink Visitado" xfId="140" builtinId="9" hidden="1"/>
    <cellStyle name="Hiperlink Visitado" xfId="141" builtinId="9" hidden="1"/>
    <cellStyle name="Hiperlink Visitado" xfId="142" builtinId="9" hidden="1"/>
    <cellStyle name="Hiperlink Visitado" xfId="143" builtinId="9" hidden="1"/>
    <cellStyle name="Hiperlink Visitado" xfId="144" builtinId="9" hidden="1"/>
    <cellStyle name="Hiperlink Visitado" xfId="145" builtinId="9" hidden="1"/>
    <cellStyle name="Hiperlink Visitado" xfId="146" builtinId="9" hidden="1"/>
    <cellStyle name="Normal" xfId="0" builtinId="0"/>
    <cellStyle name="Normal 2" xfId="45"/>
    <cellStyle name="Percent 2" xfId="48"/>
    <cellStyle name="Porcentagem" xfId="97" builtinId="5"/>
  </cellStyles>
  <dxfs count="20">
    <dxf>
      <font>
        <color theme="4" tint="0.79998168889431442"/>
      </font>
      <fill>
        <patternFill patternType="solid">
          <fgColor indexed="64"/>
          <bgColor theme="4" tint="0.79998168889431442"/>
        </patternFill>
      </fill>
    </dxf>
    <dxf>
      <font>
        <color theme="4" tint="0.79998168889431442"/>
      </font>
      <fill>
        <patternFill patternType="solid">
          <fgColor indexed="64"/>
          <bgColor theme="4" tint="0.79998168889431442"/>
        </patternFill>
      </fill>
    </dxf>
    <dxf>
      <font>
        <color theme="4" tint="0.79998168889431442"/>
      </font>
      <fill>
        <patternFill patternType="solid">
          <fgColor indexed="64"/>
          <bgColor theme="4" tint="0.79998168889431442"/>
        </patternFill>
      </fill>
    </dxf>
    <dxf>
      <font>
        <color theme="4" tint="0.79998168889431442"/>
      </font>
      <fill>
        <patternFill patternType="solid">
          <fgColor indexed="64"/>
          <bgColor theme="4" tint="0.79998168889431442"/>
        </patternFill>
      </fill>
    </dxf>
    <dxf>
      <font>
        <color theme="4" tint="0.79998168889431442"/>
      </font>
      <fill>
        <patternFill patternType="solid">
          <fgColor indexed="64"/>
          <bgColor theme="4" tint="0.79998168889431442"/>
        </patternFill>
      </fill>
    </dxf>
    <dxf>
      <font>
        <color theme="0"/>
      </font>
      <fill>
        <patternFill patternType="solid">
          <fgColor indexed="64"/>
          <bgColor theme="0" tint="-0.34998626667073579"/>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0" tint="-4.9989318521683403E-2"/>
        </patternFill>
      </fill>
    </dxf>
    <dxf>
      <font>
        <color auto="1"/>
      </font>
      <fill>
        <patternFill patternType="solid">
          <fgColor indexed="64"/>
          <bgColor theme="0" tint="-0.14999847407452621"/>
        </patternFill>
      </fill>
    </dxf>
    <dxf>
      <font>
        <color theme="0"/>
      </font>
      <fill>
        <patternFill patternType="solid">
          <fgColor indexed="64"/>
          <bgColor theme="0" tint="-0.249977111117893"/>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DB1A18"/>
      </font>
      <fill>
        <patternFill patternType="solid">
          <fgColor indexed="64"/>
          <bgColor rgb="FFCF262D"/>
        </patternFill>
      </fill>
    </dxf>
    <dxf>
      <font>
        <color rgb="FF42B131"/>
      </font>
      <fill>
        <patternFill patternType="solid">
          <fgColor indexed="64"/>
          <bgColor rgb="FF38B230"/>
        </patternFill>
      </fill>
    </dxf>
    <dxf>
      <font>
        <color theme="0" tint="-0.34998626667073579"/>
      </font>
      <fill>
        <patternFill patternType="solid">
          <fgColor indexed="64"/>
          <bgColor theme="0" tint="-0.34998626667073579"/>
        </patternFill>
      </fill>
    </dxf>
    <dxf>
      <font>
        <color theme="0" tint="-0.249977111117893"/>
      </font>
      <fill>
        <patternFill patternType="solid">
          <fgColor indexed="64"/>
          <bgColor theme="0" tint="-0.249977111117893"/>
        </patternFill>
      </fill>
    </dxf>
    <dxf>
      <font>
        <color theme="0" tint="-0.14999847407452621"/>
      </font>
      <fill>
        <patternFill patternType="solid">
          <fgColor indexed="64"/>
          <bgColor theme="0" tint="-0.14999847407452621"/>
        </patternFill>
      </fill>
    </dxf>
    <dxf>
      <font>
        <color theme="0" tint="-4.9989318521683403E-2"/>
      </font>
      <fill>
        <patternFill patternType="solid">
          <fgColor indexed="64"/>
          <bgColor theme="0" tint="-4.9989318521683403E-2"/>
        </patternFill>
      </fill>
    </dxf>
  </dxfs>
  <tableStyles count="0" defaultTableStyle="TableStyleMedium9" defaultPivotStyle="PivotStyleLight16"/>
  <colors>
    <mruColors>
      <color rgb="FFF349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8. Valor</a:t>
            </a:r>
            <a:r>
              <a:rPr lang="en-US" baseline="0"/>
              <a:t> Vendido - por Região</a:t>
            </a:r>
            <a:endParaRPr lang="en-US"/>
          </a:p>
        </c:rich>
      </c:tx>
      <c:overlay val="0"/>
    </c:title>
    <c:autoTitleDeleted val="0"/>
    <c:plotArea>
      <c:layout/>
      <c:doughnutChart>
        <c:varyColors val="1"/>
        <c:ser>
          <c:idx val="0"/>
          <c:order val="0"/>
          <c:dLbls>
            <c:spPr>
              <a:noFill/>
              <a:ln>
                <a:noFill/>
              </a:ln>
              <a:effectLst/>
            </c:spPr>
            <c:showLegendKey val="0"/>
            <c:showVal val="1"/>
            <c:showCatName val="0"/>
            <c:showSerName val="0"/>
            <c:showPercent val="1"/>
            <c:showBubbleSize val="0"/>
            <c:showLeaderLines val="1"/>
            <c:extLst>
              <c:ext xmlns:c15="http://schemas.microsoft.com/office/drawing/2012/chart" uri="{CE6537A1-D6FC-4f65-9D91-7224C49458BB}"/>
            </c:extLst>
          </c:dLbls>
          <c:cat>
            <c:strRef>
              <c:f>'4. Meses, Corretores e Área'!$O$8:$O$15</c:f>
              <c:strCache>
                <c:ptCount val="8"/>
                <c:pt idx="0">
                  <c:v>Ferrari</c:v>
                </c:pt>
                <c:pt idx="1">
                  <c:v>Red Bull</c:v>
                </c:pt>
                <c:pt idx="2">
                  <c:v>Ferrari</c:v>
                </c:pt>
                <c:pt idx="3">
                  <c:v>0</c:v>
                </c:pt>
                <c:pt idx="4">
                  <c:v>0</c:v>
                </c:pt>
                <c:pt idx="5">
                  <c:v>0</c:v>
                </c:pt>
                <c:pt idx="6">
                  <c:v>0</c:v>
                </c:pt>
                <c:pt idx="7">
                  <c:v>Outras regiões</c:v>
                </c:pt>
              </c:strCache>
            </c:strRef>
          </c:cat>
          <c:val>
            <c:numRef>
              <c:f>'4. Meses, Corretores e Área'!$P$8:$P$15</c:f>
              <c:numCache>
                <c:formatCode>"R$"#,##0.00</c:formatCode>
                <c:ptCount val="8"/>
                <c:pt idx="0">
                  <c:v>1250000</c:v>
                </c:pt>
                <c:pt idx="1">
                  <c:v>0</c:v>
                </c:pt>
                <c:pt idx="2">
                  <c:v>1250000</c:v>
                </c:pt>
                <c:pt idx="3">
                  <c:v>0</c:v>
                </c:pt>
                <c:pt idx="4">
                  <c:v>0</c:v>
                </c:pt>
                <c:pt idx="5">
                  <c:v>0</c:v>
                </c:pt>
                <c:pt idx="6">
                  <c:v>0</c:v>
                </c:pt>
                <c:pt idx="7">
                  <c:v>0</c:v>
                </c:pt>
              </c:numCache>
            </c:numRef>
          </c:val>
          <c:extLst>
            <c:ext xmlns:c16="http://schemas.microsoft.com/office/drawing/2014/chart" uri="{C3380CC4-5D6E-409C-BE32-E72D297353CC}">
              <c16:uniqueId val="{00000000-2CD7-4E87-961F-59696E9BA27E}"/>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zero"/>
    <c:showDLblsOverMax val="0"/>
  </c:chart>
  <c:printSettings>
    <c:headerFooter/>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9. Valor Vendido - por Vendedor</a:t>
            </a:r>
          </a:p>
        </c:rich>
      </c:tx>
      <c:overlay val="0"/>
    </c:title>
    <c:autoTitleDeleted val="0"/>
    <c:plotArea>
      <c:layout/>
      <c:doughnutChart>
        <c:varyColors val="1"/>
        <c:ser>
          <c:idx val="0"/>
          <c:order val="0"/>
          <c:dLbls>
            <c:spPr>
              <a:noFill/>
              <a:ln>
                <a:noFill/>
              </a:ln>
              <a:effectLst/>
            </c:spPr>
            <c:showLegendKey val="0"/>
            <c:showVal val="1"/>
            <c:showCatName val="0"/>
            <c:showSerName val="0"/>
            <c:showPercent val="1"/>
            <c:showBubbleSize val="0"/>
            <c:showLeaderLines val="1"/>
            <c:extLst>
              <c:ext xmlns:c15="http://schemas.microsoft.com/office/drawing/2012/chart" uri="{CE6537A1-D6FC-4f65-9D91-7224C49458BB}"/>
            </c:extLst>
          </c:dLbls>
          <c:cat>
            <c:strRef>
              <c:f>'4. Meses, Corretores e Área'!$G$8:$G$15</c:f>
              <c:strCache>
                <c:ptCount val="8"/>
                <c:pt idx="0">
                  <c:v>Alonso</c:v>
                </c:pt>
                <c:pt idx="1">
                  <c:v>Vettel</c:v>
                </c:pt>
                <c:pt idx="2">
                  <c:v>Massa</c:v>
                </c:pt>
                <c:pt idx="3">
                  <c:v>0</c:v>
                </c:pt>
                <c:pt idx="4">
                  <c:v>0</c:v>
                </c:pt>
                <c:pt idx="5">
                  <c:v>0</c:v>
                </c:pt>
                <c:pt idx="6">
                  <c:v>0</c:v>
                </c:pt>
                <c:pt idx="7">
                  <c:v>0</c:v>
                </c:pt>
              </c:strCache>
            </c:strRef>
          </c:cat>
          <c:val>
            <c:numRef>
              <c:f>'4. Meses, Corretores e Área'!$J$8:$J$15</c:f>
              <c:numCache>
                <c:formatCode>"R$"#,##0.00</c:formatCode>
                <c:ptCount val="8"/>
                <c:pt idx="0">
                  <c:v>10000</c:v>
                </c:pt>
                <c:pt idx="1">
                  <c:v>0</c:v>
                </c:pt>
                <c:pt idx="2">
                  <c:v>1000000</c:v>
                </c:pt>
                <c:pt idx="3">
                  <c:v>0</c:v>
                </c:pt>
                <c:pt idx="4">
                  <c:v>0</c:v>
                </c:pt>
                <c:pt idx="5">
                  <c:v>0</c:v>
                </c:pt>
                <c:pt idx="6">
                  <c:v>0</c:v>
                </c:pt>
                <c:pt idx="7">
                  <c:v>0</c:v>
                </c:pt>
              </c:numCache>
            </c:numRef>
          </c:val>
          <c:extLst>
            <c:ext xmlns:c16="http://schemas.microsoft.com/office/drawing/2014/chart" uri="{C3380CC4-5D6E-409C-BE32-E72D297353CC}">
              <c16:uniqueId val="{00000000-71A4-4877-80AC-59E074999D5F}"/>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zero"/>
    <c:showDLblsOverMax val="0"/>
  </c:chart>
  <c:printSettings>
    <c:headerFooter/>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10. Valor Negociado - por</a:t>
            </a:r>
            <a:r>
              <a:rPr lang="en-US" baseline="0"/>
              <a:t> Vendedor</a:t>
            </a:r>
            <a:endParaRPr lang="en-US"/>
          </a:p>
        </c:rich>
      </c:tx>
      <c:overlay val="0"/>
    </c:title>
    <c:autoTitleDeleted val="0"/>
    <c:plotArea>
      <c:layout/>
      <c:doughnutChart>
        <c:varyColors val="1"/>
        <c:ser>
          <c:idx val="0"/>
          <c:order val="0"/>
          <c:dLbls>
            <c:spPr>
              <a:noFill/>
              <a:ln>
                <a:noFill/>
              </a:ln>
              <a:effectLst/>
            </c:spPr>
            <c:showLegendKey val="0"/>
            <c:showVal val="1"/>
            <c:showCatName val="0"/>
            <c:showSerName val="0"/>
            <c:showPercent val="1"/>
            <c:showBubbleSize val="0"/>
            <c:showLeaderLines val="1"/>
            <c:extLst>
              <c:ext xmlns:c15="http://schemas.microsoft.com/office/drawing/2012/chart" uri="{CE6537A1-D6FC-4f65-9D91-7224C49458BB}"/>
            </c:extLst>
          </c:dLbls>
          <c:cat>
            <c:strRef>
              <c:f>'4. Meses, Corretores e Área'!$G$8:$G$15</c:f>
              <c:strCache>
                <c:ptCount val="8"/>
                <c:pt idx="0">
                  <c:v>Alonso</c:v>
                </c:pt>
                <c:pt idx="1">
                  <c:v>Vettel</c:v>
                </c:pt>
                <c:pt idx="2">
                  <c:v>Massa</c:v>
                </c:pt>
                <c:pt idx="3">
                  <c:v>0</c:v>
                </c:pt>
                <c:pt idx="4">
                  <c:v>0</c:v>
                </c:pt>
                <c:pt idx="5">
                  <c:v>0</c:v>
                </c:pt>
                <c:pt idx="6">
                  <c:v>0</c:v>
                </c:pt>
                <c:pt idx="7">
                  <c:v>0</c:v>
                </c:pt>
              </c:strCache>
            </c:strRef>
          </c:cat>
          <c:val>
            <c:numRef>
              <c:f>'4. Meses, Corretores e Área'!$K$8:$K$15</c:f>
              <c:numCache>
                <c:formatCode>"R$"#,##0.00</c:formatCode>
                <c:ptCount val="8"/>
                <c:pt idx="0">
                  <c:v>400000</c:v>
                </c:pt>
                <c:pt idx="1">
                  <c:v>150000</c:v>
                </c:pt>
                <c:pt idx="2">
                  <c:v>1000000</c:v>
                </c:pt>
                <c:pt idx="3">
                  <c:v>0</c:v>
                </c:pt>
                <c:pt idx="4">
                  <c:v>0</c:v>
                </c:pt>
                <c:pt idx="5">
                  <c:v>0</c:v>
                </c:pt>
                <c:pt idx="6">
                  <c:v>0</c:v>
                </c:pt>
                <c:pt idx="7">
                  <c:v>0</c:v>
                </c:pt>
              </c:numCache>
            </c:numRef>
          </c:val>
          <c:extLst>
            <c:ext xmlns:c16="http://schemas.microsoft.com/office/drawing/2014/chart" uri="{C3380CC4-5D6E-409C-BE32-E72D297353CC}">
              <c16:uniqueId val="{00000000-92A3-482E-86AE-733A22821450}"/>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zero"/>
    <c:showDLblsOverMax val="0"/>
  </c:chart>
  <c:printSettings>
    <c:headerFooter/>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4. Funil de Vendas</a:t>
            </a:r>
          </a:p>
        </c:rich>
      </c:tx>
      <c:layout/>
      <c:overlay val="0"/>
    </c:title>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'5. Gráficos e Indicadores'!$O$7:$O$11</c:f>
              <c:strCache>
                <c:ptCount val="5"/>
                <c:pt idx="0">
                  <c:v> Vendido </c:v>
                </c:pt>
                <c:pt idx="1">
                  <c:v> Negociação </c:v>
                </c:pt>
                <c:pt idx="2">
                  <c:v> Reunião 2 </c:v>
                </c:pt>
                <c:pt idx="3">
                  <c:v> Reunião 1 </c:v>
                </c:pt>
                <c:pt idx="4">
                  <c:v> Contato Realizado </c:v>
                </c:pt>
              </c:strCache>
            </c:strRef>
          </c:cat>
          <c:val>
            <c:numRef>
              <c:f>'5. Gráficos e Indicadores'!$P$7:$P$11</c:f>
              <c:numCache>
                <c:formatCode>General</c:formatCode>
                <c:ptCount val="5"/>
                <c:pt idx="0">
                  <c:v>2</c:v>
                </c:pt>
                <c:pt idx="1">
                  <c:v>2</c:v>
                </c:pt>
                <c:pt idx="2">
                  <c:v>1</c:v>
                </c:pt>
                <c:pt idx="3">
                  <c:v>3</c:v>
                </c:pt>
                <c:pt idx="4">
                  <c:v>3</c:v>
                </c:pt>
              </c:numCache>
            </c:numRef>
          </c:val>
          <c:extLst>
            <c:ext xmlns:c16="http://schemas.microsoft.com/office/drawing/2014/chart" uri="{C3380CC4-5D6E-409C-BE32-E72D297353CC}">
              <c16:uniqueId val="{00000000-3FF9-4346-9D34-B377A3354A6D}"/>
            </c:ext>
          </c:extLst>
        </c:ser>
        <c:dLbls>
          <c:showLegendKey val="0"/>
          <c:showVal val="1"/>
          <c:showCatName val="0"/>
          <c:showSerName val="0"/>
          <c:showPercent val="0"/>
          <c:showBubbleSize val="0"/>
        </c:dLbls>
        <c:gapWidth val="150"/>
        <c:overlap val="-25"/>
        <c:axId val="109025280"/>
        <c:axId val="175445056"/>
      </c:barChart>
      <c:catAx>
        <c:axId val="109025280"/>
        <c:scaling>
          <c:orientation val="minMax"/>
        </c:scaling>
        <c:delete val="0"/>
        <c:axPos val="l"/>
        <c:numFmt formatCode="General" sourceLinked="0"/>
        <c:majorTickMark val="none"/>
        <c:minorTickMark val="none"/>
        <c:tickLblPos val="nextTo"/>
        <c:crossAx val="175445056"/>
        <c:crosses val="autoZero"/>
        <c:auto val="1"/>
        <c:lblAlgn val="ctr"/>
        <c:lblOffset val="100"/>
        <c:noMultiLvlLbl val="0"/>
      </c:catAx>
      <c:valAx>
        <c:axId val="175445056"/>
        <c:scaling>
          <c:orientation val="minMax"/>
        </c:scaling>
        <c:delete val="1"/>
        <c:axPos val="b"/>
        <c:numFmt formatCode="General" sourceLinked="1"/>
        <c:majorTickMark val="none"/>
        <c:minorTickMark val="none"/>
        <c:tickLblPos val="nextTo"/>
        <c:crossAx val="109025280"/>
        <c:crosses val="autoZero"/>
        <c:crossBetween val="between"/>
      </c:valAx>
    </c:plotArea>
    <c:plotVisOnly val="1"/>
    <c:dispBlanksAs val="gap"/>
    <c:showDLblsOverMax val="0"/>
  </c:chart>
  <c:printSettings>
    <c:headerFooter/>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7. Motivos de Perdas</a:t>
            </a:r>
          </a:p>
        </c:rich>
      </c:tx>
      <c:overlay val="0"/>
    </c:title>
    <c:autoTitleDeleted val="0"/>
    <c:plotArea>
      <c:layout/>
      <c:doughnut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'5. Gráficos e Indicadores'!$E$15:$E$19</c:f>
              <c:strCache>
                <c:ptCount val="5"/>
                <c:pt idx="0">
                  <c:v> Preço Elevado </c:v>
                </c:pt>
                <c:pt idx="1">
                  <c:v> Prazo Incompatível </c:v>
                </c:pt>
                <c:pt idx="2">
                  <c:v> Consultará Familiares </c:v>
                </c:pt>
                <c:pt idx="3">
                  <c:v> Crédito Negado </c:v>
                </c:pt>
                <c:pt idx="4">
                  <c:v> Outros Motivos </c:v>
                </c:pt>
              </c:strCache>
            </c:strRef>
          </c:cat>
          <c:val>
            <c:numRef>
              <c:f>'5. Gráficos e Indicadores'!$F$15:$F$19</c:f>
              <c:numCache>
                <c:formatCode>General</c:formatCode>
                <c:ptCount val="5"/>
                <c:pt idx="0">
                  <c:v>2</c:v>
                </c:pt>
                <c:pt idx="1">
                  <c:v>1</c:v>
                </c:pt>
                <c:pt idx="2">
                  <c:v>0</c:v>
                </c:pt>
                <c:pt idx="3">
                  <c:v>0</c:v>
                </c:pt>
                <c:pt idx="4">
                  <c:v>0</c:v>
                </c:pt>
              </c:numCache>
            </c:numRef>
          </c:val>
          <c:extLst>
            <c:ext xmlns:c16="http://schemas.microsoft.com/office/drawing/2014/chart" uri="{C3380CC4-5D6E-409C-BE32-E72D297353CC}">
              <c16:uniqueId val="{00000000-3647-4093-8458-177467DE6B50}"/>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zero"/>
    <c:showDLblsOverMax val="0"/>
  </c:chart>
  <c:printSettings>
    <c:headerFooter/>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5. Valor</a:t>
            </a:r>
            <a:r>
              <a:rPr lang="en-US" baseline="0"/>
              <a:t> </a:t>
            </a:r>
            <a:r>
              <a:rPr lang="en-US"/>
              <a:t>Negociado x Receita Gerada</a:t>
            </a:r>
          </a:p>
        </c:rich>
      </c:tx>
      <c:overlay val="0"/>
    </c:title>
    <c:autoTitleDeleted val="0"/>
    <c:plotArea>
      <c:layout/>
      <c:barChart>
        <c:barDir val="col"/>
        <c:grouping val="clustered"/>
        <c:varyColors val="0"/>
        <c:ser>
          <c:idx val="0"/>
          <c:order val="0"/>
          <c:tx>
            <c:strRef>
              <c:f>'5. Gráficos e Indicadores'!$B$15</c:f>
              <c:strCache>
                <c:ptCount val="1"/>
                <c:pt idx="0">
                  <c:v>Valor Total Negociado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'5. Gráficos e Indicadores'!$C$15</c:f>
              <c:numCache>
                <c:formatCode>"R$"#,##0.00</c:formatCode>
                <c:ptCount val="1"/>
                <c:pt idx="0">
                  <c:v>1400000</c:v>
                </c:pt>
              </c:numCache>
            </c:numRef>
          </c:val>
          <c:extLst>
            <c:ext xmlns:c16="http://schemas.microsoft.com/office/drawing/2014/chart" uri="{C3380CC4-5D6E-409C-BE32-E72D297353CC}">
              <c16:uniqueId val="{00000000-2BB4-48B0-895C-86D1B7BEF5F1}"/>
            </c:ext>
          </c:extLst>
        </c:ser>
        <c:ser>
          <c:idx val="1"/>
          <c:order val="1"/>
          <c:tx>
            <c:strRef>
              <c:f>'5. Gráficos e Indicadores'!$B$18</c:f>
              <c:strCache>
                <c:ptCount val="1"/>
                <c:pt idx="0">
                  <c:v>Receita Gerada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'5. Gráficos e Indicadores'!$C$18</c:f>
              <c:numCache>
                <c:formatCode>"R$"#,##0.00</c:formatCode>
                <c:ptCount val="1"/>
                <c:pt idx="0">
                  <c:v>1250000</c:v>
                </c:pt>
              </c:numCache>
            </c:numRef>
          </c:val>
          <c:extLst>
            <c:ext xmlns:c16="http://schemas.microsoft.com/office/drawing/2014/chart" uri="{C3380CC4-5D6E-409C-BE32-E72D297353CC}">
              <c16:uniqueId val="{00000001-2BB4-48B0-895C-86D1B7BEF5F1}"/>
            </c:ext>
          </c:extLst>
        </c:ser>
        <c:dLbls>
          <c:showLegendKey val="0"/>
          <c:showVal val="1"/>
          <c:showCatName val="0"/>
          <c:showSerName val="0"/>
          <c:showPercent val="0"/>
          <c:showBubbleSize val="0"/>
        </c:dLbls>
        <c:gapWidth val="75"/>
        <c:axId val="109294080"/>
        <c:axId val="175497216"/>
      </c:barChart>
      <c:catAx>
        <c:axId val="109294080"/>
        <c:scaling>
          <c:orientation val="minMax"/>
        </c:scaling>
        <c:delete val="1"/>
        <c:axPos val="b"/>
        <c:majorTickMark val="none"/>
        <c:minorTickMark val="none"/>
        <c:tickLblPos val="nextTo"/>
        <c:crossAx val="175497216"/>
        <c:crosses val="autoZero"/>
        <c:auto val="1"/>
        <c:lblAlgn val="ctr"/>
        <c:lblOffset val="100"/>
        <c:noMultiLvlLbl val="0"/>
      </c:catAx>
      <c:valAx>
        <c:axId val="175497216"/>
        <c:scaling>
          <c:orientation val="minMax"/>
          <c:min val="0"/>
        </c:scaling>
        <c:delete val="0"/>
        <c:axPos val="l"/>
        <c:numFmt formatCode="&quot;R$&quot;#,##0.00" sourceLinked="1"/>
        <c:majorTickMark val="none"/>
        <c:minorTickMark val="none"/>
        <c:tickLblPos val="nextTo"/>
        <c:crossAx val="109294080"/>
        <c:crosses val="autoZero"/>
        <c:crossBetween val="between"/>
      </c:valAx>
    </c:plotArea>
    <c:legend>
      <c:legendPos val="b"/>
      <c:overlay val="0"/>
    </c:legend>
    <c:plotVisOnly val="1"/>
    <c:dispBlanksAs val="gap"/>
    <c:showDLblsOverMax val="0"/>
  </c:chart>
  <c:printSettings>
    <c:headerFooter/>
    <c:pageMargins b="1" l="0.75000000000000011" r="0.7500000000000001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6. Receita Gerada por Mês</a:t>
            </a:r>
          </a:p>
        </c:rich>
      </c:tx>
      <c:overlay val="0"/>
    </c:title>
    <c:autoTitleDeleted val="0"/>
    <c:plotArea>
      <c:layout/>
      <c:lineChart>
        <c:grouping val="standard"/>
        <c:varyColors val="0"/>
        <c:ser>
          <c:idx val="0"/>
          <c:order val="0"/>
          <c:tx>
            <c:strRef>
              <c:f>'4. Meses, Corretores e Área'!$D$7</c:f>
              <c:strCache>
                <c:ptCount val="1"/>
                <c:pt idx="0">
                  <c:v>Valor Vendido</c:v>
                </c:pt>
              </c:strCache>
            </c:strRef>
          </c:tx>
          <c:marker>
            <c:symbol val="none"/>
          </c:marker>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 Meses, Corretores e Área'!$B$8:$B$19</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'4. Meses, Corretores e Área'!$D$8:$D$19</c:f>
              <c:numCache>
                <c:formatCode>"R$"#,##0.00</c:formatCode>
                <c:ptCount val="12"/>
                <c:pt idx="0">
                  <c:v>0</c:v>
                </c:pt>
                <c:pt idx="1">
                  <c:v>0</c:v>
                </c:pt>
                <c:pt idx="2">
                  <c:v>1000000</c:v>
                </c:pt>
                <c:pt idx="3">
                  <c:v>250000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F832-4EEB-AE3A-5B842DF13283}"/>
            </c:ext>
          </c:extLst>
        </c:ser>
        <c:dLbls>
          <c:showLegendKey val="0"/>
          <c:showVal val="1"/>
          <c:showCatName val="0"/>
          <c:showSerName val="0"/>
          <c:showPercent val="0"/>
          <c:showBubbleSize val="0"/>
        </c:dLbls>
        <c:smooth val="0"/>
        <c:axId val="109295616"/>
        <c:axId val="175498944"/>
      </c:lineChart>
      <c:catAx>
        <c:axId val="109295616"/>
        <c:scaling>
          <c:orientation val="minMax"/>
        </c:scaling>
        <c:delete val="0"/>
        <c:axPos val="b"/>
        <c:numFmt formatCode="General" sourceLinked="0"/>
        <c:majorTickMark val="none"/>
        <c:minorTickMark val="none"/>
        <c:tickLblPos val="nextTo"/>
        <c:spPr>
          <a:ln w="9525">
            <a:noFill/>
          </a:ln>
        </c:spPr>
        <c:crossAx val="175498944"/>
        <c:crosses val="autoZero"/>
        <c:auto val="1"/>
        <c:lblAlgn val="ctr"/>
        <c:lblOffset val="100"/>
        <c:noMultiLvlLbl val="0"/>
      </c:catAx>
      <c:valAx>
        <c:axId val="175498944"/>
        <c:scaling>
          <c:orientation val="minMax"/>
        </c:scaling>
        <c:delete val="1"/>
        <c:axPos val="l"/>
        <c:numFmt formatCode="&quot;R$&quot;#,##0.00" sourceLinked="1"/>
        <c:majorTickMark val="none"/>
        <c:minorTickMark val="none"/>
        <c:tickLblPos val="nextTo"/>
        <c:crossAx val="109295616"/>
        <c:crosses val="autoZero"/>
        <c:crossBetween val="between"/>
      </c:valAx>
    </c:plotArea>
    <c:legend>
      <c:legendPos val="b"/>
      <c:overlay val="0"/>
    </c:legend>
    <c:plotVisOnly val="1"/>
    <c:dispBlanksAs val="gap"/>
    <c:showDLblsOverMax val="0"/>
  </c:chart>
  <c:printSettings>
    <c:headerFooter/>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215900</xdr:colOff>
      <xdr:row>5</xdr:row>
      <xdr:rowOff>0</xdr:rowOff>
    </xdr:from>
    <xdr:to>
      <xdr:col>1</xdr:col>
      <xdr:colOff>215900</xdr:colOff>
      <xdr:row>5</xdr:row>
      <xdr:rowOff>0</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16637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1219200</xdr:colOff>
      <xdr:row>1</xdr:row>
      <xdr:rowOff>0</xdr:rowOff>
    </xdr:from>
    <xdr:to>
      <xdr:col>1</xdr:col>
      <xdr:colOff>1219200</xdr:colOff>
      <xdr:row>2</xdr:row>
      <xdr:rowOff>165100</xdr:rowOff>
    </xdr:to>
    <xdr:pic>
      <xdr:nvPicPr>
        <xdr:cNvPr id="3" name="Picture 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82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1219200</xdr:colOff>
      <xdr:row>1</xdr:row>
      <xdr:rowOff>0</xdr:rowOff>
    </xdr:from>
    <xdr:to>
      <xdr:col>1</xdr:col>
      <xdr:colOff>1219200</xdr:colOff>
      <xdr:row>2</xdr:row>
      <xdr:rowOff>114300</xdr:rowOff>
    </xdr:to>
    <xdr:pic>
      <xdr:nvPicPr>
        <xdr:cNvPr id="5" name="Picture 3">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82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1219200</xdr:colOff>
      <xdr:row>1</xdr:row>
      <xdr:rowOff>0</xdr:rowOff>
    </xdr:from>
    <xdr:to>
      <xdr:col>1</xdr:col>
      <xdr:colOff>1219200</xdr:colOff>
      <xdr:row>2</xdr:row>
      <xdr:rowOff>127000</xdr:rowOff>
    </xdr:to>
    <xdr:pic>
      <xdr:nvPicPr>
        <xdr:cNvPr id="7" name="Picture 3">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82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0</xdr:colOff>
      <xdr:row>5</xdr:row>
      <xdr:rowOff>0</xdr:rowOff>
    </xdr:to>
    <xdr:pic>
      <xdr:nvPicPr>
        <xdr:cNvPr id="9" name="Picture 3">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 y="16637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1219200</xdr:colOff>
      <xdr:row>1</xdr:row>
      <xdr:rowOff>0</xdr:rowOff>
    </xdr:from>
    <xdr:to>
      <xdr:col>1</xdr:col>
      <xdr:colOff>1219200</xdr:colOff>
      <xdr:row>2</xdr:row>
      <xdr:rowOff>127000</xdr:rowOff>
    </xdr:to>
    <xdr:pic>
      <xdr:nvPicPr>
        <xdr:cNvPr id="10" name="Picture 3">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165100</xdr:rowOff>
    </xdr:to>
    <xdr:pic>
      <xdr:nvPicPr>
        <xdr:cNvPr id="12" name="Picture 3">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114300</xdr:rowOff>
    </xdr:to>
    <xdr:pic>
      <xdr:nvPicPr>
        <xdr:cNvPr id="13" name="Picture 3">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127000</xdr:rowOff>
    </xdr:to>
    <xdr:pic>
      <xdr:nvPicPr>
        <xdr:cNvPr id="14" name="Picture 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165100</xdr:rowOff>
    </xdr:to>
    <xdr:pic>
      <xdr:nvPicPr>
        <xdr:cNvPr id="15" name="Picture 3">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114300</xdr:rowOff>
    </xdr:to>
    <xdr:pic>
      <xdr:nvPicPr>
        <xdr:cNvPr id="16" name="Picture 3">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127000</xdr:rowOff>
    </xdr:to>
    <xdr:pic>
      <xdr:nvPicPr>
        <xdr:cNvPr id="17" name="Picture 3">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0</xdr:colOff>
      <xdr:row>2</xdr:row>
      <xdr:rowOff>127000</xdr:rowOff>
    </xdr:to>
    <xdr:pic>
      <xdr:nvPicPr>
        <xdr:cNvPr id="3" name="Picture 3">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2</xdr:col>
      <xdr:colOff>1219200</xdr:colOff>
      <xdr:row>2</xdr:row>
      <xdr:rowOff>165100</xdr:rowOff>
    </xdr:to>
    <xdr:pic>
      <xdr:nvPicPr>
        <xdr:cNvPr id="7" name="Picture 3">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61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2</xdr:col>
      <xdr:colOff>1219200</xdr:colOff>
      <xdr:row>2</xdr:row>
      <xdr:rowOff>114300</xdr:rowOff>
    </xdr:to>
    <xdr:pic>
      <xdr:nvPicPr>
        <xdr:cNvPr id="8" name="Picture 3">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61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2</xdr:col>
      <xdr:colOff>1219200</xdr:colOff>
      <xdr:row>2</xdr:row>
      <xdr:rowOff>127000</xdr:rowOff>
    </xdr:to>
    <xdr:pic>
      <xdr:nvPicPr>
        <xdr:cNvPr id="9" name="Picture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61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1219200</xdr:colOff>
      <xdr:row>1</xdr:row>
      <xdr:rowOff>0</xdr:rowOff>
    </xdr:from>
    <xdr:to>
      <xdr:col>1</xdr:col>
      <xdr:colOff>1219200</xdr:colOff>
      <xdr:row>2</xdr:row>
      <xdr:rowOff>127000</xdr:rowOff>
    </xdr:to>
    <xdr:pic>
      <xdr:nvPicPr>
        <xdr:cNvPr id="10" name="Picture 3">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165100</xdr:rowOff>
    </xdr:to>
    <xdr:pic>
      <xdr:nvPicPr>
        <xdr:cNvPr id="12" name="Picture 3">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114300</xdr:rowOff>
    </xdr:to>
    <xdr:pic>
      <xdr:nvPicPr>
        <xdr:cNvPr id="13" name="Picture 3">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127000</xdr:rowOff>
    </xdr:to>
    <xdr:pic>
      <xdr:nvPicPr>
        <xdr:cNvPr id="14" name="Picture 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165100</xdr:rowOff>
    </xdr:to>
    <xdr:pic>
      <xdr:nvPicPr>
        <xdr:cNvPr id="15" name="Picture 3">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114300</xdr:rowOff>
    </xdr:to>
    <xdr:pic>
      <xdr:nvPicPr>
        <xdr:cNvPr id="16" name="Picture 3">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127000</xdr:rowOff>
    </xdr:to>
    <xdr:pic>
      <xdr:nvPicPr>
        <xdr:cNvPr id="17" name="Picture 3">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165100</xdr:rowOff>
    </xdr:to>
    <xdr:pic>
      <xdr:nvPicPr>
        <xdr:cNvPr id="18" name="Picture 3">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114300</xdr:rowOff>
    </xdr:to>
    <xdr:pic>
      <xdr:nvPicPr>
        <xdr:cNvPr id="19" name="Picture 3">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127000</xdr:rowOff>
    </xdr:to>
    <xdr:pic>
      <xdr:nvPicPr>
        <xdr:cNvPr id="20" name="Picture 3">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165100</xdr:rowOff>
    </xdr:to>
    <xdr:pic>
      <xdr:nvPicPr>
        <xdr:cNvPr id="21" name="Picture 3">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114300</xdr:rowOff>
    </xdr:to>
    <xdr:pic>
      <xdr:nvPicPr>
        <xdr:cNvPr id="22" name="Picture 3">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3</xdr:col>
      <xdr:colOff>1219200</xdr:colOff>
      <xdr:row>2</xdr:row>
      <xdr:rowOff>127000</xdr:rowOff>
    </xdr:to>
    <xdr:pic>
      <xdr:nvPicPr>
        <xdr:cNvPr id="23" name="Picture 3">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0</xdr:colOff>
      <xdr:row>2</xdr:row>
      <xdr:rowOff>127000</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130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165100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114300</xdr:rowOff>
    </xdr:to>
    <xdr:pic>
      <xdr:nvPicPr>
        <xdr:cNvPr id="5" name="Picture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127000</xdr:rowOff>
    </xdr:to>
    <xdr:pic>
      <xdr:nvPicPr>
        <xdr:cNvPr id="6" name="Picture 3">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30</xdr:row>
      <xdr:rowOff>50800</xdr:rowOff>
    </xdr:from>
    <xdr:to>
      <xdr:col>6</xdr:col>
      <xdr:colOff>749300</xdr:colOff>
      <xdr:row>51</xdr:row>
      <xdr:rowOff>152400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990600</xdr:colOff>
      <xdr:row>30</xdr:row>
      <xdr:rowOff>63500</xdr:rowOff>
    </xdr:from>
    <xdr:to>
      <xdr:col>11</xdr:col>
      <xdr:colOff>12700</xdr:colOff>
      <xdr:row>51</xdr:row>
      <xdr:rowOff>165100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266700</xdr:colOff>
      <xdr:row>30</xdr:row>
      <xdr:rowOff>63500</xdr:rowOff>
    </xdr:from>
    <xdr:to>
      <xdr:col>16</xdr:col>
      <xdr:colOff>215900</xdr:colOff>
      <xdr:row>51</xdr:row>
      <xdr:rowOff>165100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0</xdr:colOff>
      <xdr:row>1</xdr:row>
      <xdr:rowOff>0</xdr:rowOff>
    </xdr:from>
    <xdr:to>
      <xdr:col>2</xdr:col>
      <xdr:colOff>0</xdr:colOff>
      <xdr:row>2</xdr:row>
      <xdr:rowOff>127000</xdr:rowOff>
    </xdr:to>
    <xdr:pic>
      <xdr:nvPicPr>
        <xdr:cNvPr id="25" name="Picture 3">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130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165100</xdr:rowOff>
    </xdr:to>
    <xdr:pic>
      <xdr:nvPicPr>
        <xdr:cNvPr id="27" name="Picture 3">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114300</xdr:rowOff>
    </xdr:to>
    <xdr:pic>
      <xdr:nvPicPr>
        <xdr:cNvPr id="28" name="Picture 3">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127000</xdr:rowOff>
    </xdr:to>
    <xdr:pic>
      <xdr:nvPicPr>
        <xdr:cNvPr id="29" name="Picture 3">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1219200</xdr:colOff>
      <xdr:row>1</xdr:row>
      <xdr:rowOff>0</xdr:rowOff>
    </xdr:from>
    <xdr:to>
      <xdr:col>2</xdr:col>
      <xdr:colOff>0</xdr:colOff>
      <xdr:row>2</xdr:row>
      <xdr:rowOff>127000</xdr:rowOff>
    </xdr:to>
    <xdr:pic>
      <xdr:nvPicPr>
        <xdr:cNvPr id="30" name="Picture 3">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0</xdr:colOff>
      <xdr:row>2</xdr:row>
      <xdr:rowOff>165100</xdr:rowOff>
    </xdr:to>
    <xdr:pic>
      <xdr:nvPicPr>
        <xdr:cNvPr id="31" name="Picture 3">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28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0</xdr:colOff>
      <xdr:row>2</xdr:row>
      <xdr:rowOff>114300</xdr:rowOff>
    </xdr:to>
    <xdr:pic>
      <xdr:nvPicPr>
        <xdr:cNvPr id="32" name="Picture 3">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28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0</xdr:colOff>
      <xdr:row>2</xdr:row>
      <xdr:rowOff>127000</xdr:rowOff>
    </xdr:to>
    <xdr:pic>
      <xdr:nvPicPr>
        <xdr:cNvPr id="33" name="Picture 3">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28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0</xdr:colOff>
      <xdr:row>2</xdr:row>
      <xdr:rowOff>165100</xdr:rowOff>
    </xdr:to>
    <xdr:pic>
      <xdr:nvPicPr>
        <xdr:cNvPr id="34" name="Picture 3">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28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0</xdr:colOff>
      <xdr:row>2</xdr:row>
      <xdr:rowOff>114300</xdr:rowOff>
    </xdr:to>
    <xdr:pic>
      <xdr:nvPicPr>
        <xdr:cNvPr id="35" name="Picture 3">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28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0</xdr:colOff>
      <xdr:row>2</xdr:row>
      <xdr:rowOff>127000</xdr:rowOff>
    </xdr:to>
    <xdr:pic>
      <xdr:nvPicPr>
        <xdr:cNvPr id="36" name="Picture 3">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28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0</xdr:colOff>
      <xdr:row>2</xdr:row>
      <xdr:rowOff>127000</xdr:rowOff>
    </xdr:to>
    <xdr:pic>
      <xdr:nvPicPr>
        <xdr:cNvPr id="2" name="Picture 3">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130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114300</xdr:rowOff>
    </xdr:to>
    <xdr:pic>
      <xdr:nvPicPr>
        <xdr:cNvPr id="5" name="Picture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127000</xdr:rowOff>
    </xdr:to>
    <xdr:pic>
      <xdr:nvPicPr>
        <xdr:cNvPr id="6" name="Picture 3">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22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31750</xdr:colOff>
      <xdr:row>5</xdr:row>
      <xdr:rowOff>25400</xdr:rowOff>
    </xdr:from>
    <xdr:to>
      <xdr:col>12</xdr:col>
      <xdr:colOff>368300</xdr:colOff>
      <xdr:row>12</xdr:row>
      <xdr:rowOff>76200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1384300</xdr:colOff>
      <xdr:row>20</xdr:row>
      <xdr:rowOff>101600</xdr:rowOff>
    </xdr:from>
    <xdr:to>
      <xdr:col>12</xdr:col>
      <xdr:colOff>368300</xdr:colOff>
      <xdr:row>48</xdr:row>
      <xdr:rowOff>76200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xdr:colOff>
      <xdr:row>13</xdr:row>
      <xdr:rowOff>25406</xdr:rowOff>
    </xdr:from>
    <xdr:to>
      <xdr:col>12</xdr:col>
      <xdr:colOff>381000</xdr:colOff>
      <xdr:row>19</xdr:row>
      <xdr:rowOff>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635000</xdr:colOff>
      <xdr:row>20</xdr:row>
      <xdr:rowOff>114300</xdr:rowOff>
    </xdr:from>
    <xdr:to>
      <xdr:col>8</xdr:col>
      <xdr:colOff>1104900</xdr:colOff>
      <xdr:row>48</xdr:row>
      <xdr:rowOff>63500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0</xdr:colOff>
      <xdr:row>1</xdr:row>
      <xdr:rowOff>0</xdr:rowOff>
    </xdr:from>
    <xdr:to>
      <xdr:col>2</xdr:col>
      <xdr:colOff>0</xdr:colOff>
      <xdr:row>2</xdr:row>
      <xdr:rowOff>127000</xdr:rowOff>
    </xdr:to>
    <xdr:pic>
      <xdr:nvPicPr>
        <xdr:cNvPr id="15" name="Picture 3">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94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165100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114300</xdr:rowOff>
    </xdr:to>
    <xdr:pic>
      <xdr:nvPicPr>
        <xdr:cNvPr id="17" name="Picture 3">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127000</xdr:rowOff>
    </xdr:to>
    <xdr:pic>
      <xdr:nvPicPr>
        <xdr:cNvPr id="18" name="Picture 3">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xdr:row>
      <xdr:rowOff>0</xdr:rowOff>
    </xdr:from>
    <xdr:to>
      <xdr:col>2</xdr:col>
      <xdr:colOff>0</xdr:colOff>
      <xdr:row>2</xdr:row>
      <xdr:rowOff>127000</xdr:rowOff>
    </xdr:to>
    <xdr:pic>
      <xdr:nvPicPr>
        <xdr:cNvPr id="19" name="Picture 3">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94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165100</xdr:rowOff>
    </xdr:to>
    <xdr:pic>
      <xdr:nvPicPr>
        <xdr:cNvPr id="21" name="Picture 3">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114300</xdr:rowOff>
    </xdr:to>
    <xdr:pic>
      <xdr:nvPicPr>
        <xdr:cNvPr id="22" name="Picture 3">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1219200</xdr:colOff>
      <xdr:row>1</xdr:row>
      <xdr:rowOff>0</xdr:rowOff>
    </xdr:from>
    <xdr:to>
      <xdr:col>3</xdr:col>
      <xdr:colOff>0</xdr:colOff>
      <xdr:row>2</xdr:row>
      <xdr:rowOff>127000</xdr:rowOff>
    </xdr:to>
    <xdr:pic>
      <xdr:nvPicPr>
        <xdr:cNvPr id="23" name="Picture 3">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165100</xdr:rowOff>
    </xdr:to>
    <xdr:pic>
      <xdr:nvPicPr>
        <xdr:cNvPr id="25" name="Picture 3">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114300</xdr:rowOff>
    </xdr:to>
    <xdr:pic>
      <xdr:nvPicPr>
        <xdr:cNvPr id="26" name="Picture 3">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127000</xdr:rowOff>
    </xdr:to>
    <xdr:pic>
      <xdr:nvPicPr>
        <xdr:cNvPr id="27" name="Picture 3">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165100</xdr:rowOff>
    </xdr:to>
    <xdr:pic>
      <xdr:nvPicPr>
        <xdr:cNvPr id="28" name="Picture 3">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0" y="1143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114300</xdr:rowOff>
    </xdr:to>
    <xdr:pic>
      <xdr:nvPicPr>
        <xdr:cNvPr id="29" name="Picture 3">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0" y="114300"/>
          <a:ext cx="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127000</xdr:rowOff>
    </xdr:to>
    <xdr:pic>
      <xdr:nvPicPr>
        <xdr:cNvPr id="30" name="Picture 3">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0"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165100</xdr:rowOff>
    </xdr:to>
    <xdr:pic>
      <xdr:nvPicPr>
        <xdr:cNvPr id="24" name="Picture 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114300</xdr:rowOff>
    </xdr:to>
    <xdr:pic>
      <xdr:nvPicPr>
        <xdr:cNvPr id="31" name="Picture 3">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127000</xdr:rowOff>
    </xdr:to>
    <xdr:pic>
      <xdr:nvPicPr>
        <xdr:cNvPr id="32" name="Picture 3">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165100</xdr:rowOff>
    </xdr:to>
    <xdr:pic>
      <xdr:nvPicPr>
        <xdr:cNvPr id="33" name="Picture 3">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114300</xdr:rowOff>
    </xdr:to>
    <xdr:pic>
      <xdr:nvPicPr>
        <xdr:cNvPr id="34" name="Picture 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1219200</xdr:colOff>
      <xdr:row>1</xdr:row>
      <xdr:rowOff>0</xdr:rowOff>
    </xdr:from>
    <xdr:to>
      <xdr:col>4</xdr:col>
      <xdr:colOff>6350</xdr:colOff>
      <xdr:row>2</xdr:row>
      <xdr:rowOff>127000</xdr:rowOff>
    </xdr:to>
    <xdr:pic>
      <xdr:nvPicPr>
        <xdr:cNvPr id="35" name="Picture 3">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14300"/>
          <a:ext cx="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r@r" TargetMode="External"/><Relationship Id="rId7" Type="http://schemas.openxmlformats.org/officeDocument/2006/relationships/comments" Target="../comments2.xml"/><Relationship Id="rId2" Type="http://schemas.openxmlformats.org/officeDocument/2006/relationships/hyperlink" Target="mailto:vag@v" TargetMode="External"/><Relationship Id="rId1" Type="http://schemas.openxmlformats.org/officeDocument/2006/relationships/hyperlink" Target="mailto:rrafale@rafal"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2">
    <pageSetUpPr fitToPage="1"/>
  </sheetPr>
  <dimension ref="B1:V16"/>
  <sheetViews>
    <sheetView showGridLines="0" workbookViewId="0">
      <selection activeCell="G4" sqref="G4:H4"/>
    </sheetView>
  </sheetViews>
  <sheetFormatPr defaultColWidth="9.140625" defaultRowHeight="15" customHeight="1" x14ac:dyDescent="0.2"/>
  <cols>
    <col min="1" max="1" width="4.42578125" style="6" customWidth="1"/>
    <col min="2" max="2" width="33.7109375" style="6" customWidth="1"/>
    <col min="3" max="3" width="3.140625" style="6" customWidth="1"/>
    <col min="4" max="4" width="32.42578125" style="6" customWidth="1"/>
    <col min="5" max="5" width="2.140625" style="6" customWidth="1"/>
    <col min="6" max="6" width="23.140625" style="6" customWidth="1"/>
    <col min="7" max="7" width="24.140625" style="6" customWidth="1"/>
    <col min="8" max="8" width="4.7109375" style="6" customWidth="1"/>
    <col min="9" max="9" width="32.42578125" style="6" customWidth="1"/>
    <col min="10" max="10" width="1.140625" style="6" customWidth="1"/>
    <col min="11" max="11" width="20" style="6" customWidth="1"/>
    <col min="12" max="12" width="28.140625" style="6" customWidth="1"/>
    <col min="13" max="13" width="1.140625" style="6" customWidth="1"/>
    <col min="14" max="14" width="15.85546875" style="6" customWidth="1"/>
    <col min="15" max="15" width="25.28515625" style="6" customWidth="1"/>
    <col min="16" max="44" width="15.42578125" style="6" customWidth="1"/>
    <col min="45" max="45" width="17" style="6" customWidth="1"/>
    <col min="46" max="46" width="15.140625" style="6" customWidth="1"/>
    <col min="47" max="47" width="11.140625" style="6" bestFit="1" customWidth="1"/>
    <col min="48" max="48" width="9.140625" style="6"/>
    <col min="49" max="49" width="11.140625" style="6" bestFit="1" customWidth="1"/>
    <col min="50" max="53" width="9.140625" style="6"/>
    <col min="54" max="54" width="24" style="6" customWidth="1"/>
    <col min="55" max="57" width="9.42578125" style="6" customWidth="1"/>
    <col min="58" max="16384" width="9.140625" style="6"/>
  </cols>
  <sheetData>
    <row r="1" spans="2:22" s="4" customFormat="1" ht="9" customHeight="1" x14ac:dyDescent="0.2">
      <c r="B1" s="3"/>
      <c r="C1" s="3"/>
      <c r="D1" s="3"/>
      <c r="E1" s="3"/>
      <c r="F1" s="3"/>
      <c r="G1" s="3"/>
      <c r="H1" s="3"/>
      <c r="I1" s="3"/>
      <c r="J1" s="3"/>
      <c r="K1" s="3"/>
      <c r="L1" s="12" t="s">
        <v>7</v>
      </c>
      <c r="M1" s="3"/>
    </row>
    <row r="2" spans="2:22" s="4" customFormat="1" x14ac:dyDescent="0.2">
      <c r="B2" s="3"/>
      <c r="C2" s="3"/>
      <c r="D2" s="149"/>
      <c r="E2" s="149"/>
      <c r="F2" s="3"/>
      <c r="G2" s="3"/>
      <c r="H2" s="3"/>
      <c r="I2" s="3"/>
      <c r="J2" s="3"/>
      <c r="K2" s="3"/>
      <c r="L2" s="12" t="s">
        <v>8</v>
      </c>
      <c r="M2" s="3"/>
    </row>
    <row r="3" spans="2:22" s="4" customFormat="1" ht="56.1" customHeight="1" x14ac:dyDescent="0.2">
      <c r="B3" s="3"/>
      <c r="D3" s="152"/>
      <c r="E3" s="155"/>
      <c r="F3" s="155"/>
      <c r="G3" s="155"/>
      <c r="H3" s="155"/>
      <c r="I3" s="155"/>
      <c r="J3" s="108"/>
      <c r="K3" s="108"/>
      <c r="L3" s="3"/>
      <c r="M3" s="3"/>
    </row>
    <row r="4" spans="2:22" s="5" customFormat="1" ht="36.950000000000003" customHeight="1" x14ac:dyDescent="0.2">
      <c r="B4" s="9" t="s">
        <v>0</v>
      </c>
      <c r="C4" s="153" t="s">
        <v>1</v>
      </c>
      <c r="D4" s="154"/>
      <c r="E4" s="156" t="s">
        <v>11</v>
      </c>
      <c r="F4" s="157"/>
      <c r="G4" s="158" t="s">
        <v>12</v>
      </c>
      <c r="H4" s="159"/>
      <c r="I4" s="148" t="s">
        <v>51</v>
      </c>
      <c r="J4" s="153" t="s">
        <v>52</v>
      </c>
      <c r="K4" s="154"/>
      <c r="L4" s="67"/>
      <c r="M4" s="107"/>
      <c r="N4" s="109"/>
    </row>
    <row r="6" spans="2:22" s="16" customFormat="1" ht="18.75" customHeight="1" x14ac:dyDescent="0.2">
      <c r="D6" s="17"/>
      <c r="E6" s="17"/>
    </row>
    <row r="7" spans="2:22" s="16" customFormat="1" ht="39.950000000000003" customHeight="1" x14ac:dyDescent="0.2">
      <c r="B7" s="28" t="s">
        <v>78</v>
      </c>
      <c r="D7" s="29" t="s">
        <v>79</v>
      </c>
      <c r="E7" s="23"/>
      <c r="F7" s="29" t="s">
        <v>56</v>
      </c>
      <c r="G7" s="29" t="s">
        <v>13</v>
      </c>
      <c r="H7" s="22"/>
      <c r="I7" s="28" t="s">
        <v>57</v>
      </c>
      <c r="J7" s="18"/>
      <c r="K7" s="22"/>
      <c r="L7" s="25"/>
      <c r="M7" s="18"/>
      <c r="N7" s="22"/>
      <c r="O7" s="25"/>
    </row>
    <row r="8" spans="2:22" s="16" customFormat="1" ht="42.95" customHeight="1" x14ac:dyDescent="0.2">
      <c r="B8" s="32" t="s">
        <v>80</v>
      </c>
      <c r="C8" s="19"/>
      <c r="D8" s="32" t="s">
        <v>89</v>
      </c>
      <c r="E8" s="19"/>
      <c r="F8" s="34" t="s">
        <v>54</v>
      </c>
      <c r="G8" s="31">
        <v>15</v>
      </c>
      <c r="H8" s="22"/>
      <c r="I8" s="32" t="s">
        <v>9</v>
      </c>
      <c r="K8" s="22"/>
      <c r="L8" s="19"/>
      <c r="M8" s="19"/>
      <c r="N8" s="23"/>
      <c r="O8" s="21"/>
    </row>
    <row r="9" spans="2:22" s="16" customFormat="1" ht="42.95" customHeight="1" x14ac:dyDescent="0.2">
      <c r="B9" s="32" t="s">
        <v>81</v>
      </c>
      <c r="C9" s="19"/>
      <c r="D9" s="32" t="s">
        <v>90</v>
      </c>
      <c r="E9" s="19"/>
      <c r="F9" s="34" t="s">
        <v>55</v>
      </c>
      <c r="G9" s="31">
        <v>30</v>
      </c>
      <c r="H9" s="22"/>
      <c r="I9" s="32" t="s">
        <v>10</v>
      </c>
      <c r="K9" s="22"/>
      <c r="L9" s="19"/>
      <c r="M9" s="19"/>
      <c r="N9" s="23"/>
      <c r="O9" s="21"/>
    </row>
    <row r="10" spans="2:22" s="16" customFormat="1" ht="42.95" customHeight="1" x14ac:dyDescent="0.2">
      <c r="B10" s="32" t="s">
        <v>102</v>
      </c>
      <c r="C10" s="19"/>
      <c r="D10" s="32" t="s">
        <v>89</v>
      </c>
      <c r="E10" s="19"/>
      <c r="G10" s="22"/>
      <c r="H10" s="22"/>
      <c r="I10" s="32" t="s">
        <v>91</v>
      </c>
      <c r="K10" s="22"/>
      <c r="L10" s="19"/>
      <c r="M10" s="19"/>
      <c r="N10" s="23"/>
      <c r="O10" s="21"/>
    </row>
    <row r="11" spans="2:22" s="16" customFormat="1" ht="42.95" customHeight="1" x14ac:dyDescent="0.2">
      <c r="B11" s="32"/>
      <c r="C11" s="19"/>
      <c r="D11" s="32"/>
      <c r="E11" s="19"/>
      <c r="F11" s="22"/>
      <c r="G11" s="22"/>
      <c r="H11" s="22"/>
      <c r="I11" s="32" t="s">
        <v>92</v>
      </c>
      <c r="K11" s="22"/>
      <c r="L11" s="19"/>
      <c r="M11" s="19"/>
      <c r="N11" s="23"/>
      <c r="O11" s="21"/>
    </row>
    <row r="12" spans="2:22" s="16" customFormat="1" ht="42.95" customHeight="1" x14ac:dyDescent="0.2">
      <c r="B12" s="32"/>
      <c r="C12" s="19"/>
      <c r="D12" s="32"/>
      <c r="E12" s="19"/>
      <c r="F12" s="20"/>
      <c r="G12" s="113"/>
      <c r="H12" s="22"/>
      <c r="I12" s="32" t="s">
        <v>93</v>
      </c>
      <c r="K12" s="22"/>
      <c r="L12" s="19"/>
      <c r="M12" s="19"/>
      <c r="N12" s="23"/>
      <c r="O12" s="21"/>
      <c r="V12" s="16" t="e">
        <f ca="1">IF(P12="Realizado","Que pena, essa negociação não foi para frente. Não esqueça de preencher a coluna ao lado com o principal motivo e tome ações para melhorá-los",IF(O12="Realizado","Parabéns, mais um projeto para a conta do final do mês! Lembre-se de continuar fazendo o que deu certo!",IF(N12="Realizado","Procure ser flexível dentro do seu limite de custos e observe se é um projeto que vale muito a pena ou não. Dependendo da resposta, seja mais flexível",IF(M12="Realizado","Se tiver sido solicitado, faça ajustes na proposta, se não, aguarde por alguns dias pela resposta do seu cliente. Se ele não responder, entre em contato proativamente para saber do interesse dele",'2. Banco de Dados'!B10mSE(L12="Realizado","Agora que você já fez a primeira reunião, não esqueça de enviar a proposta junto com depoimentos e atestados técnicos da qualidade do seu serviço",IF(K12="Realizado","Envie um material institucional da empresa por email e tente agendar uma reunião presencial ou conversa por telefone",""))))))</f>
        <v>#NAME?</v>
      </c>
    </row>
    <row r="13" spans="2:22" s="16" customFormat="1" ht="42.95" customHeight="1" x14ac:dyDescent="0.2">
      <c r="B13" s="32"/>
      <c r="C13" s="19"/>
      <c r="D13" s="32"/>
      <c r="E13" s="19"/>
      <c r="G13" s="22"/>
      <c r="H13" s="22"/>
      <c r="I13" s="33"/>
      <c r="K13" s="22"/>
      <c r="L13" s="19"/>
      <c r="M13" s="19"/>
      <c r="N13" s="23"/>
      <c r="O13" s="21"/>
    </row>
    <row r="14" spans="2:22" s="16" customFormat="1" ht="42.95" customHeight="1" x14ac:dyDescent="0.2">
      <c r="B14" s="32"/>
      <c r="C14" s="19"/>
      <c r="D14" s="32"/>
      <c r="E14" s="19"/>
      <c r="G14" s="22"/>
      <c r="H14" s="22"/>
      <c r="I14" s="33"/>
      <c r="K14" s="22"/>
      <c r="L14" s="19"/>
      <c r="M14" s="19"/>
      <c r="N14" s="23"/>
      <c r="O14" s="21"/>
    </row>
    <row r="15" spans="2:22" s="16" customFormat="1" ht="42.95" customHeight="1" x14ac:dyDescent="0.2">
      <c r="B15" s="30"/>
      <c r="D15" s="30" t="s">
        <v>18</v>
      </c>
      <c r="G15" s="22"/>
      <c r="H15" s="22"/>
      <c r="I15" s="15"/>
      <c r="K15" s="22"/>
      <c r="N15" s="23"/>
      <c r="O15" s="21"/>
    </row>
    <row r="16" spans="2:22" s="16" customFormat="1" ht="24.95" customHeight="1" x14ac:dyDescent="0.2">
      <c r="D16" s="15"/>
      <c r="E16" s="15"/>
      <c r="N16" s="20"/>
      <c r="O16" s="21"/>
    </row>
  </sheetData>
  <mergeCells count="6">
    <mergeCell ref="J4:K4"/>
    <mergeCell ref="D3:I3"/>
    <mergeCell ref="D2:E2"/>
    <mergeCell ref="C4:D4"/>
    <mergeCell ref="E4:F4"/>
    <mergeCell ref="G4:H4"/>
  </mergeCells>
  <hyperlinks>
    <hyperlink ref="G4" location="'3. Prospecção'!A1" display="3. PROSPECÇÃO"/>
    <hyperlink ref="I4" location="'4. Meses, Corretores e Área'!A1" display="4. MESES, VENDEDORES E ÁREA"/>
    <hyperlink ref="J4" location="'5. Gráficos e Indicadores'!A1" display="5. GRÁFICOS E INDICADORES"/>
    <hyperlink ref="C4" location="'1. Início'!A1" display="1. INÍCIO"/>
    <hyperlink ref="D4" location="'1. Início'!A1" display="'1. Início'!A1"/>
    <hyperlink ref="G4:H4" location="'3. Prospecção'!A1" display="3. PROSPECÇÃO"/>
  </hyperlinks>
  <pageMargins left="0.75000000000000011" right="0.75000000000000011" top="0.98" bottom="0.98" header="0.5" footer="0.5"/>
  <pageSetup paperSize="9" orientation="portrait" horizontalDpi="4294967292" verticalDpi="4294967292"/>
  <drawing r:id="rId1"/>
  <legacyDrawing r:id="rId2"/>
  <extLst>
    <ext xmlns:mx="http://schemas.microsoft.com/office/mac/excel/2008/main" uri="{64002731-A6B0-56B0-2670-7721B7C09600}">
      <mx:PLV Mode="0" OnePage="0" WScale="8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3">
    <pageSetUpPr fitToPage="1"/>
  </sheetPr>
  <dimension ref="A1:AE501"/>
  <sheetViews>
    <sheetView showGridLines="0" workbookViewId="0">
      <pane xSplit="2" ySplit="7" topLeftCell="C8" activePane="bottomRight" state="frozen"/>
      <selection pane="topRight" activeCell="C1" sqref="C1"/>
      <selection pane="bottomLeft" activeCell="A8" sqref="A8"/>
      <selection pane="bottomRight" activeCell="F4" sqref="F4"/>
    </sheetView>
  </sheetViews>
  <sheetFormatPr defaultColWidth="11.42578125" defaultRowHeight="12.75" x14ac:dyDescent="0.2"/>
  <cols>
    <col min="1" max="1" width="8.42578125" customWidth="1"/>
    <col min="2" max="2" width="20.28515625" customWidth="1"/>
    <col min="3" max="3" width="29.7109375" customWidth="1"/>
    <col min="4" max="4" width="20.140625" customWidth="1"/>
    <col min="5" max="5" width="16.28515625" customWidth="1"/>
    <col min="6" max="6" width="19" customWidth="1"/>
    <col min="7" max="7" width="17" customWidth="1"/>
    <col min="8" max="8" width="16.140625" customWidth="1"/>
    <col min="9" max="9" width="18.28515625" customWidth="1"/>
    <col min="10" max="10" width="16.42578125" customWidth="1"/>
    <col min="11" max="11" width="10.85546875" customWidth="1"/>
    <col min="12" max="16" width="10.140625" customWidth="1"/>
    <col min="17" max="17" width="14.7109375" customWidth="1"/>
    <col min="18" max="20" width="14.7109375" hidden="1" customWidth="1"/>
    <col min="21" max="21" width="68.28515625" customWidth="1"/>
    <col min="22" max="22" width="82.42578125" customWidth="1"/>
    <col min="23" max="23" width="31.42578125" customWidth="1"/>
    <col min="24" max="25" width="10.85546875" customWidth="1"/>
    <col min="26" max="26" width="24.42578125" customWidth="1"/>
    <col min="27" max="27" width="20.85546875" customWidth="1"/>
    <col min="28" max="28" width="10.85546875" customWidth="1"/>
    <col min="29" max="30" width="16" customWidth="1"/>
    <col min="31" max="31" width="23.7109375" customWidth="1"/>
    <col min="32" max="32" width="16" customWidth="1"/>
  </cols>
  <sheetData>
    <row r="1" spans="1:23" s="4" customFormat="1" ht="9" customHeight="1" x14ac:dyDescent="0.2">
      <c r="B1" s="3"/>
      <c r="C1" s="3"/>
      <c r="D1" s="3"/>
      <c r="E1" s="3"/>
      <c r="F1" s="3"/>
      <c r="G1" s="3"/>
      <c r="H1" s="3"/>
      <c r="I1" s="3"/>
      <c r="J1" s="3"/>
      <c r="K1" s="3"/>
      <c r="L1" s="12" t="s">
        <v>7</v>
      </c>
      <c r="M1" s="3"/>
    </row>
    <row r="2" spans="1:23" s="4" customFormat="1" ht="15" x14ac:dyDescent="0.2">
      <c r="B2" s="3"/>
      <c r="C2" s="3"/>
      <c r="D2" s="149"/>
      <c r="E2" s="149"/>
      <c r="F2" s="3"/>
      <c r="G2" s="3"/>
      <c r="H2" s="3"/>
      <c r="I2" s="3"/>
      <c r="J2" s="3"/>
      <c r="K2" s="3"/>
      <c r="L2" s="12" t="s">
        <v>8</v>
      </c>
      <c r="M2" s="3"/>
      <c r="O2" s="112" t="s">
        <v>20</v>
      </c>
    </row>
    <row r="3" spans="1:23" s="4" customFormat="1" ht="56.1" customHeight="1" x14ac:dyDescent="0.2">
      <c r="B3" s="3"/>
      <c r="D3" s="176" t="s">
        <v>110</v>
      </c>
      <c r="E3" s="176"/>
      <c r="F3" s="176"/>
      <c r="G3" s="176"/>
      <c r="H3" s="176"/>
      <c r="I3" s="66"/>
      <c r="J3" s="108"/>
      <c r="K3" s="108"/>
      <c r="L3" s="3"/>
      <c r="M3" s="3"/>
    </row>
    <row r="4" spans="1:23" s="5" customFormat="1" ht="36.950000000000003" customHeight="1" x14ac:dyDescent="0.2">
      <c r="B4" s="9" t="s">
        <v>0</v>
      </c>
      <c r="C4" s="8" t="s">
        <v>1</v>
      </c>
      <c r="D4" s="13" t="s">
        <v>11</v>
      </c>
      <c r="E4" s="111" t="s">
        <v>12</v>
      </c>
      <c r="F4" s="148" t="s">
        <v>51</v>
      </c>
      <c r="G4" s="14" t="s">
        <v>52</v>
      </c>
      <c r="H4" s="67"/>
      <c r="I4" s="150"/>
      <c r="J4" s="151"/>
      <c r="K4" s="26"/>
      <c r="L4" s="26"/>
      <c r="M4" s="107"/>
    </row>
    <row r="5" spans="1:23" s="2" customFormat="1" ht="33" customHeight="1" thickBot="1" x14ac:dyDescent="0.25">
      <c r="A5" s="1"/>
      <c r="B5" s="1"/>
      <c r="Q5" s="24">
        <f ca="1">TODAY()</f>
        <v>45511</v>
      </c>
    </row>
    <row r="6" spans="1:23" ht="30" customHeight="1" x14ac:dyDescent="0.2">
      <c r="B6" s="177" t="s">
        <v>58</v>
      </c>
      <c r="C6" s="181" t="s">
        <v>104</v>
      </c>
      <c r="D6" s="170" t="s">
        <v>59</v>
      </c>
      <c r="E6" s="170" t="s">
        <v>60</v>
      </c>
      <c r="F6" s="179" t="s">
        <v>84</v>
      </c>
      <c r="G6" s="170" t="s">
        <v>95</v>
      </c>
      <c r="H6" s="170" t="s">
        <v>94</v>
      </c>
      <c r="I6" s="170" t="s">
        <v>61</v>
      </c>
      <c r="J6" s="172" t="s">
        <v>62</v>
      </c>
      <c r="K6" s="174" t="s">
        <v>63</v>
      </c>
      <c r="L6" s="175"/>
      <c r="M6" s="175"/>
      <c r="N6" s="175"/>
      <c r="O6" s="175"/>
      <c r="P6" s="172"/>
      <c r="Q6" s="160" t="s">
        <v>64</v>
      </c>
      <c r="R6" s="164" t="s">
        <v>6</v>
      </c>
      <c r="S6" s="164" t="s">
        <v>35</v>
      </c>
      <c r="T6" s="164" t="s">
        <v>34</v>
      </c>
      <c r="U6" s="162" t="s">
        <v>65</v>
      </c>
      <c r="V6" s="168" t="s">
        <v>66</v>
      </c>
      <c r="W6" s="166" t="s">
        <v>67</v>
      </c>
    </row>
    <row r="7" spans="1:23" ht="33.950000000000003" customHeight="1" x14ac:dyDescent="0.2">
      <c r="B7" s="178"/>
      <c r="C7" s="171"/>
      <c r="D7" s="171"/>
      <c r="E7" s="171"/>
      <c r="F7" s="180"/>
      <c r="G7" s="171"/>
      <c r="H7" s="171"/>
      <c r="I7" s="171"/>
      <c r="J7" s="173"/>
      <c r="K7" s="124" t="s">
        <v>2</v>
      </c>
      <c r="L7" s="68" t="s">
        <v>15</v>
      </c>
      <c r="M7" s="68" t="s">
        <v>14</v>
      </c>
      <c r="N7" s="68" t="s">
        <v>3</v>
      </c>
      <c r="O7" s="68" t="s">
        <v>100</v>
      </c>
      <c r="P7" s="125" t="s">
        <v>4</v>
      </c>
      <c r="Q7" s="161"/>
      <c r="R7" s="165"/>
      <c r="S7" s="165"/>
      <c r="T7" s="165"/>
      <c r="U7" s="163"/>
      <c r="V7" s="169"/>
      <c r="W7" s="167"/>
    </row>
    <row r="8" spans="1:23" s="37" customFormat="1" ht="50.1" customHeight="1" x14ac:dyDescent="0.2">
      <c r="B8" s="131" t="s">
        <v>82</v>
      </c>
      <c r="C8" s="147" t="s">
        <v>105</v>
      </c>
      <c r="D8" s="146" t="s">
        <v>83</v>
      </c>
      <c r="E8" s="10">
        <v>999999</v>
      </c>
      <c r="F8" s="11" t="s">
        <v>80</v>
      </c>
      <c r="G8" s="11" t="s">
        <v>89</v>
      </c>
      <c r="H8" s="11" t="s">
        <v>96</v>
      </c>
      <c r="I8" s="38">
        <v>250000</v>
      </c>
      <c r="J8" s="132">
        <v>41736</v>
      </c>
      <c r="K8" s="126" t="s">
        <v>20</v>
      </c>
      <c r="L8" s="11" t="s">
        <v>20</v>
      </c>
      <c r="M8" s="11" t="s">
        <v>20</v>
      </c>
      <c r="N8" s="11" t="s">
        <v>20</v>
      </c>
      <c r="O8" s="11" t="s">
        <v>20</v>
      </c>
      <c r="P8" s="127"/>
      <c r="Q8" s="137">
        <v>41736</v>
      </c>
      <c r="R8" s="35" t="str">
        <f ca="1">IF($Q$5-Q8&gt;2000,"",$Q$5-Q8)</f>
        <v/>
      </c>
      <c r="S8" s="35">
        <f>IF(Q8="","",MONTH(Q8))</f>
        <v>4</v>
      </c>
      <c r="T8" s="35" t="str">
        <f>IF(S8=1,"Janeiro",IF(S8=2,"Fevereiro",IF(S8=3,"Março",IF(S8=4,"Abril",IF(S8=5,"Maio",IF(S8=6,"Junho",IF(S8=7,"Julho",IF(S8=8,"Agosto",IF(S8=9,"Setembro",IF(S8=10,"Outubro",IF(S8=11,"Novembro",IF(S8=12,"Dezembro",""))))))))))))</f>
        <v>Abril</v>
      </c>
      <c r="U8" s="27" t="str">
        <f>IF(P8="Realizado","",IF(O8="Realizado","",IF(R8="","",IF(R8&lt;='2. Banco de Dados'!$G$8,"Você está dentro do prazo ótimo de contato com o (a) &amp;B8&amp;, não deixe o tempo passar, aproveite para fazer o follow up ainda hoje.",IF(R8&gt;'2. Banco de Dados'!$G$9,"O prazo aceitável para follow up já acabou, entre em contato com o(a) "&amp;B8&amp;" o quanto antes, afinal já fazem "&amp;R8&amp;" dias que você não tem qualquer tipo de contato",IF(R8&gt;'2. Banco de Dados'!$G$8,"Ligue para o "&amp;B8&amp;", você está dentro do prazo aceitável de contato, mas já fazem "&amp;R8&amp;" dias desde o seu último contato",""))))))</f>
        <v/>
      </c>
      <c r="V8" s="27" t="str">
        <f>IF(P8="Realizado","Que pena, essa negociação não foi para frente. Não esqueça de preencher a coluna ao lado com o principal motivo e tome ações para melhorá-los",IF(O8="Realizado","Parabéns, mais um projeto para a conta do final do mês! Lembre-se de continuar fazendo o que deu certo!",IF(N8="Realizado","Procure ser flexível dentro do seu limite de custos e observe se é um projeto que vale muito a pena ou não. Dependendo da resposta, seja mais flexível",IF(M8="Realizado","Se tiver sido solicitado, faça ajustes na proposta, se não, aguarde por alguns dias pela resposta do seu cliente. Se ele não responder, entre em contato proativamente para saber do interesse dele",IF(L8="Realizado","Agora que você já fez a primeira reunião, não esqueça de enviar a proposta junto com depoimentos e atestados técnicos da qualidade do seu serviço",IF(K8="Realizado","Envie um material institucional da empresa por email e tente agendar uma reunião presencial ou conversa por telefone",""))))))</f>
        <v>Parabéns, mais um projeto para a conta do final do mês! Lembre-se de continuar fazendo o que deu certo!</v>
      </c>
      <c r="W8" s="138"/>
    </row>
    <row r="9" spans="1:23" ht="50.1" customHeight="1" x14ac:dyDescent="0.2">
      <c r="B9" s="131" t="s">
        <v>97</v>
      </c>
      <c r="C9" s="147" t="s">
        <v>106</v>
      </c>
      <c r="D9" s="146" t="s">
        <v>98</v>
      </c>
      <c r="E9" s="10">
        <v>99999</v>
      </c>
      <c r="F9" s="11" t="s">
        <v>81</v>
      </c>
      <c r="G9" s="11" t="s">
        <v>90</v>
      </c>
      <c r="H9" s="11" t="s">
        <v>99</v>
      </c>
      <c r="I9" s="38">
        <v>150000</v>
      </c>
      <c r="J9" s="132">
        <v>41705</v>
      </c>
      <c r="K9" s="126" t="s">
        <v>20</v>
      </c>
      <c r="L9" s="11" t="s">
        <v>20</v>
      </c>
      <c r="M9" s="11"/>
      <c r="N9" s="11"/>
      <c r="O9" s="11"/>
      <c r="P9" s="127"/>
      <c r="Q9" s="137">
        <v>41718</v>
      </c>
      <c r="R9" s="35" t="str">
        <f t="shared" ref="R9:R72" ca="1" si="0">IF($Q$5-Q9&gt;2000,"",$Q$5-Q9)</f>
        <v/>
      </c>
      <c r="S9" s="35">
        <f t="shared" ref="S9:S72" si="1">IF(Q9="","",MONTH(Q9))</f>
        <v>3</v>
      </c>
      <c r="T9" s="35" t="str">
        <f t="shared" ref="T9:T72" si="2">IF(S9=1,"Janeiro",IF(S9=2,"Fevereiro",IF(S9=3,"Março",IF(S9=4,"Abril",IF(S9=5,"Maio",IF(S9=6,"Junho",IF(S9=7,"Julho",IF(S9=8,"Agosto",IF(S9=9,"Setembro",IF(S9=10,"Outubro",IF(S9=11,"Novembro",IF(S9=12,"Dezembro",""))))))))))))</f>
        <v>Março</v>
      </c>
      <c r="U9" s="27" t="str">
        <f ca="1">IF(P9="Realizado","",IF(O9="Realizado","",IF(R9="","",IF(R9&lt;='2. Banco de Dados'!$G$8,"Você está dentro do prazo ótimo de contato com o (a) &amp;B8&amp;, não deixe o tempo passar, aproveite para fazer o follow up ainda hoje.",IF(R9&gt;'2. Banco de Dados'!$G$9,"O prazo aceitável para follow up já acabou, entre em contato com o(a) "&amp;B9&amp;" o quanto antes, afinal já fazem "&amp;R9&amp;" dias que você não tem qualquer tipo de contato",IF(R9&gt;'2. Banco de Dados'!$G$8,"Ligue para o "&amp;B9&amp;", você está dentro do prazo aceitável de contato, mas já fazem "&amp;R9&amp;" dias desde o seu último contato",""))))))</f>
        <v/>
      </c>
      <c r="V9" s="27" t="str">
        <f t="shared" ref="V9:V72" si="3">IF(P9="Realizado","Que pena, essa negociação não foi para frente. Não esqueça de preencher a coluna ao lado com o principal motivo e tome ações para melhorá-los",IF(O9="Realizado","Parabéns, mais um projeto para a conta do final do mês! Lembre-se de continuar fazendo o que deu certo!",IF(N9="Realizado","Procure ser flexível dentro do seu limite de custos e observe se é um projeto que vale muito a pena ou não. Dependendo da resposta, seja mais flexível",IF(M9="Realizado","Se tiver sido solicitado, faça ajustes na proposta, se não, aguarde por alguns dias pela resposta do seu cliente. Se ele não responder, entre em contato proativamente para saber do interesse dele",IF(L9="Realizado","Agora que você já fez a primeira reunião, não esqueça de enviar a proposta junto com depoimentos e atestados técnicos da qualidade do seu serviço",IF(K9="Realizado","Envie um material institucional da empresa por email e tente agendar uma reunião presencial ou conversa por telefone",""))))))</f>
        <v>Agora que você já fez a primeira reunião, não esqueça de enviar a proposta junto com depoimentos e atestados técnicos da qualidade do seu serviço</v>
      </c>
      <c r="W9" s="138" t="s">
        <v>10</v>
      </c>
    </row>
    <row r="10" spans="1:23" ht="50.1" customHeight="1" x14ac:dyDescent="0.2">
      <c r="B10" s="131"/>
      <c r="C10" s="10"/>
      <c r="D10" s="10"/>
      <c r="E10" s="10"/>
      <c r="F10" s="11"/>
      <c r="G10" s="11"/>
      <c r="H10" s="11"/>
      <c r="I10" s="38"/>
      <c r="J10" s="132"/>
      <c r="K10" s="126"/>
      <c r="L10" s="11"/>
      <c r="M10" s="11"/>
      <c r="N10" s="11"/>
      <c r="O10" s="11"/>
      <c r="P10" s="127"/>
      <c r="Q10" s="137"/>
      <c r="R10" s="35" t="str">
        <f t="shared" ca="1" si="0"/>
        <v/>
      </c>
      <c r="S10" s="35" t="str">
        <f t="shared" si="1"/>
        <v/>
      </c>
      <c r="T10" s="35" t="str">
        <f t="shared" si="2"/>
        <v/>
      </c>
      <c r="U10" s="27" t="str">
        <f ca="1">IF(P10="Realizado","",IF(O10="Realizado","",IF(R10="","",IF(R10&lt;='2. Banco de Dados'!$G$8,"Você está dentro do prazo ótimo de contato com o (a) &amp;B8&amp;, não deixe o tempo passar, aproveite para fazer o follow up ainda hoje.",IF(R10&gt;'2. Banco de Dados'!$G$9,"O prazo aceitável para follow up já acabou, entre em contato com o(a) "&amp;B10&amp;" o quanto antes, afinal já fazem "&amp;R10&amp;" dias que você não tem qualquer tipo de contato",IF(R10&gt;'2. Banco de Dados'!$G$8,"Ligue para o "&amp;B10&amp;", você está dentro do prazo aceitável de contato, mas já fazem "&amp;R10&amp;" dias desde o seu último contato",""))))))</f>
        <v/>
      </c>
      <c r="V10" s="27" t="str">
        <f t="shared" si="3"/>
        <v/>
      </c>
      <c r="W10" s="138"/>
    </row>
    <row r="11" spans="1:23" ht="50.1" customHeight="1" x14ac:dyDescent="0.2">
      <c r="B11" s="131" t="s">
        <v>103</v>
      </c>
      <c r="C11" s="147" t="s">
        <v>105</v>
      </c>
      <c r="D11" s="146" t="s">
        <v>107</v>
      </c>
      <c r="E11" s="10">
        <v>43343</v>
      </c>
      <c r="F11" s="11" t="s">
        <v>102</v>
      </c>
      <c r="G11" s="11" t="s">
        <v>89</v>
      </c>
      <c r="H11" s="11" t="s">
        <v>108</v>
      </c>
      <c r="I11" s="38">
        <v>1000000</v>
      </c>
      <c r="J11" s="132">
        <v>41340</v>
      </c>
      <c r="K11" s="126" t="s">
        <v>20</v>
      </c>
      <c r="L11" s="11" t="s">
        <v>20</v>
      </c>
      <c r="M11" s="11"/>
      <c r="N11" s="11" t="s">
        <v>20</v>
      </c>
      <c r="O11" s="11" t="s">
        <v>20</v>
      </c>
      <c r="P11" s="127"/>
      <c r="Q11" s="137">
        <v>41718</v>
      </c>
      <c r="R11" s="35" t="str">
        <f t="shared" ca="1" si="0"/>
        <v/>
      </c>
      <c r="S11" s="35">
        <f t="shared" si="1"/>
        <v>3</v>
      </c>
      <c r="T11" s="35" t="str">
        <f t="shared" si="2"/>
        <v>Março</v>
      </c>
      <c r="U11" s="27" t="str">
        <f>IF(P11="Realizado","",IF(O11="Realizado","",IF(R11="","",IF(R11&lt;='2. Banco de Dados'!$G$8,"Você está dentro do prazo ótimo de contato com o (a) &amp;B8&amp;, não deixe o tempo passar, aproveite para fazer o follow up ainda hoje.",IF(R11&gt;'2. Banco de Dados'!$G$9,"O prazo aceitável para follow up já acabou, entre em contato com o(a) "&amp;B11&amp;" o quanto antes, afinal já fazem "&amp;R11&amp;" dias que você não tem qualquer tipo de contato",IF(R11&gt;'2. Banco de Dados'!$G$8,"Ligue para o "&amp;B11&amp;", você está dentro do prazo aceitável de contato, mas já fazem "&amp;R11&amp;" dias desde o seu último contato",""))))))</f>
        <v/>
      </c>
      <c r="V11" s="27" t="str">
        <f t="shared" si="3"/>
        <v>Parabéns, mais um projeto para a conta do final do mês! Lembre-se de continuar fazendo o que deu certo!</v>
      </c>
      <c r="W11" s="138" t="s">
        <v>9</v>
      </c>
    </row>
    <row r="12" spans="1:23" ht="50.1" customHeight="1" x14ac:dyDescent="0.2">
      <c r="B12" s="131"/>
      <c r="C12" s="10"/>
      <c r="D12" s="114"/>
      <c r="E12" s="10"/>
      <c r="F12" s="11"/>
      <c r="G12" s="11"/>
      <c r="H12" s="11"/>
      <c r="I12" s="38"/>
      <c r="J12" s="132"/>
      <c r="K12" s="126"/>
      <c r="L12" s="11"/>
      <c r="M12" s="11"/>
      <c r="N12" s="11"/>
      <c r="O12" s="11"/>
      <c r="P12" s="127"/>
      <c r="Q12" s="137" t="s">
        <v>109</v>
      </c>
      <c r="R12" s="35" t="e">
        <f t="shared" ca="1" si="0"/>
        <v>#VALUE!</v>
      </c>
      <c r="S12" s="35" t="e">
        <f t="shared" si="1"/>
        <v>#VALUE!</v>
      </c>
      <c r="T12" s="35" t="e">
        <f t="shared" si="2"/>
        <v>#VALUE!</v>
      </c>
      <c r="U12" s="27" t="e">
        <f ca="1">IF(P12="Realizado","",IF(O12="Realizado","",IF(R12="","",IF(R12&lt;='2. Banco de Dados'!$G$8,"Você está dentro do prazo ótimo de contato com o (a) &amp;B8&amp;, não deixe o tempo passar, aproveite para fazer o follow up ainda hoje.",IF(R12&gt;'2. Banco de Dados'!$G$9,"O prazo aceitável para follow up já acabou, entre em contato com o(a) "&amp;B12&amp;" o quanto antes, afinal já fazem "&amp;R12&amp;" dias que você não tem qualquer tipo de contato",IF(R12&gt;'2. Banco de Dados'!$G$8,"Ligue para o "&amp;B12&amp;", você está dentro do prazo aceitável de contato, mas já fazem "&amp;R12&amp;" dias desde o seu último contato",""))))))</f>
        <v>#VALUE!</v>
      </c>
      <c r="V12" s="27" t="str">
        <f t="shared" si="3"/>
        <v/>
      </c>
      <c r="W12" s="138"/>
    </row>
    <row r="13" spans="1:23" ht="50.1" customHeight="1" x14ac:dyDescent="0.2">
      <c r="B13" s="131"/>
      <c r="C13" s="10"/>
      <c r="D13" s="10"/>
      <c r="E13" s="10"/>
      <c r="F13" s="11"/>
      <c r="G13" s="11"/>
      <c r="H13" s="11"/>
      <c r="I13" s="38"/>
      <c r="J13" s="132"/>
      <c r="K13" s="126"/>
      <c r="L13" s="11"/>
      <c r="M13" s="11"/>
      <c r="N13" s="11"/>
      <c r="O13" s="11"/>
      <c r="P13" s="127"/>
      <c r="Q13" s="137"/>
      <c r="R13" s="35" t="str">
        <f t="shared" ca="1" si="0"/>
        <v/>
      </c>
      <c r="S13" s="35" t="str">
        <f t="shared" si="1"/>
        <v/>
      </c>
      <c r="T13" s="35" t="str">
        <f t="shared" si="2"/>
        <v/>
      </c>
      <c r="U13" s="27" t="str">
        <f ca="1">IF(P13="Realizado","",IF(O13="Realizado","",IF(R13="","",IF(R13&lt;='2. Banco de Dados'!$G$8,"Você está dentro do prazo ótimo de contato com o (a) &amp;B8&amp;, não deixe o tempo passar, aproveite para fazer o follow up ainda hoje.",IF(R13&gt;'2. Banco de Dados'!$G$9,"O prazo aceitável para follow up já acabou, entre em contato com o(a) "&amp;B13&amp;" o quanto antes, afinal já fazem "&amp;R13&amp;" dias que você não tem qualquer tipo de contato",IF(R13&gt;'2. Banco de Dados'!$G$8,"Ligue para o "&amp;B13&amp;", você está dentro do prazo aceitável de contato, mas já fazem "&amp;R13&amp;" dias desde o seu último contato",""))))))</f>
        <v/>
      </c>
      <c r="V13" s="27" t="str">
        <f t="shared" si="3"/>
        <v/>
      </c>
      <c r="W13" s="138"/>
    </row>
    <row r="14" spans="1:23" ht="50.1" customHeight="1" x14ac:dyDescent="0.2">
      <c r="B14" s="131"/>
      <c r="C14" s="10"/>
      <c r="D14" s="10"/>
      <c r="E14" s="10"/>
      <c r="F14" s="11"/>
      <c r="G14" s="11"/>
      <c r="H14" s="11"/>
      <c r="I14" s="38"/>
      <c r="J14" s="132"/>
      <c r="K14" s="126"/>
      <c r="L14" s="11"/>
      <c r="M14" s="11"/>
      <c r="N14" s="11"/>
      <c r="O14" s="11"/>
      <c r="P14" s="127"/>
      <c r="Q14" s="137"/>
      <c r="R14" s="35" t="str">
        <f t="shared" ca="1" si="0"/>
        <v/>
      </c>
      <c r="S14" s="35" t="str">
        <f t="shared" si="1"/>
        <v/>
      </c>
      <c r="T14" s="35" t="str">
        <f t="shared" si="2"/>
        <v/>
      </c>
      <c r="U14" s="27" t="str">
        <f ca="1">IF(P14="Realizado","",IF(O14="Realizado","",IF(R14="","",IF(R14&lt;='2. Banco de Dados'!$G$8,"Você está dentro do prazo ótimo de contato com o (a) &amp;B8&amp;, não deixe o tempo passar, aproveite para fazer o follow up ainda hoje.",IF(R14&gt;'2. Banco de Dados'!$G$9,"O prazo aceitável para follow up já acabou, entre em contato com o(a) "&amp;B14&amp;" o quanto antes, afinal já fazem "&amp;R14&amp;" dias que você não tem qualquer tipo de contato",IF(R14&gt;'2. Banco de Dados'!$G$8,"Ligue para o "&amp;B14&amp;", você está dentro do prazo aceitável de contato, mas já fazem "&amp;R14&amp;" dias desde o seu último contato",""))))))</f>
        <v/>
      </c>
      <c r="V14" s="27" t="str">
        <f t="shared" si="3"/>
        <v/>
      </c>
      <c r="W14" s="138"/>
    </row>
    <row r="15" spans="1:23" ht="50.1" customHeight="1" x14ac:dyDescent="0.2">
      <c r="B15" s="131"/>
      <c r="C15" s="10"/>
      <c r="D15" s="10"/>
      <c r="E15" s="10"/>
      <c r="F15" s="11"/>
      <c r="G15" s="11"/>
      <c r="H15" s="11"/>
      <c r="I15" s="38"/>
      <c r="J15" s="132"/>
      <c r="K15" s="126"/>
      <c r="L15" s="11"/>
      <c r="M15" s="11"/>
      <c r="N15" s="11"/>
      <c r="O15" s="11"/>
      <c r="P15" s="127"/>
      <c r="Q15" s="137"/>
      <c r="R15" s="35" t="str">
        <f t="shared" ca="1" si="0"/>
        <v/>
      </c>
      <c r="S15" s="35" t="str">
        <f t="shared" si="1"/>
        <v/>
      </c>
      <c r="T15" s="35" t="str">
        <f t="shared" si="2"/>
        <v/>
      </c>
      <c r="U15" s="27" t="str">
        <f ca="1">IF(P15="Realizado","",IF(O15="Realizado","",IF(R15="","",IF(R15&lt;='2. Banco de Dados'!$G$8,"Você está dentro do prazo ótimo de contato com o (a) &amp;B8&amp;, não deixe o tempo passar, aproveite para fazer o follow up ainda hoje.",IF(R15&gt;'2. Banco de Dados'!$G$9,"O prazo aceitável para follow up já acabou, entre em contato com o(a) "&amp;B15&amp;" o quanto antes, afinal já fazem "&amp;R15&amp;" dias que você não tem qualquer tipo de contato",IF(R15&gt;'2. Banco de Dados'!$G$8,"Ligue para o "&amp;B15&amp;", você está dentro do prazo aceitável de contato, mas já fazem "&amp;R15&amp;" dias desde o seu último contato",""))))))</f>
        <v/>
      </c>
      <c r="V15" s="27" t="str">
        <f t="shared" si="3"/>
        <v/>
      </c>
      <c r="W15" s="138" t="s">
        <v>9</v>
      </c>
    </row>
    <row r="16" spans="1:23" ht="50.1" customHeight="1" x14ac:dyDescent="0.2">
      <c r="B16" s="131"/>
      <c r="C16" s="10"/>
      <c r="D16" s="10"/>
      <c r="E16" s="10"/>
      <c r="F16" s="11"/>
      <c r="G16" s="11"/>
      <c r="H16" s="11"/>
      <c r="I16" s="38"/>
      <c r="J16" s="132"/>
      <c r="K16" s="126"/>
      <c r="L16" s="11"/>
      <c r="M16" s="11"/>
      <c r="N16" s="11"/>
      <c r="O16" s="11"/>
      <c r="P16" s="127"/>
      <c r="Q16" s="137"/>
      <c r="R16" s="35" t="str">
        <f t="shared" ca="1" si="0"/>
        <v/>
      </c>
      <c r="S16" s="35" t="str">
        <f t="shared" si="1"/>
        <v/>
      </c>
      <c r="T16" s="35" t="str">
        <f t="shared" si="2"/>
        <v/>
      </c>
      <c r="U16" s="27" t="str">
        <f ca="1">IF(P16="Realizado","",IF(O16="Realizado","",IF(R16="","",IF(R16&lt;='2. Banco de Dados'!$G$8,"Você está dentro do prazo ótimo de contato com o (a) &amp;B8&amp;, não deixe o tempo passar, aproveite para fazer o follow up ainda hoje.",IF(R16&gt;'2. Banco de Dados'!$G$9,"O prazo aceitável para follow up já acabou, entre em contato com o(a) "&amp;B16&amp;" o quanto antes, afinal já fazem "&amp;R16&amp;" dias que você não tem qualquer tipo de contato",IF(R16&gt;'2. Banco de Dados'!$G$8,"Ligue para o "&amp;B16&amp;", você está dentro do prazo aceitável de contato, mas já fazem "&amp;R16&amp;" dias desde o seu último contato",""))))))</f>
        <v/>
      </c>
      <c r="V16" s="27" t="str">
        <f t="shared" si="3"/>
        <v/>
      </c>
      <c r="W16" s="138"/>
    </row>
    <row r="17" spans="2:31" ht="50.1" customHeight="1" x14ac:dyDescent="0.2">
      <c r="B17" s="131"/>
      <c r="C17" s="10"/>
      <c r="D17" s="114"/>
      <c r="E17" s="10"/>
      <c r="F17" s="11"/>
      <c r="G17" s="11"/>
      <c r="H17" s="11"/>
      <c r="I17" s="38"/>
      <c r="J17" s="132"/>
      <c r="K17" s="126"/>
      <c r="L17" s="11"/>
      <c r="M17" s="11"/>
      <c r="N17" s="11"/>
      <c r="O17" s="11"/>
      <c r="P17" s="127"/>
      <c r="Q17" s="137"/>
      <c r="R17" s="35" t="str">
        <f t="shared" ca="1" si="0"/>
        <v/>
      </c>
      <c r="S17" s="35" t="str">
        <f t="shared" si="1"/>
        <v/>
      </c>
      <c r="T17" s="35" t="str">
        <f t="shared" si="2"/>
        <v/>
      </c>
      <c r="U17" s="27" t="str">
        <f ca="1">IF(P17="Realizado","",IF(O17="Realizado","",IF(R17="","",IF(R17&lt;='2. Banco de Dados'!$G$8,"Você está dentro do prazo ótimo de contato com o (a) &amp;B8&amp;, não deixe o tempo passar, aproveite para fazer o follow up ainda hoje.",IF(R17&gt;'2. Banco de Dados'!$G$9,"O prazo aceitável para follow up já acabou, entre em contato com o(a) "&amp;B17&amp;" o quanto antes, afinal já fazem "&amp;R17&amp;" dias que você não tem qualquer tipo de contato",IF(R17&gt;'2. Banco de Dados'!$G$8,"Ligue para o "&amp;B17&amp;", você está dentro do prazo aceitável de contato, mas já fazem "&amp;R17&amp;" dias desde o seu último contato",""))))))</f>
        <v/>
      </c>
      <c r="V17" s="27" t="str">
        <f t="shared" si="3"/>
        <v/>
      </c>
      <c r="W17" s="138" t="s">
        <v>17</v>
      </c>
    </row>
    <row r="18" spans="2:31" ht="50.1" customHeight="1" x14ac:dyDescent="0.2">
      <c r="B18" s="131"/>
      <c r="C18" s="10" t="s">
        <v>5</v>
      </c>
      <c r="D18" s="10"/>
      <c r="E18" s="10"/>
      <c r="F18" s="11"/>
      <c r="G18" s="11"/>
      <c r="H18" s="11"/>
      <c r="I18" s="38"/>
      <c r="J18" s="132"/>
      <c r="K18" s="126"/>
      <c r="L18" s="11"/>
      <c r="M18" s="11"/>
      <c r="N18" s="11"/>
      <c r="O18" s="11"/>
      <c r="P18" s="127"/>
      <c r="Q18" s="137"/>
      <c r="R18" s="35" t="str">
        <f t="shared" ca="1" si="0"/>
        <v/>
      </c>
      <c r="S18" s="35" t="str">
        <f t="shared" si="1"/>
        <v/>
      </c>
      <c r="T18" s="35" t="str">
        <f t="shared" si="2"/>
        <v/>
      </c>
      <c r="U18" s="27" t="str">
        <f ca="1">IF(P18="Realizado","",IF(O18="Realizado","",IF(R18="","",IF(R18&lt;='2. Banco de Dados'!$G$8,"Você está dentro do prazo ótimo de contato com o (a) &amp;B8&amp;, não deixe o tempo passar, aproveite para fazer o follow up ainda hoje.",IF(R18&gt;'2. Banco de Dados'!$G$9,"O prazo aceitável para follow up já acabou, entre em contato com o(a) "&amp;B18&amp;" o quanto antes, afinal já fazem "&amp;R18&amp;" dias que você não tem qualquer tipo de contato",IF(R18&gt;'2. Banco de Dados'!$G$8,"Ligue para o "&amp;B18&amp;", você está dentro do prazo aceitável de contato, mas já fazem "&amp;R18&amp;" dias desde o seu último contato",""))))))</f>
        <v/>
      </c>
      <c r="V18" s="27" t="str">
        <f t="shared" si="3"/>
        <v/>
      </c>
      <c r="W18" s="138"/>
    </row>
    <row r="19" spans="2:31" ht="50.1" customHeight="1" x14ac:dyDescent="0.2">
      <c r="B19" s="131"/>
      <c r="C19" s="10" t="s">
        <v>5</v>
      </c>
      <c r="D19" s="10"/>
      <c r="E19" s="10"/>
      <c r="F19" s="11"/>
      <c r="G19" s="11"/>
      <c r="H19" s="11"/>
      <c r="I19" s="38"/>
      <c r="J19" s="132"/>
      <c r="K19" s="126"/>
      <c r="L19" s="11"/>
      <c r="M19" s="11"/>
      <c r="N19" s="11"/>
      <c r="O19" s="11"/>
      <c r="P19" s="127"/>
      <c r="Q19" s="137"/>
      <c r="R19" s="35" t="str">
        <f t="shared" ca="1" si="0"/>
        <v/>
      </c>
      <c r="S19" s="35" t="str">
        <f t="shared" si="1"/>
        <v/>
      </c>
      <c r="T19" s="35" t="str">
        <f t="shared" si="2"/>
        <v/>
      </c>
      <c r="U19" s="27" t="str">
        <f ca="1">IF(P19="Realizado","",IF(O19="Realizado","",IF(R19="","",IF(R19&lt;='2. Banco de Dados'!$G$8,"Você está dentro do prazo ótimo de contato com o (a) &amp;B8&amp;, não deixe o tempo passar, aproveite para fazer o follow up ainda hoje.",IF(R19&gt;'2. Banco de Dados'!$G$9,"O prazo aceitável para follow up já acabou, entre em contato com o(a) "&amp;B19&amp;" o quanto antes, afinal já fazem "&amp;R19&amp;" dias que você não tem qualquer tipo de contato",IF(R19&gt;'2. Banco de Dados'!$G$8,"Ligue para o "&amp;B19&amp;", você está dentro do prazo aceitável de contato, mas já fazem "&amp;R19&amp;" dias desde o seu último contato",""))))))</f>
        <v/>
      </c>
      <c r="V19" s="27" t="str">
        <f t="shared" si="3"/>
        <v/>
      </c>
      <c r="W19" s="138"/>
    </row>
    <row r="20" spans="2:31" ht="50.1" customHeight="1" x14ac:dyDescent="0.2">
      <c r="B20" s="131"/>
      <c r="C20" s="10" t="s">
        <v>5</v>
      </c>
      <c r="D20" s="10"/>
      <c r="E20" s="10"/>
      <c r="F20" s="11"/>
      <c r="G20" s="11"/>
      <c r="H20" s="11"/>
      <c r="I20" s="38"/>
      <c r="J20" s="132"/>
      <c r="K20" s="126"/>
      <c r="L20" s="11"/>
      <c r="M20" s="11"/>
      <c r="N20" s="11"/>
      <c r="O20" s="11"/>
      <c r="P20" s="127"/>
      <c r="Q20" s="137"/>
      <c r="R20" s="35" t="str">
        <f t="shared" ca="1" si="0"/>
        <v/>
      </c>
      <c r="S20" s="35" t="str">
        <f t="shared" si="1"/>
        <v/>
      </c>
      <c r="T20" s="35" t="str">
        <f t="shared" si="2"/>
        <v/>
      </c>
      <c r="U20" s="27" t="str">
        <f ca="1">IF(P20="Realizado","",IF(O20="Realizado","",IF(R20="","",IF(R20&lt;='2. Banco de Dados'!$G$8,"Você está dentro do prazo ótimo de contato com o (a) &amp;B8&amp;, não deixe o tempo passar, aproveite para fazer o follow up ainda hoje.",IF(R20&gt;'2. Banco de Dados'!$G$9,"O prazo aceitável para follow up já acabou, entre em contato com o(a) "&amp;B20&amp;" o quanto antes, afinal já fazem "&amp;R20&amp;" dias que você não tem qualquer tipo de contato",IF(R20&gt;'2. Banco de Dados'!$G$8,"Ligue para o "&amp;B20&amp;", você está dentro do prazo aceitável de contato, mas já fazem "&amp;R20&amp;" dias desde o seu último contato",""))))))</f>
        <v/>
      </c>
      <c r="V20" s="27" t="str">
        <f t="shared" si="3"/>
        <v/>
      </c>
      <c r="W20" s="138"/>
    </row>
    <row r="21" spans="2:31" ht="50.1" customHeight="1" x14ac:dyDescent="0.2">
      <c r="B21" s="131"/>
      <c r="C21" s="10" t="s">
        <v>5</v>
      </c>
      <c r="D21" s="10"/>
      <c r="E21" s="10"/>
      <c r="F21" s="11"/>
      <c r="G21" s="11"/>
      <c r="H21" s="11"/>
      <c r="I21" s="38"/>
      <c r="J21" s="132"/>
      <c r="K21" s="126"/>
      <c r="L21" s="11"/>
      <c r="M21" s="11"/>
      <c r="N21" s="11"/>
      <c r="O21" s="11"/>
      <c r="P21" s="127"/>
      <c r="Q21" s="137"/>
      <c r="R21" s="35" t="str">
        <f t="shared" ca="1" si="0"/>
        <v/>
      </c>
      <c r="S21" s="35" t="str">
        <f t="shared" si="1"/>
        <v/>
      </c>
      <c r="T21" s="35" t="str">
        <f t="shared" si="2"/>
        <v/>
      </c>
      <c r="U21" s="27" t="str">
        <f ca="1">IF(P21="Realizado","",IF(O21="Realizado","",IF(R21="","",IF(R21&lt;='2. Banco de Dados'!$G$8,"Você está dentro do prazo ótimo de contato com o (a) &amp;B8&amp;, não deixe o tempo passar, aproveite para fazer o follow up ainda hoje.",IF(R21&gt;'2. Banco de Dados'!$G$9,"O prazo aceitável para follow up já acabou, entre em contato com o(a) "&amp;B21&amp;" o quanto antes, afinal já fazem "&amp;R21&amp;" dias que você não tem qualquer tipo de contato",IF(R21&gt;'2. Banco de Dados'!$G$8,"Ligue para o "&amp;B21&amp;", você está dentro do prazo aceitável de contato, mas já fazem "&amp;R21&amp;" dias desde o seu último contato",""))))))</f>
        <v/>
      </c>
      <c r="V21" s="27" t="str">
        <f t="shared" si="3"/>
        <v/>
      </c>
      <c r="W21" s="138"/>
    </row>
    <row r="22" spans="2:31" ht="50.1" customHeight="1" x14ac:dyDescent="0.2">
      <c r="B22" s="131"/>
      <c r="C22" s="10" t="s">
        <v>5</v>
      </c>
      <c r="D22" s="10"/>
      <c r="E22" s="10"/>
      <c r="F22" s="11"/>
      <c r="G22" s="11"/>
      <c r="H22" s="11"/>
      <c r="I22" s="38"/>
      <c r="J22" s="132"/>
      <c r="K22" s="126"/>
      <c r="L22" s="11"/>
      <c r="M22" s="11"/>
      <c r="N22" s="11"/>
      <c r="O22" s="11"/>
      <c r="P22" s="127"/>
      <c r="Q22" s="137"/>
      <c r="R22" s="35" t="str">
        <f t="shared" ca="1" si="0"/>
        <v/>
      </c>
      <c r="S22" s="35" t="str">
        <f t="shared" si="1"/>
        <v/>
      </c>
      <c r="T22" s="35" t="str">
        <f t="shared" si="2"/>
        <v/>
      </c>
      <c r="U22" s="27" t="str">
        <f ca="1">IF(P22="Realizado","",IF(O22="Realizado","",IF(R22="","",IF(R22&lt;='2. Banco de Dados'!$G$8,"Você está dentro do prazo ótimo de contato com o (a) &amp;B8&amp;, não deixe o tempo passar, aproveite para fazer o follow up ainda hoje.",IF(R22&gt;'2. Banco de Dados'!$G$9,"O prazo aceitável para follow up já acabou, entre em contato com o(a) "&amp;B22&amp;" o quanto antes, afinal já fazem "&amp;R22&amp;" dias que você não tem qualquer tipo de contato",IF(R22&gt;'2. Banco de Dados'!$G$8,"Ligue para o "&amp;B22&amp;", você está dentro do prazo aceitável de contato, mas já fazem "&amp;R22&amp;" dias desde o seu último contato",""))))))</f>
        <v/>
      </c>
      <c r="V22" s="27" t="str">
        <f t="shared" si="3"/>
        <v/>
      </c>
      <c r="W22" s="138"/>
    </row>
    <row r="23" spans="2:31" ht="50.1" customHeight="1" x14ac:dyDescent="0.2">
      <c r="B23" s="131"/>
      <c r="C23" s="10" t="s">
        <v>5</v>
      </c>
      <c r="D23" s="10"/>
      <c r="E23" s="10"/>
      <c r="F23" s="11"/>
      <c r="G23" s="11"/>
      <c r="H23" s="11"/>
      <c r="I23" s="38"/>
      <c r="J23" s="132"/>
      <c r="K23" s="126"/>
      <c r="L23" s="11"/>
      <c r="M23" s="11"/>
      <c r="N23" s="11"/>
      <c r="O23" s="11"/>
      <c r="P23" s="127"/>
      <c r="Q23" s="137"/>
      <c r="R23" s="35" t="str">
        <f t="shared" ca="1" si="0"/>
        <v/>
      </c>
      <c r="S23" s="35" t="str">
        <f t="shared" si="1"/>
        <v/>
      </c>
      <c r="T23" s="35" t="str">
        <f t="shared" si="2"/>
        <v/>
      </c>
      <c r="U23" s="27" t="str">
        <f ca="1">IF(P23="Realizado","",IF(O23="Realizado","",IF(R23="","",IF(R23&lt;='2. Banco de Dados'!$G$8,"Você está dentro do prazo ótimo de contato com o (a) &amp;B8&amp;, não deixe o tempo passar, aproveite para fazer o follow up ainda hoje.",IF(R23&gt;'2. Banco de Dados'!$G$9,"O prazo aceitável para follow up já acabou, entre em contato com o(a) "&amp;B23&amp;" o quanto antes, afinal já fazem "&amp;R23&amp;" dias que você não tem qualquer tipo de contato",IF(R23&gt;'2. Banco de Dados'!$G$8,"Ligue para o "&amp;B23&amp;", você está dentro do prazo aceitável de contato, mas já fazem "&amp;R23&amp;" dias desde o seu último contato",""))))))</f>
        <v/>
      </c>
      <c r="V23" s="27" t="str">
        <f t="shared" si="3"/>
        <v/>
      </c>
      <c r="W23" s="138"/>
    </row>
    <row r="24" spans="2:31" ht="50.1" customHeight="1" x14ac:dyDescent="0.2">
      <c r="B24" s="131"/>
      <c r="C24" s="10" t="s">
        <v>5</v>
      </c>
      <c r="D24" s="10"/>
      <c r="E24" s="10"/>
      <c r="F24" s="11"/>
      <c r="G24" s="11"/>
      <c r="H24" s="11"/>
      <c r="I24" s="38"/>
      <c r="J24" s="132"/>
      <c r="K24" s="126"/>
      <c r="L24" s="11"/>
      <c r="M24" s="11"/>
      <c r="N24" s="11"/>
      <c r="O24" s="11"/>
      <c r="P24" s="127"/>
      <c r="Q24" s="137"/>
      <c r="R24" s="35" t="str">
        <f t="shared" ca="1" si="0"/>
        <v/>
      </c>
      <c r="S24" s="35" t="str">
        <f t="shared" si="1"/>
        <v/>
      </c>
      <c r="T24" s="35" t="str">
        <f t="shared" si="2"/>
        <v/>
      </c>
      <c r="U24" s="27" t="str">
        <f ca="1">IF(P24="Realizado","",IF(O24="Realizado","",IF(R24="","",IF(R24&lt;='2. Banco de Dados'!$G$8,"Você está dentro do prazo ótimo de contato com o (a) &amp;B8&amp;, não deixe o tempo passar, aproveite para fazer o follow up ainda hoje.",IF(R24&gt;'2. Banco de Dados'!$G$9,"O prazo aceitável para follow up já acabou, entre em contato com o(a) "&amp;B24&amp;" o quanto antes, afinal já fazem "&amp;R24&amp;" dias que você não tem qualquer tipo de contato",IF(R24&gt;'2. Banco de Dados'!$G$8,"Ligue para o "&amp;B24&amp;", você está dentro do prazo aceitável de contato, mas já fazem "&amp;R24&amp;" dias desde o seu último contato",""))))))</f>
        <v/>
      </c>
      <c r="V24" s="27" t="str">
        <f t="shared" si="3"/>
        <v/>
      </c>
      <c r="W24" s="138"/>
    </row>
    <row r="25" spans="2:31" ht="50.1" customHeight="1" x14ac:dyDescent="0.2">
      <c r="B25" s="131"/>
      <c r="C25" s="10" t="s">
        <v>5</v>
      </c>
      <c r="D25" s="10"/>
      <c r="E25" s="10"/>
      <c r="F25" s="11"/>
      <c r="G25" s="11"/>
      <c r="H25" s="11"/>
      <c r="I25" s="38"/>
      <c r="J25" s="132"/>
      <c r="K25" s="126"/>
      <c r="L25" s="11"/>
      <c r="M25" s="11"/>
      <c r="N25" s="11"/>
      <c r="O25" s="11"/>
      <c r="P25" s="127"/>
      <c r="Q25" s="137"/>
      <c r="R25" s="35" t="str">
        <f t="shared" ca="1" si="0"/>
        <v/>
      </c>
      <c r="S25" s="35" t="str">
        <f t="shared" si="1"/>
        <v/>
      </c>
      <c r="T25" s="35" t="str">
        <f t="shared" si="2"/>
        <v/>
      </c>
      <c r="U25" s="27" t="str">
        <f ca="1">IF(P25="Realizado","",IF(O25="Realizado","",IF(R25="","",IF(R25&lt;='2. Banco de Dados'!$G$8,"Você está dentro do prazo ótimo de contato com o (a) &amp;B8&amp;, não deixe o tempo passar, aproveite para fazer o follow up ainda hoje.",IF(R25&gt;'2. Banco de Dados'!$G$9,"O prazo aceitável para follow up já acabou, entre em contato com o(a) "&amp;B25&amp;" o quanto antes, afinal já fazem "&amp;R25&amp;" dias que você não tem qualquer tipo de contato",IF(R25&gt;'2. Banco de Dados'!$G$8,"Ligue para o "&amp;B25&amp;", você está dentro do prazo aceitável de contato, mas já fazem "&amp;R25&amp;" dias desde o seu último contato",""))))))</f>
        <v/>
      </c>
      <c r="V25" s="27" t="str">
        <f t="shared" si="3"/>
        <v/>
      </c>
      <c r="W25" s="138"/>
    </row>
    <row r="26" spans="2:31" ht="50.1" customHeight="1" x14ac:dyDescent="0.2">
      <c r="B26" s="131"/>
      <c r="C26" s="10" t="s">
        <v>5</v>
      </c>
      <c r="D26" s="10"/>
      <c r="E26" s="10"/>
      <c r="F26" s="11"/>
      <c r="G26" s="11"/>
      <c r="H26" s="11"/>
      <c r="I26" s="38"/>
      <c r="J26" s="132"/>
      <c r="K26" s="126"/>
      <c r="L26" s="11"/>
      <c r="M26" s="11"/>
      <c r="N26" s="11"/>
      <c r="O26" s="11"/>
      <c r="P26" s="127"/>
      <c r="Q26" s="137"/>
      <c r="R26" s="35" t="str">
        <f t="shared" ca="1" si="0"/>
        <v/>
      </c>
      <c r="S26" s="35" t="str">
        <f t="shared" si="1"/>
        <v/>
      </c>
      <c r="T26" s="35" t="str">
        <f t="shared" si="2"/>
        <v/>
      </c>
      <c r="U26" s="27" t="str">
        <f ca="1">IF(P26="Realizado","",IF(O26="Realizado","",IF(R26="","",IF(R26&lt;='2. Banco de Dados'!$G$8,"Você está dentro do prazo ótimo de contato com o (a) &amp;B8&amp;, não deixe o tempo passar, aproveite para fazer o follow up ainda hoje.",IF(R26&gt;'2. Banco de Dados'!$G$9,"O prazo aceitável para follow up já acabou, entre em contato com o(a) "&amp;B26&amp;" o quanto antes, afinal já fazem "&amp;R26&amp;" dias que você não tem qualquer tipo de contato",IF(R26&gt;'2. Banco de Dados'!$G$8,"Ligue para o "&amp;B26&amp;", você está dentro do prazo aceitável de contato, mas já fazem "&amp;R26&amp;" dias desde o seu último contato",""))))))</f>
        <v/>
      </c>
      <c r="V26" s="27" t="str">
        <f t="shared" si="3"/>
        <v/>
      </c>
      <c r="W26" s="138"/>
    </row>
    <row r="27" spans="2:31" ht="50.1" customHeight="1" x14ac:dyDescent="0.2">
      <c r="B27" s="131"/>
      <c r="C27" s="10" t="s">
        <v>5</v>
      </c>
      <c r="D27" s="10"/>
      <c r="E27" s="10"/>
      <c r="F27" s="11"/>
      <c r="G27" s="11"/>
      <c r="H27" s="11"/>
      <c r="I27" s="38"/>
      <c r="J27" s="132"/>
      <c r="K27" s="126"/>
      <c r="L27" s="11"/>
      <c r="M27" s="11"/>
      <c r="N27" s="11"/>
      <c r="O27" s="11"/>
      <c r="P27" s="127"/>
      <c r="Q27" s="137"/>
      <c r="R27" s="35" t="str">
        <f t="shared" ca="1" si="0"/>
        <v/>
      </c>
      <c r="S27" s="35" t="str">
        <f t="shared" si="1"/>
        <v/>
      </c>
      <c r="T27" s="35" t="str">
        <f t="shared" si="2"/>
        <v/>
      </c>
      <c r="U27" s="27" t="str">
        <f ca="1">IF(P27="Realizado","",IF(O27="Realizado","",IF(R27="","",IF(R27&lt;='2. Banco de Dados'!$G$8,"Você está dentro do prazo ótimo de contato com o (a) &amp;B8&amp;, não deixe o tempo passar, aproveite para fazer o follow up ainda hoje.",IF(R27&gt;'2. Banco de Dados'!$G$9,"O prazo aceitável para follow up já acabou, entre em contato com o(a) "&amp;B27&amp;" o quanto antes, afinal já fazem "&amp;R27&amp;" dias que você não tem qualquer tipo de contato",IF(R27&gt;'2. Banco de Dados'!$G$8,"Ligue para o "&amp;B27&amp;", você está dentro do prazo aceitável de contato, mas já fazem "&amp;R27&amp;" dias desde o seu último contato",""))))))</f>
        <v/>
      </c>
      <c r="V27" s="27" t="str">
        <f t="shared" si="3"/>
        <v/>
      </c>
      <c r="W27" s="138"/>
    </row>
    <row r="28" spans="2:31" ht="50.1" customHeight="1" x14ac:dyDescent="0.2">
      <c r="B28" s="131"/>
      <c r="C28" s="10" t="s">
        <v>5</v>
      </c>
      <c r="D28" s="10"/>
      <c r="E28" s="10"/>
      <c r="F28" s="11"/>
      <c r="G28" s="11"/>
      <c r="H28" s="11"/>
      <c r="I28" s="38"/>
      <c r="J28" s="132"/>
      <c r="K28" s="126"/>
      <c r="L28" s="11"/>
      <c r="M28" s="11"/>
      <c r="N28" s="11"/>
      <c r="O28" s="11"/>
      <c r="P28" s="127"/>
      <c r="Q28" s="137"/>
      <c r="R28" s="35" t="str">
        <f t="shared" ca="1" si="0"/>
        <v/>
      </c>
      <c r="S28" s="35" t="str">
        <f t="shared" si="1"/>
        <v/>
      </c>
      <c r="T28" s="35" t="str">
        <f t="shared" si="2"/>
        <v/>
      </c>
      <c r="U28" s="27" t="str">
        <f ca="1">IF(P28="Realizado","",IF(O28="Realizado","",IF(R28="","",IF(R28&lt;='2. Banco de Dados'!$G$8,"Você está dentro do prazo ótimo de contato com o (a) &amp;B8&amp;, não deixe o tempo passar, aproveite para fazer o follow up ainda hoje.",IF(R28&gt;'2. Banco de Dados'!$G$9,"O prazo aceitável para follow up já acabou, entre em contato com o(a) "&amp;B28&amp;" o quanto antes, afinal já fazem "&amp;R28&amp;" dias que você não tem qualquer tipo de contato",IF(R28&gt;'2. Banco de Dados'!$G$8,"Ligue para o "&amp;B28&amp;", você está dentro do prazo aceitável de contato, mas já fazem "&amp;R28&amp;" dias desde o seu último contato",""))))))</f>
        <v/>
      </c>
      <c r="V28" s="27" t="str">
        <f t="shared" si="3"/>
        <v/>
      </c>
      <c r="W28" s="138"/>
    </row>
    <row r="29" spans="2:31" ht="50.1" customHeight="1" x14ac:dyDescent="0.2">
      <c r="B29" s="131"/>
      <c r="C29" s="10" t="s">
        <v>5</v>
      </c>
      <c r="D29" s="10"/>
      <c r="E29" s="10"/>
      <c r="F29" s="11"/>
      <c r="G29" s="11"/>
      <c r="H29" s="11"/>
      <c r="I29" s="38"/>
      <c r="J29" s="132"/>
      <c r="K29" s="126"/>
      <c r="L29" s="11"/>
      <c r="M29" s="11"/>
      <c r="N29" s="11"/>
      <c r="O29" s="11"/>
      <c r="P29" s="127"/>
      <c r="Q29" s="137"/>
      <c r="R29" s="35" t="str">
        <f t="shared" ca="1" si="0"/>
        <v/>
      </c>
      <c r="S29" s="35" t="str">
        <f t="shared" si="1"/>
        <v/>
      </c>
      <c r="T29" s="35" t="str">
        <f t="shared" si="2"/>
        <v/>
      </c>
      <c r="U29" s="27" t="str">
        <f ca="1">IF(P29="Realizado","",IF(O29="Realizado","",IF(R29="","",IF(R29&lt;='2. Banco de Dados'!$G$8,"Você está dentro do prazo ótimo de contato com o (a) &amp;B8&amp;, não deixe o tempo passar, aproveite para fazer o follow up ainda hoje.",IF(R29&gt;'2. Banco de Dados'!$G$9,"O prazo aceitável para follow up já acabou, entre em contato com o(a) "&amp;B29&amp;" o quanto antes, afinal já fazem "&amp;R29&amp;" dias que você não tem qualquer tipo de contato",IF(R29&gt;'2. Banco de Dados'!$G$8,"Ligue para o "&amp;B29&amp;", você está dentro do prazo aceitável de contato, mas já fazem "&amp;R29&amp;" dias desde o seu último contato",""))))))</f>
        <v/>
      </c>
      <c r="V29" s="27" t="str">
        <f t="shared" si="3"/>
        <v/>
      </c>
      <c r="W29" s="138"/>
    </row>
    <row r="30" spans="2:31" ht="50.1" customHeight="1" x14ac:dyDescent="0.2">
      <c r="B30" s="131"/>
      <c r="C30" s="10" t="s">
        <v>5</v>
      </c>
      <c r="D30" s="10"/>
      <c r="E30" s="10"/>
      <c r="F30" s="11"/>
      <c r="G30" s="11"/>
      <c r="H30" s="11"/>
      <c r="I30" s="38"/>
      <c r="J30" s="132"/>
      <c r="K30" s="126"/>
      <c r="L30" s="11"/>
      <c r="M30" s="11"/>
      <c r="N30" s="11"/>
      <c r="O30" s="11"/>
      <c r="P30" s="127"/>
      <c r="Q30" s="137"/>
      <c r="R30" s="35" t="str">
        <f t="shared" ca="1" si="0"/>
        <v/>
      </c>
      <c r="S30" s="35" t="str">
        <f t="shared" si="1"/>
        <v/>
      </c>
      <c r="T30" s="35" t="str">
        <f t="shared" si="2"/>
        <v/>
      </c>
      <c r="U30" s="27" t="str">
        <f ca="1">IF(P30="Realizado","",IF(O30="Realizado","",IF(R30="","",IF(R30&lt;='2. Banco de Dados'!$G$8,"Você está dentro do prazo ótimo de contato com o (a) &amp;B8&amp;, não deixe o tempo passar, aproveite para fazer o follow up ainda hoje.",IF(R30&gt;'2. Banco de Dados'!$G$9,"O prazo aceitável para follow up já acabou, entre em contato com o(a) "&amp;B30&amp;" o quanto antes, afinal já fazem "&amp;R30&amp;" dias que você não tem qualquer tipo de contato",IF(R30&gt;'2. Banco de Dados'!$G$8,"Ligue para o "&amp;B30&amp;", você está dentro do prazo aceitável de contato, mas já fazem "&amp;R30&amp;" dias desde o seu último contato",""))))))</f>
        <v/>
      </c>
      <c r="V30" s="27" t="str">
        <f t="shared" si="3"/>
        <v/>
      </c>
      <c r="W30" s="138"/>
      <c r="Z30" s="7"/>
      <c r="AE30" s="7"/>
    </row>
    <row r="31" spans="2:31" ht="50.1" customHeight="1" x14ac:dyDescent="0.2">
      <c r="B31" s="131"/>
      <c r="C31" s="10" t="s">
        <v>5</v>
      </c>
      <c r="D31" s="10"/>
      <c r="E31" s="10"/>
      <c r="F31" s="11"/>
      <c r="G31" s="11"/>
      <c r="H31" s="11"/>
      <c r="I31" s="38"/>
      <c r="J31" s="132"/>
      <c r="K31" s="126"/>
      <c r="L31" s="11"/>
      <c r="M31" s="11"/>
      <c r="N31" s="11"/>
      <c r="O31" s="11"/>
      <c r="P31" s="127"/>
      <c r="Q31" s="137"/>
      <c r="R31" s="35" t="str">
        <f t="shared" ca="1" si="0"/>
        <v/>
      </c>
      <c r="S31" s="35" t="str">
        <f t="shared" si="1"/>
        <v/>
      </c>
      <c r="T31" s="35" t="str">
        <f t="shared" si="2"/>
        <v/>
      </c>
      <c r="U31" s="27" t="str">
        <f ca="1">IF(P31="Realizado","",IF(O31="Realizado","",IF(R31="","",IF(R31&lt;='2. Banco de Dados'!$G$8,"Você está dentro do prazo ótimo de contato com o (a) &amp;B8&amp;, não deixe o tempo passar, aproveite para fazer o follow up ainda hoje.",IF(R31&gt;'2. Banco de Dados'!$G$9,"O prazo aceitável para follow up já acabou, entre em contato com o(a) "&amp;B31&amp;" o quanto antes, afinal já fazem "&amp;R31&amp;" dias que você não tem qualquer tipo de contato",IF(R31&gt;'2. Banco de Dados'!$G$8,"Ligue para o "&amp;B31&amp;", você está dentro do prazo aceitável de contato, mas já fazem "&amp;R31&amp;" dias desde o seu último contato",""))))))</f>
        <v/>
      </c>
      <c r="V31" s="27" t="str">
        <f t="shared" si="3"/>
        <v/>
      </c>
      <c r="W31" s="138"/>
      <c r="AE31" s="7"/>
    </row>
    <row r="32" spans="2:31" ht="50.1" customHeight="1" x14ac:dyDescent="0.2">
      <c r="B32" s="131"/>
      <c r="C32" s="10" t="s">
        <v>5</v>
      </c>
      <c r="D32" s="10"/>
      <c r="E32" s="10"/>
      <c r="F32" s="11"/>
      <c r="G32" s="11"/>
      <c r="H32" s="11"/>
      <c r="I32" s="38"/>
      <c r="J32" s="132"/>
      <c r="K32" s="126"/>
      <c r="L32" s="11"/>
      <c r="M32" s="11"/>
      <c r="N32" s="11"/>
      <c r="O32" s="11"/>
      <c r="P32" s="127"/>
      <c r="Q32" s="137"/>
      <c r="R32" s="35" t="str">
        <f t="shared" ca="1" si="0"/>
        <v/>
      </c>
      <c r="S32" s="35" t="str">
        <f t="shared" si="1"/>
        <v/>
      </c>
      <c r="T32" s="35" t="str">
        <f t="shared" si="2"/>
        <v/>
      </c>
      <c r="U32" s="27" t="str">
        <f ca="1">IF(P32="Realizado","",IF(O32="Realizado","",IF(R32="","",IF(R32&lt;='2. Banco de Dados'!$G$8,"Você está dentro do prazo ótimo de contato com o (a) &amp;B8&amp;, não deixe o tempo passar, aproveite para fazer o follow up ainda hoje.",IF(R32&gt;'2. Banco de Dados'!$G$9,"O prazo aceitável para follow up já acabou, entre em contato com o(a) "&amp;B32&amp;" o quanto antes, afinal já fazem "&amp;R32&amp;" dias que você não tem qualquer tipo de contato",IF(R32&gt;'2. Banco de Dados'!$G$8,"Ligue para o "&amp;B32&amp;", você está dentro do prazo aceitável de contato, mas já fazem "&amp;R32&amp;" dias desde o seu último contato",""))))))</f>
        <v/>
      </c>
      <c r="V32" s="27" t="str">
        <f t="shared" si="3"/>
        <v/>
      </c>
      <c r="W32" s="138"/>
    </row>
    <row r="33" spans="2:23" ht="50.1" customHeight="1" x14ac:dyDescent="0.2">
      <c r="B33" s="131"/>
      <c r="C33" s="10" t="s">
        <v>5</v>
      </c>
      <c r="D33" s="10"/>
      <c r="E33" s="10"/>
      <c r="F33" s="11"/>
      <c r="G33" s="11"/>
      <c r="H33" s="11"/>
      <c r="I33" s="38"/>
      <c r="J33" s="132"/>
      <c r="K33" s="126"/>
      <c r="L33" s="11"/>
      <c r="M33" s="11"/>
      <c r="N33" s="11"/>
      <c r="O33" s="11"/>
      <c r="P33" s="127"/>
      <c r="Q33" s="137"/>
      <c r="R33" s="35" t="str">
        <f t="shared" ca="1" si="0"/>
        <v/>
      </c>
      <c r="S33" s="35" t="str">
        <f t="shared" si="1"/>
        <v/>
      </c>
      <c r="T33" s="35" t="str">
        <f t="shared" si="2"/>
        <v/>
      </c>
      <c r="U33" s="27" t="str">
        <f ca="1">IF(P33="Realizado","",IF(O33="Realizado","",IF(R33="","",IF(R33&lt;='2. Banco de Dados'!$G$8,"Você está dentro do prazo ótimo de contato com o (a) &amp;B8&amp;, não deixe o tempo passar, aproveite para fazer o follow up ainda hoje.",IF(R33&gt;'2. Banco de Dados'!$G$9,"O prazo aceitável para follow up já acabou, entre em contato com o(a) "&amp;B33&amp;" o quanto antes, afinal já fazem "&amp;R33&amp;" dias que você não tem qualquer tipo de contato",IF(R33&gt;'2. Banco de Dados'!$G$8,"Ligue para o "&amp;B33&amp;", você está dentro do prazo aceitável de contato, mas já fazem "&amp;R33&amp;" dias desde o seu último contato",""))))))</f>
        <v/>
      </c>
      <c r="V33" s="27" t="str">
        <f t="shared" si="3"/>
        <v/>
      </c>
      <c r="W33" s="138"/>
    </row>
    <row r="34" spans="2:23" ht="50.1" customHeight="1" x14ac:dyDescent="0.2">
      <c r="B34" s="131"/>
      <c r="C34" s="10" t="s">
        <v>5</v>
      </c>
      <c r="D34" s="10"/>
      <c r="E34" s="10"/>
      <c r="F34" s="11"/>
      <c r="G34" s="11"/>
      <c r="H34" s="11"/>
      <c r="I34" s="38"/>
      <c r="J34" s="132"/>
      <c r="K34" s="126"/>
      <c r="L34" s="11"/>
      <c r="M34" s="11"/>
      <c r="N34" s="11"/>
      <c r="O34" s="11"/>
      <c r="P34" s="127"/>
      <c r="Q34" s="137"/>
      <c r="R34" s="35" t="str">
        <f t="shared" ca="1" si="0"/>
        <v/>
      </c>
      <c r="S34" s="35" t="str">
        <f t="shared" si="1"/>
        <v/>
      </c>
      <c r="T34" s="35" t="str">
        <f t="shared" si="2"/>
        <v/>
      </c>
      <c r="U34" s="27" t="str">
        <f ca="1">IF(P34="Realizado","",IF(O34="Realizado","",IF(R34="","",IF(R34&lt;='2. Banco de Dados'!$G$8,"Você está dentro do prazo ótimo de contato com o (a) &amp;B8&amp;, não deixe o tempo passar, aproveite para fazer o follow up ainda hoje.",IF(R34&gt;'2. Banco de Dados'!$G$9,"O prazo aceitável para follow up já acabou, entre em contato com o(a) "&amp;B34&amp;" o quanto antes, afinal já fazem "&amp;R34&amp;" dias que você não tem qualquer tipo de contato",IF(R34&gt;'2. Banco de Dados'!$G$8,"Ligue para o "&amp;B34&amp;", você está dentro do prazo aceitável de contato, mas já fazem "&amp;R34&amp;" dias desde o seu último contato",""))))))</f>
        <v/>
      </c>
      <c r="V34" s="27" t="str">
        <f t="shared" si="3"/>
        <v/>
      </c>
      <c r="W34" s="138"/>
    </row>
    <row r="35" spans="2:23" ht="50.1" customHeight="1" x14ac:dyDescent="0.2">
      <c r="B35" s="131"/>
      <c r="C35" s="10" t="s">
        <v>5</v>
      </c>
      <c r="D35" s="10"/>
      <c r="E35" s="10"/>
      <c r="F35" s="11"/>
      <c r="G35" s="11"/>
      <c r="H35" s="11"/>
      <c r="I35" s="38"/>
      <c r="J35" s="132"/>
      <c r="K35" s="126"/>
      <c r="L35" s="11"/>
      <c r="M35" s="11"/>
      <c r="N35" s="11"/>
      <c r="O35" s="11"/>
      <c r="P35" s="127"/>
      <c r="Q35" s="137"/>
      <c r="R35" s="35" t="str">
        <f t="shared" ca="1" si="0"/>
        <v/>
      </c>
      <c r="S35" s="35" t="str">
        <f t="shared" si="1"/>
        <v/>
      </c>
      <c r="T35" s="35" t="str">
        <f t="shared" si="2"/>
        <v/>
      </c>
      <c r="U35" s="27" t="str">
        <f ca="1">IF(P35="Realizado","",IF(O35="Realizado","",IF(R35="","",IF(R35&lt;='2. Banco de Dados'!$G$8,"Você está dentro do prazo ótimo de contato com o (a) &amp;B8&amp;, não deixe o tempo passar, aproveite para fazer o follow up ainda hoje.",IF(R35&gt;'2. Banco de Dados'!$G$9,"O prazo aceitável para follow up já acabou, entre em contato com o(a) "&amp;B35&amp;" o quanto antes, afinal já fazem "&amp;R35&amp;" dias que você não tem qualquer tipo de contato",IF(R35&gt;'2. Banco de Dados'!$G$8,"Ligue para o "&amp;B35&amp;", você está dentro do prazo aceitável de contato, mas já fazem "&amp;R35&amp;" dias desde o seu último contato",""))))))</f>
        <v/>
      </c>
      <c r="V35" s="27" t="str">
        <f t="shared" si="3"/>
        <v/>
      </c>
      <c r="W35" s="138"/>
    </row>
    <row r="36" spans="2:23" ht="50.1" customHeight="1" x14ac:dyDescent="0.2">
      <c r="B36" s="131"/>
      <c r="C36" s="10" t="s">
        <v>5</v>
      </c>
      <c r="D36" s="10"/>
      <c r="E36" s="10"/>
      <c r="F36" s="11"/>
      <c r="G36" s="11"/>
      <c r="H36" s="11"/>
      <c r="I36" s="38"/>
      <c r="J36" s="132"/>
      <c r="K36" s="126"/>
      <c r="L36" s="11"/>
      <c r="M36" s="11"/>
      <c r="N36" s="11"/>
      <c r="O36" s="11"/>
      <c r="P36" s="127"/>
      <c r="Q36" s="137"/>
      <c r="R36" s="35" t="str">
        <f t="shared" ca="1" si="0"/>
        <v/>
      </c>
      <c r="S36" s="35" t="str">
        <f t="shared" si="1"/>
        <v/>
      </c>
      <c r="T36" s="35" t="str">
        <f t="shared" si="2"/>
        <v/>
      </c>
      <c r="U36" s="27" t="str">
        <f ca="1">IF(P36="Realizado","",IF(O36="Realizado","",IF(R36="","",IF(R36&lt;='2. Banco de Dados'!$G$8,"Você está dentro do prazo ótimo de contato com o (a) &amp;B8&amp;, não deixe o tempo passar, aproveite para fazer o follow up ainda hoje.",IF(R36&gt;'2. Banco de Dados'!$G$9,"O prazo aceitável para follow up já acabou, entre em contato com o(a) "&amp;B36&amp;" o quanto antes, afinal já fazem "&amp;R36&amp;" dias que você não tem qualquer tipo de contato",IF(R36&gt;'2. Banco de Dados'!$G$8,"Ligue para o "&amp;B36&amp;", você está dentro do prazo aceitável de contato, mas já fazem "&amp;R36&amp;" dias desde o seu último contato",""))))))</f>
        <v/>
      </c>
      <c r="V36" s="27" t="str">
        <f t="shared" si="3"/>
        <v/>
      </c>
      <c r="W36" s="138"/>
    </row>
    <row r="37" spans="2:23" ht="50.1" customHeight="1" x14ac:dyDescent="0.2">
      <c r="B37" s="131"/>
      <c r="C37" s="10" t="s">
        <v>5</v>
      </c>
      <c r="D37" s="10"/>
      <c r="E37" s="10"/>
      <c r="F37" s="11"/>
      <c r="G37" s="11"/>
      <c r="H37" s="11"/>
      <c r="I37" s="38"/>
      <c r="J37" s="132"/>
      <c r="K37" s="126"/>
      <c r="L37" s="11"/>
      <c r="M37" s="11"/>
      <c r="N37" s="11"/>
      <c r="O37" s="11"/>
      <c r="P37" s="127"/>
      <c r="Q37" s="137"/>
      <c r="R37" s="35" t="str">
        <f t="shared" ca="1" si="0"/>
        <v/>
      </c>
      <c r="S37" s="35" t="str">
        <f t="shared" si="1"/>
        <v/>
      </c>
      <c r="T37" s="35" t="str">
        <f t="shared" si="2"/>
        <v/>
      </c>
      <c r="U37" s="27" t="str">
        <f ca="1">IF(P37="Realizado","",IF(O37="Realizado","",IF(R37="","",IF(R37&lt;='2. Banco de Dados'!$G$8,"Você está dentro do prazo ótimo de contato com o (a) &amp;B8&amp;, não deixe o tempo passar, aproveite para fazer o follow up ainda hoje.",IF(R37&gt;'2. Banco de Dados'!$G$9,"O prazo aceitável para follow up já acabou, entre em contato com o(a) "&amp;B37&amp;" o quanto antes, afinal já fazem "&amp;R37&amp;" dias que você não tem qualquer tipo de contato",IF(R37&gt;'2. Banco de Dados'!$G$8,"Ligue para o "&amp;B37&amp;", você está dentro do prazo aceitável de contato, mas já fazem "&amp;R37&amp;" dias desde o seu último contato",""))))))</f>
        <v/>
      </c>
      <c r="V37" s="27" t="str">
        <f t="shared" si="3"/>
        <v/>
      </c>
      <c r="W37" s="138"/>
    </row>
    <row r="38" spans="2:23" ht="50.1" customHeight="1" x14ac:dyDescent="0.2">
      <c r="B38" s="131"/>
      <c r="C38" s="10" t="s">
        <v>5</v>
      </c>
      <c r="D38" s="10"/>
      <c r="E38" s="10"/>
      <c r="F38" s="11"/>
      <c r="G38" s="11"/>
      <c r="H38" s="11"/>
      <c r="I38" s="38"/>
      <c r="J38" s="132"/>
      <c r="K38" s="126"/>
      <c r="L38" s="11"/>
      <c r="M38" s="11"/>
      <c r="N38" s="11"/>
      <c r="O38" s="11"/>
      <c r="P38" s="127"/>
      <c r="Q38" s="137"/>
      <c r="R38" s="35" t="str">
        <f t="shared" ca="1" si="0"/>
        <v/>
      </c>
      <c r="S38" s="35" t="str">
        <f t="shared" si="1"/>
        <v/>
      </c>
      <c r="T38" s="35" t="str">
        <f t="shared" si="2"/>
        <v/>
      </c>
      <c r="U38" s="27" t="str">
        <f ca="1">IF(P38="Realizado","",IF(O38="Realizado","",IF(R38="","",IF(R38&lt;='2. Banco de Dados'!$G$8,"Você está dentro do prazo ótimo de contato com o (a) &amp;B8&amp;, não deixe o tempo passar, aproveite para fazer o follow up ainda hoje.",IF(R38&gt;'2. Banco de Dados'!$G$9,"O prazo aceitável para follow up já acabou, entre em contato com o(a) "&amp;B38&amp;" o quanto antes, afinal já fazem "&amp;R38&amp;" dias que você não tem qualquer tipo de contato",IF(R38&gt;'2. Banco de Dados'!$G$8,"Ligue para o "&amp;B38&amp;", você está dentro do prazo aceitável de contato, mas já fazem "&amp;R38&amp;" dias desde o seu último contato",""))))))</f>
        <v/>
      </c>
      <c r="V38" s="27" t="str">
        <f t="shared" si="3"/>
        <v/>
      </c>
      <c r="W38" s="138"/>
    </row>
    <row r="39" spans="2:23" ht="50.1" customHeight="1" x14ac:dyDescent="0.2">
      <c r="B39" s="131"/>
      <c r="C39" s="10" t="s">
        <v>5</v>
      </c>
      <c r="D39" s="10"/>
      <c r="E39" s="10"/>
      <c r="F39" s="11"/>
      <c r="G39" s="11"/>
      <c r="H39" s="11"/>
      <c r="I39" s="38"/>
      <c r="J39" s="132"/>
      <c r="K39" s="126"/>
      <c r="L39" s="11"/>
      <c r="M39" s="11"/>
      <c r="N39" s="11"/>
      <c r="O39" s="11"/>
      <c r="P39" s="127"/>
      <c r="Q39" s="137"/>
      <c r="R39" s="35" t="str">
        <f t="shared" ca="1" si="0"/>
        <v/>
      </c>
      <c r="S39" s="35" t="str">
        <f t="shared" si="1"/>
        <v/>
      </c>
      <c r="T39" s="35" t="str">
        <f t="shared" si="2"/>
        <v/>
      </c>
      <c r="U39" s="27" t="str">
        <f ca="1">IF(P39="Realizado","",IF(O39="Realizado","",IF(R39="","",IF(R39&lt;='2. Banco de Dados'!$G$8,"Você está dentro do prazo ótimo de contato com o (a) &amp;B8&amp;, não deixe o tempo passar, aproveite para fazer o follow up ainda hoje.",IF(R39&gt;'2. Banco de Dados'!$G$9,"O prazo aceitável para follow up já acabou, entre em contato com o(a) "&amp;B39&amp;" o quanto antes, afinal já fazem "&amp;R39&amp;" dias que você não tem qualquer tipo de contato",IF(R39&gt;'2. Banco de Dados'!$G$8,"Ligue para o "&amp;B39&amp;", você está dentro do prazo aceitável de contato, mas já fazem "&amp;R39&amp;" dias desde o seu último contato",""))))))</f>
        <v/>
      </c>
      <c r="V39" s="27" t="str">
        <f t="shared" si="3"/>
        <v/>
      </c>
      <c r="W39" s="138"/>
    </row>
    <row r="40" spans="2:23" ht="50.1" customHeight="1" x14ac:dyDescent="0.2">
      <c r="B40" s="131"/>
      <c r="C40" s="10" t="s">
        <v>5</v>
      </c>
      <c r="D40" s="10"/>
      <c r="E40" s="10"/>
      <c r="F40" s="11"/>
      <c r="G40" s="11"/>
      <c r="H40" s="11"/>
      <c r="I40" s="38"/>
      <c r="J40" s="132"/>
      <c r="K40" s="126"/>
      <c r="L40" s="11"/>
      <c r="M40" s="11"/>
      <c r="N40" s="11"/>
      <c r="O40" s="11"/>
      <c r="P40" s="127"/>
      <c r="Q40" s="137"/>
      <c r="R40" s="35" t="str">
        <f t="shared" ca="1" si="0"/>
        <v/>
      </c>
      <c r="S40" s="35" t="str">
        <f t="shared" si="1"/>
        <v/>
      </c>
      <c r="T40" s="35" t="str">
        <f t="shared" si="2"/>
        <v/>
      </c>
      <c r="U40" s="27" t="str">
        <f ca="1">IF(P40="Realizado","",IF(O40="Realizado","",IF(R40="","",IF(R40&lt;='2. Banco de Dados'!$G$8,"Você está dentro do prazo ótimo de contato com o (a) &amp;B8&amp;, não deixe o tempo passar, aproveite para fazer o follow up ainda hoje.",IF(R40&gt;'2. Banco de Dados'!$G$9,"O prazo aceitável para follow up já acabou, entre em contato com o(a) "&amp;B40&amp;" o quanto antes, afinal já fazem "&amp;R40&amp;" dias que você não tem qualquer tipo de contato",IF(R40&gt;'2. Banco de Dados'!$G$8,"Ligue para o "&amp;B40&amp;", você está dentro do prazo aceitável de contato, mas já fazem "&amp;R40&amp;" dias desde o seu último contato",""))))))</f>
        <v/>
      </c>
      <c r="V40" s="27" t="str">
        <f t="shared" si="3"/>
        <v/>
      </c>
      <c r="W40" s="138"/>
    </row>
    <row r="41" spans="2:23" ht="50.1" customHeight="1" x14ac:dyDescent="0.2">
      <c r="B41" s="131"/>
      <c r="C41" s="10" t="s">
        <v>5</v>
      </c>
      <c r="D41" s="10"/>
      <c r="E41" s="10"/>
      <c r="F41" s="11"/>
      <c r="G41" s="11"/>
      <c r="H41" s="11"/>
      <c r="I41" s="38"/>
      <c r="J41" s="132"/>
      <c r="K41" s="126"/>
      <c r="L41" s="11"/>
      <c r="M41" s="11"/>
      <c r="N41" s="11"/>
      <c r="O41" s="11"/>
      <c r="P41" s="127"/>
      <c r="Q41" s="137"/>
      <c r="R41" s="35" t="str">
        <f t="shared" ca="1" si="0"/>
        <v/>
      </c>
      <c r="S41" s="35" t="str">
        <f t="shared" si="1"/>
        <v/>
      </c>
      <c r="T41" s="35" t="str">
        <f t="shared" si="2"/>
        <v/>
      </c>
      <c r="U41" s="27" t="str">
        <f ca="1">IF(P41="Realizado","",IF(O41="Realizado","",IF(R41="","",IF(R41&lt;='2. Banco de Dados'!$G$8,"Você está dentro do prazo ótimo de contato com o (a) &amp;B8&amp;, não deixe o tempo passar, aproveite para fazer o follow up ainda hoje.",IF(R41&gt;'2. Banco de Dados'!$G$9,"O prazo aceitável para follow up já acabou, entre em contato com o(a) "&amp;B41&amp;" o quanto antes, afinal já fazem "&amp;R41&amp;" dias que você não tem qualquer tipo de contato",IF(R41&gt;'2. Banco de Dados'!$G$8,"Ligue para o "&amp;B41&amp;", você está dentro do prazo aceitável de contato, mas já fazem "&amp;R41&amp;" dias desde o seu último contato",""))))))</f>
        <v/>
      </c>
      <c r="V41" s="27" t="str">
        <f t="shared" si="3"/>
        <v/>
      </c>
      <c r="W41" s="138"/>
    </row>
    <row r="42" spans="2:23" ht="50.1" customHeight="1" x14ac:dyDescent="0.2">
      <c r="B42" s="131"/>
      <c r="C42" s="10" t="s">
        <v>5</v>
      </c>
      <c r="D42" s="10"/>
      <c r="E42" s="10"/>
      <c r="F42" s="11"/>
      <c r="G42" s="11"/>
      <c r="H42" s="11"/>
      <c r="I42" s="38"/>
      <c r="J42" s="132"/>
      <c r="K42" s="126"/>
      <c r="L42" s="11"/>
      <c r="M42" s="11"/>
      <c r="N42" s="11"/>
      <c r="O42" s="11"/>
      <c r="P42" s="127"/>
      <c r="Q42" s="137"/>
      <c r="R42" s="35" t="str">
        <f t="shared" ca="1" si="0"/>
        <v/>
      </c>
      <c r="S42" s="35" t="str">
        <f t="shared" si="1"/>
        <v/>
      </c>
      <c r="T42" s="35" t="str">
        <f t="shared" si="2"/>
        <v/>
      </c>
      <c r="U42" s="27" t="str">
        <f ca="1">IF(P42="Realizado","",IF(O42="Realizado","",IF(R42="","",IF(R42&lt;='2. Banco de Dados'!$G$8,"Você está dentro do prazo ótimo de contato com o (a) &amp;B8&amp;, não deixe o tempo passar, aproveite para fazer o follow up ainda hoje.",IF(R42&gt;'2. Banco de Dados'!$G$9,"O prazo aceitável para follow up já acabou, entre em contato com o(a) "&amp;B42&amp;" o quanto antes, afinal já fazem "&amp;R42&amp;" dias que você não tem qualquer tipo de contato",IF(R42&gt;'2. Banco de Dados'!$G$8,"Ligue para o "&amp;B42&amp;", você está dentro do prazo aceitável de contato, mas já fazem "&amp;R42&amp;" dias desde o seu último contato",""))))))</f>
        <v/>
      </c>
      <c r="V42" s="27" t="str">
        <f t="shared" si="3"/>
        <v/>
      </c>
      <c r="W42" s="138"/>
    </row>
    <row r="43" spans="2:23" ht="50.1" customHeight="1" x14ac:dyDescent="0.2">
      <c r="B43" s="131"/>
      <c r="C43" s="10" t="s">
        <v>5</v>
      </c>
      <c r="D43" s="10"/>
      <c r="E43" s="10"/>
      <c r="F43" s="11"/>
      <c r="G43" s="11"/>
      <c r="H43" s="11"/>
      <c r="I43" s="38"/>
      <c r="J43" s="132"/>
      <c r="K43" s="126"/>
      <c r="L43" s="11"/>
      <c r="M43" s="11"/>
      <c r="N43" s="11"/>
      <c r="O43" s="11"/>
      <c r="P43" s="127"/>
      <c r="Q43" s="137"/>
      <c r="R43" s="35" t="str">
        <f t="shared" ca="1" si="0"/>
        <v/>
      </c>
      <c r="S43" s="35" t="str">
        <f t="shared" si="1"/>
        <v/>
      </c>
      <c r="T43" s="35" t="str">
        <f t="shared" si="2"/>
        <v/>
      </c>
      <c r="U43" s="27" t="str">
        <f ca="1">IF(P43="Realizado","",IF(O43="Realizado","",IF(R43="","",IF(R43&lt;='2. Banco de Dados'!$G$8,"Você está dentro do prazo ótimo de contato com o (a) &amp;B8&amp;, não deixe o tempo passar, aproveite para fazer o follow up ainda hoje.",IF(R43&gt;'2. Banco de Dados'!$G$9,"O prazo aceitável para follow up já acabou, entre em contato com o(a) "&amp;B43&amp;" o quanto antes, afinal já fazem "&amp;R43&amp;" dias que você não tem qualquer tipo de contato",IF(R43&gt;'2. Banco de Dados'!$G$8,"Ligue para o "&amp;B43&amp;", você está dentro do prazo aceitável de contato, mas já fazem "&amp;R43&amp;" dias desde o seu último contato",""))))))</f>
        <v/>
      </c>
      <c r="V43" s="27" t="str">
        <f t="shared" si="3"/>
        <v/>
      </c>
      <c r="W43" s="138"/>
    </row>
    <row r="44" spans="2:23" ht="50.1" customHeight="1" x14ac:dyDescent="0.2">
      <c r="B44" s="131"/>
      <c r="C44" s="10" t="s">
        <v>5</v>
      </c>
      <c r="D44" s="10"/>
      <c r="E44" s="10"/>
      <c r="F44" s="11"/>
      <c r="G44" s="11"/>
      <c r="H44" s="11"/>
      <c r="I44" s="38"/>
      <c r="J44" s="132"/>
      <c r="K44" s="126"/>
      <c r="L44" s="11"/>
      <c r="M44" s="11"/>
      <c r="N44" s="11"/>
      <c r="O44" s="11"/>
      <c r="P44" s="127"/>
      <c r="Q44" s="137"/>
      <c r="R44" s="35" t="str">
        <f t="shared" ca="1" si="0"/>
        <v/>
      </c>
      <c r="S44" s="35" t="str">
        <f t="shared" si="1"/>
        <v/>
      </c>
      <c r="T44" s="35" t="str">
        <f t="shared" si="2"/>
        <v/>
      </c>
      <c r="U44" s="27" t="str">
        <f ca="1">IF(P44="Realizado","",IF(O44="Realizado","",IF(R44="","",IF(R44&lt;='2. Banco de Dados'!$G$8,"Você está dentro do prazo ótimo de contato com o (a) &amp;B8&amp;, não deixe o tempo passar, aproveite para fazer o follow up ainda hoje.",IF(R44&gt;'2. Banco de Dados'!$G$9,"O prazo aceitável para follow up já acabou, entre em contato com o(a) "&amp;B44&amp;" o quanto antes, afinal já fazem "&amp;R44&amp;" dias que você não tem qualquer tipo de contato",IF(R44&gt;'2. Banco de Dados'!$G$8,"Ligue para o "&amp;B44&amp;", você está dentro do prazo aceitável de contato, mas já fazem "&amp;R44&amp;" dias desde o seu último contato",""))))))</f>
        <v/>
      </c>
      <c r="V44" s="27" t="str">
        <f t="shared" si="3"/>
        <v/>
      </c>
      <c r="W44" s="138"/>
    </row>
    <row r="45" spans="2:23" ht="50.1" customHeight="1" x14ac:dyDescent="0.2">
      <c r="B45" s="131"/>
      <c r="C45" s="10" t="s">
        <v>5</v>
      </c>
      <c r="D45" s="10"/>
      <c r="E45" s="10"/>
      <c r="F45" s="11"/>
      <c r="G45" s="11"/>
      <c r="H45" s="11"/>
      <c r="I45" s="38"/>
      <c r="J45" s="132"/>
      <c r="K45" s="126"/>
      <c r="L45" s="11"/>
      <c r="M45" s="11"/>
      <c r="N45" s="11"/>
      <c r="O45" s="11"/>
      <c r="P45" s="127"/>
      <c r="Q45" s="137"/>
      <c r="R45" s="35" t="str">
        <f t="shared" ca="1" si="0"/>
        <v/>
      </c>
      <c r="S45" s="35" t="str">
        <f t="shared" si="1"/>
        <v/>
      </c>
      <c r="T45" s="35" t="str">
        <f t="shared" si="2"/>
        <v/>
      </c>
      <c r="U45" s="27" t="str">
        <f ca="1">IF(P45="Realizado","",IF(O45="Realizado","",IF(R45="","",IF(R45&lt;='2. Banco de Dados'!$G$8,"Você está dentro do prazo ótimo de contato com o (a) &amp;B8&amp;, não deixe o tempo passar, aproveite para fazer o follow up ainda hoje.",IF(R45&gt;'2. Banco de Dados'!$G$9,"O prazo aceitável para follow up já acabou, entre em contato com o(a) "&amp;B45&amp;" o quanto antes, afinal já fazem "&amp;R45&amp;" dias que você não tem qualquer tipo de contato",IF(R45&gt;'2. Banco de Dados'!$G$8,"Ligue para o "&amp;B45&amp;", você está dentro do prazo aceitável de contato, mas já fazem "&amp;R45&amp;" dias desde o seu último contato",""))))))</f>
        <v/>
      </c>
      <c r="V45" s="27" t="str">
        <f t="shared" si="3"/>
        <v/>
      </c>
      <c r="W45" s="138"/>
    </row>
    <row r="46" spans="2:23" ht="50.1" customHeight="1" x14ac:dyDescent="0.2">
      <c r="B46" s="131"/>
      <c r="C46" s="10" t="s">
        <v>5</v>
      </c>
      <c r="D46" s="10"/>
      <c r="E46" s="10"/>
      <c r="F46" s="11"/>
      <c r="G46" s="11"/>
      <c r="H46" s="11"/>
      <c r="I46" s="38"/>
      <c r="J46" s="132"/>
      <c r="K46" s="126"/>
      <c r="L46" s="11"/>
      <c r="M46" s="11"/>
      <c r="N46" s="11"/>
      <c r="O46" s="11"/>
      <c r="P46" s="127"/>
      <c r="Q46" s="137"/>
      <c r="R46" s="35" t="str">
        <f t="shared" ca="1" si="0"/>
        <v/>
      </c>
      <c r="S46" s="35" t="str">
        <f t="shared" si="1"/>
        <v/>
      </c>
      <c r="T46" s="35" t="str">
        <f t="shared" si="2"/>
        <v/>
      </c>
      <c r="U46" s="27" t="str">
        <f ca="1">IF(P46="Realizado","",IF(O46="Realizado","",IF(R46="","",IF(R46&lt;='2. Banco de Dados'!$G$8,"Você está dentro do prazo ótimo de contato com o (a) &amp;B8&amp;, não deixe o tempo passar, aproveite para fazer o follow up ainda hoje.",IF(R46&gt;'2. Banco de Dados'!$G$9,"O prazo aceitável para follow up já acabou, entre em contato com o(a) "&amp;B46&amp;" o quanto antes, afinal já fazem "&amp;R46&amp;" dias que você não tem qualquer tipo de contato",IF(R46&gt;'2. Banco de Dados'!$G$8,"Ligue para o "&amp;B46&amp;", você está dentro do prazo aceitável de contato, mas já fazem "&amp;R46&amp;" dias desde o seu último contato",""))))))</f>
        <v/>
      </c>
      <c r="V46" s="27" t="str">
        <f t="shared" si="3"/>
        <v/>
      </c>
      <c r="W46" s="138"/>
    </row>
    <row r="47" spans="2:23" ht="50.1" customHeight="1" x14ac:dyDescent="0.2">
      <c r="B47" s="131"/>
      <c r="C47" s="10" t="s">
        <v>5</v>
      </c>
      <c r="D47" s="10"/>
      <c r="E47" s="10"/>
      <c r="F47" s="11"/>
      <c r="G47" s="11"/>
      <c r="H47" s="11"/>
      <c r="I47" s="38"/>
      <c r="J47" s="132"/>
      <c r="K47" s="126"/>
      <c r="L47" s="11"/>
      <c r="M47" s="11"/>
      <c r="N47" s="11"/>
      <c r="O47" s="11"/>
      <c r="P47" s="127"/>
      <c r="Q47" s="137"/>
      <c r="R47" s="35" t="str">
        <f t="shared" ca="1" si="0"/>
        <v/>
      </c>
      <c r="S47" s="35" t="str">
        <f t="shared" si="1"/>
        <v/>
      </c>
      <c r="T47" s="35" t="str">
        <f t="shared" si="2"/>
        <v/>
      </c>
      <c r="U47" s="27" t="str">
        <f ca="1">IF(P47="Realizado","",IF(O47="Realizado","",IF(R47="","",IF(R47&lt;='2. Banco de Dados'!$G$8,"Você está dentro do prazo ótimo de contato com o (a) &amp;B8&amp;, não deixe o tempo passar, aproveite para fazer o follow up ainda hoje.",IF(R47&gt;'2. Banco de Dados'!$G$9,"O prazo aceitável para follow up já acabou, entre em contato com o(a) "&amp;B47&amp;" o quanto antes, afinal já fazem "&amp;R47&amp;" dias que você não tem qualquer tipo de contato",IF(R47&gt;'2. Banco de Dados'!$G$8,"Ligue para o "&amp;B47&amp;", você está dentro do prazo aceitável de contato, mas já fazem "&amp;R47&amp;" dias desde o seu último contato",""))))))</f>
        <v/>
      </c>
      <c r="V47" s="27" t="str">
        <f t="shared" si="3"/>
        <v/>
      </c>
      <c r="W47" s="138"/>
    </row>
    <row r="48" spans="2:23" ht="50.1" customHeight="1" x14ac:dyDescent="0.2">
      <c r="B48" s="131"/>
      <c r="C48" s="10" t="s">
        <v>5</v>
      </c>
      <c r="D48" s="10"/>
      <c r="E48" s="10"/>
      <c r="F48" s="11"/>
      <c r="G48" s="11"/>
      <c r="H48" s="11"/>
      <c r="I48" s="38"/>
      <c r="J48" s="132"/>
      <c r="K48" s="126"/>
      <c r="L48" s="11"/>
      <c r="M48" s="11"/>
      <c r="N48" s="11"/>
      <c r="O48" s="11"/>
      <c r="P48" s="127"/>
      <c r="Q48" s="137"/>
      <c r="R48" s="35" t="str">
        <f t="shared" ca="1" si="0"/>
        <v/>
      </c>
      <c r="S48" s="35" t="str">
        <f t="shared" si="1"/>
        <v/>
      </c>
      <c r="T48" s="35" t="str">
        <f t="shared" si="2"/>
        <v/>
      </c>
      <c r="U48" s="27" t="str">
        <f ca="1">IF(P48="Realizado","",IF(O48="Realizado","",IF(R48="","",IF(R48&lt;='2. Banco de Dados'!$G$8,"Você está dentro do prazo ótimo de contato com o (a) &amp;B8&amp;, não deixe o tempo passar, aproveite para fazer o follow up ainda hoje.",IF(R48&gt;'2. Banco de Dados'!$G$9,"O prazo aceitável para follow up já acabou, entre em contato com o(a) "&amp;B48&amp;" o quanto antes, afinal já fazem "&amp;R48&amp;" dias que você não tem qualquer tipo de contato",IF(R48&gt;'2. Banco de Dados'!$G$8,"Ligue para o "&amp;B48&amp;", você está dentro do prazo aceitável de contato, mas já fazem "&amp;R48&amp;" dias desde o seu último contato",""))))))</f>
        <v/>
      </c>
      <c r="V48" s="27" t="str">
        <f t="shared" si="3"/>
        <v/>
      </c>
      <c r="W48" s="138"/>
    </row>
    <row r="49" spans="2:23" ht="50.1" customHeight="1" x14ac:dyDescent="0.2">
      <c r="B49" s="131"/>
      <c r="C49" s="10" t="s">
        <v>5</v>
      </c>
      <c r="D49" s="10"/>
      <c r="E49" s="10"/>
      <c r="F49" s="11"/>
      <c r="G49" s="11"/>
      <c r="H49" s="11"/>
      <c r="I49" s="38"/>
      <c r="J49" s="132"/>
      <c r="K49" s="126"/>
      <c r="L49" s="11"/>
      <c r="M49" s="11"/>
      <c r="N49" s="11"/>
      <c r="O49" s="11"/>
      <c r="P49" s="127"/>
      <c r="Q49" s="137"/>
      <c r="R49" s="35" t="str">
        <f t="shared" ca="1" si="0"/>
        <v/>
      </c>
      <c r="S49" s="35" t="str">
        <f t="shared" si="1"/>
        <v/>
      </c>
      <c r="T49" s="35" t="str">
        <f t="shared" si="2"/>
        <v/>
      </c>
      <c r="U49" s="27" t="str">
        <f ca="1">IF(P49="Realizado","",IF(O49="Realizado","",IF(R49="","",IF(R49&lt;='2. Banco de Dados'!$G$8,"Você está dentro do prazo ótimo de contato com o (a) &amp;B8&amp;, não deixe o tempo passar, aproveite para fazer o follow up ainda hoje.",IF(R49&gt;'2. Banco de Dados'!$G$9,"O prazo aceitável para follow up já acabou, entre em contato com o(a) "&amp;B49&amp;" o quanto antes, afinal já fazem "&amp;R49&amp;" dias que você não tem qualquer tipo de contato",IF(R49&gt;'2. Banco de Dados'!$G$8,"Ligue para o "&amp;B49&amp;", você está dentro do prazo aceitável de contato, mas já fazem "&amp;R49&amp;" dias desde o seu último contato",""))))))</f>
        <v/>
      </c>
      <c r="V49" s="27" t="str">
        <f t="shared" si="3"/>
        <v/>
      </c>
      <c r="W49" s="138"/>
    </row>
    <row r="50" spans="2:23" ht="50.1" customHeight="1" x14ac:dyDescent="0.2">
      <c r="B50" s="131"/>
      <c r="C50" s="10" t="s">
        <v>5</v>
      </c>
      <c r="D50" s="10"/>
      <c r="E50" s="10"/>
      <c r="F50" s="11"/>
      <c r="G50" s="11"/>
      <c r="H50" s="11"/>
      <c r="I50" s="38"/>
      <c r="J50" s="132"/>
      <c r="K50" s="126"/>
      <c r="L50" s="11"/>
      <c r="M50" s="11"/>
      <c r="N50" s="11"/>
      <c r="O50" s="11"/>
      <c r="P50" s="127"/>
      <c r="Q50" s="137"/>
      <c r="R50" s="35" t="str">
        <f t="shared" ca="1" si="0"/>
        <v/>
      </c>
      <c r="S50" s="35" t="str">
        <f t="shared" si="1"/>
        <v/>
      </c>
      <c r="T50" s="35" t="str">
        <f t="shared" si="2"/>
        <v/>
      </c>
      <c r="U50" s="27" t="str">
        <f ca="1">IF(P50="Realizado","",IF(O50="Realizado","",IF(R50="","",IF(R50&lt;='2. Banco de Dados'!$G$8,"Você está dentro do prazo ótimo de contato com o (a) &amp;B8&amp;, não deixe o tempo passar, aproveite para fazer o follow up ainda hoje.",IF(R50&gt;'2. Banco de Dados'!$G$9,"O prazo aceitável para follow up já acabou, entre em contato com o(a) "&amp;B50&amp;" o quanto antes, afinal já fazem "&amp;R50&amp;" dias que você não tem qualquer tipo de contato",IF(R50&gt;'2. Banco de Dados'!$G$8,"Ligue para o "&amp;B50&amp;", você está dentro do prazo aceitável de contato, mas já fazem "&amp;R50&amp;" dias desde o seu último contato",""))))))</f>
        <v/>
      </c>
      <c r="V50" s="27" t="str">
        <f t="shared" si="3"/>
        <v/>
      </c>
      <c r="W50" s="138"/>
    </row>
    <row r="51" spans="2:23" ht="50.1" customHeight="1" x14ac:dyDescent="0.2">
      <c r="B51" s="131"/>
      <c r="C51" s="10" t="s">
        <v>5</v>
      </c>
      <c r="D51" s="10"/>
      <c r="E51" s="10"/>
      <c r="F51" s="11"/>
      <c r="G51" s="11"/>
      <c r="H51" s="11"/>
      <c r="I51" s="38"/>
      <c r="J51" s="132"/>
      <c r="K51" s="126"/>
      <c r="L51" s="11"/>
      <c r="M51" s="11"/>
      <c r="N51" s="11"/>
      <c r="O51" s="11"/>
      <c r="P51" s="127"/>
      <c r="Q51" s="137"/>
      <c r="R51" s="35" t="str">
        <f t="shared" ca="1" si="0"/>
        <v/>
      </c>
      <c r="S51" s="35" t="str">
        <f t="shared" si="1"/>
        <v/>
      </c>
      <c r="T51" s="35" t="str">
        <f t="shared" si="2"/>
        <v/>
      </c>
      <c r="U51" s="27" t="str">
        <f ca="1">IF(P51="Realizado","",IF(O51="Realizado","",IF(R51="","",IF(R51&lt;='2. Banco de Dados'!$G$8,"Você está dentro do prazo ótimo de contato com o (a) &amp;B8&amp;, não deixe o tempo passar, aproveite para fazer o follow up ainda hoje.",IF(R51&gt;'2. Banco de Dados'!$G$9,"O prazo aceitável para follow up já acabou, entre em contato com o(a) "&amp;B51&amp;" o quanto antes, afinal já fazem "&amp;R51&amp;" dias que você não tem qualquer tipo de contato",IF(R51&gt;'2. Banco de Dados'!$G$8,"Ligue para o "&amp;B51&amp;", você está dentro do prazo aceitável de contato, mas já fazem "&amp;R51&amp;" dias desde o seu último contato",""))))))</f>
        <v/>
      </c>
      <c r="V51" s="27" t="str">
        <f t="shared" si="3"/>
        <v/>
      </c>
      <c r="W51" s="138"/>
    </row>
    <row r="52" spans="2:23" ht="50.1" customHeight="1" x14ac:dyDescent="0.2">
      <c r="B52" s="131"/>
      <c r="C52" s="10" t="s">
        <v>5</v>
      </c>
      <c r="D52" s="10"/>
      <c r="E52" s="10"/>
      <c r="F52" s="11"/>
      <c r="G52" s="11"/>
      <c r="H52" s="11"/>
      <c r="I52" s="38"/>
      <c r="J52" s="132"/>
      <c r="K52" s="126"/>
      <c r="L52" s="11"/>
      <c r="M52" s="11"/>
      <c r="N52" s="11"/>
      <c r="O52" s="11"/>
      <c r="P52" s="127"/>
      <c r="Q52" s="137"/>
      <c r="R52" s="35" t="str">
        <f t="shared" ca="1" si="0"/>
        <v/>
      </c>
      <c r="S52" s="35" t="str">
        <f t="shared" si="1"/>
        <v/>
      </c>
      <c r="T52" s="35" t="str">
        <f t="shared" si="2"/>
        <v/>
      </c>
      <c r="U52" s="27" t="str">
        <f ca="1">IF(P52="Realizado","",IF(O52="Realizado","",IF(R52="","",IF(R52&lt;='2. Banco de Dados'!$G$8,"Você está dentro do prazo ótimo de contato com o (a) &amp;B8&amp;, não deixe o tempo passar, aproveite para fazer o follow up ainda hoje.",IF(R52&gt;'2. Banco de Dados'!$G$9,"O prazo aceitável para follow up já acabou, entre em contato com o(a) "&amp;B52&amp;" o quanto antes, afinal já fazem "&amp;R52&amp;" dias que você não tem qualquer tipo de contato",IF(R52&gt;'2. Banco de Dados'!$G$8,"Ligue para o "&amp;B52&amp;", você está dentro do prazo aceitável de contato, mas já fazem "&amp;R52&amp;" dias desde o seu último contato",""))))))</f>
        <v/>
      </c>
      <c r="V52" s="27" t="str">
        <f t="shared" si="3"/>
        <v/>
      </c>
      <c r="W52" s="138"/>
    </row>
    <row r="53" spans="2:23" ht="50.1" customHeight="1" x14ac:dyDescent="0.2">
      <c r="B53" s="131"/>
      <c r="C53" s="10" t="s">
        <v>5</v>
      </c>
      <c r="D53" s="10"/>
      <c r="E53" s="10"/>
      <c r="F53" s="11"/>
      <c r="G53" s="11"/>
      <c r="H53" s="11"/>
      <c r="I53" s="38"/>
      <c r="J53" s="132"/>
      <c r="K53" s="126"/>
      <c r="L53" s="11"/>
      <c r="M53" s="11"/>
      <c r="N53" s="11"/>
      <c r="O53" s="11"/>
      <c r="P53" s="127"/>
      <c r="Q53" s="137"/>
      <c r="R53" s="35" t="str">
        <f t="shared" ca="1" si="0"/>
        <v/>
      </c>
      <c r="S53" s="35" t="str">
        <f t="shared" si="1"/>
        <v/>
      </c>
      <c r="T53" s="35" t="str">
        <f t="shared" si="2"/>
        <v/>
      </c>
      <c r="U53" s="27" t="str">
        <f ca="1">IF(P53="Realizado","",IF(O53="Realizado","",IF(R53="","",IF(R53&lt;='2. Banco de Dados'!$G$8,"Você está dentro do prazo ótimo de contato com o (a) &amp;B8&amp;, não deixe o tempo passar, aproveite para fazer o follow up ainda hoje.",IF(R53&gt;'2. Banco de Dados'!$G$9,"O prazo aceitável para follow up já acabou, entre em contato com o(a) "&amp;B53&amp;" o quanto antes, afinal já fazem "&amp;R53&amp;" dias que você não tem qualquer tipo de contato",IF(R53&gt;'2. Banco de Dados'!$G$8,"Ligue para o "&amp;B53&amp;", você está dentro do prazo aceitável de contato, mas já fazem "&amp;R53&amp;" dias desde o seu último contato",""))))))</f>
        <v/>
      </c>
      <c r="V53" s="27" t="str">
        <f t="shared" si="3"/>
        <v/>
      </c>
      <c r="W53" s="138"/>
    </row>
    <row r="54" spans="2:23" ht="50.1" customHeight="1" x14ac:dyDescent="0.2">
      <c r="B54" s="131"/>
      <c r="C54" s="10" t="s">
        <v>5</v>
      </c>
      <c r="D54" s="10"/>
      <c r="E54" s="10"/>
      <c r="F54" s="11"/>
      <c r="G54" s="11"/>
      <c r="H54" s="11"/>
      <c r="I54" s="38"/>
      <c r="J54" s="132"/>
      <c r="K54" s="126"/>
      <c r="L54" s="11"/>
      <c r="M54" s="11"/>
      <c r="N54" s="11"/>
      <c r="O54" s="11"/>
      <c r="P54" s="127"/>
      <c r="Q54" s="137"/>
      <c r="R54" s="35" t="str">
        <f t="shared" ca="1" si="0"/>
        <v/>
      </c>
      <c r="S54" s="35" t="str">
        <f t="shared" si="1"/>
        <v/>
      </c>
      <c r="T54" s="35" t="str">
        <f t="shared" si="2"/>
        <v/>
      </c>
      <c r="U54" s="27" t="str">
        <f ca="1">IF(P54="Realizado","",IF(O54="Realizado","",IF(R54="","",IF(R54&lt;='2. Banco de Dados'!$G$8,"Você está dentro do prazo ótimo de contato com o (a) &amp;B8&amp;, não deixe o tempo passar, aproveite para fazer o follow up ainda hoje.",IF(R54&gt;'2. Banco de Dados'!$G$9,"O prazo aceitável para follow up já acabou, entre em contato com o(a) "&amp;B54&amp;" o quanto antes, afinal já fazem "&amp;R54&amp;" dias que você não tem qualquer tipo de contato",IF(R54&gt;'2. Banco de Dados'!$G$8,"Ligue para o "&amp;B54&amp;", você está dentro do prazo aceitável de contato, mas já fazem "&amp;R54&amp;" dias desde o seu último contato",""))))))</f>
        <v/>
      </c>
      <c r="V54" s="27" t="str">
        <f t="shared" si="3"/>
        <v/>
      </c>
      <c r="W54" s="138"/>
    </row>
    <row r="55" spans="2:23" ht="50.1" customHeight="1" x14ac:dyDescent="0.2">
      <c r="B55" s="131"/>
      <c r="C55" s="10" t="s">
        <v>5</v>
      </c>
      <c r="D55" s="10"/>
      <c r="E55" s="10"/>
      <c r="F55" s="11"/>
      <c r="G55" s="11"/>
      <c r="H55" s="11"/>
      <c r="I55" s="38"/>
      <c r="J55" s="132"/>
      <c r="K55" s="126"/>
      <c r="L55" s="11"/>
      <c r="M55" s="11"/>
      <c r="N55" s="11"/>
      <c r="O55" s="11"/>
      <c r="P55" s="127"/>
      <c r="Q55" s="137"/>
      <c r="R55" s="35" t="str">
        <f t="shared" ca="1" si="0"/>
        <v/>
      </c>
      <c r="S55" s="35" t="str">
        <f t="shared" si="1"/>
        <v/>
      </c>
      <c r="T55" s="35" t="str">
        <f t="shared" si="2"/>
        <v/>
      </c>
      <c r="U55" s="27" t="str">
        <f ca="1">IF(P55="Realizado","",IF(O55="Realizado","",IF(R55="","",IF(R55&lt;='2. Banco de Dados'!$G$8,"Você está dentro do prazo ótimo de contato com o (a) &amp;B8&amp;, não deixe o tempo passar, aproveite para fazer o follow up ainda hoje.",IF(R55&gt;'2. Banco de Dados'!$G$9,"O prazo aceitável para follow up já acabou, entre em contato com o(a) "&amp;B55&amp;" o quanto antes, afinal já fazem "&amp;R55&amp;" dias que você não tem qualquer tipo de contato",IF(R55&gt;'2. Banco de Dados'!$G$8,"Ligue para o "&amp;B55&amp;", você está dentro do prazo aceitável de contato, mas já fazem "&amp;R55&amp;" dias desde o seu último contato",""))))))</f>
        <v/>
      </c>
      <c r="V55" s="27" t="str">
        <f t="shared" si="3"/>
        <v/>
      </c>
      <c r="W55" s="138"/>
    </row>
    <row r="56" spans="2:23" ht="50.1" customHeight="1" x14ac:dyDescent="0.2">
      <c r="B56" s="131"/>
      <c r="C56" s="10" t="s">
        <v>5</v>
      </c>
      <c r="D56" s="10"/>
      <c r="E56" s="10"/>
      <c r="F56" s="11"/>
      <c r="G56" s="11"/>
      <c r="H56" s="11"/>
      <c r="I56" s="38"/>
      <c r="J56" s="132"/>
      <c r="K56" s="126"/>
      <c r="L56" s="11"/>
      <c r="M56" s="11"/>
      <c r="N56" s="11"/>
      <c r="O56" s="11"/>
      <c r="P56" s="127"/>
      <c r="Q56" s="137"/>
      <c r="R56" s="35" t="str">
        <f t="shared" ca="1" si="0"/>
        <v/>
      </c>
      <c r="S56" s="35" t="str">
        <f t="shared" si="1"/>
        <v/>
      </c>
      <c r="T56" s="35" t="str">
        <f t="shared" si="2"/>
        <v/>
      </c>
      <c r="U56" s="27" t="str">
        <f ca="1">IF(P56="Realizado","",IF(O56="Realizado","",IF(R56="","",IF(R56&lt;='2. Banco de Dados'!$G$8,"Você está dentro do prazo ótimo de contato com o (a) &amp;B8&amp;, não deixe o tempo passar, aproveite para fazer o follow up ainda hoje.",IF(R56&gt;'2. Banco de Dados'!$G$9,"O prazo aceitável para follow up já acabou, entre em contato com o(a) "&amp;B56&amp;" o quanto antes, afinal já fazem "&amp;R56&amp;" dias que você não tem qualquer tipo de contato",IF(R56&gt;'2. Banco de Dados'!$G$8,"Ligue para o "&amp;B56&amp;", você está dentro do prazo aceitável de contato, mas já fazem "&amp;R56&amp;" dias desde o seu último contato",""))))))</f>
        <v/>
      </c>
      <c r="V56" s="27" t="str">
        <f t="shared" si="3"/>
        <v/>
      </c>
      <c r="W56" s="138"/>
    </row>
    <row r="57" spans="2:23" ht="50.1" customHeight="1" x14ac:dyDescent="0.2">
      <c r="B57" s="131"/>
      <c r="C57" s="10" t="s">
        <v>5</v>
      </c>
      <c r="D57" s="10"/>
      <c r="E57" s="10"/>
      <c r="F57" s="11"/>
      <c r="G57" s="11"/>
      <c r="H57" s="11"/>
      <c r="I57" s="38"/>
      <c r="J57" s="132"/>
      <c r="K57" s="126"/>
      <c r="L57" s="11"/>
      <c r="M57" s="11"/>
      <c r="N57" s="11"/>
      <c r="O57" s="11"/>
      <c r="P57" s="127"/>
      <c r="Q57" s="137"/>
      <c r="R57" s="35" t="str">
        <f t="shared" ca="1" si="0"/>
        <v/>
      </c>
      <c r="S57" s="35" t="str">
        <f t="shared" si="1"/>
        <v/>
      </c>
      <c r="T57" s="35" t="str">
        <f t="shared" si="2"/>
        <v/>
      </c>
      <c r="U57" s="27" t="str">
        <f ca="1">IF(P57="Realizado","",IF(O57="Realizado","",IF(R57="","",IF(R57&lt;='2. Banco de Dados'!$G$8,"Você está dentro do prazo ótimo de contato com o (a) &amp;B8&amp;, não deixe o tempo passar, aproveite para fazer o follow up ainda hoje.",IF(R57&gt;'2. Banco de Dados'!$G$9,"O prazo aceitável para follow up já acabou, entre em contato com o(a) "&amp;B57&amp;" o quanto antes, afinal já fazem "&amp;R57&amp;" dias que você não tem qualquer tipo de contato",IF(R57&gt;'2. Banco de Dados'!$G$8,"Ligue para o "&amp;B57&amp;", você está dentro do prazo aceitável de contato, mas já fazem "&amp;R57&amp;" dias desde o seu último contato",""))))))</f>
        <v/>
      </c>
      <c r="V57" s="27" t="str">
        <f t="shared" si="3"/>
        <v/>
      </c>
      <c r="W57" s="138"/>
    </row>
    <row r="58" spans="2:23" ht="50.1" customHeight="1" x14ac:dyDescent="0.2">
      <c r="B58" s="131"/>
      <c r="C58" s="10" t="s">
        <v>5</v>
      </c>
      <c r="D58" s="10"/>
      <c r="E58" s="10"/>
      <c r="F58" s="11"/>
      <c r="G58" s="11"/>
      <c r="H58" s="11"/>
      <c r="I58" s="38"/>
      <c r="J58" s="132"/>
      <c r="K58" s="126"/>
      <c r="L58" s="11"/>
      <c r="M58" s="11"/>
      <c r="N58" s="11"/>
      <c r="O58" s="11"/>
      <c r="P58" s="127"/>
      <c r="Q58" s="137"/>
      <c r="R58" s="35" t="str">
        <f t="shared" ca="1" si="0"/>
        <v/>
      </c>
      <c r="S58" s="35" t="str">
        <f t="shared" si="1"/>
        <v/>
      </c>
      <c r="T58" s="35" t="str">
        <f t="shared" si="2"/>
        <v/>
      </c>
      <c r="U58" s="27" t="str">
        <f ca="1">IF(P58="Realizado","",IF(O58="Realizado","",IF(R58="","",IF(R58&lt;='2. Banco de Dados'!$G$8,"Você está dentro do prazo ótimo de contato com o (a) &amp;B8&amp;, não deixe o tempo passar, aproveite para fazer o follow up ainda hoje.",IF(R58&gt;'2. Banco de Dados'!$G$9,"O prazo aceitável para follow up já acabou, entre em contato com o(a) "&amp;B58&amp;" o quanto antes, afinal já fazem "&amp;R58&amp;" dias que você não tem qualquer tipo de contato",IF(R58&gt;'2. Banco de Dados'!$G$8,"Ligue para o "&amp;B58&amp;", você está dentro do prazo aceitável de contato, mas já fazem "&amp;R58&amp;" dias desde o seu último contato",""))))))</f>
        <v/>
      </c>
      <c r="V58" s="27" t="str">
        <f t="shared" si="3"/>
        <v/>
      </c>
      <c r="W58" s="138"/>
    </row>
    <row r="59" spans="2:23" ht="50.1" customHeight="1" x14ac:dyDescent="0.2">
      <c r="B59" s="131"/>
      <c r="C59" s="10" t="s">
        <v>5</v>
      </c>
      <c r="D59" s="10"/>
      <c r="E59" s="10"/>
      <c r="F59" s="11"/>
      <c r="G59" s="11"/>
      <c r="H59" s="11"/>
      <c r="I59" s="38"/>
      <c r="J59" s="132"/>
      <c r="K59" s="126"/>
      <c r="L59" s="11"/>
      <c r="M59" s="11"/>
      <c r="N59" s="11"/>
      <c r="O59" s="11"/>
      <c r="P59" s="127"/>
      <c r="Q59" s="137"/>
      <c r="R59" s="35" t="str">
        <f t="shared" ca="1" si="0"/>
        <v/>
      </c>
      <c r="S59" s="35" t="str">
        <f t="shared" si="1"/>
        <v/>
      </c>
      <c r="T59" s="35" t="str">
        <f t="shared" si="2"/>
        <v/>
      </c>
      <c r="U59" s="27" t="str">
        <f ca="1">IF(P59="Realizado","",IF(O59="Realizado","",IF(R59="","",IF(R59&lt;='2. Banco de Dados'!$G$8,"Você está dentro do prazo ótimo de contato com o (a) &amp;B8&amp;, não deixe o tempo passar, aproveite para fazer o follow up ainda hoje.",IF(R59&gt;'2. Banco de Dados'!$G$9,"O prazo aceitável para follow up já acabou, entre em contato com o(a) "&amp;B59&amp;" o quanto antes, afinal já fazem "&amp;R59&amp;" dias que você não tem qualquer tipo de contato",IF(R59&gt;'2. Banco de Dados'!$G$8,"Ligue para o "&amp;B59&amp;", você está dentro do prazo aceitável de contato, mas já fazem "&amp;R59&amp;" dias desde o seu último contato",""))))))</f>
        <v/>
      </c>
      <c r="V59" s="27" t="str">
        <f t="shared" si="3"/>
        <v/>
      </c>
      <c r="W59" s="138"/>
    </row>
    <row r="60" spans="2:23" ht="50.1" customHeight="1" x14ac:dyDescent="0.2">
      <c r="B60" s="131"/>
      <c r="C60" s="10" t="s">
        <v>5</v>
      </c>
      <c r="D60" s="10"/>
      <c r="E60" s="10"/>
      <c r="F60" s="11"/>
      <c r="G60" s="11"/>
      <c r="H60" s="11"/>
      <c r="I60" s="38"/>
      <c r="J60" s="132"/>
      <c r="K60" s="126"/>
      <c r="L60" s="11"/>
      <c r="M60" s="11"/>
      <c r="N60" s="11"/>
      <c r="O60" s="11"/>
      <c r="P60" s="127"/>
      <c r="Q60" s="137"/>
      <c r="R60" s="35" t="str">
        <f t="shared" ca="1" si="0"/>
        <v/>
      </c>
      <c r="S60" s="35" t="str">
        <f t="shared" si="1"/>
        <v/>
      </c>
      <c r="T60" s="35" t="str">
        <f t="shared" si="2"/>
        <v/>
      </c>
      <c r="U60" s="27" t="str">
        <f ca="1">IF(P60="Realizado","",IF(O60="Realizado","",IF(R60="","",IF(R60&lt;='2. Banco de Dados'!$G$8,"Você está dentro do prazo ótimo de contato com o (a) &amp;B8&amp;, não deixe o tempo passar, aproveite para fazer o follow up ainda hoje.",IF(R60&gt;'2. Banco de Dados'!$G$9,"O prazo aceitável para follow up já acabou, entre em contato com o(a) "&amp;B60&amp;" o quanto antes, afinal já fazem "&amp;R60&amp;" dias que você não tem qualquer tipo de contato",IF(R60&gt;'2. Banco de Dados'!$G$8,"Ligue para o "&amp;B60&amp;", você está dentro do prazo aceitável de contato, mas já fazem "&amp;R60&amp;" dias desde o seu último contato",""))))))</f>
        <v/>
      </c>
      <c r="V60" s="27" t="str">
        <f t="shared" si="3"/>
        <v/>
      </c>
      <c r="W60" s="138"/>
    </row>
    <row r="61" spans="2:23" ht="50.1" customHeight="1" x14ac:dyDescent="0.2">
      <c r="B61" s="131"/>
      <c r="C61" s="10" t="s">
        <v>5</v>
      </c>
      <c r="D61" s="10"/>
      <c r="E61" s="10"/>
      <c r="F61" s="11"/>
      <c r="G61" s="11"/>
      <c r="H61" s="11"/>
      <c r="I61" s="38"/>
      <c r="J61" s="132"/>
      <c r="K61" s="126"/>
      <c r="L61" s="11"/>
      <c r="M61" s="11"/>
      <c r="N61" s="11"/>
      <c r="O61" s="11"/>
      <c r="P61" s="127"/>
      <c r="Q61" s="137"/>
      <c r="R61" s="35" t="str">
        <f t="shared" ca="1" si="0"/>
        <v/>
      </c>
      <c r="S61" s="35" t="str">
        <f t="shared" si="1"/>
        <v/>
      </c>
      <c r="T61" s="35" t="str">
        <f t="shared" si="2"/>
        <v/>
      </c>
      <c r="U61" s="27" t="str">
        <f ca="1">IF(P61="Realizado","",IF(O61="Realizado","",IF(R61="","",IF(R61&lt;='2. Banco de Dados'!$G$8,"Você está dentro do prazo ótimo de contato com o (a) &amp;B8&amp;, não deixe o tempo passar, aproveite para fazer o follow up ainda hoje.",IF(R61&gt;'2. Banco de Dados'!$G$9,"O prazo aceitável para follow up já acabou, entre em contato com o(a) "&amp;B61&amp;" o quanto antes, afinal já fazem "&amp;R61&amp;" dias que você não tem qualquer tipo de contato",IF(R61&gt;'2. Banco de Dados'!$G$8,"Ligue para o "&amp;B61&amp;", você está dentro do prazo aceitável de contato, mas já fazem "&amp;R61&amp;" dias desde o seu último contato",""))))))</f>
        <v/>
      </c>
      <c r="V61" s="27" t="str">
        <f t="shared" si="3"/>
        <v/>
      </c>
      <c r="W61" s="138"/>
    </row>
    <row r="62" spans="2:23" ht="50.1" customHeight="1" x14ac:dyDescent="0.2">
      <c r="B62" s="131"/>
      <c r="C62" s="10" t="s">
        <v>5</v>
      </c>
      <c r="D62" s="10"/>
      <c r="E62" s="10"/>
      <c r="F62" s="11"/>
      <c r="G62" s="11"/>
      <c r="H62" s="11"/>
      <c r="I62" s="38"/>
      <c r="J62" s="132"/>
      <c r="K62" s="126"/>
      <c r="L62" s="11"/>
      <c r="M62" s="11"/>
      <c r="N62" s="11"/>
      <c r="O62" s="11"/>
      <c r="P62" s="127"/>
      <c r="Q62" s="137"/>
      <c r="R62" s="35" t="str">
        <f t="shared" ca="1" si="0"/>
        <v/>
      </c>
      <c r="S62" s="35" t="str">
        <f t="shared" si="1"/>
        <v/>
      </c>
      <c r="T62" s="35" t="str">
        <f t="shared" si="2"/>
        <v/>
      </c>
      <c r="U62" s="27" t="str">
        <f ca="1">IF(P62="Realizado","",IF(O62="Realizado","",IF(R62="","",IF(R62&lt;='2. Banco de Dados'!$G$8,"Você está dentro do prazo ótimo de contato com o (a) &amp;B8&amp;, não deixe o tempo passar, aproveite para fazer o follow up ainda hoje.",IF(R62&gt;'2. Banco de Dados'!$G$9,"O prazo aceitável para follow up já acabou, entre em contato com o(a) "&amp;B62&amp;" o quanto antes, afinal já fazem "&amp;R62&amp;" dias que você não tem qualquer tipo de contato",IF(R62&gt;'2. Banco de Dados'!$G$8,"Ligue para o "&amp;B62&amp;", você está dentro do prazo aceitável de contato, mas já fazem "&amp;R62&amp;" dias desde o seu último contato",""))))))</f>
        <v/>
      </c>
      <c r="V62" s="27" t="str">
        <f t="shared" si="3"/>
        <v/>
      </c>
      <c r="W62" s="138"/>
    </row>
    <row r="63" spans="2:23" ht="50.1" customHeight="1" x14ac:dyDescent="0.2">
      <c r="B63" s="131"/>
      <c r="C63" s="10" t="s">
        <v>5</v>
      </c>
      <c r="D63" s="10"/>
      <c r="E63" s="10"/>
      <c r="F63" s="11"/>
      <c r="G63" s="11"/>
      <c r="H63" s="11"/>
      <c r="I63" s="38"/>
      <c r="J63" s="132"/>
      <c r="K63" s="126"/>
      <c r="L63" s="11"/>
      <c r="M63" s="11"/>
      <c r="N63" s="11"/>
      <c r="O63" s="11"/>
      <c r="P63" s="127"/>
      <c r="Q63" s="137"/>
      <c r="R63" s="35" t="str">
        <f t="shared" ca="1" si="0"/>
        <v/>
      </c>
      <c r="S63" s="35" t="str">
        <f t="shared" si="1"/>
        <v/>
      </c>
      <c r="T63" s="35" t="str">
        <f t="shared" si="2"/>
        <v/>
      </c>
      <c r="U63" s="27" t="str">
        <f ca="1">IF(P63="Realizado","",IF(O63="Realizado","",IF(R63="","",IF(R63&lt;='2. Banco de Dados'!$G$8,"Você está dentro do prazo ótimo de contato com o (a) &amp;B8&amp;, não deixe o tempo passar, aproveite para fazer o follow up ainda hoje.",IF(R63&gt;'2. Banco de Dados'!$G$9,"O prazo aceitável para follow up já acabou, entre em contato com o(a) "&amp;B63&amp;" o quanto antes, afinal já fazem "&amp;R63&amp;" dias que você não tem qualquer tipo de contato",IF(R63&gt;'2. Banco de Dados'!$G$8,"Ligue para o "&amp;B63&amp;", você está dentro do prazo aceitável de contato, mas já fazem "&amp;R63&amp;" dias desde o seu último contato",""))))))</f>
        <v/>
      </c>
      <c r="V63" s="27" t="str">
        <f t="shared" si="3"/>
        <v/>
      </c>
      <c r="W63" s="138"/>
    </row>
    <row r="64" spans="2:23" ht="50.1" customHeight="1" x14ac:dyDescent="0.2">
      <c r="B64" s="131"/>
      <c r="C64" s="10" t="s">
        <v>5</v>
      </c>
      <c r="D64" s="10"/>
      <c r="E64" s="10"/>
      <c r="F64" s="11"/>
      <c r="G64" s="11"/>
      <c r="H64" s="11"/>
      <c r="I64" s="38"/>
      <c r="J64" s="132"/>
      <c r="K64" s="126"/>
      <c r="L64" s="11"/>
      <c r="M64" s="11"/>
      <c r="N64" s="11"/>
      <c r="O64" s="11"/>
      <c r="P64" s="127"/>
      <c r="Q64" s="137"/>
      <c r="R64" s="35" t="str">
        <f t="shared" ca="1" si="0"/>
        <v/>
      </c>
      <c r="S64" s="35" t="str">
        <f t="shared" si="1"/>
        <v/>
      </c>
      <c r="T64" s="35" t="str">
        <f t="shared" si="2"/>
        <v/>
      </c>
      <c r="U64" s="27" t="str">
        <f ca="1">IF(P64="Realizado","",IF(O64="Realizado","",IF(R64="","",IF(R64&lt;='2. Banco de Dados'!$G$8,"Você está dentro do prazo ótimo de contato com o (a) &amp;B8&amp;, não deixe o tempo passar, aproveite para fazer o follow up ainda hoje.",IF(R64&gt;'2. Banco de Dados'!$G$9,"O prazo aceitável para follow up já acabou, entre em contato com o(a) "&amp;B64&amp;" o quanto antes, afinal já fazem "&amp;R64&amp;" dias que você não tem qualquer tipo de contato",IF(R64&gt;'2. Banco de Dados'!$G$8,"Ligue para o "&amp;B64&amp;", você está dentro do prazo aceitável de contato, mas já fazem "&amp;R64&amp;" dias desde o seu último contato",""))))))</f>
        <v/>
      </c>
      <c r="V64" s="27" t="str">
        <f t="shared" si="3"/>
        <v/>
      </c>
      <c r="W64" s="138"/>
    </row>
    <row r="65" spans="2:23" ht="50.1" customHeight="1" x14ac:dyDescent="0.2">
      <c r="B65" s="131"/>
      <c r="C65" s="10" t="s">
        <v>5</v>
      </c>
      <c r="D65" s="10"/>
      <c r="E65" s="10"/>
      <c r="F65" s="11"/>
      <c r="G65" s="11"/>
      <c r="H65" s="11"/>
      <c r="I65" s="38"/>
      <c r="J65" s="132"/>
      <c r="K65" s="126"/>
      <c r="L65" s="11"/>
      <c r="M65" s="11"/>
      <c r="N65" s="11"/>
      <c r="O65" s="11"/>
      <c r="P65" s="127"/>
      <c r="Q65" s="137"/>
      <c r="R65" s="35" t="str">
        <f t="shared" ca="1" si="0"/>
        <v/>
      </c>
      <c r="S65" s="35" t="str">
        <f t="shared" si="1"/>
        <v/>
      </c>
      <c r="T65" s="35" t="str">
        <f t="shared" si="2"/>
        <v/>
      </c>
      <c r="U65" s="27" t="str">
        <f ca="1">IF(P65="Realizado","",IF(O65="Realizado","",IF(R65="","",IF(R65&lt;='2. Banco de Dados'!$G$8,"Você está dentro do prazo ótimo de contato com o (a) &amp;B8&amp;, não deixe o tempo passar, aproveite para fazer o follow up ainda hoje.",IF(R65&gt;'2. Banco de Dados'!$G$9,"O prazo aceitável para follow up já acabou, entre em contato com o(a) "&amp;B65&amp;" o quanto antes, afinal já fazem "&amp;R65&amp;" dias que você não tem qualquer tipo de contato",IF(R65&gt;'2. Banco de Dados'!$G$8,"Ligue para o "&amp;B65&amp;", você está dentro do prazo aceitável de contato, mas já fazem "&amp;R65&amp;" dias desde o seu último contato",""))))))</f>
        <v/>
      </c>
      <c r="V65" s="27" t="str">
        <f t="shared" si="3"/>
        <v/>
      </c>
      <c r="W65" s="138"/>
    </row>
    <row r="66" spans="2:23" ht="50.1" customHeight="1" x14ac:dyDescent="0.2">
      <c r="B66" s="131"/>
      <c r="C66" s="10" t="s">
        <v>5</v>
      </c>
      <c r="D66" s="10"/>
      <c r="E66" s="10"/>
      <c r="F66" s="11"/>
      <c r="G66" s="11"/>
      <c r="H66" s="11"/>
      <c r="I66" s="38"/>
      <c r="J66" s="132"/>
      <c r="K66" s="126"/>
      <c r="L66" s="11"/>
      <c r="M66" s="11"/>
      <c r="N66" s="11"/>
      <c r="O66" s="11"/>
      <c r="P66" s="127"/>
      <c r="Q66" s="137"/>
      <c r="R66" s="35" t="str">
        <f t="shared" ca="1" si="0"/>
        <v/>
      </c>
      <c r="S66" s="35" t="str">
        <f t="shared" si="1"/>
        <v/>
      </c>
      <c r="T66" s="35" t="str">
        <f t="shared" si="2"/>
        <v/>
      </c>
      <c r="U66" s="27" t="str">
        <f ca="1">IF(P66="Realizado","",IF(O66="Realizado","",IF(R66="","",IF(R66&lt;='2. Banco de Dados'!$G$8,"Você está dentro do prazo ótimo de contato com o (a) &amp;B8&amp;, não deixe o tempo passar, aproveite para fazer o follow up ainda hoje.",IF(R66&gt;'2. Banco de Dados'!$G$9,"O prazo aceitável para follow up já acabou, entre em contato com o(a) "&amp;B66&amp;" o quanto antes, afinal já fazem "&amp;R66&amp;" dias que você não tem qualquer tipo de contato",IF(R66&gt;'2. Banco de Dados'!$G$8,"Ligue para o "&amp;B66&amp;", você está dentro do prazo aceitável de contato, mas já fazem "&amp;R66&amp;" dias desde o seu último contato",""))))))</f>
        <v/>
      </c>
      <c r="V66" s="27" t="str">
        <f t="shared" si="3"/>
        <v/>
      </c>
      <c r="W66" s="138"/>
    </row>
    <row r="67" spans="2:23" ht="50.1" customHeight="1" x14ac:dyDescent="0.2">
      <c r="B67" s="131"/>
      <c r="C67" s="10" t="s">
        <v>5</v>
      </c>
      <c r="D67" s="10"/>
      <c r="E67" s="10"/>
      <c r="F67" s="11"/>
      <c r="G67" s="11"/>
      <c r="H67" s="11"/>
      <c r="I67" s="38"/>
      <c r="J67" s="132"/>
      <c r="K67" s="126"/>
      <c r="L67" s="11"/>
      <c r="M67" s="11"/>
      <c r="N67" s="11"/>
      <c r="O67" s="11"/>
      <c r="P67" s="127"/>
      <c r="Q67" s="137"/>
      <c r="R67" s="35" t="str">
        <f t="shared" ca="1" si="0"/>
        <v/>
      </c>
      <c r="S67" s="35" t="str">
        <f t="shared" si="1"/>
        <v/>
      </c>
      <c r="T67" s="35" t="str">
        <f t="shared" si="2"/>
        <v/>
      </c>
      <c r="U67" s="27" t="str">
        <f ca="1">IF(P67="Realizado","",IF(O67="Realizado","",IF(R67="","",IF(R67&lt;='2. Banco de Dados'!$G$8,"Você está dentro do prazo ótimo de contato com o (a) &amp;B8&amp;, não deixe o tempo passar, aproveite para fazer o follow up ainda hoje.",IF(R67&gt;'2. Banco de Dados'!$G$9,"O prazo aceitável para follow up já acabou, entre em contato com o(a) "&amp;B67&amp;" o quanto antes, afinal já fazem "&amp;R67&amp;" dias que você não tem qualquer tipo de contato",IF(R67&gt;'2. Banco de Dados'!$G$8,"Ligue para o "&amp;B67&amp;", você está dentro do prazo aceitável de contato, mas já fazem "&amp;R67&amp;" dias desde o seu último contato",""))))))</f>
        <v/>
      </c>
      <c r="V67" s="27" t="str">
        <f t="shared" si="3"/>
        <v/>
      </c>
      <c r="W67" s="138"/>
    </row>
    <row r="68" spans="2:23" ht="50.1" customHeight="1" x14ac:dyDescent="0.2">
      <c r="B68" s="131"/>
      <c r="C68" s="10" t="s">
        <v>5</v>
      </c>
      <c r="D68" s="10"/>
      <c r="E68" s="10"/>
      <c r="F68" s="11"/>
      <c r="G68" s="11"/>
      <c r="H68" s="11"/>
      <c r="I68" s="38"/>
      <c r="J68" s="132"/>
      <c r="K68" s="126"/>
      <c r="L68" s="11"/>
      <c r="M68" s="11"/>
      <c r="N68" s="11"/>
      <c r="O68" s="11"/>
      <c r="P68" s="127"/>
      <c r="Q68" s="137"/>
      <c r="R68" s="35" t="str">
        <f t="shared" ca="1" si="0"/>
        <v/>
      </c>
      <c r="S68" s="35" t="str">
        <f t="shared" si="1"/>
        <v/>
      </c>
      <c r="T68" s="35" t="str">
        <f t="shared" si="2"/>
        <v/>
      </c>
      <c r="U68" s="27" t="str">
        <f ca="1">IF(P68="Realizado","",IF(O68="Realizado","",IF(R68="","",IF(R68&lt;='2. Banco de Dados'!$G$8,"Você está dentro do prazo ótimo de contato com o (a) &amp;B8&amp;, não deixe o tempo passar, aproveite para fazer o follow up ainda hoje.",IF(R68&gt;'2. Banco de Dados'!$G$9,"O prazo aceitável para follow up já acabou, entre em contato com o(a) "&amp;B68&amp;" o quanto antes, afinal já fazem "&amp;R68&amp;" dias que você não tem qualquer tipo de contato",IF(R68&gt;'2. Banco de Dados'!$G$8,"Ligue para o "&amp;B68&amp;", você está dentro do prazo aceitável de contato, mas já fazem "&amp;R68&amp;" dias desde o seu último contato",""))))))</f>
        <v/>
      </c>
      <c r="V68" s="27" t="str">
        <f t="shared" si="3"/>
        <v/>
      </c>
      <c r="W68" s="138"/>
    </row>
    <row r="69" spans="2:23" ht="50.1" customHeight="1" x14ac:dyDescent="0.2">
      <c r="B69" s="131"/>
      <c r="C69" s="10" t="s">
        <v>5</v>
      </c>
      <c r="D69" s="10"/>
      <c r="E69" s="10"/>
      <c r="F69" s="11"/>
      <c r="G69" s="11"/>
      <c r="H69" s="11"/>
      <c r="I69" s="38"/>
      <c r="J69" s="132"/>
      <c r="K69" s="126"/>
      <c r="L69" s="11"/>
      <c r="M69" s="11"/>
      <c r="N69" s="11"/>
      <c r="O69" s="11"/>
      <c r="P69" s="127"/>
      <c r="Q69" s="137"/>
      <c r="R69" s="35" t="str">
        <f t="shared" ca="1" si="0"/>
        <v/>
      </c>
      <c r="S69" s="35" t="str">
        <f t="shared" si="1"/>
        <v/>
      </c>
      <c r="T69" s="35" t="str">
        <f t="shared" si="2"/>
        <v/>
      </c>
      <c r="U69" s="27" t="str">
        <f ca="1">IF(P69="Realizado","",IF(O69="Realizado","",IF(R69="","",IF(R69&lt;='2. Banco de Dados'!$G$8,"Você está dentro do prazo ótimo de contato com o (a) &amp;B8&amp;, não deixe o tempo passar, aproveite para fazer o follow up ainda hoje.",IF(R69&gt;'2. Banco de Dados'!$G$9,"O prazo aceitável para follow up já acabou, entre em contato com o(a) "&amp;B69&amp;" o quanto antes, afinal já fazem "&amp;R69&amp;" dias que você não tem qualquer tipo de contato",IF(R69&gt;'2. Banco de Dados'!$G$8,"Ligue para o "&amp;B69&amp;", você está dentro do prazo aceitável de contato, mas já fazem "&amp;R69&amp;" dias desde o seu último contato",""))))))</f>
        <v/>
      </c>
      <c r="V69" s="27" t="str">
        <f t="shared" si="3"/>
        <v/>
      </c>
      <c r="W69" s="138"/>
    </row>
    <row r="70" spans="2:23" ht="50.1" customHeight="1" x14ac:dyDescent="0.2">
      <c r="B70" s="131"/>
      <c r="C70" s="10" t="s">
        <v>5</v>
      </c>
      <c r="D70" s="10"/>
      <c r="E70" s="10"/>
      <c r="F70" s="11"/>
      <c r="G70" s="11"/>
      <c r="H70" s="11"/>
      <c r="I70" s="38"/>
      <c r="J70" s="132"/>
      <c r="K70" s="126"/>
      <c r="L70" s="11"/>
      <c r="M70" s="11"/>
      <c r="N70" s="11"/>
      <c r="O70" s="11"/>
      <c r="P70" s="127"/>
      <c r="Q70" s="137"/>
      <c r="R70" s="35" t="str">
        <f t="shared" ca="1" si="0"/>
        <v/>
      </c>
      <c r="S70" s="35" t="str">
        <f t="shared" si="1"/>
        <v/>
      </c>
      <c r="T70" s="35" t="str">
        <f t="shared" si="2"/>
        <v/>
      </c>
      <c r="U70" s="27" t="str">
        <f ca="1">IF(P70="Realizado","",IF(O70="Realizado","",IF(R70="","",IF(R70&lt;='2. Banco de Dados'!$G$8,"Você está dentro do prazo ótimo de contato com o (a) &amp;B8&amp;, não deixe o tempo passar, aproveite para fazer o follow up ainda hoje.",IF(R70&gt;'2. Banco de Dados'!$G$9,"O prazo aceitável para follow up já acabou, entre em contato com o(a) "&amp;B70&amp;" o quanto antes, afinal já fazem "&amp;R70&amp;" dias que você não tem qualquer tipo de contato",IF(R70&gt;'2. Banco de Dados'!$G$8,"Ligue para o "&amp;B70&amp;", você está dentro do prazo aceitável de contato, mas já fazem "&amp;R70&amp;" dias desde o seu último contato",""))))))</f>
        <v/>
      </c>
      <c r="V70" s="27" t="str">
        <f t="shared" si="3"/>
        <v/>
      </c>
      <c r="W70" s="138"/>
    </row>
    <row r="71" spans="2:23" ht="50.1" customHeight="1" x14ac:dyDescent="0.2">
      <c r="B71" s="131"/>
      <c r="C71" s="10" t="s">
        <v>5</v>
      </c>
      <c r="D71" s="10"/>
      <c r="E71" s="10"/>
      <c r="F71" s="11"/>
      <c r="G71" s="11"/>
      <c r="H71" s="11"/>
      <c r="I71" s="38"/>
      <c r="J71" s="132"/>
      <c r="K71" s="126"/>
      <c r="L71" s="11"/>
      <c r="M71" s="11"/>
      <c r="N71" s="11"/>
      <c r="O71" s="11"/>
      <c r="P71" s="127"/>
      <c r="Q71" s="137"/>
      <c r="R71" s="35" t="str">
        <f t="shared" ca="1" si="0"/>
        <v/>
      </c>
      <c r="S71" s="35" t="str">
        <f t="shared" si="1"/>
        <v/>
      </c>
      <c r="T71" s="35" t="str">
        <f t="shared" si="2"/>
        <v/>
      </c>
      <c r="U71" s="27" t="str">
        <f ca="1">IF(P71="Realizado","",IF(O71="Realizado","",IF(R71="","",IF(R71&lt;='2. Banco de Dados'!$G$8,"Você está dentro do prazo ótimo de contato com o (a) &amp;B8&amp;, não deixe o tempo passar, aproveite para fazer o follow up ainda hoje.",IF(R71&gt;'2. Banco de Dados'!$G$9,"O prazo aceitável para follow up já acabou, entre em contato com o(a) "&amp;B71&amp;" o quanto antes, afinal já fazem "&amp;R71&amp;" dias que você não tem qualquer tipo de contato",IF(R71&gt;'2. Banco de Dados'!$G$8,"Ligue para o "&amp;B71&amp;", você está dentro do prazo aceitável de contato, mas já fazem "&amp;R71&amp;" dias desde o seu último contato",""))))))</f>
        <v/>
      </c>
      <c r="V71" s="27" t="str">
        <f t="shared" si="3"/>
        <v/>
      </c>
      <c r="W71" s="138"/>
    </row>
    <row r="72" spans="2:23" ht="50.1" customHeight="1" x14ac:dyDescent="0.2">
      <c r="B72" s="131"/>
      <c r="C72" s="10" t="s">
        <v>5</v>
      </c>
      <c r="D72" s="10"/>
      <c r="E72" s="10"/>
      <c r="F72" s="11"/>
      <c r="G72" s="11"/>
      <c r="H72" s="11"/>
      <c r="I72" s="38"/>
      <c r="J72" s="132"/>
      <c r="K72" s="126"/>
      <c r="L72" s="11"/>
      <c r="M72" s="11"/>
      <c r="N72" s="11"/>
      <c r="O72" s="11"/>
      <c r="P72" s="127"/>
      <c r="Q72" s="137"/>
      <c r="R72" s="35" t="str">
        <f t="shared" ca="1" si="0"/>
        <v/>
      </c>
      <c r="S72" s="35" t="str">
        <f t="shared" si="1"/>
        <v/>
      </c>
      <c r="T72" s="35" t="str">
        <f t="shared" si="2"/>
        <v/>
      </c>
      <c r="U72" s="27" t="str">
        <f ca="1">IF(P72="Realizado","",IF(O72="Realizado","",IF(R72="","",IF(R72&lt;='2. Banco de Dados'!$G$8,"Você está dentro do prazo ótimo de contato com o (a) &amp;B8&amp;, não deixe o tempo passar, aproveite para fazer o follow up ainda hoje.",IF(R72&gt;'2. Banco de Dados'!$G$9,"O prazo aceitável para follow up já acabou, entre em contato com o(a) "&amp;B72&amp;" o quanto antes, afinal já fazem "&amp;R72&amp;" dias que você não tem qualquer tipo de contato",IF(R72&gt;'2. Banco de Dados'!$G$8,"Ligue para o "&amp;B72&amp;", você está dentro do prazo aceitável de contato, mas já fazem "&amp;R72&amp;" dias desde o seu último contato",""))))))</f>
        <v/>
      </c>
      <c r="V72" s="27" t="str">
        <f t="shared" si="3"/>
        <v/>
      </c>
      <c r="W72" s="138"/>
    </row>
    <row r="73" spans="2:23" ht="50.1" customHeight="1" x14ac:dyDescent="0.2">
      <c r="B73" s="131"/>
      <c r="C73" s="10" t="s">
        <v>5</v>
      </c>
      <c r="D73" s="10"/>
      <c r="E73" s="10"/>
      <c r="F73" s="11"/>
      <c r="G73" s="11"/>
      <c r="H73" s="11"/>
      <c r="I73" s="38"/>
      <c r="J73" s="132"/>
      <c r="K73" s="126"/>
      <c r="L73" s="11"/>
      <c r="M73" s="11"/>
      <c r="N73" s="11"/>
      <c r="O73" s="11"/>
      <c r="P73" s="127"/>
      <c r="Q73" s="137"/>
      <c r="R73" s="35" t="str">
        <f t="shared" ref="R73:R136" ca="1" si="4">IF($Q$5-Q73&gt;2000,"",$Q$5-Q73)</f>
        <v/>
      </c>
      <c r="S73" s="35" t="str">
        <f t="shared" ref="S73:S136" si="5">IF(Q73="","",MONTH(Q73))</f>
        <v/>
      </c>
      <c r="T73" s="35" t="str">
        <f t="shared" ref="T73:T136" si="6">IF(S73=1,"Janeiro",IF(S73=2,"Fevereiro",IF(S73=3,"Março",IF(S73=4,"Abril",IF(S73=5,"Maio",IF(S73=6,"Junho",IF(S73=7,"Julho",IF(S73=8,"Agosto",IF(S73=9,"Setembro",IF(S73=10,"Outubro",IF(S73=11,"Novembro",IF(S73=12,"Dezembro",""))))))))))))</f>
        <v/>
      </c>
      <c r="U73" s="27" t="str">
        <f ca="1">IF(P73="Realizado","",IF(O73="Realizado","",IF(R73="","",IF(R73&lt;='2. Banco de Dados'!$G$8,"Você está dentro do prazo ótimo de contato com o (a) &amp;B8&amp;, não deixe o tempo passar, aproveite para fazer o follow up ainda hoje.",IF(R73&gt;'2. Banco de Dados'!$G$9,"O prazo aceitável para follow up já acabou, entre em contato com o(a) "&amp;B73&amp;" o quanto antes, afinal já fazem "&amp;R73&amp;" dias que você não tem qualquer tipo de contato",IF(R73&gt;'2. Banco de Dados'!$G$8,"Ligue para o "&amp;B73&amp;", você está dentro do prazo aceitável de contato, mas já fazem "&amp;R73&amp;" dias desde o seu último contato",""))))))</f>
        <v/>
      </c>
      <c r="V73" s="27" t="str">
        <f t="shared" ref="V73:V136" si="7">IF(P73="Realizado","Que pena, essa negociação não foi para frente. Não esqueça de preencher a coluna ao lado com o principal motivo e tome ações para melhorá-los",IF(O73="Realizado","Parabéns, mais um projeto para a conta do final do mês! Lembre-se de continuar fazendo o que deu certo!",IF(N73="Realizado","Procure ser flexível dentro do seu limite de custos e observe se é um projeto que vale muito a pena ou não. Dependendo da resposta, seja mais flexível",IF(M73="Realizado","Se tiver sido solicitado, faça ajustes na proposta, se não, aguarde por alguns dias pela resposta do seu cliente. Se ele não responder, entre em contato proativamente para saber do interesse dele",IF(L73="Realizado","Agora que você já fez a primeira reunião, não esqueça de enviar a proposta junto com depoimentos e atestados técnicos da qualidade do seu serviço",IF(K73="Realizado","Envie um material institucional da empresa por email e tente agendar uma reunião presencial ou conversa por telefone",""))))))</f>
        <v/>
      </c>
      <c r="W73" s="138"/>
    </row>
    <row r="74" spans="2:23" ht="50.1" customHeight="1" x14ac:dyDescent="0.2">
      <c r="B74" s="131"/>
      <c r="C74" s="10" t="s">
        <v>5</v>
      </c>
      <c r="D74" s="10"/>
      <c r="E74" s="10"/>
      <c r="F74" s="11"/>
      <c r="G74" s="11"/>
      <c r="H74" s="11"/>
      <c r="I74" s="38"/>
      <c r="J74" s="132"/>
      <c r="K74" s="126"/>
      <c r="L74" s="11"/>
      <c r="M74" s="11"/>
      <c r="N74" s="11"/>
      <c r="O74" s="11"/>
      <c r="P74" s="127"/>
      <c r="Q74" s="137"/>
      <c r="R74" s="35" t="str">
        <f t="shared" ca="1" si="4"/>
        <v/>
      </c>
      <c r="S74" s="35" t="str">
        <f t="shared" si="5"/>
        <v/>
      </c>
      <c r="T74" s="35" t="str">
        <f t="shared" si="6"/>
        <v/>
      </c>
      <c r="U74" s="27" t="str">
        <f ca="1">IF(P74="Realizado","",IF(O74="Realizado","",IF(R74="","",IF(R74&lt;='2. Banco de Dados'!$G$8,"Você está dentro do prazo ótimo de contato com o (a) &amp;B8&amp;, não deixe o tempo passar, aproveite para fazer o follow up ainda hoje.",IF(R74&gt;'2. Banco de Dados'!$G$9,"O prazo aceitável para follow up já acabou, entre em contato com o(a) "&amp;B74&amp;" o quanto antes, afinal já fazem "&amp;R74&amp;" dias que você não tem qualquer tipo de contato",IF(R74&gt;'2. Banco de Dados'!$G$8,"Ligue para o "&amp;B74&amp;", você está dentro do prazo aceitável de contato, mas já fazem "&amp;R74&amp;" dias desde o seu último contato",""))))))</f>
        <v/>
      </c>
      <c r="V74" s="27" t="str">
        <f t="shared" si="7"/>
        <v/>
      </c>
      <c r="W74" s="138"/>
    </row>
    <row r="75" spans="2:23" ht="50.1" customHeight="1" x14ac:dyDescent="0.2">
      <c r="B75" s="131"/>
      <c r="C75" s="10" t="s">
        <v>5</v>
      </c>
      <c r="D75" s="10"/>
      <c r="E75" s="10"/>
      <c r="F75" s="11"/>
      <c r="G75" s="11"/>
      <c r="H75" s="11"/>
      <c r="I75" s="38"/>
      <c r="J75" s="132"/>
      <c r="K75" s="126"/>
      <c r="L75" s="11"/>
      <c r="M75" s="11"/>
      <c r="N75" s="11"/>
      <c r="O75" s="11"/>
      <c r="P75" s="127"/>
      <c r="Q75" s="137"/>
      <c r="R75" s="35" t="str">
        <f t="shared" ca="1" si="4"/>
        <v/>
      </c>
      <c r="S75" s="35" t="str">
        <f t="shared" si="5"/>
        <v/>
      </c>
      <c r="T75" s="35" t="str">
        <f t="shared" si="6"/>
        <v/>
      </c>
      <c r="U75" s="27" t="str">
        <f ca="1">IF(P75="Realizado","",IF(O75="Realizado","",IF(R75="","",IF(R75&lt;='2. Banco de Dados'!$G$8,"Você está dentro do prazo ótimo de contato com o (a) &amp;B8&amp;, não deixe o tempo passar, aproveite para fazer o follow up ainda hoje.",IF(R75&gt;'2. Banco de Dados'!$G$9,"O prazo aceitável para follow up já acabou, entre em contato com o(a) "&amp;B75&amp;" o quanto antes, afinal já fazem "&amp;R75&amp;" dias que você não tem qualquer tipo de contato",IF(R75&gt;'2. Banco de Dados'!$G$8,"Ligue para o "&amp;B75&amp;", você está dentro do prazo aceitável de contato, mas já fazem "&amp;R75&amp;" dias desde o seu último contato",""))))))</f>
        <v/>
      </c>
      <c r="V75" s="27" t="str">
        <f t="shared" si="7"/>
        <v/>
      </c>
      <c r="W75" s="138"/>
    </row>
    <row r="76" spans="2:23" ht="50.1" customHeight="1" x14ac:dyDescent="0.2">
      <c r="B76" s="131"/>
      <c r="C76" s="10" t="s">
        <v>5</v>
      </c>
      <c r="D76" s="10"/>
      <c r="E76" s="10"/>
      <c r="F76" s="11"/>
      <c r="G76" s="11"/>
      <c r="H76" s="11"/>
      <c r="I76" s="38"/>
      <c r="J76" s="132"/>
      <c r="K76" s="126"/>
      <c r="L76" s="11"/>
      <c r="M76" s="11"/>
      <c r="N76" s="11"/>
      <c r="O76" s="11"/>
      <c r="P76" s="127"/>
      <c r="Q76" s="137"/>
      <c r="R76" s="35" t="str">
        <f t="shared" ca="1" si="4"/>
        <v/>
      </c>
      <c r="S76" s="35" t="str">
        <f t="shared" si="5"/>
        <v/>
      </c>
      <c r="T76" s="35" t="str">
        <f t="shared" si="6"/>
        <v/>
      </c>
      <c r="U76" s="27" t="str">
        <f ca="1">IF(P76="Realizado","",IF(O76="Realizado","",IF(R76="","",IF(R76&lt;='2. Banco de Dados'!$G$8,"Você está dentro do prazo ótimo de contato com o (a) &amp;B8&amp;, não deixe o tempo passar, aproveite para fazer o follow up ainda hoje.",IF(R76&gt;'2. Banco de Dados'!$G$9,"O prazo aceitável para follow up já acabou, entre em contato com o(a) "&amp;B76&amp;" o quanto antes, afinal já fazem "&amp;R76&amp;" dias que você não tem qualquer tipo de contato",IF(R76&gt;'2. Banco de Dados'!$G$8,"Ligue para o "&amp;B76&amp;", você está dentro do prazo aceitável de contato, mas já fazem "&amp;R76&amp;" dias desde o seu último contato",""))))))</f>
        <v/>
      </c>
      <c r="V76" s="27" t="str">
        <f t="shared" si="7"/>
        <v/>
      </c>
      <c r="W76" s="138"/>
    </row>
    <row r="77" spans="2:23" ht="50.1" customHeight="1" x14ac:dyDescent="0.2">
      <c r="B77" s="131"/>
      <c r="C77" s="10" t="s">
        <v>5</v>
      </c>
      <c r="D77" s="10"/>
      <c r="E77" s="10"/>
      <c r="F77" s="11"/>
      <c r="G77" s="11"/>
      <c r="H77" s="11"/>
      <c r="I77" s="38"/>
      <c r="J77" s="132"/>
      <c r="K77" s="126"/>
      <c r="L77" s="11"/>
      <c r="M77" s="11"/>
      <c r="N77" s="11"/>
      <c r="O77" s="11"/>
      <c r="P77" s="127"/>
      <c r="Q77" s="137"/>
      <c r="R77" s="35" t="str">
        <f t="shared" ca="1" si="4"/>
        <v/>
      </c>
      <c r="S77" s="35" t="str">
        <f t="shared" si="5"/>
        <v/>
      </c>
      <c r="T77" s="35" t="str">
        <f t="shared" si="6"/>
        <v/>
      </c>
      <c r="U77" s="27" t="str">
        <f ca="1">IF(P77="Realizado","",IF(O77="Realizado","",IF(R77="","",IF(R77&lt;='2. Banco de Dados'!$G$8,"Você está dentro do prazo ótimo de contato com o (a) &amp;B8&amp;, não deixe o tempo passar, aproveite para fazer o follow up ainda hoje.",IF(R77&gt;'2. Banco de Dados'!$G$9,"O prazo aceitável para follow up já acabou, entre em contato com o(a) "&amp;B77&amp;" o quanto antes, afinal já fazem "&amp;R77&amp;" dias que você não tem qualquer tipo de contato",IF(R77&gt;'2. Banco de Dados'!$G$8,"Ligue para o "&amp;B77&amp;", você está dentro do prazo aceitável de contato, mas já fazem "&amp;R77&amp;" dias desde o seu último contato",""))))))</f>
        <v/>
      </c>
      <c r="V77" s="27" t="str">
        <f t="shared" si="7"/>
        <v/>
      </c>
      <c r="W77" s="138"/>
    </row>
    <row r="78" spans="2:23" ht="50.1" customHeight="1" x14ac:dyDescent="0.2">
      <c r="B78" s="131"/>
      <c r="C78" s="10" t="s">
        <v>5</v>
      </c>
      <c r="D78" s="10"/>
      <c r="E78" s="10"/>
      <c r="F78" s="11"/>
      <c r="G78" s="11"/>
      <c r="H78" s="11"/>
      <c r="I78" s="38"/>
      <c r="J78" s="132"/>
      <c r="K78" s="126"/>
      <c r="L78" s="11"/>
      <c r="M78" s="11"/>
      <c r="N78" s="11"/>
      <c r="O78" s="11"/>
      <c r="P78" s="127"/>
      <c r="Q78" s="137"/>
      <c r="R78" s="35" t="str">
        <f t="shared" ca="1" si="4"/>
        <v/>
      </c>
      <c r="S78" s="35" t="str">
        <f t="shared" si="5"/>
        <v/>
      </c>
      <c r="T78" s="35" t="str">
        <f t="shared" si="6"/>
        <v/>
      </c>
      <c r="U78" s="27" t="str">
        <f ca="1">IF(P78="Realizado","",IF(O78="Realizado","",IF(R78="","",IF(R78&lt;='2. Banco de Dados'!$G$8,"Você está dentro do prazo ótimo de contato com o (a) &amp;B8&amp;, não deixe o tempo passar, aproveite para fazer o follow up ainda hoje.",IF(R78&gt;'2. Banco de Dados'!$G$9,"O prazo aceitável para follow up já acabou, entre em contato com o(a) "&amp;B78&amp;" o quanto antes, afinal já fazem "&amp;R78&amp;" dias que você não tem qualquer tipo de contato",IF(R78&gt;'2. Banco de Dados'!$G$8,"Ligue para o "&amp;B78&amp;", você está dentro do prazo aceitável de contato, mas já fazem "&amp;R78&amp;" dias desde o seu último contato",""))))))</f>
        <v/>
      </c>
      <c r="V78" s="27" t="str">
        <f t="shared" si="7"/>
        <v/>
      </c>
      <c r="W78" s="138"/>
    </row>
    <row r="79" spans="2:23" ht="50.1" customHeight="1" x14ac:dyDescent="0.2">
      <c r="B79" s="131"/>
      <c r="C79" s="10" t="s">
        <v>5</v>
      </c>
      <c r="D79" s="10"/>
      <c r="E79" s="10"/>
      <c r="F79" s="11"/>
      <c r="G79" s="11"/>
      <c r="H79" s="11"/>
      <c r="I79" s="38"/>
      <c r="J79" s="132"/>
      <c r="K79" s="126"/>
      <c r="L79" s="11"/>
      <c r="M79" s="11"/>
      <c r="N79" s="11"/>
      <c r="O79" s="11"/>
      <c r="P79" s="127"/>
      <c r="Q79" s="137"/>
      <c r="R79" s="35" t="str">
        <f t="shared" ca="1" si="4"/>
        <v/>
      </c>
      <c r="S79" s="35" t="str">
        <f t="shared" si="5"/>
        <v/>
      </c>
      <c r="T79" s="35" t="str">
        <f t="shared" si="6"/>
        <v/>
      </c>
      <c r="U79" s="27" t="str">
        <f ca="1">IF(P79="Realizado","",IF(O79="Realizado","",IF(R79="","",IF(R79&lt;='2. Banco de Dados'!$G$8,"Você está dentro do prazo ótimo de contato com o (a) &amp;B8&amp;, não deixe o tempo passar, aproveite para fazer o follow up ainda hoje.",IF(R79&gt;'2. Banco de Dados'!$G$9,"O prazo aceitável para follow up já acabou, entre em contato com o(a) "&amp;B79&amp;" o quanto antes, afinal já fazem "&amp;R79&amp;" dias que você não tem qualquer tipo de contato",IF(R79&gt;'2. Banco de Dados'!$G$8,"Ligue para o "&amp;B79&amp;", você está dentro do prazo aceitável de contato, mas já fazem "&amp;R79&amp;" dias desde o seu último contato",""))))))</f>
        <v/>
      </c>
      <c r="V79" s="27" t="str">
        <f t="shared" si="7"/>
        <v/>
      </c>
      <c r="W79" s="138"/>
    </row>
    <row r="80" spans="2:23" ht="50.1" customHeight="1" x14ac:dyDescent="0.2">
      <c r="B80" s="131"/>
      <c r="C80" s="10" t="s">
        <v>5</v>
      </c>
      <c r="D80" s="10"/>
      <c r="E80" s="10"/>
      <c r="F80" s="11"/>
      <c r="G80" s="11"/>
      <c r="H80" s="11"/>
      <c r="I80" s="38"/>
      <c r="J80" s="132"/>
      <c r="K80" s="126"/>
      <c r="L80" s="11"/>
      <c r="M80" s="11"/>
      <c r="N80" s="11"/>
      <c r="O80" s="11"/>
      <c r="P80" s="127"/>
      <c r="Q80" s="137"/>
      <c r="R80" s="35" t="str">
        <f t="shared" ca="1" si="4"/>
        <v/>
      </c>
      <c r="S80" s="35" t="str">
        <f t="shared" si="5"/>
        <v/>
      </c>
      <c r="T80" s="35" t="str">
        <f t="shared" si="6"/>
        <v/>
      </c>
      <c r="U80" s="27" t="str">
        <f ca="1">IF(P80="Realizado","",IF(O80="Realizado","",IF(R80="","",IF(R80&lt;='2. Banco de Dados'!$G$8,"Você está dentro do prazo ótimo de contato com o (a) &amp;B8&amp;, não deixe o tempo passar, aproveite para fazer o follow up ainda hoje.",IF(R80&gt;'2. Banco de Dados'!$G$9,"O prazo aceitável para follow up já acabou, entre em contato com o(a) "&amp;B80&amp;" o quanto antes, afinal já fazem "&amp;R80&amp;" dias que você não tem qualquer tipo de contato",IF(R80&gt;'2. Banco de Dados'!$G$8,"Ligue para o "&amp;B80&amp;", você está dentro do prazo aceitável de contato, mas já fazem "&amp;R80&amp;" dias desde o seu último contato",""))))))</f>
        <v/>
      </c>
      <c r="V80" s="27" t="str">
        <f t="shared" si="7"/>
        <v/>
      </c>
      <c r="W80" s="138"/>
    </row>
    <row r="81" spans="2:23" ht="50.1" customHeight="1" x14ac:dyDescent="0.2">
      <c r="B81" s="131"/>
      <c r="C81" s="10" t="s">
        <v>5</v>
      </c>
      <c r="D81" s="10"/>
      <c r="E81" s="10"/>
      <c r="F81" s="11"/>
      <c r="G81" s="11"/>
      <c r="H81" s="11"/>
      <c r="I81" s="38"/>
      <c r="J81" s="132"/>
      <c r="K81" s="126"/>
      <c r="L81" s="11"/>
      <c r="M81" s="11"/>
      <c r="N81" s="11"/>
      <c r="O81" s="11"/>
      <c r="P81" s="127"/>
      <c r="Q81" s="137"/>
      <c r="R81" s="35" t="str">
        <f t="shared" ca="1" si="4"/>
        <v/>
      </c>
      <c r="S81" s="35" t="str">
        <f t="shared" si="5"/>
        <v/>
      </c>
      <c r="T81" s="35" t="str">
        <f t="shared" si="6"/>
        <v/>
      </c>
      <c r="U81" s="27" t="str">
        <f ca="1">IF(P81="Realizado","",IF(O81="Realizado","",IF(R81="","",IF(R81&lt;='2. Banco de Dados'!$G$8,"Você está dentro do prazo ótimo de contato com o (a) &amp;B8&amp;, não deixe o tempo passar, aproveite para fazer o follow up ainda hoje.",IF(R81&gt;'2. Banco de Dados'!$G$9,"O prazo aceitável para follow up já acabou, entre em contato com o(a) "&amp;B81&amp;" o quanto antes, afinal já fazem "&amp;R81&amp;" dias que você não tem qualquer tipo de contato",IF(R81&gt;'2. Banco de Dados'!$G$8,"Ligue para o "&amp;B81&amp;", você está dentro do prazo aceitável de contato, mas já fazem "&amp;R81&amp;" dias desde o seu último contato",""))))))</f>
        <v/>
      </c>
      <c r="V81" s="27" t="str">
        <f t="shared" si="7"/>
        <v/>
      </c>
      <c r="W81" s="138"/>
    </row>
    <row r="82" spans="2:23" ht="50.1" customHeight="1" x14ac:dyDescent="0.2">
      <c r="B82" s="131"/>
      <c r="C82" s="10" t="s">
        <v>5</v>
      </c>
      <c r="D82" s="10"/>
      <c r="E82" s="10"/>
      <c r="F82" s="11"/>
      <c r="G82" s="11"/>
      <c r="H82" s="11"/>
      <c r="I82" s="38"/>
      <c r="J82" s="132"/>
      <c r="K82" s="126"/>
      <c r="L82" s="11"/>
      <c r="M82" s="11"/>
      <c r="N82" s="11"/>
      <c r="O82" s="11"/>
      <c r="P82" s="127"/>
      <c r="Q82" s="137"/>
      <c r="R82" s="35" t="str">
        <f t="shared" ca="1" si="4"/>
        <v/>
      </c>
      <c r="S82" s="35" t="str">
        <f t="shared" si="5"/>
        <v/>
      </c>
      <c r="T82" s="35" t="str">
        <f t="shared" si="6"/>
        <v/>
      </c>
      <c r="U82" s="27" t="str">
        <f ca="1">IF(P82="Realizado","",IF(O82="Realizado","",IF(R82="","",IF(R82&lt;='2. Banco de Dados'!$G$8,"Você está dentro do prazo ótimo de contato com o (a) &amp;B8&amp;, não deixe o tempo passar, aproveite para fazer o follow up ainda hoje.",IF(R82&gt;'2. Banco de Dados'!$G$9,"O prazo aceitável para follow up já acabou, entre em contato com o(a) "&amp;B82&amp;" o quanto antes, afinal já fazem "&amp;R82&amp;" dias que você não tem qualquer tipo de contato",IF(R82&gt;'2. Banco de Dados'!$G$8,"Ligue para o "&amp;B82&amp;", você está dentro do prazo aceitável de contato, mas já fazem "&amp;R82&amp;" dias desde o seu último contato",""))))))</f>
        <v/>
      </c>
      <c r="V82" s="27" t="str">
        <f t="shared" si="7"/>
        <v/>
      </c>
      <c r="W82" s="138"/>
    </row>
    <row r="83" spans="2:23" ht="50.1" customHeight="1" x14ac:dyDescent="0.2">
      <c r="B83" s="131"/>
      <c r="C83" s="10" t="s">
        <v>5</v>
      </c>
      <c r="D83" s="10"/>
      <c r="E83" s="10"/>
      <c r="F83" s="11"/>
      <c r="G83" s="11"/>
      <c r="H83" s="11"/>
      <c r="I83" s="38"/>
      <c r="J83" s="132"/>
      <c r="K83" s="126"/>
      <c r="L83" s="11"/>
      <c r="M83" s="11"/>
      <c r="N83" s="11"/>
      <c r="O83" s="11"/>
      <c r="P83" s="127"/>
      <c r="Q83" s="137"/>
      <c r="R83" s="35" t="str">
        <f t="shared" ca="1" si="4"/>
        <v/>
      </c>
      <c r="S83" s="35" t="str">
        <f t="shared" si="5"/>
        <v/>
      </c>
      <c r="T83" s="35" t="str">
        <f t="shared" si="6"/>
        <v/>
      </c>
      <c r="U83" s="27" t="str">
        <f ca="1">IF(P83="Realizado","",IF(O83="Realizado","",IF(R83="","",IF(R83&lt;='2. Banco de Dados'!$G$8,"Você está dentro do prazo ótimo de contato com o (a) &amp;B8&amp;, não deixe o tempo passar, aproveite para fazer o follow up ainda hoje.",IF(R83&gt;'2. Banco de Dados'!$G$9,"O prazo aceitável para follow up já acabou, entre em contato com o(a) "&amp;B83&amp;" o quanto antes, afinal já fazem "&amp;R83&amp;" dias que você não tem qualquer tipo de contato",IF(R83&gt;'2. Banco de Dados'!$G$8,"Ligue para o "&amp;B83&amp;", você está dentro do prazo aceitável de contato, mas já fazem "&amp;R83&amp;" dias desde o seu último contato",""))))))</f>
        <v/>
      </c>
      <c r="V83" s="27" t="str">
        <f t="shared" si="7"/>
        <v/>
      </c>
      <c r="W83" s="138"/>
    </row>
    <row r="84" spans="2:23" ht="50.1" customHeight="1" x14ac:dyDescent="0.2">
      <c r="B84" s="131"/>
      <c r="C84" s="10" t="s">
        <v>5</v>
      </c>
      <c r="D84" s="10"/>
      <c r="E84" s="10"/>
      <c r="F84" s="11"/>
      <c r="G84" s="11"/>
      <c r="H84" s="11"/>
      <c r="I84" s="38"/>
      <c r="J84" s="132"/>
      <c r="K84" s="126"/>
      <c r="L84" s="11"/>
      <c r="M84" s="11"/>
      <c r="N84" s="11"/>
      <c r="O84" s="11"/>
      <c r="P84" s="127"/>
      <c r="Q84" s="137"/>
      <c r="R84" s="35" t="str">
        <f t="shared" ca="1" si="4"/>
        <v/>
      </c>
      <c r="S84" s="35" t="str">
        <f t="shared" si="5"/>
        <v/>
      </c>
      <c r="T84" s="35" t="str">
        <f t="shared" si="6"/>
        <v/>
      </c>
      <c r="U84" s="27" t="str">
        <f ca="1">IF(P84="Realizado","",IF(O84="Realizado","",IF(R84="","",IF(R84&lt;='2. Banco de Dados'!$G$8,"Você está dentro do prazo ótimo de contato com o (a) &amp;B8&amp;, não deixe o tempo passar, aproveite para fazer o follow up ainda hoje.",IF(R84&gt;'2. Banco de Dados'!$G$9,"O prazo aceitável para follow up já acabou, entre em contato com o(a) "&amp;B84&amp;" o quanto antes, afinal já fazem "&amp;R84&amp;" dias que você não tem qualquer tipo de contato",IF(R84&gt;'2. Banco de Dados'!$G$8,"Ligue para o "&amp;B84&amp;", você está dentro do prazo aceitável de contato, mas já fazem "&amp;R84&amp;" dias desde o seu último contato",""))))))</f>
        <v/>
      </c>
      <c r="V84" s="27" t="str">
        <f t="shared" si="7"/>
        <v/>
      </c>
      <c r="W84" s="138"/>
    </row>
    <row r="85" spans="2:23" ht="50.1" customHeight="1" x14ac:dyDescent="0.2">
      <c r="B85" s="131"/>
      <c r="C85" s="10" t="s">
        <v>5</v>
      </c>
      <c r="D85" s="10"/>
      <c r="E85" s="10"/>
      <c r="F85" s="11"/>
      <c r="G85" s="11"/>
      <c r="H85" s="11"/>
      <c r="I85" s="38"/>
      <c r="J85" s="132"/>
      <c r="K85" s="126"/>
      <c r="L85" s="11"/>
      <c r="M85" s="11"/>
      <c r="N85" s="11"/>
      <c r="O85" s="11"/>
      <c r="P85" s="127"/>
      <c r="Q85" s="137"/>
      <c r="R85" s="35" t="str">
        <f t="shared" ca="1" si="4"/>
        <v/>
      </c>
      <c r="S85" s="35" t="str">
        <f t="shared" si="5"/>
        <v/>
      </c>
      <c r="T85" s="35" t="str">
        <f t="shared" si="6"/>
        <v/>
      </c>
      <c r="U85" s="27" t="str">
        <f ca="1">IF(P85="Realizado","",IF(O85="Realizado","",IF(R85="","",IF(R85&lt;='2. Banco de Dados'!$G$8,"Você está dentro do prazo ótimo de contato com o (a) &amp;B8&amp;, não deixe o tempo passar, aproveite para fazer o follow up ainda hoje.",IF(R85&gt;'2. Banco de Dados'!$G$9,"O prazo aceitável para follow up já acabou, entre em contato com o(a) "&amp;B85&amp;" o quanto antes, afinal já fazem "&amp;R85&amp;" dias que você não tem qualquer tipo de contato",IF(R85&gt;'2. Banco de Dados'!$G$8,"Ligue para o "&amp;B85&amp;", você está dentro do prazo aceitável de contato, mas já fazem "&amp;R85&amp;" dias desde o seu último contato",""))))))</f>
        <v/>
      </c>
      <c r="V85" s="27" t="str">
        <f t="shared" si="7"/>
        <v/>
      </c>
      <c r="W85" s="138"/>
    </row>
    <row r="86" spans="2:23" ht="50.1" customHeight="1" x14ac:dyDescent="0.2">
      <c r="B86" s="131"/>
      <c r="C86" s="10" t="s">
        <v>5</v>
      </c>
      <c r="D86" s="10"/>
      <c r="E86" s="10"/>
      <c r="F86" s="11"/>
      <c r="G86" s="11"/>
      <c r="H86" s="11"/>
      <c r="I86" s="38"/>
      <c r="J86" s="132"/>
      <c r="K86" s="126"/>
      <c r="L86" s="11"/>
      <c r="M86" s="11"/>
      <c r="N86" s="11"/>
      <c r="O86" s="11"/>
      <c r="P86" s="127"/>
      <c r="Q86" s="137"/>
      <c r="R86" s="35" t="str">
        <f t="shared" ca="1" si="4"/>
        <v/>
      </c>
      <c r="S86" s="35" t="str">
        <f t="shared" si="5"/>
        <v/>
      </c>
      <c r="T86" s="35" t="str">
        <f t="shared" si="6"/>
        <v/>
      </c>
      <c r="U86" s="27" t="str">
        <f ca="1">IF(P86="Realizado","",IF(O86="Realizado","",IF(R86="","",IF(R86&lt;='2. Banco de Dados'!$G$8,"Você está dentro do prazo ótimo de contato com o (a) &amp;B8&amp;, não deixe o tempo passar, aproveite para fazer o follow up ainda hoje.",IF(R86&gt;'2. Banco de Dados'!$G$9,"O prazo aceitável para follow up já acabou, entre em contato com o(a) "&amp;B86&amp;" o quanto antes, afinal já fazem "&amp;R86&amp;" dias que você não tem qualquer tipo de contato",IF(R86&gt;'2. Banco de Dados'!$G$8,"Ligue para o "&amp;B86&amp;", você está dentro do prazo aceitável de contato, mas já fazem "&amp;R86&amp;" dias desde o seu último contato",""))))))</f>
        <v/>
      </c>
      <c r="V86" s="27" t="str">
        <f t="shared" si="7"/>
        <v/>
      </c>
      <c r="W86" s="138"/>
    </row>
    <row r="87" spans="2:23" ht="50.1" customHeight="1" x14ac:dyDescent="0.2">
      <c r="B87" s="131"/>
      <c r="C87" s="10" t="s">
        <v>5</v>
      </c>
      <c r="D87" s="10"/>
      <c r="E87" s="10"/>
      <c r="F87" s="11"/>
      <c r="G87" s="11"/>
      <c r="H87" s="11"/>
      <c r="I87" s="38"/>
      <c r="J87" s="132"/>
      <c r="K87" s="126"/>
      <c r="L87" s="11"/>
      <c r="M87" s="11"/>
      <c r="N87" s="11"/>
      <c r="O87" s="11"/>
      <c r="P87" s="127"/>
      <c r="Q87" s="137"/>
      <c r="R87" s="35" t="str">
        <f t="shared" ca="1" si="4"/>
        <v/>
      </c>
      <c r="S87" s="35" t="str">
        <f t="shared" si="5"/>
        <v/>
      </c>
      <c r="T87" s="35" t="str">
        <f t="shared" si="6"/>
        <v/>
      </c>
      <c r="U87" s="27" t="str">
        <f ca="1">IF(P87="Realizado","",IF(O87="Realizado","",IF(R87="","",IF(R87&lt;='2. Banco de Dados'!$G$8,"Você está dentro do prazo ótimo de contato com o (a) &amp;B8&amp;, não deixe o tempo passar, aproveite para fazer o follow up ainda hoje.",IF(R87&gt;'2. Banco de Dados'!$G$9,"O prazo aceitável para follow up já acabou, entre em contato com o(a) "&amp;B87&amp;" o quanto antes, afinal já fazem "&amp;R87&amp;" dias que você não tem qualquer tipo de contato",IF(R87&gt;'2. Banco de Dados'!$G$8,"Ligue para o "&amp;B87&amp;", você está dentro do prazo aceitável de contato, mas já fazem "&amp;R87&amp;" dias desde o seu último contato",""))))))</f>
        <v/>
      </c>
      <c r="V87" s="27" t="str">
        <f t="shared" si="7"/>
        <v/>
      </c>
      <c r="W87" s="138"/>
    </row>
    <row r="88" spans="2:23" ht="50.1" customHeight="1" x14ac:dyDescent="0.2">
      <c r="B88" s="131"/>
      <c r="C88" s="10" t="s">
        <v>5</v>
      </c>
      <c r="D88" s="10"/>
      <c r="E88" s="10"/>
      <c r="F88" s="11"/>
      <c r="G88" s="11"/>
      <c r="H88" s="11"/>
      <c r="I88" s="38"/>
      <c r="J88" s="132"/>
      <c r="K88" s="126"/>
      <c r="L88" s="11"/>
      <c r="M88" s="11"/>
      <c r="N88" s="11"/>
      <c r="O88" s="11"/>
      <c r="P88" s="127"/>
      <c r="Q88" s="137"/>
      <c r="R88" s="35" t="str">
        <f t="shared" ca="1" si="4"/>
        <v/>
      </c>
      <c r="S88" s="35" t="str">
        <f t="shared" si="5"/>
        <v/>
      </c>
      <c r="T88" s="35" t="str">
        <f t="shared" si="6"/>
        <v/>
      </c>
      <c r="U88" s="27" t="str">
        <f ca="1">IF(P88="Realizado","",IF(O88="Realizado","",IF(R88="","",IF(R88&lt;='2. Banco de Dados'!$G$8,"Você está dentro do prazo ótimo de contato com o (a) &amp;B8&amp;, não deixe o tempo passar, aproveite para fazer o follow up ainda hoje.",IF(R88&gt;'2. Banco de Dados'!$G$9,"O prazo aceitável para follow up já acabou, entre em contato com o(a) "&amp;B88&amp;" o quanto antes, afinal já fazem "&amp;R88&amp;" dias que você não tem qualquer tipo de contato",IF(R88&gt;'2. Banco de Dados'!$G$8,"Ligue para o "&amp;B88&amp;", você está dentro do prazo aceitável de contato, mas já fazem "&amp;R88&amp;" dias desde o seu último contato",""))))))</f>
        <v/>
      </c>
      <c r="V88" s="27" t="str">
        <f t="shared" si="7"/>
        <v/>
      </c>
      <c r="W88" s="138"/>
    </row>
    <row r="89" spans="2:23" ht="50.1" customHeight="1" x14ac:dyDescent="0.2">
      <c r="B89" s="131"/>
      <c r="C89" s="10" t="s">
        <v>5</v>
      </c>
      <c r="D89" s="10"/>
      <c r="E89" s="10"/>
      <c r="F89" s="11"/>
      <c r="G89" s="11"/>
      <c r="H89" s="11"/>
      <c r="I89" s="38"/>
      <c r="J89" s="132"/>
      <c r="K89" s="126"/>
      <c r="L89" s="11"/>
      <c r="M89" s="11"/>
      <c r="N89" s="11"/>
      <c r="O89" s="11"/>
      <c r="P89" s="127"/>
      <c r="Q89" s="137"/>
      <c r="R89" s="35" t="str">
        <f t="shared" ca="1" si="4"/>
        <v/>
      </c>
      <c r="S89" s="35" t="str">
        <f t="shared" si="5"/>
        <v/>
      </c>
      <c r="T89" s="35" t="str">
        <f t="shared" si="6"/>
        <v/>
      </c>
      <c r="U89" s="27" t="str">
        <f ca="1">IF(P89="Realizado","",IF(O89="Realizado","",IF(R89="","",IF(R89&lt;='2. Banco de Dados'!$G$8,"Você está dentro do prazo ótimo de contato com o (a) &amp;B8&amp;, não deixe o tempo passar, aproveite para fazer o follow up ainda hoje.",IF(R89&gt;'2. Banco de Dados'!$G$9,"O prazo aceitável para follow up já acabou, entre em contato com o(a) "&amp;B89&amp;" o quanto antes, afinal já fazem "&amp;R89&amp;" dias que você não tem qualquer tipo de contato",IF(R89&gt;'2. Banco de Dados'!$G$8,"Ligue para o "&amp;B89&amp;", você está dentro do prazo aceitável de contato, mas já fazem "&amp;R89&amp;" dias desde o seu último contato",""))))))</f>
        <v/>
      </c>
      <c r="V89" s="27" t="str">
        <f t="shared" si="7"/>
        <v/>
      </c>
      <c r="W89" s="138"/>
    </row>
    <row r="90" spans="2:23" ht="50.1" customHeight="1" x14ac:dyDescent="0.2">
      <c r="B90" s="131"/>
      <c r="C90" s="10" t="s">
        <v>5</v>
      </c>
      <c r="D90" s="10"/>
      <c r="E90" s="10"/>
      <c r="F90" s="11"/>
      <c r="G90" s="11"/>
      <c r="H90" s="11"/>
      <c r="I90" s="38"/>
      <c r="J90" s="132"/>
      <c r="K90" s="126"/>
      <c r="L90" s="11"/>
      <c r="M90" s="11"/>
      <c r="N90" s="11"/>
      <c r="O90" s="11"/>
      <c r="P90" s="127"/>
      <c r="Q90" s="137"/>
      <c r="R90" s="35" t="str">
        <f t="shared" ca="1" si="4"/>
        <v/>
      </c>
      <c r="S90" s="35" t="str">
        <f t="shared" si="5"/>
        <v/>
      </c>
      <c r="T90" s="35" t="str">
        <f t="shared" si="6"/>
        <v/>
      </c>
      <c r="U90" s="27" t="str">
        <f ca="1">IF(P90="Realizado","",IF(O90="Realizado","",IF(R90="","",IF(R90&lt;='2. Banco de Dados'!$G$8,"Você está dentro do prazo ótimo de contato com o (a) &amp;B8&amp;, não deixe o tempo passar, aproveite para fazer o follow up ainda hoje.",IF(R90&gt;'2. Banco de Dados'!$G$9,"O prazo aceitável para follow up já acabou, entre em contato com o(a) "&amp;B90&amp;" o quanto antes, afinal já fazem "&amp;R90&amp;" dias que você não tem qualquer tipo de contato",IF(R90&gt;'2. Banco de Dados'!$G$8,"Ligue para o "&amp;B90&amp;", você está dentro do prazo aceitável de contato, mas já fazem "&amp;R90&amp;" dias desde o seu último contato",""))))))</f>
        <v/>
      </c>
      <c r="V90" s="27" t="str">
        <f t="shared" si="7"/>
        <v/>
      </c>
      <c r="W90" s="138"/>
    </row>
    <row r="91" spans="2:23" ht="50.1" customHeight="1" x14ac:dyDescent="0.2">
      <c r="B91" s="131"/>
      <c r="C91" s="10" t="s">
        <v>5</v>
      </c>
      <c r="D91" s="10"/>
      <c r="E91" s="10"/>
      <c r="F91" s="11"/>
      <c r="G91" s="11"/>
      <c r="H91" s="11"/>
      <c r="I91" s="38"/>
      <c r="J91" s="132"/>
      <c r="K91" s="126"/>
      <c r="L91" s="11"/>
      <c r="M91" s="11"/>
      <c r="N91" s="11"/>
      <c r="O91" s="11"/>
      <c r="P91" s="127"/>
      <c r="Q91" s="137"/>
      <c r="R91" s="35" t="str">
        <f t="shared" ca="1" si="4"/>
        <v/>
      </c>
      <c r="S91" s="35" t="str">
        <f t="shared" si="5"/>
        <v/>
      </c>
      <c r="T91" s="35" t="str">
        <f t="shared" si="6"/>
        <v/>
      </c>
      <c r="U91" s="27" t="str">
        <f ca="1">IF(P91="Realizado","",IF(O91="Realizado","",IF(R91="","",IF(R91&lt;='2. Banco de Dados'!$G$8,"Você está dentro do prazo ótimo de contato com o (a) &amp;B8&amp;, não deixe o tempo passar, aproveite para fazer o follow up ainda hoje.",IF(R91&gt;'2. Banco de Dados'!$G$9,"O prazo aceitável para follow up já acabou, entre em contato com o(a) "&amp;B91&amp;" o quanto antes, afinal já fazem "&amp;R91&amp;" dias que você não tem qualquer tipo de contato",IF(R91&gt;'2. Banco de Dados'!$G$8,"Ligue para o "&amp;B91&amp;", você está dentro do prazo aceitável de contato, mas já fazem "&amp;R91&amp;" dias desde o seu último contato",""))))))</f>
        <v/>
      </c>
      <c r="V91" s="27" t="str">
        <f t="shared" si="7"/>
        <v/>
      </c>
      <c r="W91" s="138"/>
    </row>
    <row r="92" spans="2:23" ht="50.1" customHeight="1" x14ac:dyDescent="0.2">
      <c r="B92" s="131"/>
      <c r="C92" s="10" t="s">
        <v>5</v>
      </c>
      <c r="D92" s="10"/>
      <c r="E92" s="10"/>
      <c r="F92" s="11"/>
      <c r="G92" s="11"/>
      <c r="H92" s="11"/>
      <c r="I92" s="38"/>
      <c r="J92" s="132"/>
      <c r="K92" s="126"/>
      <c r="L92" s="11"/>
      <c r="M92" s="11"/>
      <c r="N92" s="11"/>
      <c r="O92" s="11"/>
      <c r="P92" s="127"/>
      <c r="Q92" s="137"/>
      <c r="R92" s="35" t="str">
        <f t="shared" ca="1" si="4"/>
        <v/>
      </c>
      <c r="S92" s="35" t="str">
        <f t="shared" si="5"/>
        <v/>
      </c>
      <c r="T92" s="35" t="str">
        <f t="shared" si="6"/>
        <v/>
      </c>
      <c r="U92" s="27" t="str">
        <f ca="1">IF(P92="Realizado","",IF(O92="Realizado","",IF(R92="","",IF(R92&lt;='2. Banco de Dados'!$G$8,"Você está dentro do prazo ótimo de contato com o (a) &amp;B8&amp;, não deixe o tempo passar, aproveite para fazer o follow up ainda hoje.",IF(R92&gt;'2. Banco de Dados'!$G$9,"O prazo aceitável para follow up já acabou, entre em contato com o(a) "&amp;B92&amp;" o quanto antes, afinal já fazem "&amp;R92&amp;" dias que você não tem qualquer tipo de contato",IF(R92&gt;'2. Banco de Dados'!$G$8,"Ligue para o "&amp;B92&amp;", você está dentro do prazo aceitável de contato, mas já fazem "&amp;R92&amp;" dias desde o seu último contato",""))))))</f>
        <v/>
      </c>
      <c r="V92" s="27" t="str">
        <f t="shared" si="7"/>
        <v/>
      </c>
      <c r="W92" s="138"/>
    </row>
    <row r="93" spans="2:23" ht="50.1" customHeight="1" x14ac:dyDescent="0.2">
      <c r="B93" s="131"/>
      <c r="C93" s="10" t="s">
        <v>5</v>
      </c>
      <c r="D93" s="10"/>
      <c r="E93" s="10"/>
      <c r="F93" s="11"/>
      <c r="G93" s="11"/>
      <c r="H93" s="11"/>
      <c r="I93" s="38"/>
      <c r="J93" s="132"/>
      <c r="K93" s="126"/>
      <c r="L93" s="11"/>
      <c r="M93" s="11"/>
      <c r="N93" s="11"/>
      <c r="O93" s="11"/>
      <c r="P93" s="127"/>
      <c r="Q93" s="137"/>
      <c r="R93" s="35" t="str">
        <f t="shared" ca="1" si="4"/>
        <v/>
      </c>
      <c r="S93" s="35" t="str">
        <f t="shared" si="5"/>
        <v/>
      </c>
      <c r="T93" s="35" t="str">
        <f t="shared" si="6"/>
        <v/>
      </c>
      <c r="U93" s="27" t="str">
        <f ca="1">IF(P93="Realizado","",IF(O93="Realizado","",IF(R93="","",IF(R93&lt;='2. Banco de Dados'!$G$8,"Você está dentro do prazo ótimo de contato com o (a) &amp;B8&amp;, não deixe o tempo passar, aproveite para fazer o follow up ainda hoje.",IF(R93&gt;'2. Banco de Dados'!$G$9,"O prazo aceitável para follow up já acabou, entre em contato com o(a) "&amp;B93&amp;" o quanto antes, afinal já fazem "&amp;R93&amp;" dias que você não tem qualquer tipo de contato",IF(R93&gt;'2. Banco de Dados'!$G$8,"Ligue para o "&amp;B93&amp;", você está dentro do prazo aceitável de contato, mas já fazem "&amp;R93&amp;" dias desde o seu último contato",""))))))</f>
        <v/>
      </c>
      <c r="V93" s="27" t="str">
        <f t="shared" si="7"/>
        <v/>
      </c>
      <c r="W93" s="138"/>
    </row>
    <row r="94" spans="2:23" ht="50.1" customHeight="1" x14ac:dyDescent="0.2">
      <c r="B94" s="131"/>
      <c r="C94" s="10" t="s">
        <v>5</v>
      </c>
      <c r="D94" s="10"/>
      <c r="E94" s="10"/>
      <c r="F94" s="11"/>
      <c r="G94" s="11"/>
      <c r="H94" s="11"/>
      <c r="I94" s="38"/>
      <c r="J94" s="132"/>
      <c r="K94" s="126"/>
      <c r="L94" s="11"/>
      <c r="M94" s="11"/>
      <c r="N94" s="11"/>
      <c r="O94" s="11"/>
      <c r="P94" s="127"/>
      <c r="Q94" s="137"/>
      <c r="R94" s="35" t="str">
        <f t="shared" ca="1" si="4"/>
        <v/>
      </c>
      <c r="S94" s="35" t="str">
        <f t="shared" si="5"/>
        <v/>
      </c>
      <c r="T94" s="35" t="str">
        <f t="shared" si="6"/>
        <v/>
      </c>
      <c r="U94" s="27" t="str">
        <f ca="1">IF(P94="Realizado","",IF(O94="Realizado","",IF(R94="","",IF(R94&lt;='2. Banco de Dados'!$G$8,"Você está dentro do prazo ótimo de contato com o (a) &amp;B8&amp;, não deixe o tempo passar, aproveite para fazer o follow up ainda hoje.",IF(R94&gt;'2. Banco de Dados'!$G$9,"O prazo aceitável para follow up já acabou, entre em contato com o(a) "&amp;B94&amp;" o quanto antes, afinal já fazem "&amp;R94&amp;" dias que você não tem qualquer tipo de contato",IF(R94&gt;'2. Banco de Dados'!$G$8,"Ligue para o "&amp;B94&amp;", você está dentro do prazo aceitável de contato, mas já fazem "&amp;R94&amp;" dias desde o seu último contato",""))))))</f>
        <v/>
      </c>
      <c r="V94" s="27" t="str">
        <f t="shared" si="7"/>
        <v/>
      </c>
      <c r="W94" s="138"/>
    </row>
    <row r="95" spans="2:23" ht="50.1" customHeight="1" x14ac:dyDescent="0.2">
      <c r="B95" s="131"/>
      <c r="C95" s="10" t="s">
        <v>5</v>
      </c>
      <c r="D95" s="10"/>
      <c r="E95" s="10"/>
      <c r="F95" s="11"/>
      <c r="G95" s="11"/>
      <c r="H95" s="11"/>
      <c r="I95" s="38"/>
      <c r="J95" s="132"/>
      <c r="K95" s="126"/>
      <c r="L95" s="11"/>
      <c r="M95" s="11"/>
      <c r="N95" s="11"/>
      <c r="O95" s="11"/>
      <c r="P95" s="127"/>
      <c r="Q95" s="137"/>
      <c r="R95" s="35" t="str">
        <f t="shared" ca="1" si="4"/>
        <v/>
      </c>
      <c r="S95" s="35" t="str">
        <f t="shared" si="5"/>
        <v/>
      </c>
      <c r="T95" s="35" t="str">
        <f t="shared" si="6"/>
        <v/>
      </c>
      <c r="U95" s="27" t="str">
        <f ca="1">IF(P95="Realizado","",IF(O95="Realizado","",IF(R95="","",IF(R95&lt;='2. Banco de Dados'!$G$8,"Você está dentro do prazo ótimo de contato com o (a) &amp;B8&amp;, não deixe o tempo passar, aproveite para fazer o follow up ainda hoje.",IF(R95&gt;'2. Banco de Dados'!$G$9,"O prazo aceitável para follow up já acabou, entre em contato com o(a) "&amp;B95&amp;" o quanto antes, afinal já fazem "&amp;R95&amp;" dias que você não tem qualquer tipo de contato",IF(R95&gt;'2. Banco de Dados'!$G$8,"Ligue para o "&amp;B95&amp;", você está dentro do prazo aceitável de contato, mas já fazem "&amp;R95&amp;" dias desde o seu último contato",""))))))</f>
        <v/>
      </c>
      <c r="V95" s="27" t="str">
        <f t="shared" si="7"/>
        <v/>
      </c>
      <c r="W95" s="138"/>
    </row>
    <row r="96" spans="2:23" ht="50.1" customHeight="1" x14ac:dyDescent="0.2">
      <c r="B96" s="131"/>
      <c r="C96" s="10" t="s">
        <v>5</v>
      </c>
      <c r="D96" s="10"/>
      <c r="E96" s="10"/>
      <c r="F96" s="11"/>
      <c r="G96" s="11"/>
      <c r="H96" s="11"/>
      <c r="I96" s="38"/>
      <c r="J96" s="132"/>
      <c r="K96" s="126"/>
      <c r="L96" s="11"/>
      <c r="M96" s="11"/>
      <c r="N96" s="11"/>
      <c r="O96" s="11"/>
      <c r="P96" s="127"/>
      <c r="Q96" s="137"/>
      <c r="R96" s="35" t="str">
        <f t="shared" ca="1" si="4"/>
        <v/>
      </c>
      <c r="S96" s="35" t="str">
        <f t="shared" si="5"/>
        <v/>
      </c>
      <c r="T96" s="35" t="str">
        <f t="shared" si="6"/>
        <v/>
      </c>
      <c r="U96" s="27" t="str">
        <f ca="1">IF(P96="Realizado","",IF(O96="Realizado","",IF(R96="","",IF(R96&lt;='2. Banco de Dados'!$G$8,"Você está dentro do prazo ótimo de contato com o (a) &amp;B8&amp;, não deixe o tempo passar, aproveite para fazer o follow up ainda hoje.",IF(R96&gt;'2. Banco de Dados'!$G$9,"O prazo aceitável para follow up já acabou, entre em contato com o(a) "&amp;B96&amp;" o quanto antes, afinal já fazem "&amp;R96&amp;" dias que você não tem qualquer tipo de contato",IF(R96&gt;'2. Banco de Dados'!$G$8,"Ligue para o "&amp;B96&amp;", você está dentro do prazo aceitável de contato, mas já fazem "&amp;R96&amp;" dias desde o seu último contato",""))))))</f>
        <v/>
      </c>
      <c r="V96" s="27" t="str">
        <f t="shared" si="7"/>
        <v/>
      </c>
      <c r="W96" s="138"/>
    </row>
    <row r="97" spans="2:23" ht="50.1" customHeight="1" x14ac:dyDescent="0.2">
      <c r="B97" s="131"/>
      <c r="C97" s="10" t="s">
        <v>5</v>
      </c>
      <c r="D97" s="10"/>
      <c r="E97" s="10"/>
      <c r="F97" s="11"/>
      <c r="G97" s="11"/>
      <c r="H97" s="11"/>
      <c r="I97" s="38"/>
      <c r="J97" s="132"/>
      <c r="K97" s="126"/>
      <c r="L97" s="11"/>
      <c r="M97" s="11"/>
      <c r="N97" s="11"/>
      <c r="O97" s="11"/>
      <c r="P97" s="127"/>
      <c r="Q97" s="137"/>
      <c r="R97" s="35" t="str">
        <f t="shared" ca="1" si="4"/>
        <v/>
      </c>
      <c r="S97" s="35" t="str">
        <f t="shared" si="5"/>
        <v/>
      </c>
      <c r="T97" s="35" t="str">
        <f t="shared" si="6"/>
        <v/>
      </c>
      <c r="U97" s="27" t="str">
        <f ca="1">IF(P97="Realizado","",IF(O97="Realizado","",IF(R97="","",IF(R97&lt;='2. Banco de Dados'!$G$8,"Você está dentro do prazo ótimo de contato com o (a) &amp;B8&amp;, não deixe o tempo passar, aproveite para fazer o follow up ainda hoje.",IF(R97&gt;'2. Banco de Dados'!$G$9,"O prazo aceitável para follow up já acabou, entre em contato com o(a) "&amp;B97&amp;" o quanto antes, afinal já fazem "&amp;R97&amp;" dias que você não tem qualquer tipo de contato",IF(R97&gt;'2. Banco de Dados'!$G$8,"Ligue para o "&amp;B97&amp;", você está dentro do prazo aceitável de contato, mas já fazem "&amp;R97&amp;" dias desde o seu último contato",""))))))</f>
        <v/>
      </c>
      <c r="V97" s="27" t="str">
        <f t="shared" si="7"/>
        <v/>
      </c>
      <c r="W97" s="138"/>
    </row>
    <row r="98" spans="2:23" ht="50.1" customHeight="1" x14ac:dyDescent="0.2">
      <c r="B98" s="131"/>
      <c r="C98" s="10" t="s">
        <v>5</v>
      </c>
      <c r="D98" s="10"/>
      <c r="E98" s="10"/>
      <c r="F98" s="11"/>
      <c r="G98" s="11"/>
      <c r="H98" s="11"/>
      <c r="I98" s="38"/>
      <c r="J98" s="132"/>
      <c r="K98" s="126"/>
      <c r="L98" s="11"/>
      <c r="M98" s="11"/>
      <c r="N98" s="11"/>
      <c r="O98" s="11"/>
      <c r="P98" s="127"/>
      <c r="Q98" s="137"/>
      <c r="R98" s="35" t="str">
        <f t="shared" ca="1" si="4"/>
        <v/>
      </c>
      <c r="S98" s="35" t="str">
        <f t="shared" si="5"/>
        <v/>
      </c>
      <c r="T98" s="35" t="str">
        <f t="shared" si="6"/>
        <v/>
      </c>
      <c r="U98" s="27" t="str">
        <f ca="1">IF(P98="Realizado","",IF(O98="Realizado","",IF(R98="","",IF(R98&lt;='2. Banco de Dados'!$G$8,"Você está dentro do prazo ótimo de contato com o (a) &amp;B8&amp;, não deixe o tempo passar, aproveite para fazer o follow up ainda hoje.",IF(R98&gt;'2. Banco de Dados'!$G$9,"O prazo aceitável para follow up já acabou, entre em contato com o(a) "&amp;B98&amp;" o quanto antes, afinal já fazem "&amp;R98&amp;" dias que você não tem qualquer tipo de contato",IF(R98&gt;'2. Banco de Dados'!$G$8,"Ligue para o "&amp;B98&amp;", você está dentro do prazo aceitável de contato, mas já fazem "&amp;R98&amp;" dias desde o seu último contato",""))))))</f>
        <v/>
      </c>
      <c r="V98" s="27" t="str">
        <f t="shared" si="7"/>
        <v/>
      </c>
      <c r="W98" s="138"/>
    </row>
    <row r="99" spans="2:23" ht="50.1" customHeight="1" x14ac:dyDescent="0.2">
      <c r="B99" s="131"/>
      <c r="C99" s="10" t="s">
        <v>5</v>
      </c>
      <c r="D99" s="10"/>
      <c r="E99" s="10"/>
      <c r="F99" s="11"/>
      <c r="G99" s="11"/>
      <c r="H99" s="11"/>
      <c r="I99" s="38"/>
      <c r="J99" s="132"/>
      <c r="K99" s="126"/>
      <c r="L99" s="11"/>
      <c r="M99" s="11"/>
      <c r="N99" s="11"/>
      <c r="O99" s="11"/>
      <c r="P99" s="127"/>
      <c r="Q99" s="137"/>
      <c r="R99" s="35" t="str">
        <f t="shared" ca="1" si="4"/>
        <v/>
      </c>
      <c r="S99" s="35" t="str">
        <f t="shared" si="5"/>
        <v/>
      </c>
      <c r="T99" s="35" t="str">
        <f t="shared" si="6"/>
        <v/>
      </c>
      <c r="U99" s="27" t="str">
        <f ca="1">IF(P99="Realizado","",IF(O99="Realizado","",IF(R99="","",IF(R99&lt;='2. Banco de Dados'!$G$8,"Você está dentro do prazo ótimo de contato com o (a) &amp;B8&amp;, não deixe o tempo passar, aproveite para fazer o follow up ainda hoje.",IF(R99&gt;'2. Banco de Dados'!$G$9,"O prazo aceitável para follow up já acabou, entre em contato com o(a) "&amp;B99&amp;" o quanto antes, afinal já fazem "&amp;R99&amp;" dias que você não tem qualquer tipo de contato",IF(R99&gt;'2. Banco de Dados'!$G$8,"Ligue para o "&amp;B99&amp;", você está dentro do prazo aceitável de contato, mas já fazem "&amp;R99&amp;" dias desde o seu último contato",""))))))</f>
        <v/>
      </c>
      <c r="V99" s="27" t="str">
        <f t="shared" si="7"/>
        <v/>
      </c>
      <c r="W99" s="138"/>
    </row>
    <row r="100" spans="2:23" ht="50.1" customHeight="1" x14ac:dyDescent="0.2">
      <c r="B100" s="131"/>
      <c r="C100" s="10" t="s">
        <v>5</v>
      </c>
      <c r="D100" s="10"/>
      <c r="E100" s="10"/>
      <c r="F100" s="11"/>
      <c r="G100" s="11"/>
      <c r="H100" s="11"/>
      <c r="I100" s="38"/>
      <c r="J100" s="132"/>
      <c r="K100" s="126"/>
      <c r="L100" s="11"/>
      <c r="M100" s="11"/>
      <c r="N100" s="11"/>
      <c r="O100" s="11"/>
      <c r="P100" s="127"/>
      <c r="Q100" s="137"/>
      <c r="R100" s="35" t="str">
        <f t="shared" ca="1" si="4"/>
        <v/>
      </c>
      <c r="S100" s="35" t="str">
        <f t="shared" si="5"/>
        <v/>
      </c>
      <c r="T100" s="35" t="str">
        <f t="shared" si="6"/>
        <v/>
      </c>
      <c r="U100" s="27" t="str">
        <f ca="1">IF(P100="Realizado","",IF(O100="Realizado","",IF(R100="","",IF(R100&lt;='2. Banco de Dados'!$G$8,"Você está dentro do prazo ótimo de contato com o (a) &amp;B8&amp;, não deixe o tempo passar, aproveite para fazer o follow up ainda hoje.",IF(R100&gt;'2. Banco de Dados'!$G$9,"O prazo aceitável para follow up já acabou, entre em contato com o(a) "&amp;B100&amp;" o quanto antes, afinal já fazem "&amp;R100&amp;" dias que você não tem qualquer tipo de contato",IF(R100&gt;'2. Banco de Dados'!$G$8,"Ligue para o "&amp;B100&amp;", você está dentro do prazo aceitável de contato, mas já fazem "&amp;R100&amp;" dias desde o seu último contato",""))))))</f>
        <v/>
      </c>
      <c r="V100" s="27" t="str">
        <f t="shared" si="7"/>
        <v/>
      </c>
      <c r="W100" s="138"/>
    </row>
    <row r="101" spans="2:23" ht="50.1" customHeight="1" x14ac:dyDescent="0.2">
      <c r="B101" s="131"/>
      <c r="C101" s="10" t="s">
        <v>5</v>
      </c>
      <c r="D101" s="10"/>
      <c r="E101" s="10"/>
      <c r="F101" s="11"/>
      <c r="G101" s="11"/>
      <c r="H101" s="11"/>
      <c r="I101" s="38"/>
      <c r="J101" s="132"/>
      <c r="K101" s="126"/>
      <c r="L101" s="11"/>
      <c r="M101" s="11"/>
      <c r="N101" s="11"/>
      <c r="O101" s="11"/>
      <c r="P101" s="127"/>
      <c r="Q101" s="137"/>
      <c r="R101" s="35" t="str">
        <f t="shared" ca="1" si="4"/>
        <v/>
      </c>
      <c r="S101" s="35" t="str">
        <f t="shared" si="5"/>
        <v/>
      </c>
      <c r="T101" s="35" t="str">
        <f t="shared" si="6"/>
        <v/>
      </c>
      <c r="U101" s="27" t="str">
        <f ca="1">IF(P101="Realizado","",IF(O101="Realizado","",IF(R101="","",IF(R101&lt;='2. Banco de Dados'!$G$8,"Você está dentro do prazo ótimo de contato com o (a) &amp;B8&amp;, não deixe o tempo passar, aproveite para fazer o follow up ainda hoje.",IF(R101&gt;'2. Banco de Dados'!$G$9,"O prazo aceitável para follow up já acabou, entre em contato com o(a) "&amp;B101&amp;" o quanto antes, afinal já fazem "&amp;R101&amp;" dias que você não tem qualquer tipo de contato",IF(R101&gt;'2. Banco de Dados'!$G$8,"Ligue para o "&amp;B101&amp;", você está dentro do prazo aceitável de contato, mas já fazem "&amp;R101&amp;" dias desde o seu último contato",""))))))</f>
        <v/>
      </c>
      <c r="V101" s="27" t="str">
        <f t="shared" si="7"/>
        <v/>
      </c>
      <c r="W101" s="138"/>
    </row>
    <row r="102" spans="2:23" ht="50.1" customHeight="1" x14ac:dyDescent="0.2">
      <c r="B102" s="131"/>
      <c r="C102" s="10" t="s">
        <v>5</v>
      </c>
      <c r="D102" s="10"/>
      <c r="E102" s="10"/>
      <c r="F102" s="11"/>
      <c r="G102" s="11"/>
      <c r="H102" s="11"/>
      <c r="I102" s="38"/>
      <c r="J102" s="132"/>
      <c r="K102" s="126"/>
      <c r="L102" s="11"/>
      <c r="M102" s="11"/>
      <c r="N102" s="11"/>
      <c r="O102" s="11"/>
      <c r="P102" s="127"/>
      <c r="Q102" s="137"/>
      <c r="R102" s="35" t="str">
        <f t="shared" ca="1" si="4"/>
        <v/>
      </c>
      <c r="S102" s="35" t="str">
        <f t="shared" si="5"/>
        <v/>
      </c>
      <c r="T102" s="35" t="str">
        <f t="shared" si="6"/>
        <v/>
      </c>
      <c r="U102" s="27" t="str">
        <f ca="1">IF(P102="Realizado","",IF(O102="Realizado","",IF(R102="","",IF(R102&lt;='2. Banco de Dados'!$G$8,"Você está dentro do prazo ótimo de contato com o (a) &amp;B8&amp;, não deixe o tempo passar, aproveite para fazer o follow up ainda hoje.",IF(R102&gt;'2. Banco de Dados'!$G$9,"O prazo aceitável para follow up já acabou, entre em contato com o(a) "&amp;B102&amp;" o quanto antes, afinal já fazem "&amp;R102&amp;" dias que você não tem qualquer tipo de contato",IF(R102&gt;'2. Banco de Dados'!$G$8,"Ligue para o "&amp;B102&amp;", você está dentro do prazo aceitável de contato, mas já fazem "&amp;R102&amp;" dias desde o seu último contato",""))))))</f>
        <v/>
      </c>
      <c r="V102" s="27" t="str">
        <f t="shared" si="7"/>
        <v/>
      </c>
      <c r="W102" s="138"/>
    </row>
    <row r="103" spans="2:23" ht="50.1" customHeight="1" x14ac:dyDescent="0.2">
      <c r="B103" s="131"/>
      <c r="C103" s="10" t="s">
        <v>5</v>
      </c>
      <c r="D103" s="10"/>
      <c r="E103" s="10"/>
      <c r="F103" s="11"/>
      <c r="G103" s="11"/>
      <c r="H103" s="11"/>
      <c r="I103" s="38"/>
      <c r="J103" s="132"/>
      <c r="K103" s="126"/>
      <c r="L103" s="11"/>
      <c r="M103" s="11"/>
      <c r="N103" s="11"/>
      <c r="O103" s="11"/>
      <c r="P103" s="127"/>
      <c r="Q103" s="137"/>
      <c r="R103" s="35" t="str">
        <f t="shared" ca="1" si="4"/>
        <v/>
      </c>
      <c r="S103" s="35" t="str">
        <f t="shared" si="5"/>
        <v/>
      </c>
      <c r="T103" s="35" t="str">
        <f t="shared" si="6"/>
        <v/>
      </c>
      <c r="U103" s="27" t="str">
        <f ca="1">IF(P103="Realizado","",IF(O103="Realizado","",IF(R103="","",IF(R103&lt;='2. Banco de Dados'!$G$8,"Você está dentro do prazo ótimo de contato com o (a) &amp;B8&amp;, não deixe o tempo passar, aproveite para fazer o follow up ainda hoje.",IF(R103&gt;'2. Banco de Dados'!$G$9,"O prazo aceitável para follow up já acabou, entre em contato com o(a) "&amp;B103&amp;" o quanto antes, afinal já fazem "&amp;R103&amp;" dias que você não tem qualquer tipo de contato",IF(R103&gt;'2. Banco de Dados'!$G$8,"Ligue para o "&amp;B103&amp;", você está dentro do prazo aceitável de contato, mas já fazem "&amp;R103&amp;" dias desde o seu último contato",""))))))</f>
        <v/>
      </c>
      <c r="V103" s="27" t="str">
        <f t="shared" si="7"/>
        <v/>
      </c>
      <c r="W103" s="138"/>
    </row>
    <row r="104" spans="2:23" ht="50.1" customHeight="1" x14ac:dyDescent="0.2">
      <c r="B104" s="131"/>
      <c r="C104" s="10" t="s">
        <v>5</v>
      </c>
      <c r="D104" s="10"/>
      <c r="E104" s="10"/>
      <c r="F104" s="11"/>
      <c r="G104" s="11"/>
      <c r="H104" s="11"/>
      <c r="I104" s="38"/>
      <c r="J104" s="132"/>
      <c r="K104" s="126"/>
      <c r="L104" s="11"/>
      <c r="M104" s="11"/>
      <c r="N104" s="11"/>
      <c r="O104" s="11"/>
      <c r="P104" s="127"/>
      <c r="Q104" s="137"/>
      <c r="R104" s="35" t="str">
        <f t="shared" ca="1" si="4"/>
        <v/>
      </c>
      <c r="S104" s="35" t="str">
        <f t="shared" si="5"/>
        <v/>
      </c>
      <c r="T104" s="35" t="str">
        <f t="shared" si="6"/>
        <v/>
      </c>
      <c r="U104" s="27" t="str">
        <f ca="1">IF(P104="Realizado","",IF(O104="Realizado","",IF(R104="","",IF(R104&lt;='2. Banco de Dados'!$G$8,"Você está dentro do prazo ótimo de contato com o (a) &amp;B8&amp;, não deixe o tempo passar, aproveite para fazer o follow up ainda hoje.",IF(R104&gt;'2. Banco de Dados'!$G$9,"O prazo aceitável para follow up já acabou, entre em contato com o(a) "&amp;B104&amp;" o quanto antes, afinal já fazem "&amp;R104&amp;" dias que você não tem qualquer tipo de contato",IF(R104&gt;'2. Banco de Dados'!$G$8,"Ligue para o "&amp;B104&amp;", você está dentro do prazo aceitável de contato, mas já fazem "&amp;R104&amp;" dias desde o seu último contato",""))))))</f>
        <v/>
      </c>
      <c r="V104" s="27" t="str">
        <f t="shared" si="7"/>
        <v/>
      </c>
      <c r="W104" s="138"/>
    </row>
    <row r="105" spans="2:23" ht="50.1" customHeight="1" x14ac:dyDescent="0.2">
      <c r="B105" s="131"/>
      <c r="C105" s="10" t="s">
        <v>5</v>
      </c>
      <c r="D105" s="10"/>
      <c r="E105" s="10"/>
      <c r="F105" s="11"/>
      <c r="G105" s="11"/>
      <c r="H105" s="11"/>
      <c r="I105" s="38"/>
      <c r="J105" s="132"/>
      <c r="K105" s="126"/>
      <c r="L105" s="11"/>
      <c r="M105" s="11"/>
      <c r="N105" s="11"/>
      <c r="O105" s="11"/>
      <c r="P105" s="127"/>
      <c r="Q105" s="137"/>
      <c r="R105" s="35" t="str">
        <f t="shared" ca="1" si="4"/>
        <v/>
      </c>
      <c r="S105" s="35" t="str">
        <f t="shared" si="5"/>
        <v/>
      </c>
      <c r="T105" s="35" t="str">
        <f t="shared" si="6"/>
        <v/>
      </c>
      <c r="U105" s="27" t="str">
        <f ca="1">IF(P105="Realizado","",IF(O105="Realizado","",IF(R105="","",IF(R105&lt;='2. Banco de Dados'!$G$8,"Você está dentro do prazo ótimo de contato com o (a) &amp;B8&amp;, não deixe o tempo passar, aproveite para fazer o follow up ainda hoje.",IF(R105&gt;'2. Banco de Dados'!$G$9,"O prazo aceitável para follow up já acabou, entre em contato com o(a) "&amp;B105&amp;" o quanto antes, afinal já fazem "&amp;R105&amp;" dias que você não tem qualquer tipo de contato",IF(R105&gt;'2. Banco de Dados'!$G$8,"Ligue para o "&amp;B105&amp;", você está dentro do prazo aceitável de contato, mas já fazem "&amp;R105&amp;" dias desde o seu último contato",""))))))</f>
        <v/>
      </c>
      <c r="V105" s="27" t="str">
        <f t="shared" si="7"/>
        <v/>
      </c>
      <c r="W105" s="138"/>
    </row>
    <row r="106" spans="2:23" ht="50.1" customHeight="1" x14ac:dyDescent="0.2">
      <c r="B106" s="131"/>
      <c r="C106" s="10" t="s">
        <v>5</v>
      </c>
      <c r="D106" s="10"/>
      <c r="E106" s="10"/>
      <c r="F106" s="11"/>
      <c r="G106" s="11"/>
      <c r="H106" s="11"/>
      <c r="I106" s="38"/>
      <c r="J106" s="132"/>
      <c r="K106" s="126"/>
      <c r="L106" s="11"/>
      <c r="M106" s="11"/>
      <c r="N106" s="11"/>
      <c r="O106" s="11"/>
      <c r="P106" s="127"/>
      <c r="Q106" s="137"/>
      <c r="R106" s="35" t="str">
        <f t="shared" ca="1" si="4"/>
        <v/>
      </c>
      <c r="S106" s="35" t="str">
        <f t="shared" si="5"/>
        <v/>
      </c>
      <c r="T106" s="35" t="str">
        <f t="shared" si="6"/>
        <v/>
      </c>
      <c r="U106" s="27" t="str">
        <f ca="1">IF(P106="Realizado","",IF(O106="Realizado","",IF(R106="","",IF(R106&lt;='2. Banco de Dados'!$G$8,"Você está dentro do prazo ótimo de contato com o (a) &amp;B8&amp;, não deixe o tempo passar, aproveite para fazer o follow up ainda hoje.",IF(R106&gt;'2. Banco de Dados'!$G$9,"O prazo aceitável para follow up já acabou, entre em contato com o(a) "&amp;B106&amp;" o quanto antes, afinal já fazem "&amp;R106&amp;" dias que você não tem qualquer tipo de contato",IF(R106&gt;'2. Banco de Dados'!$G$8,"Ligue para o "&amp;B106&amp;", você está dentro do prazo aceitável de contato, mas já fazem "&amp;R106&amp;" dias desde o seu último contato",""))))))</f>
        <v/>
      </c>
      <c r="V106" s="27" t="str">
        <f t="shared" si="7"/>
        <v/>
      </c>
      <c r="W106" s="138"/>
    </row>
    <row r="107" spans="2:23" ht="50.1" customHeight="1" x14ac:dyDescent="0.2">
      <c r="B107" s="131"/>
      <c r="C107" s="10" t="s">
        <v>5</v>
      </c>
      <c r="D107" s="10"/>
      <c r="E107" s="10"/>
      <c r="F107" s="11"/>
      <c r="G107" s="11"/>
      <c r="H107" s="11"/>
      <c r="I107" s="38"/>
      <c r="J107" s="132"/>
      <c r="K107" s="126"/>
      <c r="L107" s="11"/>
      <c r="M107" s="11"/>
      <c r="N107" s="11"/>
      <c r="O107" s="11"/>
      <c r="P107" s="127"/>
      <c r="Q107" s="137"/>
      <c r="R107" s="35" t="str">
        <f t="shared" ca="1" si="4"/>
        <v/>
      </c>
      <c r="S107" s="35" t="str">
        <f t="shared" si="5"/>
        <v/>
      </c>
      <c r="T107" s="35" t="str">
        <f t="shared" si="6"/>
        <v/>
      </c>
      <c r="U107" s="27" t="str">
        <f ca="1">IF(P107="Realizado","",IF(O107="Realizado","",IF(R107="","",IF(R107&lt;='2. Banco de Dados'!$G$8,"Você está dentro do prazo ótimo de contato com o (a) &amp;B8&amp;, não deixe o tempo passar, aproveite para fazer o follow up ainda hoje.",IF(R107&gt;'2. Banco de Dados'!$G$9,"O prazo aceitável para follow up já acabou, entre em contato com o(a) "&amp;B107&amp;" o quanto antes, afinal já fazem "&amp;R107&amp;" dias que você não tem qualquer tipo de contato",IF(R107&gt;'2. Banco de Dados'!$G$8,"Ligue para o "&amp;B107&amp;", você está dentro do prazo aceitável de contato, mas já fazem "&amp;R107&amp;" dias desde o seu último contato",""))))))</f>
        <v/>
      </c>
      <c r="V107" s="27" t="str">
        <f t="shared" si="7"/>
        <v/>
      </c>
      <c r="W107" s="138"/>
    </row>
    <row r="108" spans="2:23" ht="50.1" customHeight="1" x14ac:dyDescent="0.2">
      <c r="B108" s="131"/>
      <c r="C108" s="10" t="s">
        <v>5</v>
      </c>
      <c r="D108" s="10"/>
      <c r="E108" s="10"/>
      <c r="F108" s="11"/>
      <c r="G108" s="11"/>
      <c r="H108" s="11"/>
      <c r="I108" s="38"/>
      <c r="J108" s="132"/>
      <c r="K108" s="126"/>
      <c r="L108" s="11"/>
      <c r="M108" s="11"/>
      <c r="N108" s="11"/>
      <c r="O108" s="11"/>
      <c r="P108" s="127"/>
      <c r="Q108" s="137"/>
      <c r="R108" s="35" t="str">
        <f t="shared" ca="1" si="4"/>
        <v/>
      </c>
      <c r="S108" s="35" t="str">
        <f t="shared" si="5"/>
        <v/>
      </c>
      <c r="T108" s="35" t="str">
        <f t="shared" si="6"/>
        <v/>
      </c>
      <c r="U108" s="27" t="str">
        <f ca="1">IF(P108="Realizado","",IF(O108="Realizado","",IF(R108="","",IF(R108&lt;='2. Banco de Dados'!$G$8,"Você está dentro do prazo ótimo de contato com o (a) &amp;B8&amp;, não deixe o tempo passar, aproveite para fazer o follow up ainda hoje.",IF(R108&gt;'2. Banco de Dados'!$G$9,"O prazo aceitável para follow up já acabou, entre em contato com o(a) "&amp;B108&amp;" o quanto antes, afinal já fazem "&amp;R108&amp;" dias que você não tem qualquer tipo de contato",IF(R108&gt;'2. Banco de Dados'!$G$8,"Ligue para o "&amp;B108&amp;", você está dentro do prazo aceitável de contato, mas já fazem "&amp;R108&amp;" dias desde o seu último contato",""))))))</f>
        <v/>
      </c>
      <c r="V108" s="27" t="str">
        <f t="shared" si="7"/>
        <v/>
      </c>
      <c r="W108" s="138"/>
    </row>
    <row r="109" spans="2:23" ht="50.1" customHeight="1" x14ac:dyDescent="0.2">
      <c r="B109" s="131"/>
      <c r="C109" s="10" t="s">
        <v>5</v>
      </c>
      <c r="D109" s="10"/>
      <c r="E109" s="10"/>
      <c r="F109" s="11"/>
      <c r="G109" s="11"/>
      <c r="H109" s="11"/>
      <c r="I109" s="38"/>
      <c r="J109" s="132"/>
      <c r="K109" s="126"/>
      <c r="L109" s="11"/>
      <c r="M109" s="11"/>
      <c r="N109" s="11"/>
      <c r="O109" s="11"/>
      <c r="P109" s="127"/>
      <c r="Q109" s="137"/>
      <c r="R109" s="35" t="str">
        <f t="shared" ca="1" si="4"/>
        <v/>
      </c>
      <c r="S109" s="35" t="str">
        <f t="shared" si="5"/>
        <v/>
      </c>
      <c r="T109" s="35" t="str">
        <f t="shared" si="6"/>
        <v/>
      </c>
      <c r="U109" s="27" t="str">
        <f ca="1">IF(P109="Realizado","",IF(O109="Realizado","",IF(R109="","",IF(R109&lt;='2. Banco de Dados'!$G$8,"Você está dentro do prazo ótimo de contato com o (a) &amp;B8&amp;, não deixe o tempo passar, aproveite para fazer o follow up ainda hoje.",IF(R109&gt;'2. Banco de Dados'!$G$9,"O prazo aceitável para follow up já acabou, entre em contato com o(a) "&amp;B109&amp;" o quanto antes, afinal já fazem "&amp;R109&amp;" dias que você não tem qualquer tipo de contato",IF(R109&gt;'2. Banco de Dados'!$G$8,"Ligue para o "&amp;B109&amp;", você está dentro do prazo aceitável de contato, mas já fazem "&amp;R109&amp;" dias desde o seu último contato",""))))))</f>
        <v/>
      </c>
      <c r="V109" s="27" t="str">
        <f t="shared" si="7"/>
        <v/>
      </c>
      <c r="W109" s="138"/>
    </row>
    <row r="110" spans="2:23" ht="50.1" customHeight="1" x14ac:dyDescent="0.2">
      <c r="B110" s="131"/>
      <c r="C110" s="10" t="s">
        <v>5</v>
      </c>
      <c r="D110" s="10"/>
      <c r="E110" s="10"/>
      <c r="F110" s="11"/>
      <c r="G110" s="11"/>
      <c r="H110" s="11"/>
      <c r="I110" s="38"/>
      <c r="J110" s="132"/>
      <c r="K110" s="126"/>
      <c r="L110" s="11"/>
      <c r="M110" s="11"/>
      <c r="N110" s="11"/>
      <c r="O110" s="11"/>
      <c r="P110" s="127"/>
      <c r="Q110" s="137"/>
      <c r="R110" s="35" t="str">
        <f t="shared" ca="1" si="4"/>
        <v/>
      </c>
      <c r="S110" s="35" t="str">
        <f t="shared" si="5"/>
        <v/>
      </c>
      <c r="T110" s="35" t="str">
        <f t="shared" si="6"/>
        <v/>
      </c>
      <c r="U110" s="27" t="str">
        <f ca="1">IF(P110="Realizado","",IF(O110="Realizado","",IF(R110="","",IF(R110&lt;='2. Banco de Dados'!$G$8,"Você está dentro do prazo ótimo de contato com o (a) &amp;B8&amp;, não deixe o tempo passar, aproveite para fazer o follow up ainda hoje.",IF(R110&gt;'2. Banco de Dados'!$G$9,"O prazo aceitável para follow up já acabou, entre em contato com o(a) "&amp;B110&amp;" o quanto antes, afinal já fazem "&amp;R110&amp;" dias que você não tem qualquer tipo de contato",IF(R110&gt;'2. Banco de Dados'!$G$8,"Ligue para o "&amp;B110&amp;", você está dentro do prazo aceitável de contato, mas já fazem "&amp;R110&amp;" dias desde o seu último contato",""))))))</f>
        <v/>
      </c>
      <c r="V110" s="27" t="str">
        <f t="shared" si="7"/>
        <v/>
      </c>
      <c r="W110" s="138"/>
    </row>
    <row r="111" spans="2:23" ht="50.1" customHeight="1" x14ac:dyDescent="0.2">
      <c r="B111" s="131"/>
      <c r="C111" s="10" t="s">
        <v>5</v>
      </c>
      <c r="D111" s="10"/>
      <c r="E111" s="10"/>
      <c r="F111" s="11"/>
      <c r="G111" s="11"/>
      <c r="H111" s="11"/>
      <c r="I111" s="38"/>
      <c r="J111" s="132"/>
      <c r="K111" s="126"/>
      <c r="L111" s="11"/>
      <c r="M111" s="11"/>
      <c r="N111" s="11"/>
      <c r="O111" s="11"/>
      <c r="P111" s="127"/>
      <c r="Q111" s="137"/>
      <c r="R111" s="35" t="str">
        <f t="shared" ca="1" si="4"/>
        <v/>
      </c>
      <c r="S111" s="35" t="str">
        <f t="shared" si="5"/>
        <v/>
      </c>
      <c r="T111" s="35" t="str">
        <f t="shared" si="6"/>
        <v/>
      </c>
      <c r="U111" s="27" t="str">
        <f ca="1">IF(P111="Realizado","",IF(O111="Realizado","",IF(R111="","",IF(R111&lt;='2. Banco de Dados'!$G$8,"Você está dentro do prazo ótimo de contato com o (a) &amp;B8&amp;, não deixe o tempo passar, aproveite para fazer o follow up ainda hoje.",IF(R111&gt;'2. Banco de Dados'!$G$9,"O prazo aceitável para follow up já acabou, entre em contato com o(a) "&amp;B111&amp;" o quanto antes, afinal já fazem "&amp;R111&amp;" dias que você não tem qualquer tipo de contato",IF(R111&gt;'2. Banco de Dados'!$G$8,"Ligue para o "&amp;B111&amp;", você está dentro do prazo aceitável de contato, mas já fazem "&amp;R111&amp;" dias desde o seu último contato",""))))))</f>
        <v/>
      </c>
      <c r="V111" s="27" t="str">
        <f t="shared" si="7"/>
        <v/>
      </c>
      <c r="W111" s="138"/>
    </row>
    <row r="112" spans="2:23" ht="50.1" customHeight="1" x14ac:dyDescent="0.2">
      <c r="B112" s="131"/>
      <c r="C112" s="10" t="s">
        <v>5</v>
      </c>
      <c r="D112" s="10"/>
      <c r="E112" s="10"/>
      <c r="F112" s="11"/>
      <c r="G112" s="11"/>
      <c r="H112" s="11"/>
      <c r="I112" s="38"/>
      <c r="J112" s="132"/>
      <c r="K112" s="126"/>
      <c r="L112" s="11"/>
      <c r="M112" s="11"/>
      <c r="N112" s="11"/>
      <c r="O112" s="11"/>
      <c r="P112" s="127"/>
      <c r="Q112" s="137"/>
      <c r="R112" s="35" t="str">
        <f t="shared" ca="1" si="4"/>
        <v/>
      </c>
      <c r="S112" s="35" t="str">
        <f t="shared" si="5"/>
        <v/>
      </c>
      <c r="T112" s="35" t="str">
        <f t="shared" si="6"/>
        <v/>
      </c>
      <c r="U112" s="27" t="str">
        <f ca="1">IF(P112="Realizado","",IF(O112="Realizado","",IF(R112="","",IF(R112&lt;='2. Banco de Dados'!$G$8,"Você está dentro do prazo ótimo de contato com o (a) &amp;B8&amp;, não deixe o tempo passar, aproveite para fazer o follow up ainda hoje.",IF(R112&gt;'2. Banco de Dados'!$G$9,"O prazo aceitável para follow up já acabou, entre em contato com o(a) "&amp;B112&amp;" o quanto antes, afinal já fazem "&amp;R112&amp;" dias que você não tem qualquer tipo de contato",IF(R112&gt;'2. Banco de Dados'!$G$8,"Ligue para o "&amp;B112&amp;", você está dentro do prazo aceitável de contato, mas já fazem "&amp;R112&amp;" dias desde o seu último contato",""))))))</f>
        <v/>
      </c>
      <c r="V112" s="27" t="str">
        <f t="shared" si="7"/>
        <v/>
      </c>
      <c r="W112" s="138"/>
    </row>
    <row r="113" spans="2:23" ht="50.1" customHeight="1" x14ac:dyDescent="0.2">
      <c r="B113" s="131"/>
      <c r="C113" s="10" t="s">
        <v>5</v>
      </c>
      <c r="D113" s="10"/>
      <c r="E113" s="10"/>
      <c r="F113" s="11"/>
      <c r="G113" s="11"/>
      <c r="H113" s="11"/>
      <c r="I113" s="38"/>
      <c r="J113" s="132"/>
      <c r="K113" s="126"/>
      <c r="L113" s="11"/>
      <c r="M113" s="11"/>
      <c r="N113" s="11"/>
      <c r="O113" s="11"/>
      <c r="P113" s="127"/>
      <c r="Q113" s="137"/>
      <c r="R113" s="35" t="str">
        <f t="shared" ca="1" si="4"/>
        <v/>
      </c>
      <c r="S113" s="35" t="str">
        <f t="shared" si="5"/>
        <v/>
      </c>
      <c r="T113" s="35" t="str">
        <f t="shared" si="6"/>
        <v/>
      </c>
      <c r="U113" s="27" t="str">
        <f ca="1">IF(P113="Realizado","",IF(O113="Realizado","",IF(R113="","",IF(R113&lt;='2. Banco de Dados'!$G$8,"Você está dentro do prazo ótimo de contato com o (a) &amp;B8&amp;, não deixe o tempo passar, aproveite para fazer o follow up ainda hoje.",IF(R113&gt;'2. Banco de Dados'!$G$9,"O prazo aceitável para follow up já acabou, entre em contato com o(a) "&amp;B113&amp;" o quanto antes, afinal já fazem "&amp;R113&amp;" dias que você não tem qualquer tipo de contato",IF(R113&gt;'2. Banco de Dados'!$G$8,"Ligue para o "&amp;B113&amp;", você está dentro do prazo aceitável de contato, mas já fazem "&amp;R113&amp;" dias desde o seu último contato",""))))))</f>
        <v/>
      </c>
      <c r="V113" s="27" t="str">
        <f t="shared" si="7"/>
        <v/>
      </c>
      <c r="W113" s="138"/>
    </row>
    <row r="114" spans="2:23" ht="50.1" customHeight="1" x14ac:dyDescent="0.2">
      <c r="B114" s="131"/>
      <c r="C114" s="10" t="s">
        <v>5</v>
      </c>
      <c r="D114" s="10"/>
      <c r="E114" s="10"/>
      <c r="F114" s="11"/>
      <c r="G114" s="11"/>
      <c r="H114" s="11"/>
      <c r="I114" s="38"/>
      <c r="J114" s="132"/>
      <c r="K114" s="126"/>
      <c r="L114" s="11"/>
      <c r="M114" s="11"/>
      <c r="N114" s="11"/>
      <c r="O114" s="11"/>
      <c r="P114" s="127"/>
      <c r="Q114" s="137"/>
      <c r="R114" s="35" t="str">
        <f t="shared" ca="1" si="4"/>
        <v/>
      </c>
      <c r="S114" s="35" t="str">
        <f t="shared" si="5"/>
        <v/>
      </c>
      <c r="T114" s="35" t="str">
        <f t="shared" si="6"/>
        <v/>
      </c>
      <c r="U114" s="27" t="str">
        <f ca="1">IF(P114="Realizado","",IF(O114="Realizado","",IF(R114="","",IF(R114&lt;='2. Banco de Dados'!$G$8,"Você está dentro do prazo ótimo de contato com o (a) &amp;B8&amp;, não deixe o tempo passar, aproveite para fazer o follow up ainda hoje.",IF(R114&gt;'2. Banco de Dados'!$G$9,"O prazo aceitável para follow up já acabou, entre em contato com o(a) "&amp;B114&amp;" o quanto antes, afinal já fazem "&amp;R114&amp;" dias que você não tem qualquer tipo de contato",IF(R114&gt;'2. Banco de Dados'!$G$8,"Ligue para o "&amp;B114&amp;", você está dentro do prazo aceitável de contato, mas já fazem "&amp;R114&amp;" dias desde o seu último contato",""))))))</f>
        <v/>
      </c>
      <c r="V114" s="27" t="str">
        <f t="shared" si="7"/>
        <v/>
      </c>
      <c r="W114" s="138"/>
    </row>
    <row r="115" spans="2:23" ht="50.1" customHeight="1" x14ac:dyDescent="0.2">
      <c r="B115" s="131"/>
      <c r="C115" s="10" t="s">
        <v>5</v>
      </c>
      <c r="D115" s="10"/>
      <c r="E115" s="10"/>
      <c r="F115" s="11"/>
      <c r="G115" s="11"/>
      <c r="H115" s="11"/>
      <c r="I115" s="38"/>
      <c r="J115" s="132"/>
      <c r="K115" s="126"/>
      <c r="L115" s="11"/>
      <c r="M115" s="11"/>
      <c r="N115" s="11"/>
      <c r="O115" s="11"/>
      <c r="P115" s="127"/>
      <c r="Q115" s="137"/>
      <c r="R115" s="35" t="str">
        <f t="shared" ca="1" si="4"/>
        <v/>
      </c>
      <c r="S115" s="35" t="str">
        <f t="shared" si="5"/>
        <v/>
      </c>
      <c r="T115" s="35" t="str">
        <f t="shared" si="6"/>
        <v/>
      </c>
      <c r="U115" s="27" t="str">
        <f ca="1">IF(P115="Realizado","",IF(O115="Realizado","",IF(R115="","",IF(R115&lt;='2. Banco de Dados'!$G$8,"Você está dentro do prazo ótimo de contato com o (a) &amp;B8&amp;, não deixe o tempo passar, aproveite para fazer o follow up ainda hoje.",IF(R115&gt;'2. Banco de Dados'!$G$9,"O prazo aceitável para follow up já acabou, entre em contato com o(a) "&amp;B115&amp;" o quanto antes, afinal já fazem "&amp;R115&amp;" dias que você não tem qualquer tipo de contato",IF(R115&gt;'2. Banco de Dados'!$G$8,"Ligue para o "&amp;B115&amp;", você está dentro do prazo aceitável de contato, mas já fazem "&amp;R115&amp;" dias desde o seu último contato",""))))))</f>
        <v/>
      </c>
      <c r="V115" s="27" t="str">
        <f t="shared" si="7"/>
        <v/>
      </c>
      <c r="W115" s="138"/>
    </row>
    <row r="116" spans="2:23" ht="50.1" customHeight="1" x14ac:dyDescent="0.2">
      <c r="B116" s="131"/>
      <c r="C116" s="10" t="s">
        <v>5</v>
      </c>
      <c r="D116" s="10"/>
      <c r="E116" s="10"/>
      <c r="F116" s="11"/>
      <c r="G116" s="11"/>
      <c r="H116" s="11"/>
      <c r="I116" s="38"/>
      <c r="J116" s="132"/>
      <c r="K116" s="126"/>
      <c r="L116" s="11"/>
      <c r="M116" s="11"/>
      <c r="N116" s="11"/>
      <c r="O116" s="11"/>
      <c r="P116" s="127"/>
      <c r="Q116" s="137"/>
      <c r="R116" s="35" t="str">
        <f t="shared" ca="1" si="4"/>
        <v/>
      </c>
      <c r="S116" s="35" t="str">
        <f t="shared" si="5"/>
        <v/>
      </c>
      <c r="T116" s="35" t="str">
        <f t="shared" si="6"/>
        <v/>
      </c>
      <c r="U116" s="27" t="str">
        <f ca="1">IF(P116="Realizado","",IF(O116="Realizado","",IF(R116="","",IF(R116&lt;='2. Banco de Dados'!$G$8,"Você está dentro do prazo ótimo de contato com o (a) &amp;B8&amp;, não deixe o tempo passar, aproveite para fazer o follow up ainda hoje.",IF(R116&gt;'2. Banco de Dados'!$G$9,"O prazo aceitável para follow up já acabou, entre em contato com o(a) "&amp;B116&amp;" o quanto antes, afinal já fazem "&amp;R116&amp;" dias que você não tem qualquer tipo de contato",IF(R116&gt;'2. Banco de Dados'!$G$8,"Ligue para o "&amp;B116&amp;", você está dentro do prazo aceitável de contato, mas já fazem "&amp;R116&amp;" dias desde o seu último contato",""))))))</f>
        <v/>
      </c>
      <c r="V116" s="27" t="str">
        <f t="shared" si="7"/>
        <v/>
      </c>
      <c r="W116" s="138"/>
    </row>
    <row r="117" spans="2:23" ht="50.1" customHeight="1" x14ac:dyDescent="0.2">
      <c r="B117" s="131"/>
      <c r="C117" s="10" t="s">
        <v>5</v>
      </c>
      <c r="D117" s="10"/>
      <c r="E117" s="10"/>
      <c r="F117" s="11"/>
      <c r="G117" s="11"/>
      <c r="H117" s="11"/>
      <c r="I117" s="38"/>
      <c r="J117" s="132"/>
      <c r="K117" s="126"/>
      <c r="L117" s="11"/>
      <c r="M117" s="11"/>
      <c r="N117" s="11"/>
      <c r="O117" s="11"/>
      <c r="P117" s="127"/>
      <c r="Q117" s="137"/>
      <c r="R117" s="35" t="str">
        <f t="shared" ca="1" si="4"/>
        <v/>
      </c>
      <c r="S117" s="35" t="str">
        <f t="shared" si="5"/>
        <v/>
      </c>
      <c r="T117" s="35" t="str">
        <f t="shared" si="6"/>
        <v/>
      </c>
      <c r="U117" s="27" t="str">
        <f ca="1">IF(P117="Realizado","",IF(O117="Realizado","",IF(R117="","",IF(R117&lt;='2. Banco de Dados'!$G$8,"Você está dentro do prazo ótimo de contato com o (a) &amp;B8&amp;, não deixe o tempo passar, aproveite para fazer o follow up ainda hoje.",IF(R117&gt;'2. Banco de Dados'!$G$9,"O prazo aceitável para follow up já acabou, entre em contato com o(a) "&amp;B117&amp;" o quanto antes, afinal já fazem "&amp;R117&amp;" dias que você não tem qualquer tipo de contato",IF(R117&gt;'2. Banco de Dados'!$G$8,"Ligue para o "&amp;B117&amp;", você está dentro do prazo aceitável de contato, mas já fazem "&amp;R117&amp;" dias desde o seu último contato",""))))))</f>
        <v/>
      </c>
      <c r="V117" s="27" t="str">
        <f t="shared" si="7"/>
        <v/>
      </c>
      <c r="W117" s="138"/>
    </row>
    <row r="118" spans="2:23" ht="50.1" customHeight="1" x14ac:dyDescent="0.2">
      <c r="B118" s="131"/>
      <c r="C118" s="10" t="s">
        <v>5</v>
      </c>
      <c r="D118" s="10"/>
      <c r="E118" s="10"/>
      <c r="F118" s="11"/>
      <c r="G118" s="11"/>
      <c r="H118" s="11"/>
      <c r="I118" s="38"/>
      <c r="J118" s="132"/>
      <c r="K118" s="126"/>
      <c r="L118" s="11"/>
      <c r="M118" s="11"/>
      <c r="N118" s="11"/>
      <c r="O118" s="11"/>
      <c r="P118" s="127"/>
      <c r="Q118" s="137"/>
      <c r="R118" s="35" t="str">
        <f t="shared" ca="1" si="4"/>
        <v/>
      </c>
      <c r="S118" s="35" t="str">
        <f t="shared" si="5"/>
        <v/>
      </c>
      <c r="T118" s="35" t="str">
        <f t="shared" si="6"/>
        <v/>
      </c>
      <c r="U118" s="27" t="str">
        <f ca="1">IF(P118="Realizado","",IF(O118="Realizado","",IF(R118="","",IF(R118&lt;='2. Banco de Dados'!$G$8,"Você está dentro do prazo ótimo de contato com o (a) &amp;B8&amp;, não deixe o tempo passar, aproveite para fazer o follow up ainda hoje.",IF(R118&gt;'2. Banco de Dados'!$G$9,"O prazo aceitável para follow up já acabou, entre em contato com o(a) "&amp;B118&amp;" o quanto antes, afinal já fazem "&amp;R118&amp;" dias que você não tem qualquer tipo de contato",IF(R118&gt;'2. Banco de Dados'!$G$8,"Ligue para o "&amp;B118&amp;", você está dentro do prazo aceitável de contato, mas já fazem "&amp;R118&amp;" dias desde o seu último contato",""))))))</f>
        <v/>
      </c>
      <c r="V118" s="27" t="str">
        <f t="shared" si="7"/>
        <v/>
      </c>
      <c r="W118" s="138"/>
    </row>
    <row r="119" spans="2:23" ht="50.1" customHeight="1" x14ac:dyDescent="0.2">
      <c r="B119" s="131"/>
      <c r="C119" s="10" t="s">
        <v>5</v>
      </c>
      <c r="D119" s="10"/>
      <c r="E119" s="10"/>
      <c r="F119" s="11"/>
      <c r="G119" s="11"/>
      <c r="H119" s="11"/>
      <c r="I119" s="38"/>
      <c r="J119" s="132"/>
      <c r="K119" s="126"/>
      <c r="L119" s="11"/>
      <c r="M119" s="11"/>
      <c r="N119" s="11"/>
      <c r="O119" s="11"/>
      <c r="P119" s="127"/>
      <c r="Q119" s="137"/>
      <c r="R119" s="35" t="str">
        <f t="shared" ca="1" si="4"/>
        <v/>
      </c>
      <c r="S119" s="35" t="str">
        <f t="shared" si="5"/>
        <v/>
      </c>
      <c r="T119" s="35" t="str">
        <f t="shared" si="6"/>
        <v/>
      </c>
      <c r="U119" s="27" t="str">
        <f ca="1">IF(P119="Realizado","",IF(O119="Realizado","",IF(R119="","",IF(R119&lt;='2. Banco de Dados'!$G$8,"Você está dentro do prazo ótimo de contato com o (a) &amp;B8&amp;, não deixe o tempo passar, aproveite para fazer o follow up ainda hoje.",IF(R119&gt;'2. Banco de Dados'!$G$9,"O prazo aceitável para follow up já acabou, entre em contato com o(a) "&amp;B119&amp;" o quanto antes, afinal já fazem "&amp;R119&amp;" dias que você não tem qualquer tipo de contato",IF(R119&gt;'2. Banco de Dados'!$G$8,"Ligue para o "&amp;B119&amp;", você está dentro do prazo aceitável de contato, mas já fazem "&amp;R119&amp;" dias desde o seu último contato",""))))))</f>
        <v/>
      </c>
      <c r="V119" s="27" t="str">
        <f t="shared" si="7"/>
        <v/>
      </c>
      <c r="W119" s="138"/>
    </row>
    <row r="120" spans="2:23" ht="50.1" customHeight="1" x14ac:dyDescent="0.2">
      <c r="B120" s="131"/>
      <c r="C120" s="10" t="s">
        <v>5</v>
      </c>
      <c r="D120" s="10"/>
      <c r="E120" s="10"/>
      <c r="F120" s="11"/>
      <c r="G120" s="11"/>
      <c r="H120" s="11"/>
      <c r="I120" s="38"/>
      <c r="J120" s="132"/>
      <c r="K120" s="126"/>
      <c r="L120" s="11"/>
      <c r="M120" s="11"/>
      <c r="N120" s="11"/>
      <c r="O120" s="11"/>
      <c r="P120" s="127"/>
      <c r="Q120" s="137"/>
      <c r="R120" s="35" t="str">
        <f t="shared" ca="1" si="4"/>
        <v/>
      </c>
      <c r="S120" s="35" t="str">
        <f t="shared" si="5"/>
        <v/>
      </c>
      <c r="T120" s="35" t="str">
        <f t="shared" si="6"/>
        <v/>
      </c>
      <c r="U120" s="27" t="str">
        <f ca="1">IF(P120="Realizado","",IF(O120="Realizado","",IF(R120="","",IF(R120&lt;='2. Banco de Dados'!$G$8,"Você está dentro do prazo ótimo de contato com o (a) &amp;B8&amp;, não deixe o tempo passar, aproveite para fazer o follow up ainda hoje.",IF(R120&gt;'2. Banco de Dados'!$G$9,"O prazo aceitável para follow up já acabou, entre em contato com o(a) "&amp;B120&amp;" o quanto antes, afinal já fazem "&amp;R120&amp;" dias que você não tem qualquer tipo de contato",IF(R120&gt;'2. Banco de Dados'!$G$8,"Ligue para o "&amp;B120&amp;", você está dentro do prazo aceitável de contato, mas já fazem "&amp;R120&amp;" dias desde o seu último contato",""))))))</f>
        <v/>
      </c>
      <c r="V120" s="27" t="str">
        <f t="shared" si="7"/>
        <v/>
      </c>
      <c r="W120" s="138"/>
    </row>
    <row r="121" spans="2:23" ht="50.1" customHeight="1" x14ac:dyDescent="0.2">
      <c r="B121" s="131"/>
      <c r="C121" s="10" t="s">
        <v>5</v>
      </c>
      <c r="D121" s="10"/>
      <c r="E121" s="10"/>
      <c r="F121" s="11"/>
      <c r="G121" s="11"/>
      <c r="H121" s="11"/>
      <c r="I121" s="38"/>
      <c r="J121" s="132"/>
      <c r="K121" s="126"/>
      <c r="L121" s="11"/>
      <c r="M121" s="11"/>
      <c r="N121" s="11"/>
      <c r="O121" s="11"/>
      <c r="P121" s="127"/>
      <c r="Q121" s="137"/>
      <c r="R121" s="35" t="str">
        <f t="shared" ca="1" si="4"/>
        <v/>
      </c>
      <c r="S121" s="35" t="str">
        <f t="shared" si="5"/>
        <v/>
      </c>
      <c r="T121" s="35" t="str">
        <f t="shared" si="6"/>
        <v/>
      </c>
      <c r="U121" s="27" t="str">
        <f ca="1">IF(P121="Realizado","",IF(O121="Realizado","",IF(R121="","",IF(R121&lt;='2. Banco de Dados'!$G$8,"Você está dentro do prazo ótimo de contato com o (a) &amp;B8&amp;, não deixe o tempo passar, aproveite para fazer o follow up ainda hoje.",IF(R121&gt;'2. Banco de Dados'!$G$9,"O prazo aceitável para follow up já acabou, entre em contato com o(a) "&amp;B121&amp;" o quanto antes, afinal já fazem "&amp;R121&amp;" dias que você não tem qualquer tipo de contato",IF(R121&gt;'2. Banco de Dados'!$G$8,"Ligue para o "&amp;B121&amp;", você está dentro do prazo aceitável de contato, mas já fazem "&amp;R121&amp;" dias desde o seu último contato",""))))))</f>
        <v/>
      </c>
      <c r="V121" s="27" t="str">
        <f t="shared" si="7"/>
        <v/>
      </c>
      <c r="W121" s="138"/>
    </row>
    <row r="122" spans="2:23" ht="50.1" customHeight="1" x14ac:dyDescent="0.2">
      <c r="B122" s="131"/>
      <c r="C122" s="10" t="s">
        <v>5</v>
      </c>
      <c r="D122" s="10"/>
      <c r="E122" s="10"/>
      <c r="F122" s="11"/>
      <c r="G122" s="11"/>
      <c r="H122" s="11"/>
      <c r="I122" s="38"/>
      <c r="J122" s="132"/>
      <c r="K122" s="126"/>
      <c r="L122" s="11"/>
      <c r="M122" s="11"/>
      <c r="N122" s="11"/>
      <c r="O122" s="11"/>
      <c r="P122" s="127"/>
      <c r="Q122" s="137"/>
      <c r="R122" s="35" t="str">
        <f t="shared" ca="1" si="4"/>
        <v/>
      </c>
      <c r="S122" s="35" t="str">
        <f t="shared" si="5"/>
        <v/>
      </c>
      <c r="T122" s="35" t="str">
        <f t="shared" si="6"/>
        <v/>
      </c>
      <c r="U122" s="27" t="str">
        <f ca="1">IF(P122="Realizado","",IF(O122="Realizado","",IF(R122="","",IF(R122&lt;='2. Banco de Dados'!$G$8,"Você está dentro do prazo ótimo de contato com o (a) &amp;B8&amp;, não deixe o tempo passar, aproveite para fazer o follow up ainda hoje.",IF(R122&gt;'2. Banco de Dados'!$G$9,"O prazo aceitável para follow up já acabou, entre em contato com o(a) "&amp;B122&amp;" o quanto antes, afinal já fazem "&amp;R122&amp;" dias que você não tem qualquer tipo de contato",IF(R122&gt;'2. Banco de Dados'!$G$8,"Ligue para o "&amp;B122&amp;", você está dentro do prazo aceitável de contato, mas já fazem "&amp;R122&amp;" dias desde o seu último contato",""))))))</f>
        <v/>
      </c>
      <c r="V122" s="27" t="str">
        <f t="shared" si="7"/>
        <v/>
      </c>
      <c r="W122" s="138"/>
    </row>
    <row r="123" spans="2:23" ht="50.1" customHeight="1" x14ac:dyDescent="0.2">
      <c r="B123" s="131"/>
      <c r="C123" s="10" t="s">
        <v>5</v>
      </c>
      <c r="D123" s="10"/>
      <c r="E123" s="10"/>
      <c r="F123" s="11"/>
      <c r="G123" s="11"/>
      <c r="H123" s="11"/>
      <c r="I123" s="38"/>
      <c r="J123" s="132"/>
      <c r="K123" s="126"/>
      <c r="L123" s="11"/>
      <c r="M123" s="11"/>
      <c r="N123" s="11"/>
      <c r="O123" s="11"/>
      <c r="P123" s="127"/>
      <c r="Q123" s="137"/>
      <c r="R123" s="35" t="str">
        <f t="shared" ca="1" si="4"/>
        <v/>
      </c>
      <c r="S123" s="35" t="str">
        <f t="shared" si="5"/>
        <v/>
      </c>
      <c r="T123" s="35" t="str">
        <f t="shared" si="6"/>
        <v/>
      </c>
      <c r="U123" s="27" t="str">
        <f ca="1">IF(P123="Realizado","",IF(O123="Realizado","",IF(R123="","",IF(R123&lt;='2. Banco de Dados'!$G$8,"Você está dentro do prazo ótimo de contato com o (a) &amp;B8&amp;, não deixe o tempo passar, aproveite para fazer o follow up ainda hoje.",IF(R123&gt;'2. Banco de Dados'!$G$9,"O prazo aceitável para follow up já acabou, entre em contato com o(a) "&amp;B123&amp;" o quanto antes, afinal já fazem "&amp;R123&amp;" dias que você não tem qualquer tipo de contato",IF(R123&gt;'2. Banco de Dados'!$G$8,"Ligue para o "&amp;B123&amp;", você está dentro do prazo aceitável de contato, mas já fazem "&amp;R123&amp;" dias desde o seu último contato",""))))))</f>
        <v/>
      </c>
      <c r="V123" s="27" t="str">
        <f t="shared" si="7"/>
        <v/>
      </c>
      <c r="W123" s="138"/>
    </row>
    <row r="124" spans="2:23" ht="50.1" customHeight="1" x14ac:dyDescent="0.2">
      <c r="B124" s="131"/>
      <c r="C124" s="10" t="s">
        <v>5</v>
      </c>
      <c r="D124" s="10"/>
      <c r="E124" s="10"/>
      <c r="F124" s="11"/>
      <c r="G124" s="11"/>
      <c r="H124" s="11"/>
      <c r="I124" s="38"/>
      <c r="J124" s="132"/>
      <c r="K124" s="126"/>
      <c r="L124" s="11"/>
      <c r="M124" s="11"/>
      <c r="N124" s="11"/>
      <c r="O124" s="11"/>
      <c r="P124" s="127"/>
      <c r="Q124" s="137"/>
      <c r="R124" s="35" t="str">
        <f t="shared" ca="1" si="4"/>
        <v/>
      </c>
      <c r="S124" s="35" t="str">
        <f t="shared" si="5"/>
        <v/>
      </c>
      <c r="T124" s="35" t="str">
        <f t="shared" si="6"/>
        <v/>
      </c>
      <c r="U124" s="27" t="str">
        <f ca="1">IF(P124="Realizado","",IF(O124="Realizado","",IF(R124="","",IF(R124&lt;='2. Banco de Dados'!$G$8,"Você está dentro do prazo ótimo de contato com o (a) &amp;B8&amp;, não deixe o tempo passar, aproveite para fazer o follow up ainda hoje.",IF(R124&gt;'2. Banco de Dados'!$G$9,"O prazo aceitável para follow up já acabou, entre em contato com o(a) "&amp;B124&amp;" o quanto antes, afinal já fazem "&amp;R124&amp;" dias que você não tem qualquer tipo de contato",IF(R124&gt;'2. Banco de Dados'!$G$8,"Ligue para o "&amp;B124&amp;", você está dentro do prazo aceitável de contato, mas já fazem "&amp;R124&amp;" dias desde o seu último contato",""))))))</f>
        <v/>
      </c>
      <c r="V124" s="27" t="str">
        <f t="shared" si="7"/>
        <v/>
      </c>
      <c r="W124" s="138"/>
    </row>
    <row r="125" spans="2:23" ht="50.1" customHeight="1" x14ac:dyDescent="0.2">
      <c r="B125" s="131"/>
      <c r="C125" s="10" t="s">
        <v>5</v>
      </c>
      <c r="D125" s="10"/>
      <c r="E125" s="10"/>
      <c r="F125" s="11"/>
      <c r="G125" s="11"/>
      <c r="H125" s="11"/>
      <c r="I125" s="38"/>
      <c r="J125" s="132"/>
      <c r="K125" s="126"/>
      <c r="L125" s="11"/>
      <c r="M125" s="11"/>
      <c r="N125" s="11"/>
      <c r="O125" s="11"/>
      <c r="P125" s="127"/>
      <c r="Q125" s="137"/>
      <c r="R125" s="35" t="str">
        <f t="shared" ca="1" si="4"/>
        <v/>
      </c>
      <c r="S125" s="35" t="str">
        <f t="shared" si="5"/>
        <v/>
      </c>
      <c r="T125" s="35" t="str">
        <f t="shared" si="6"/>
        <v/>
      </c>
      <c r="U125" s="27" t="str">
        <f ca="1">IF(P125="Realizado","",IF(O125="Realizado","",IF(R125="","",IF(R125&lt;='2. Banco de Dados'!$G$8,"Você está dentro do prazo ótimo de contato com o (a) &amp;B8&amp;, não deixe o tempo passar, aproveite para fazer o follow up ainda hoje.",IF(R125&gt;'2. Banco de Dados'!$G$9,"O prazo aceitável para follow up já acabou, entre em contato com o(a) "&amp;B125&amp;" o quanto antes, afinal já fazem "&amp;R125&amp;" dias que você não tem qualquer tipo de contato",IF(R125&gt;'2. Banco de Dados'!$G$8,"Ligue para o "&amp;B125&amp;", você está dentro do prazo aceitável de contato, mas já fazem "&amp;R125&amp;" dias desde o seu último contato",""))))))</f>
        <v/>
      </c>
      <c r="V125" s="27" t="str">
        <f t="shared" si="7"/>
        <v/>
      </c>
      <c r="W125" s="138"/>
    </row>
    <row r="126" spans="2:23" ht="50.1" customHeight="1" x14ac:dyDescent="0.2">
      <c r="B126" s="131"/>
      <c r="C126" s="10" t="s">
        <v>5</v>
      </c>
      <c r="D126" s="10"/>
      <c r="E126" s="10"/>
      <c r="F126" s="11"/>
      <c r="G126" s="11"/>
      <c r="H126" s="11"/>
      <c r="I126" s="38"/>
      <c r="J126" s="132"/>
      <c r="K126" s="126"/>
      <c r="L126" s="11"/>
      <c r="M126" s="11"/>
      <c r="N126" s="11"/>
      <c r="O126" s="11"/>
      <c r="P126" s="127"/>
      <c r="Q126" s="137"/>
      <c r="R126" s="35" t="str">
        <f t="shared" ca="1" si="4"/>
        <v/>
      </c>
      <c r="S126" s="35" t="str">
        <f t="shared" si="5"/>
        <v/>
      </c>
      <c r="T126" s="35" t="str">
        <f t="shared" si="6"/>
        <v/>
      </c>
      <c r="U126" s="27" t="str">
        <f ca="1">IF(P126="Realizado","",IF(O126="Realizado","",IF(R126="","",IF(R126&lt;='2. Banco de Dados'!$G$8,"Você está dentro do prazo ótimo de contato com o (a) &amp;B8&amp;, não deixe o tempo passar, aproveite para fazer o follow up ainda hoje.",IF(R126&gt;'2. Banco de Dados'!$G$9,"O prazo aceitável para follow up já acabou, entre em contato com o(a) "&amp;B126&amp;" o quanto antes, afinal já fazem "&amp;R126&amp;" dias que você não tem qualquer tipo de contato",IF(R126&gt;'2. Banco de Dados'!$G$8,"Ligue para o "&amp;B126&amp;", você está dentro do prazo aceitável de contato, mas já fazem "&amp;R126&amp;" dias desde o seu último contato",""))))))</f>
        <v/>
      </c>
      <c r="V126" s="27" t="str">
        <f t="shared" si="7"/>
        <v/>
      </c>
      <c r="W126" s="138"/>
    </row>
    <row r="127" spans="2:23" ht="50.1" customHeight="1" x14ac:dyDescent="0.2">
      <c r="B127" s="131"/>
      <c r="C127" s="10" t="s">
        <v>5</v>
      </c>
      <c r="D127" s="10"/>
      <c r="E127" s="10"/>
      <c r="F127" s="11"/>
      <c r="G127" s="11"/>
      <c r="H127" s="11"/>
      <c r="I127" s="38"/>
      <c r="J127" s="132"/>
      <c r="K127" s="126"/>
      <c r="L127" s="11"/>
      <c r="M127" s="11"/>
      <c r="N127" s="11"/>
      <c r="O127" s="11"/>
      <c r="P127" s="127"/>
      <c r="Q127" s="137"/>
      <c r="R127" s="35" t="str">
        <f t="shared" ca="1" si="4"/>
        <v/>
      </c>
      <c r="S127" s="35" t="str">
        <f t="shared" si="5"/>
        <v/>
      </c>
      <c r="T127" s="35" t="str">
        <f t="shared" si="6"/>
        <v/>
      </c>
      <c r="U127" s="27" t="str">
        <f ca="1">IF(P127="Realizado","",IF(O127="Realizado","",IF(R127="","",IF(R127&lt;='2. Banco de Dados'!$G$8,"Você está dentro do prazo ótimo de contato com o (a) &amp;B8&amp;, não deixe o tempo passar, aproveite para fazer o follow up ainda hoje.",IF(R127&gt;'2. Banco de Dados'!$G$9,"O prazo aceitável para follow up já acabou, entre em contato com o(a) "&amp;B127&amp;" o quanto antes, afinal já fazem "&amp;R127&amp;" dias que você não tem qualquer tipo de contato",IF(R127&gt;'2. Banco de Dados'!$G$8,"Ligue para o "&amp;B127&amp;", você está dentro do prazo aceitável de contato, mas já fazem "&amp;R127&amp;" dias desde o seu último contato",""))))))</f>
        <v/>
      </c>
      <c r="V127" s="27" t="str">
        <f t="shared" si="7"/>
        <v/>
      </c>
      <c r="W127" s="138"/>
    </row>
    <row r="128" spans="2:23" ht="50.1" customHeight="1" x14ac:dyDescent="0.2">
      <c r="B128" s="131"/>
      <c r="C128" s="10" t="s">
        <v>5</v>
      </c>
      <c r="D128" s="10"/>
      <c r="E128" s="10"/>
      <c r="F128" s="11"/>
      <c r="G128" s="11"/>
      <c r="H128" s="11"/>
      <c r="I128" s="38"/>
      <c r="J128" s="132"/>
      <c r="K128" s="126"/>
      <c r="L128" s="11"/>
      <c r="M128" s="11"/>
      <c r="N128" s="11"/>
      <c r="O128" s="11"/>
      <c r="P128" s="127"/>
      <c r="Q128" s="137"/>
      <c r="R128" s="35" t="str">
        <f t="shared" ca="1" si="4"/>
        <v/>
      </c>
      <c r="S128" s="35" t="str">
        <f t="shared" si="5"/>
        <v/>
      </c>
      <c r="T128" s="35" t="str">
        <f t="shared" si="6"/>
        <v/>
      </c>
      <c r="U128" s="27" t="str">
        <f ca="1">IF(P128="Realizado","",IF(O128="Realizado","",IF(R128="","",IF(R128&lt;='2. Banco de Dados'!$G$8,"Você está dentro do prazo ótimo de contato com o (a) &amp;B8&amp;, não deixe o tempo passar, aproveite para fazer o follow up ainda hoje.",IF(R128&gt;'2. Banco de Dados'!$G$9,"O prazo aceitável para follow up já acabou, entre em contato com o(a) "&amp;B128&amp;" o quanto antes, afinal já fazem "&amp;R128&amp;" dias que você não tem qualquer tipo de contato",IF(R128&gt;'2. Banco de Dados'!$G$8,"Ligue para o "&amp;B128&amp;", você está dentro do prazo aceitável de contato, mas já fazem "&amp;R128&amp;" dias desde o seu último contato",""))))))</f>
        <v/>
      </c>
      <c r="V128" s="27" t="str">
        <f t="shared" si="7"/>
        <v/>
      </c>
      <c r="W128" s="138"/>
    </row>
    <row r="129" spans="2:23" ht="50.1" customHeight="1" x14ac:dyDescent="0.2">
      <c r="B129" s="131"/>
      <c r="C129" s="10" t="s">
        <v>5</v>
      </c>
      <c r="D129" s="10"/>
      <c r="E129" s="10"/>
      <c r="F129" s="11"/>
      <c r="G129" s="11"/>
      <c r="H129" s="11"/>
      <c r="I129" s="38"/>
      <c r="J129" s="132"/>
      <c r="K129" s="126"/>
      <c r="L129" s="11"/>
      <c r="M129" s="11"/>
      <c r="N129" s="11"/>
      <c r="O129" s="11"/>
      <c r="P129" s="127"/>
      <c r="Q129" s="137"/>
      <c r="R129" s="35" t="str">
        <f t="shared" ca="1" si="4"/>
        <v/>
      </c>
      <c r="S129" s="35" t="str">
        <f t="shared" si="5"/>
        <v/>
      </c>
      <c r="T129" s="35" t="str">
        <f t="shared" si="6"/>
        <v/>
      </c>
      <c r="U129" s="27" t="str">
        <f ca="1">IF(P129="Realizado","",IF(O129="Realizado","",IF(R129="","",IF(R129&lt;='2. Banco de Dados'!$G$8,"Você está dentro do prazo ótimo de contato com o (a) &amp;B8&amp;, não deixe o tempo passar, aproveite para fazer o follow up ainda hoje.",IF(R129&gt;'2. Banco de Dados'!$G$9,"O prazo aceitável para follow up já acabou, entre em contato com o(a) "&amp;B129&amp;" o quanto antes, afinal já fazem "&amp;R129&amp;" dias que você não tem qualquer tipo de contato",IF(R129&gt;'2. Banco de Dados'!$G$8,"Ligue para o "&amp;B129&amp;", você está dentro do prazo aceitável de contato, mas já fazem "&amp;R129&amp;" dias desde o seu último contato",""))))))</f>
        <v/>
      </c>
      <c r="V129" s="27" t="str">
        <f t="shared" si="7"/>
        <v/>
      </c>
      <c r="W129" s="138"/>
    </row>
    <row r="130" spans="2:23" ht="50.1" customHeight="1" x14ac:dyDescent="0.2">
      <c r="B130" s="131"/>
      <c r="C130" s="10" t="s">
        <v>5</v>
      </c>
      <c r="D130" s="10"/>
      <c r="E130" s="10"/>
      <c r="F130" s="11"/>
      <c r="G130" s="11"/>
      <c r="H130" s="11"/>
      <c r="I130" s="38"/>
      <c r="J130" s="132"/>
      <c r="K130" s="126"/>
      <c r="L130" s="11"/>
      <c r="M130" s="11"/>
      <c r="N130" s="11"/>
      <c r="O130" s="11"/>
      <c r="P130" s="127"/>
      <c r="Q130" s="137"/>
      <c r="R130" s="35" t="str">
        <f t="shared" ca="1" si="4"/>
        <v/>
      </c>
      <c r="S130" s="35" t="str">
        <f t="shared" si="5"/>
        <v/>
      </c>
      <c r="T130" s="35" t="str">
        <f t="shared" si="6"/>
        <v/>
      </c>
      <c r="U130" s="27" t="str">
        <f ca="1">IF(P130="Realizado","",IF(O130="Realizado","",IF(R130="","",IF(R130&lt;='2. Banco de Dados'!$G$8,"Você está dentro do prazo ótimo de contato com o (a) &amp;B8&amp;, não deixe o tempo passar, aproveite para fazer o follow up ainda hoje.",IF(R130&gt;'2. Banco de Dados'!$G$9,"O prazo aceitável para follow up já acabou, entre em contato com o(a) "&amp;B130&amp;" o quanto antes, afinal já fazem "&amp;R130&amp;" dias que você não tem qualquer tipo de contato",IF(R130&gt;'2. Banco de Dados'!$G$8,"Ligue para o "&amp;B130&amp;", você está dentro do prazo aceitável de contato, mas já fazem "&amp;R130&amp;" dias desde o seu último contato",""))))))</f>
        <v/>
      </c>
      <c r="V130" s="27" t="str">
        <f t="shared" si="7"/>
        <v/>
      </c>
      <c r="W130" s="138"/>
    </row>
    <row r="131" spans="2:23" ht="50.1" customHeight="1" x14ac:dyDescent="0.2">
      <c r="B131" s="131"/>
      <c r="C131" s="10" t="s">
        <v>5</v>
      </c>
      <c r="D131" s="10"/>
      <c r="E131" s="10"/>
      <c r="F131" s="11"/>
      <c r="G131" s="11"/>
      <c r="H131" s="11"/>
      <c r="I131" s="38"/>
      <c r="J131" s="132"/>
      <c r="K131" s="126"/>
      <c r="L131" s="11"/>
      <c r="M131" s="11"/>
      <c r="N131" s="11"/>
      <c r="O131" s="11"/>
      <c r="P131" s="127"/>
      <c r="Q131" s="137"/>
      <c r="R131" s="35" t="str">
        <f t="shared" ca="1" si="4"/>
        <v/>
      </c>
      <c r="S131" s="35" t="str">
        <f t="shared" si="5"/>
        <v/>
      </c>
      <c r="T131" s="35" t="str">
        <f t="shared" si="6"/>
        <v/>
      </c>
      <c r="U131" s="27" t="str">
        <f ca="1">IF(P131="Realizado","",IF(O131="Realizado","",IF(R131="","",IF(R131&lt;='2. Banco de Dados'!$G$8,"Você está dentro do prazo ótimo de contato com o (a) &amp;B8&amp;, não deixe o tempo passar, aproveite para fazer o follow up ainda hoje.",IF(R131&gt;'2. Banco de Dados'!$G$9,"O prazo aceitável para follow up já acabou, entre em contato com o(a) "&amp;B131&amp;" o quanto antes, afinal já fazem "&amp;R131&amp;" dias que você não tem qualquer tipo de contato",IF(R131&gt;'2. Banco de Dados'!$G$8,"Ligue para o "&amp;B131&amp;", você está dentro do prazo aceitável de contato, mas já fazem "&amp;R131&amp;" dias desde o seu último contato",""))))))</f>
        <v/>
      </c>
      <c r="V131" s="27" t="str">
        <f t="shared" si="7"/>
        <v/>
      </c>
      <c r="W131" s="138"/>
    </row>
    <row r="132" spans="2:23" ht="50.1" customHeight="1" x14ac:dyDescent="0.2">
      <c r="B132" s="131"/>
      <c r="C132" s="10" t="s">
        <v>5</v>
      </c>
      <c r="D132" s="10"/>
      <c r="E132" s="10"/>
      <c r="F132" s="11"/>
      <c r="G132" s="11"/>
      <c r="H132" s="11"/>
      <c r="I132" s="38"/>
      <c r="J132" s="132"/>
      <c r="K132" s="126"/>
      <c r="L132" s="11"/>
      <c r="M132" s="11"/>
      <c r="N132" s="11"/>
      <c r="O132" s="11"/>
      <c r="P132" s="127"/>
      <c r="Q132" s="137"/>
      <c r="R132" s="35" t="str">
        <f t="shared" ca="1" si="4"/>
        <v/>
      </c>
      <c r="S132" s="35" t="str">
        <f t="shared" si="5"/>
        <v/>
      </c>
      <c r="T132" s="35" t="str">
        <f t="shared" si="6"/>
        <v/>
      </c>
      <c r="U132" s="27" t="str">
        <f ca="1">IF(P132="Realizado","",IF(O132="Realizado","",IF(R132="","",IF(R132&lt;='2. Banco de Dados'!$G$8,"Você está dentro do prazo ótimo de contato com o (a) &amp;B8&amp;, não deixe o tempo passar, aproveite para fazer o follow up ainda hoje.",IF(R132&gt;'2. Banco de Dados'!$G$9,"O prazo aceitável para follow up já acabou, entre em contato com o(a) "&amp;B132&amp;" o quanto antes, afinal já fazem "&amp;R132&amp;" dias que você não tem qualquer tipo de contato",IF(R132&gt;'2. Banco de Dados'!$G$8,"Ligue para o "&amp;B132&amp;", você está dentro do prazo aceitável de contato, mas já fazem "&amp;R132&amp;" dias desde o seu último contato",""))))))</f>
        <v/>
      </c>
      <c r="V132" s="27" t="str">
        <f t="shared" si="7"/>
        <v/>
      </c>
      <c r="W132" s="138"/>
    </row>
    <row r="133" spans="2:23" ht="50.1" customHeight="1" x14ac:dyDescent="0.2">
      <c r="B133" s="131"/>
      <c r="C133" s="10" t="s">
        <v>5</v>
      </c>
      <c r="D133" s="10"/>
      <c r="E133" s="10"/>
      <c r="F133" s="11"/>
      <c r="G133" s="11"/>
      <c r="H133" s="11"/>
      <c r="I133" s="38"/>
      <c r="J133" s="132"/>
      <c r="K133" s="126"/>
      <c r="L133" s="11"/>
      <c r="M133" s="11"/>
      <c r="N133" s="11"/>
      <c r="O133" s="11"/>
      <c r="P133" s="127"/>
      <c r="Q133" s="137"/>
      <c r="R133" s="35" t="str">
        <f t="shared" ca="1" si="4"/>
        <v/>
      </c>
      <c r="S133" s="35" t="str">
        <f t="shared" si="5"/>
        <v/>
      </c>
      <c r="T133" s="35" t="str">
        <f t="shared" si="6"/>
        <v/>
      </c>
      <c r="U133" s="27" t="str">
        <f ca="1">IF(P133="Realizado","",IF(O133="Realizado","",IF(R133="","",IF(R133&lt;='2. Banco de Dados'!$G$8,"Você está dentro do prazo ótimo de contato com o (a) &amp;B8&amp;, não deixe o tempo passar, aproveite para fazer o follow up ainda hoje.",IF(R133&gt;'2. Banco de Dados'!$G$9,"O prazo aceitável para follow up já acabou, entre em contato com o(a) "&amp;B133&amp;" o quanto antes, afinal já fazem "&amp;R133&amp;" dias que você não tem qualquer tipo de contato",IF(R133&gt;'2. Banco de Dados'!$G$8,"Ligue para o "&amp;B133&amp;", você está dentro do prazo aceitável de contato, mas já fazem "&amp;R133&amp;" dias desde o seu último contato",""))))))</f>
        <v/>
      </c>
      <c r="V133" s="27" t="str">
        <f t="shared" si="7"/>
        <v/>
      </c>
      <c r="W133" s="138"/>
    </row>
    <row r="134" spans="2:23" ht="50.1" customHeight="1" x14ac:dyDescent="0.2">
      <c r="B134" s="131"/>
      <c r="C134" s="10" t="s">
        <v>5</v>
      </c>
      <c r="D134" s="10"/>
      <c r="E134" s="10"/>
      <c r="F134" s="11"/>
      <c r="G134" s="11"/>
      <c r="H134" s="11"/>
      <c r="I134" s="38"/>
      <c r="J134" s="132"/>
      <c r="K134" s="126"/>
      <c r="L134" s="11"/>
      <c r="M134" s="11"/>
      <c r="N134" s="11"/>
      <c r="O134" s="11"/>
      <c r="P134" s="127"/>
      <c r="Q134" s="137"/>
      <c r="R134" s="35" t="str">
        <f t="shared" ca="1" si="4"/>
        <v/>
      </c>
      <c r="S134" s="35" t="str">
        <f t="shared" si="5"/>
        <v/>
      </c>
      <c r="T134" s="35" t="str">
        <f t="shared" si="6"/>
        <v/>
      </c>
      <c r="U134" s="27" t="str">
        <f ca="1">IF(P134="Realizado","",IF(O134="Realizado","",IF(R134="","",IF(R134&lt;='2. Banco de Dados'!$G$8,"Você está dentro do prazo ótimo de contato com o (a) &amp;B8&amp;, não deixe o tempo passar, aproveite para fazer o follow up ainda hoje.",IF(R134&gt;'2. Banco de Dados'!$G$9,"O prazo aceitável para follow up já acabou, entre em contato com o(a) "&amp;B134&amp;" o quanto antes, afinal já fazem "&amp;R134&amp;" dias que você não tem qualquer tipo de contato",IF(R134&gt;'2. Banco de Dados'!$G$8,"Ligue para o "&amp;B134&amp;", você está dentro do prazo aceitável de contato, mas já fazem "&amp;R134&amp;" dias desde o seu último contato",""))))))</f>
        <v/>
      </c>
      <c r="V134" s="27" t="str">
        <f t="shared" si="7"/>
        <v/>
      </c>
      <c r="W134" s="138"/>
    </row>
    <row r="135" spans="2:23" ht="50.1" customHeight="1" x14ac:dyDescent="0.2">
      <c r="B135" s="131"/>
      <c r="C135" s="10" t="s">
        <v>5</v>
      </c>
      <c r="D135" s="10"/>
      <c r="E135" s="10"/>
      <c r="F135" s="11"/>
      <c r="G135" s="11"/>
      <c r="H135" s="11"/>
      <c r="I135" s="38"/>
      <c r="J135" s="132"/>
      <c r="K135" s="126"/>
      <c r="L135" s="11"/>
      <c r="M135" s="11"/>
      <c r="N135" s="11"/>
      <c r="O135" s="11"/>
      <c r="P135" s="127"/>
      <c r="Q135" s="137"/>
      <c r="R135" s="35" t="str">
        <f t="shared" ca="1" si="4"/>
        <v/>
      </c>
      <c r="S135" s="35" t="str">
        <f t="shared" si="5"/>
        <v/>
      </c>
      <c r="T135" s="35" t="str">
        <f t="shared" si="6"/>
        <v/>
      </c>
      <c r="U135" s="27" t="str">
        <f ca="1">IF(P135="Realizado","",IF(O135="Realizado","",IF(R135="","",IF(R135&lt;='2. Banco de Dados'!$G$8,"Você está dentro do prazo ótimo de contato com o (a) &amp;B8&amp;, não deixe o tempo passar, aproveite para fazer o follow up ainda hoje.",IF(R135&gt;'2. Banco de Dados'!$G$9,"O prazo aceitável para follow up já acabou, entre em contato com o(a) "&amp;B135&amp;" o quanto antes, afinal já fazem "&amp;R135&amp;" dias que você não tem qualquer tipo de contato",IF(R135&gt;'2. Banco de Dados'!$G$8,"Ligue para o "&amp;B135&amp;", você está dentro do prazo aceitável de contato, mas já fazem "&amp;R135&amp;" dias desde o seu último contato",""))))))</f>
        <v/>
      </c>
      <c r="V135" s="27" t="str">
        <f t="shared" si="7"/>
        <v/>
      </c>
      <c r="W135" s="138"/>
    </row>
    <row r="136" spans="2:23" ht="50.1" customHeight="1" x14ac:dyDescent="0.2">
      <c r="B136" s="131"/>
      <c r="C136" s="10" t="s">
        <v>5</v>
      </c>
      <c r="D136" s="10"/>
      <c r="E136" s="10"/>
      <c r="F136" s="11"/>
      <c r="G136" s="11"/>
      <c r="H136" s="11"/>
      <c r="I136" s="38"/>
      <c r="J136" s="132"/>
      <c r="K136" s="126"/>
      <c r="L136" s="11"/>
      <c r="M136" s="11"/>
      <c r="N136" s="11"/>
      <c r="O136" s="11"/>
      <c r="P136" s="127"/>
      <c r="Q136" s="137"/>
      <c r="R136" s="35" t="str">
        <f t="shared" ca="1" si="4"/>
        <v/>
      </c>
      <c r="S136" s="35" t="str">
        <f t="shared" si="5"/>
        <v/>
      </c>
      <c r="T136" s="35" t="str">
        <f t="shared" si="6"/>
        <v/>
      </c>
      <c r="U136" s="27" t="str">
        <f ca="1">IF(P136="Realizado","",IF(O136="Realizado","",IF(R136="","",IF(R136&lt;='2. Banco de Dados'!$G$8,"Você está dentro do prazo ótimo de contato com o (a) &amp;B8&amp;, não deixe o tempo passar, aproveite para fazer o follow up ainda hoje.",IF(R136&gt;'2. Banco de Dados'!$G$9,"O prazo aceitável para follow up já acabou, entre em contato com o(a) "&amp;B136&amp;" o quanto antes, afinal já fazem "&amp;R136&amp;" dias que você não tem qualquer tipo de contato",IF(R136&gt;'2. Banco de Dados'!$G$8,"Ligue para o "&amp;B136&amp;", você está dentro do prazo aceitável de contato, mas já fazem "&amp;R136&amp;" dias desde o seu último contato",""))))))</f>
        <v/>
      </c>
      <c r="V136" s="27" t="str">
        <f t="shared" si="7"/>
        <v/>
      </c>
      <c r="W136" s="138"/>
    </row>
    <row r="137" spans="2:23" ht="50.1" customHeight="1" x14ac:dyDescent="0.2">
      <c r="B137" s="131"/>
      <c r="C137" s="10" t="s">
        <v>5</v>
      </c>
      <c r="D137" s="10"/>
      <c r="E137" s="10"/>
      <c r="F137" s="11"/>
      <c r="G137" s="11"/>
      <c r="H137" s="11"/>
      <c r="I137" s="38"/>
      <c r="J137" s="132"/>
      <c r="K137" s="126"/>
      <c r="L137" s="11"/>
      <c r="M137" s="11"/>
      <c r="N137" s="11"/>
      <c r="O137" s="11"/>
      <c r="P137" s="127"/>
      <c r="Q137" s="137"/>
      <c r="R137" s="35" t="str">
        <f t="shared" ref="R137:R200" ca="1" si="8">IF($Q$5-Q137&gt;2000,"",$Q$5-Q137)</f>
        <v/>
      </c>
      <c r="S137" s="35" t="str">
        <f t="shared" ref="S137:S200" si="9">IF(Q137="","",MONTH(Q137))</f>
        <v/>
      </c>
      <c r="T137" s="35" t="str">
        <f t="shared" ref="T137:T200" si="10">IF(S137=1,"Janeiro",IF(S137=2,"Fevereiro",IF(S137=3,"Março",IF(S137=4,"Abril",IF(S137=5,"Maio",IF(S137=6,"Junho",IF(S137=7,"Julho",IF(S137=8,"Agosto",IF(S137=9,"Setembro",IF(S137=10,"Outubro",IF(S137=11,"Novembro",IF(S137=12,"Dezembro",""))))))))))))</f>
        <v/>
      </c>
      <c r="U137" s="27" t="str">
        <f ca="1">IF(P137="Realizado","",IF(O137="Realizado","",IF(R137="","",IF(R137&lt;='2. Banco de Dados'!$G$8,"Você está dentro do prazo ótimo de contato com o (a) &amp;B8&amp;, não deixe o tempo passar, aproveite para fazer o follow up ainda hoje.",IF(R137&gt;'2. Banco de Dados'!$G$9,"O prazo aceitável para follow up já acabou, entre em contato com o(a) "&amp;B137&amp;" o quanto antes, afinal já fazem "&amp;R137&amp;" dias que você não tem qualquer tipo de contato",IF(R137&gt;'2. Banco de Dados'!$G$8,"Ligue para o "&amp;B137&amp;", você está dentro do prazo aceitável de contato, mas já fazem "&amp;R137&amp;" dias desde o seu último contato",""))))))</f>
        <v/>
      </c>
      <c r="V137" s="27" t="str">
        <f t="shared" ref="V137:V200" si="11">IF(P137="Realizado","Que pena, essa negociação não foi para frente. Não esqueça de preencher a coluna ao lado com o principal motivo e tome ações para melhorá-los",IF(O137="Realizado","Parabéns, mais um projeto para a conta do final do mês! Lembre-se de continuar fazendo o que deu certo!",IF(N137="Realizado","Procure ser flexível dentro do seu limite de custos e observe se é um projeto que vale muito a pena ou não. Dependendo da resposta, seja mais flexível",IF(M137="Realizado","Se tiver sido solicitado, faça ajustes na proposta, se não, aguarde por alguns dias pela resposta do seu cliente. Se ele não responder, entre em contato proativamente para saber do interesse dele",IF(L137="Realizado","Agora que você já fez a primeira reunião, não esqueça de enviar a proposta junto com depoimentos e atestados técnicos da qualidade do seu serviço",IF(K137="Realizado","Envie um material institucional da empresa por email e tente agendar uma reunião presencial ou conversa por telefone",""))))))</f>
        <v/>
      </c>
      <c r="W137" s="138"/>
    </row>
    <row r="138" spans="2:23" ht="50.1" customHeight="1" x14ac:dyDescent="0.2">
      <c r="B138" s="131"/>
      <c r="C138" s="10" t="s">
        <v>5</v>
      </c>
      <c r="D138" s="10"/>
      <c r="E138" s="10"/>
      <c r="F138" s="11"/>
      <c r="G138" s="11"/>
      <c r="H138" s="11"/>
      <c r="I138" s="38"/>
      <c r="J138" s="132"/>
      <c r="K138" s="126"/>
      <c r="L138" s="11"/>
      <c r="M138" s="11"/>
      <c r="N138" s="11"/>
      <c r="O138" s="11"/>
      <c r="P138" s="127"/>
      <c r="Q138" s="137"/>
      <c r="R138" s="35" t="str">
        <f t="shared" ca="1" si="8"/>
        <v/>
      </c>
      <c r="S138" s="35" t="str">
        <f t="shared" si="9"/>
        <v/>
      </c>
      <c r="T138" s="35" t="str">
        <f t="shared" si="10"/>
        <v/>
      </c>
      <c r="U138" s="27" t="str">
        <f ca="1">IF(P138="Realizado","",IF(O138="Realizado","",IF(R138="","",IF(R138&lt;='2. Banco de Dados'!$G$8,"Você está dentro do prazo ótimo de contato com o (a) &amp;B8&amp;, não deixe o tempo passar, aproveite para fazer o follow up ainda hoje.",IF(R138&gt;'2. Banco de Dados'!$G$9,"O prazo aceitável para follow up já acabou, entre em contato com o(a) "&amp;B138&amp;" o quanto antes, afinal já fazem "&amp;R138&amp;" dias que você não tem qualquer tipo de contato",IF(R138&gt;'2. Banco de Dados'!$G$8,"Ligue para o "&amp;B138&amp;", você está dentro do prazo aceitável de contato, mas já fazem "&amp;R138&amp;" dias desde o seu último contato",""))))))</f>
        <v/>
      </c>
      <c r="V138" s="27" t="str">
        <f t="shared" si="11"/>
        <v/>
      </c>
      <c r="W138" s="138"/>
    </row>
    <row r="139" spans="2:23" ht="50.1" customHeight="1" x14ac:dyDescent="0.2">
      <c r="B139" s="131"/>
      <c r="C139" s="10" t="s">
        <v>5</v>
      </c>
      <c r="D139" s="10"/>
      <c r="E139" s="10"/>
      <c r="F139" s="11"/>
      <c r="G139" s="11"/>
      <c r="H139" s="11"/>
      <c r="I139" s="38"/>
      <c r="J139" s="132"/>
      <c r="K139" s="126"/>
      <c r="L139" s="11"/>
      <c r="M139" s="11"/>
      <c r="N139" s="11"/>
      <c r="O139" s="11"/>
      <c r="P139" s="127"/>
      <c r="Q139" s="137"/>
      <c r="R139" s="35" t="str">
        <f t="shared" ca="1" si="8"/>
        <v/>
      </c>
      <c r="S139" s="35" t="str">
        <f t="shared" si="9"/>
        <v/>
      </c>
      <c r="T139" s="35" t="str">
        <f t="shared" si="10"/>
        <v/>
      </c>
      <c r="U139" s="27" t="str">
        <f ca="1">IF(P139="Realizado","",IF(O139="Realizado","",IF(R139="","",IF(R139&lt;='2. Banco de Dados'!$G$8,"Você está dentro do prazo ótimo de contato com o (a) &amp;B8&amp;, não deixe o tempo passar, aproveite para fazer o follow up ainda hoje.",IF(R139&gt;'2. Banco de Dados'!$G$9,"O prazo aceitável para follow up já acabou, entre em contato com o(a) "&amp;B139&amp;" o quanto antes, afinal já fazem "&amp;R139&amp;" dias que você não tem qualquer tipo de contato",IF(R139&gt;'2. Banco de Dados'!$G$8,"Ligue para o "&amp;B139&amp;", você está dentro do prazo aceitável de contato, mas já fazem "&amp;R139&amp;" dias desde o seu último contato",""))))))</f>
        <v/>
      </c>
      <c r="V139" s="27" t="str">
        <f t="shared" si="11"/>
        <v/>
      </c>
      <c r="W139" s="138"/>
    </row>
    <row r="140" spans="2:23" ht="50.1" customHeight="1" x14ac:dyDescent="0.2">
      <c r="B140" s="131"/>
      <c r="C140" s="10" t="s">
        <v>5</v>
      </c>
      <c r="D140" s="10"/>
      <c r="E140" s="10"/>
      <c r="F140" s="11"/>
      <c r="G140" s="11"/>
      <c r="H140" s="11"/>
      <c r="I140" s="38"/>
      <c r="J140" s="132"/>
      <c r="K140" s="126"/>
      <c r="L140" s="11"/>
      <c r="M140" s="11"/>
      <c r="N140" s="11"/>
      <c r="O140" s="11"/>
      <c r="P140" s="127"/>
      <c r="Q140" s="137"/>
      <c r="R140" s="35" t="str">
        <f t="shared" ca="1" si="8"/>
        <v/>
      </c>
      <c r="S140" s="35" t="str">
        <f t="shared" si="9"/>
        <v/>
      </c>
      <c r="T140" s="35" t="str">
        <f t="shared" si="10"/>
        <v/>
      </c>
      <c r="U140" s="27" t="str">
        <f ca="1">IF(P140="Realizado","",IF(O140="Realizado","",IF(R140="","",IF(R140&lt;='2. Banco de Dados'!$G$8,"Você está dentro do prazo ótimo de contato com o (a) &amp;B8&amp;, não deixe o tempo passar, aproveite para fazer o follow up ainda hoje.",IF(R140&gt;'2. Banco de Dados'!$G$9,"O prazo aceitável para follow up já acabou, entre em contato com o(a) "&amp;B140&amp;" o quanto antes, afinal já fazem "&amp;R140&amp;" dias que você não tem qualquer tipo de contato",IF(R140&gt;'2. Banco de Dados'!$G$8,"Ligue para o "&amp;B140&amp;", você está dentro do prazo aceitável de contato, mas já fazem "&amp;R140&amp;" dias desde o seu último contato",""))))))</f>
        <v/>
      </c>
      <c r="V140" s="27" t="str">
        <f t="shared" si="11"/>
        <v/>
      </c>
      <c r="W140" s="138"/>
    </row>
    <row r="141" spans="2:23" ht="50.1" customHeight="1" x14ac:dyDescent="0.2">
      <c r="B141" s="131"/>
      <c r="C141" s="10" t="s">
        <v>5</v>
      </c>
      <c r="D141" s="10"/>
      <c r="E141" s="10"/>
      <c r="F141" s="11"/>
      <c r="G141" s="11"/>
      <c r="H141" s="11"/>
      <c r="I141" s="38"/>
      <c r="J141" s="132"/>
      <c r="K141" s="126"/>
      <c r="L141" s="11"/>
      <c r="M141" s="11"/>
      <c r="N141" s="11"/>
      <c r="O141" s="11"/>
      <c r="P141" s="127"/>
      <c r="Q141" s="137"/>
      <c r="R141" s="35" t="str">
        <f t="shared" ca="1" si="8"/>
        <v/>
      </c>
      <c r="S141" s="35" t="str">
        <f t="shared" si="9"/>
        <v/>
      </c>
      <c r="T141" s="35" t="str">
        <f t="shared" si="10"/>
        <v/>
      </c>
      <c r="U141" s="27" t="str">
        <f ca="1">IF(P141="Realizado","",IF(O141="Realizado","",IF(R141="","",IF(R141&lt;='2. Banco de Dados'!$G$8,"Você está dentro do prazo ótimo de contato com o (a) &amp;B8&amp;, não deixe o tempo passar, aproveite para fazer o follow up ainda hoje.",IF(R141&gt;'2. Banco de Dados'!$G$9,"O prazo aceitável para follow up já acabou, entre em contato com o(a) "&amp;B141&amp;" o quanto antes, afinal já fazem "&amp;R141&amp;" dias que você não tem qualquer tipo de contato",IF(R141&gt;'2. Banco de Dados'!$G$8,"Ligue para o "&amp;B141&amp;", você está dentro do prazo aceitável de contato, mas já fazem "&amp;R141&amp;" dias desde o seu último contato",""))))))</f>
        <v/>
      </c>
      <c r="V141" s="27" t="str">
        <f t="shared" si="11"/>
        <v/>
      </c>
      <c r="W141" s="138"/>
    </row>
    <row r="142" spans="2:23" ht="50.1" customHeight="1" x14ac:dyDescent="0.2">
      <c r="B142" s="131"/>
      <c r="C142" s="10" t="s">
        <v>5</v>
      </c>
      <c r="D142" s="10"/>
      <c r="E142" s="10"/>
      <c r="F142" s="11"/>
      <c r="G142" s="11"/>
      <c r="H142" s="11"/>
      <c r="I142" s="38"/>
      <c r="J142" s="132"/>
      <c r="K142" s="126"/>
      <c r="L142" s="11"/>
      <c r="M142" s="11"/>
      <c r="N142" s="11"/>
      <c r="O142" s="11"/>
      <c r="P142" s="127"/>
      <c r="Q142" s="137"/>
      <c r="R142" s="35" t="str">
        <f t="shared" ca="1" si="8"/>
        <v/>
      </c>
      <c r="S142" s="35" t="str">
        <f t="shared" si="9"/>
        <v/>
      </c>
      <c r="T142" s="35" t="str">
        <f t="shared" si="10"/>
        <v/>
      </c>
      <c r="U142" s="27" t="str">
        <f ca="1">IF(P142="Realizado","",IF(O142="Realizado","",IF(R142="","",IF(R142&lt;='2. Banco de Dados'!$G$8,"Você está dentro do prazo ótimo de contato com o (a) &amp;B8&amp;, não deixe o tempo passar, aproveite para fazer o follow up ainda hoje.",IF(R142&gt;'2. Banco de Dados'!$G$9,"O prazo aceitável para follow up já acabou, entre em contato com o(a) "&amp;B142&amp;" o quanto antes, afinal já fazem "&amp;R142&amp;" dias que você não tem qualquer tipo de contato",IF(R142&gt;'2. Banco de Dados'!$G$8,"Ligue para o "&amp;B142&amp;", você está dentro do prazo aceitável de contato, mas já fazem "&amp;R142&amp;" dias desde o seu último contato",""))))))</f>
        <v/>
      </c>
      <c r="V142" s="27" t="str">
        <f t="shared" si="11"/>
        <v/>
      </c>
      <c r="W142" s="138"/>
    </row>
    <row r="143" spans="2:23" ht="50.1" customHeight="1" x14ac:dyDescent="0.2">
      <c r="B143" s="131"/>
      <c r="C143" s="10" t="s">
        <v>5</v>
      </c>
      <c r="D143" s="10"/>
      <c r="E143" s="10"/>
      <c r="F143" s="11"/>
      <c r="G143" s="11"/>
      <c r="H143" s="11"/>
      <c r="I143" s="38"/>
      <c r="J143" s="132"/>
      <c r="K143" s="126"/>
      <c r="L143" s="11"/>
      <c r="M143" s="11"/>
      <c r="N143" s="11"/>
      <c r="O143" s="11"/>
      <c r="P143" s="127"/>
      <c r="Q143" s="137"/>
      <c r="R143" s="35" t="str">
        <f t="shared" ca="1" si="8"/>
        <v/>
      </c>
      <c r="S143" s="35" t="str">
        <f t="shared" si="9"/>
        <v/>
      </c>
      <c r="T143" s="35" t="str">
        <f t="shared" si="10"/>
        <v/>
      </c>
      <c r="U143" s="27" t="str">
        <f ca="1">IF(P143="Realizado","",IF(O143="Realizado","",IF(R143="","",IF(R143&lt;='2. Banco de Dados'!$G$8,"Você está dentro do prazo ótimo de contato com o (a) &amp;B8&amp;, não deixe o tempo passar, aproveite para fazer o follow up ainda hoje.",IF(R143&gt;'2. Banco de Dados'!$G$9,"O prazo aceitável para follow up já acabou, entre em contato com o(a) "&amp;B143&amp;" o quanto antes, afinal já fazem "&amp;R143&amp;" dias que você não tem qualquer tipo de contato",IF(R143&gt;'2. Banco de Dados'!$G$8,"Ligue para o "&amp;B143&amp;", você está dentro do prazo aceitável de contato, mas já fazem "&amp;R143&amp;" dias desde o seu último contato",""))))))</f>
        <v/>
      </c>
      <c r="V143" s="27" t="str">
        <f t="shared" si="11"/>
        <v/>
      </c>
      <c r="W143" s="138"/>
    </row>
    <row r="144" spans="2:23" ht="50.1" customHeight="1" x14ac:dyDescent="0.2">
      <c r="B144" s="131"/>
      <c r="C144" s="10" t="s">
        <v>5</v>
      </c>
      <c r="D144" s="10"/>
      <c r="E144" s="10"/>
      <c r="F144" s="11"/>
      <c r="G144" s="11"/>
      <c r="H144" s="11"/>
      <c r="I144" s="38"/>
      <c r="J144" s="132"/>
      <c r="K144" s="126"/>
      <c r="L144" s="11"/>
      <c r="M144" s="11"/>
      <c r="N144" s="11"/>
      <c r="O144" s="11"/>
      <c r="P144" s="127"/>
      <c r="Q144" s="137"/>
      <c r="R144" s="35" t="str">
        <f t="shared" ca="1" si="8"/>
        <v/>
      </c>
      <c r="S144" s="35" t="str">
        <f t="shared" si="9"/>
        <v/>
      </c>
      <c r="T144" s="35" t="str">
        <f t="shared" si="10"/>
        <v/>
      </c>
      <c r="U144" s="27" t="str">
        <f ca="1">IF(P144="Realizado","",IF(O144="Realizado","",IF(R144="","",IF(R144&lt;='2. Banco de Dados'!$G$8,"Você está dentro do prazo ótimo de contato com o (a) &amp;B8&amp;, não deixe o tempo passar, aproveite para fazer o follow up ainda hoje.",IF(R144&gt;'2. Banco de Dados'!$G$9,"O prazo aceitável para follow up já acabou, entre em contato com o(a) "&amp;B144&amp;" o quanto antes, afinal já fazem "&amp;R144&amp;" dias que você não tem qualquer tipo de contato",IF(R144&gt;'2. Banco de Dados'!$G$8,"Ligue para o "&amp;B144&amp;", você está dentro do prazo aceitável de contato, mas já fazem "&amp;R144&amp;" dias desde o seu último contato",""))))))</f>
        <v/>
      </c>
      <c r="V144" s="27" t="str">
        <f t="shared" si="11"/>
        <v/>
      </c>
      <c r="W144" s="138"/>
    </row>
    <row r="145" spans="2:23" ht="50.1" customHeight="1" x14ac:dyDescent="0.2">
      <c r="B145" s="131"/>
      <c r="C145" s="10" t="s">
        <v>5</v>
      </c>
      <c r="D145" s="10"/>
      <c r="E145" s="10"/>
      <c r="F145" s="11"/>
      <c r="G145" s="11"/>
      <c r="H145" s="11"/>
      <c r="I145" s="38"/>
      <c r="J145" s="132"/>
      <c r="K145" s="126"/>
      <c r="L145" s="11"/>
      <c r="M145" s="11"/>
      <c r="N145" s="11"/>
      <c r="O145" s="11"/>
      <c r="P145" s="127"/>
      <c r="Q145" s="137"/>
      <c r="R145" s="35" t="str">
        <f t="shared" ca="1" si="8"/>
        <v/>
      </c>
      <c r="S145" s="35" t="str">
        <f t="shared" si="9"/>
        <v/>
      </c>
      <c r="T145" s="35" t="str">
        <f t="shared" si="10"/>
        <v/>
      </c>
      <c r="U145" s="27" t="str">
        <f ca="1">IF(P145="Realizado","",IF(O145="Realizado","",IF(R145="","",IF(R145&lt;='2. Banco de Dados'!$G$8,"Você está dentro do prazo ótimo de contato com o (a) &amp;B8&amp;, não deixe o tempo passar, aproveite para fazer o follow up ainda hoje.",IF(R145&gt;'2. Banco de Dados'!$G$9,"O prazo aceitável para follow up já acabou, entre em contato com o(a) "&amp;B145&amp;" o quanto antes, afinal já fazem "&amp;R145&amp;" dias que você não tem qualquer tipo de contato",IF(R145&gt;'2. Banco de Dados'!$G$8,"Ligue para o "&amp;B145&amp;", você está dentro do prazo aceitável de contato, mas já fazem "&amp;R145&amp;" dias desde o seu último contato",""))))))</f>
        <v/>
      </c>
      <c r="V145" s="27" t="str">
        <f t="shared" si="11"/>
        <v/>
      </c>
      <c r="W145" s="138"/>
    </row>
    <row r="146" spans="2:23" ht="50.1" customHeight="1" x14ac:dyDescent="0.2">
      <c r="B146" s="131"/>
      <c r="C146" s="10" t="s">
        <v>5</v>
      </c>
      <c r="D146" s="10"/>
      <c r="E146" s="10"/>
      <c r="F146" s="11"/>
      <c r="G146" s="11"/>
      <c r="H146" s="11"/>
      <c r="I146" s="38"/>
      <c r="J146" s="132"/>
      <c r="K146" s="126"/>
      <c r="L146" s="11"/>
      <c r="M146" s="11"/>
      <c r="N146" s="11"/>
      <c r="O146" s="11"/>
      <c r="P146" s="127"/>
      <c r="Q146" s="137"/>
      <c r="R146" s="35" t="str">
        <f t="shared" ca="1" si="8"/>
        <v/>
      </c>
      <c r="S146" s="35" t="str">
        <f t="shared" si="9"/>
        <v/>
      </c>
      <c r="T146" s="35" t="str">
        <f t="shared" si="10"/>
        <v/>
      </c>
      <c r="U146" s="27" t="str">
        <f ca="1">IF(P146="Realizado","",IF(O146="Realizado","",IF(R146="","",IF(R146&lt;='2. Banco de Dados'!$G$8,"Você está dentro do prazo ótimo de contato com o (a) &amp;B8&amp;, não deixe o tempo passar, aproveite para fazer o follow up ainda hoje.",IF(R146&gt;'2. Banco de Dados'!$G$9,"O prazo aceitável para follow up já acabou, entre em contato com o(a) "&amp;B146&amp;" o quanto antes, afinal já fazem "&amp;R146&amp;" dias que você não tem qualquer tipo de contato",IF(R146&gt;'2. Banco de Dados'!$G$8,"Ligue para o "&amp;B146&amp;", você está dentro do prazo aceitável de contato, mas já fazem "&amp;R146&amp;" dias desde o seu último contato",""))))))</f>
        <v/>
      </c>
      <c r="V146" s="27" t="str">
        <f t="shared" si="11"/>
        <v/>
      </c>
      <c r="W146" s="138"/>
    </row>
    <row r="147" spans="2:23" ht="50.1" customHeight="1" x14ac:dyDescent="0.2">
      <c r="B147" s="131"/>
      <c r="C147" s="10" t="s">
        <v>5</v>
      </c>
      <c r="D147" s="10"/>
      <c r="E147" s="10"/>
      <c r="F147" s="11"/>
      <c r="G147" s="11"/>
      <c r="H147" s="11"/>
      <c r="I147" s="38"/>
      <c r="J147" s="132"/>
      <c r="K147" s="126"/>
      <c r="L147" s="11"/>
      <c r="M147" s="11"/>
      <c r="N147" s="11"/>
      <c r="O147" s="11"/>
      <c r="P147" s="127"/>
      <c r="Q147" s="137"/>
      <c r="R147" s="35" t="str">
        <f t="shared" ca="1" si="8"/>
        <v/>
      </c>
      <c r="S147" s="35" t="str">
        <f t="shared" si="9"/>
        <v/>
      </c>
      <c r="T147" s="35" t="str">
        <f t="shared" si="10"/>
        <v/>
      </c>
      <c r="U147" s="27" t="str">
        <f ca="1">IF(P147="Realizado","",IF(O147="Realizado","",IF(R147="","",IF(R147&lt;='2. Banco de Dados'!$G$8,"Você está dentro do prazo ótimo de contato com o (a) &amp;B8&amp;, não deixe o tempo passar, aproveite para fazer o follow up ainda hoje.",IF(R147&gt;'2. Banco de Dados'!$G$9,"O prazo aceitável para follow up já acabou, entre em contato com o(a) "&amp;B147&amp;" o quanto antes, afinal já fazem "&amp;R147&amp;" dias que você não tem qualquer tipo de contato",IF(R147&gt;'2. Banco de Dados'!$G$8,"Ligue para o "&amp;B147&amp;", você está dentro do prazo aceitável de contato, mas já fazem "&amp;R147&amp;" dias desde o seu último contato",""))))))</f>
        <v/>
      </c>
      <c r="V147" s="27" t="str">
        <f t="shared" si="11"/>
        <v/>
      </c>
      <c r="W147" s="138"/>
    </row>
    <row r="148" spans="2:23" ht="50.1" customHeight="1" x14ac:dyDescent="0.2">
      <c r="B148" s="131"/>
      <c r="C148" s="10" t="s">
        <v>5</v>
      </c>
      <c r="D148" s="10"/>
      <c r="E148" s="10"/>
      <c r="F148" s="11"/>
      <c r="G148" s="11"/>
      <c r="H148" s="11"/>
      <c r="I148" s="38"/>
      <c r="J148" s="132"/>
      <c r="K148" s="126"/>
      <c r="L148" s="11"/>
      <c r="M148" s="11"/>
      <c r="N148" s="11"/>
      <c r="O148" s="11"/>
      <c r="P148" s="127"/>
      <c r="Q148" s="137"/>
      <c r="R148" s="35" t="str">
        <f t="shared" ca="1" si="8"/>
        <v/>
      </c>
      <c r="S148" s="35" t="str">
        <f t="shared" si="9"/>
        <v/>
      </c>
      <c r="T148" s="35" t="str">
        <f t="shared" si="10"/>
        <v/>
      </c>
      <c r="U148" s="27" t="str">
        <f ca="1">IF(P148="Realizado","",IF(O148="Realizado","",IF(R148="","",IF(R148&lt;='2. Banco de Dados'!$G$8,"Você está dentro do prazo ótimo de contato com o (a) &amp;B8&amp;, não deixe o tempo passar, aproveite para fazer o follow up ainda hoje.",IF(R148&gt;'2. Banco de Dados'!$G$9,"O prazo aceitável para follow up já acabou, entre em contato com o(a) "&amp;B148&amp;" o quanto antes, afinal já fazem "&amp;R148&amp;" dias que você não tem qualquer tipo de contato",IF(R148&gt;'2. Banco de Dados'!$G$8,"Ligue para o "&amp;B148&amp;", você está dentro do prazo aceitável de contato, mas já fazem "&amp;R148&amp;" dias desde o seu último contato",""))))))</f>
        <v/>
      </c>
      <c r="V148" s="27" t="str">
        <f t="shared" si="11"/>
        <v/>
      </c>
      <c r="W148" s="138"/>
    </row>
    <row r="149" spans="2:23" ht="50.1" customHeight="1" x14ac:dyDescent="0.2">
      <c r="B149" s="131"/>
      <c r="C149" s="10" t="s">
        <v>5</v>
      </c>
      <c r="D149" s="10"/>
      <c r="E149" s="10"/>
      <c r="F149" s="11"/>
      <c r="G149" s="11"/>
      <c r="H149" s="11"/>
      <c r="I149" s="38"/>
      <c r="J149" s="132"/>
      <c r="K149" s="126"/>
      <c r="L149" s="11"/>
      <c r="M149" s="11"/>
      <c r="N149" s="11"/>
      <c r="O149" s="11"/>
      <c r="P149" s="127"/>
      <c r="Q149" s="137"/>
      <c r="R149" s="35" t="str">
        <f t="shared" ca="1" si="8"/>
        <v/>
      </c>
      <c r="S149" s="35" t="str">
        <f t="shared" si="9"/>
        <v/>
      </c>
      <c r="T149" s="35" t="str">
        <f t="shared" si="10"/>
        <v/>
      </c>
      <c r="U149" s="27" t="str">
        <f ca="1">IF(P149="Realizado","",IF(O149="Realizado","",IF(R149="","",IF(R149&lt;='2. Banco de Dados'!$G$8,"Você está dentro do prazo ótimo de contato com o (a) &amp;B8&amp;, não deixe o tempo passar, aproveite para fazer o follow up ainda hoje.",IF(R149&gt;'2. Banco de Dados'!$G$9,"O prazo aceitável para follow up já acabou, entre em contato com o(a) "&amp;B149&amp;" o quanto antes, afinal já fazem "&amp;R149&amp;" dias que você não tem qualquer tipo de contato",IF(R149&gt;'2. Banco de Dados'!$G$8,"Ligue para o "&amp;B149&amp;", você está dentro do prazo aceitável de contato, mas já fazem "&amp;R149&amp;" dias desde o seu último contato",""))))))</f>
        <v/>
      </c>
      <c r="V149" s="27" t="str">
        <f t="shared" si="11"/>
        <v/>
      </c>
      <c r="W149" s="138"/>
    </row>
    <row r="150" spans="2:23" ht="50.1" customHeight="1" x14ac:dyDescent="0.2">
      <c r="B150" s="131"/>
      <c r="C150" s="10" t="s">
        <v>5</v>
      </c>
      <c r="D150" s="10"/>
      <c r="E150" s="10"/>
      <c r="F150" s="11"/>
      <c r="G150" s="11"/>
      <c r="H150" s="11"/>
      <c r="I150" s="38"/>
      <c r="J150" s="132"/>
      <c r="K150" s="126"/>
      <c r="L150" s="11"/>
      <c r="M150" s="11"/>
      <c r="N150" s="11"/>
      <c r="O150" s="11"/>
      <c r="P150" s="127"/>
      <c r="Q150" s="137"/>
      <c r="R150" s="35" t="str">
        <f t="shared" ca="1" si="8"/>
        <v/>
      </c>
      <c r="S150" s="35" t="str">
        <f t="shared" si="9"/>
        <v/>
      </c>
      <c r="T150" s="35" t="str">
        <f t="shared" si="10"/>
        <v/>
      </c>
      <c r="U150" s="27" t="str">
        <f ca="1">IF(P150="Realizado","",IF(O150="Realizado","",IF(R150="","",IF(R150&lt;='2. Banco de Dados'!$G$8,"Você está dentro do prazo ótimo de contato com o (a) &amp;B8&amp;, não deixe o tempo passar, aproveite para fazer o follow up ainda hoje.",IF(R150&gt;'2. Banco de Dados'!$G$9,"O prazo aceitável para follow up já acabou, entre em contato com o(a) "&amp;B150&amp;" o quanto antes, afinal já fazem "&amp;R150&amp;" dias que você não tem qualquer tipo de contato",IF(R150&gt;'2. Banco de Dados'!$G$8,"Ligue para o "&amp;B150&amp;", você está dentro do prazo aceitável de contato, mas já fazem "&amp;R150&amp;" dias desde o seu último contato",""))))))</f>
        <v/>
      </c>
      <c r="V150" s="27" t="str">
        <f t="shared" si="11"/>
        <v/>
      </c>
      <c r="W150" s="138"/>
    </row>
    <row r="151" spans="2:23" ht="50.1" customHeight="1" x14ac:dyDescent="0.2">
      <c r="B151" s="131"/>
      <c r="C151" s="10" t="s">
        <v>5</v>
      </c>
      <c r="D151" s="10"/>
      <c r="E151" s="10"/>
      <c r="F151" s="11"/>
      <c r="G151" s="11"/>
      <c r="H151" s="11"/>
      <c r="I151" s="38"/>
      <c r="J151" s="132"/>
      <c r="K151" s="126"/>
      <c r="L151" s="11"/>
      <c r="M151" s="11"/>
      <c r="N151" s="11"/>
      <c r="O151" s="11"/>
      <c r="P151" s="127"/>
      <c r="Q151" s="137"/>
      <c r="R151" s="35" t="str">
        <f t="shared" ca="1" si="8"/>
        <v/>
      </c>
      <c r="S151" s="35" t="str">
        <f t="shared" si="9"/>
        <v/>
      </c>
      <c r="T151" s="35" t="str">
        <f t="shared" si="10"/>
        <v/>
      </c>
      <c r="U151" s="27" t="str">
        <f ca="1">IF(P151="Realizado","",IF(O151="Realizado","",IF(R151="","",IF(R151&lt;='2. Banco de Dados'!$G$8,"Você está dentro do prazo ótimo de contato com o (a) &amp;B8&amp;, não deixe o tempo passar, aproveite para fazer o follow up ainda hoje.",IF(R151&gt;'2. Banco de Dados'!$G$9,"O prazo aceitável para follow up já acabou, entre em contato com o(a) "&amp;B151&amp;" o quanto antes, afinal já fazem "&amp;R151&amp;" dias que você não tem qualquer tipo de contato",IF(R151&gt;'2. Banco de Dados'!$G$8,"Ligue para o "&amp;B151&amp;", você está dentro do prazo aceitável de contato, mas já fazem "&amp;R151&amp;" dias desde o seu último contato",""))))))</f>
        <v/>
      </c>
      <c r="V151" s="27" t="str">
        <f t="shared" si="11"/>
        <v/>
      </c>
      <c r="W151" s="138"/>
    </row>
    <row r="152" spans="2:23" ht="50.1" customHeight="1" x14ac:dyDescent="0.2">
      <c r="B152" s="131"/>
      <c r="C152" s="10" t="s">
        <v>5</v>
      </c>
      <c r="D152" s="10"/>
      <c r="E152" s="10"/>
      <c r="F152" s="11"/>
      <c r="G152" s="11"/>
      <c r="H152" s="11"/>
      <c r="I152" s="38"/>
      <c r="J152" s="132"/>
      <c r="K152" s="126"/>
      <c r="L152" s="11"/>
      <c r="M152" s="11"/>
      <c r="N152" s="11"/>
      <c r="O152" s="11"/>
      <c r="P152" s="127"/>
      <c r="Q152" s="137"/>
      <c r="R152" s="35" t="str">
        <f t="shared" ca="1" si="8"/>
        <v/>
      </c>
      <c r="S152" s="35" t="str">
        <f t="shared" si="9"/>
        <v/>
      </c>
      <c r="T152" s="35" t="str">
        <f t="shared" si="10"/>
        <v/>
      </c>
      <c r="U152" s="27" t="str">
        <f ca="1">IF(P152="Realizado","",IF(O152="Realizado","",IF(R152="","",IF(R152&lt;='2. Banco de Dados'!$G$8,"Você está dentro do prazo ótimo de contato com o (a) &amp;B8&amp;, não deixe o tempo passar, aproveite para fazer o follow up ainda hoje.",IF(R152&gt;'2. Banco de Dados'!$G$9,"O prazo aceitável para follow up já acabou, entre em contato com o(a) "&amp;B152&amp;" o quanto antes, afinal já fazem "&amp;R152&amp;" dias que você não tem qualquer tipo de contato",IF(R152&gt;'2. Banco de Dados'!$G$8,"Ligue para o "&amp;B152&amp;", você está dentro do prazo aceitável de contato, mas já fazem "&amp;R152&amp;" dias desde o seu último contato",""))))))</f>
        <v/>
      </c>
      <c r="V152" s="27" t="str">
        <f t="shared" si="11"/>
        <v/>
      </c>
      <c r="W152" s="138"/>
    </row>
    <row r="153" spans="2:23" ht="50.1" customHeight="1" x14ac:dyDescent="0.2">
      <c r="B153" s="131"/>
      <c r="C153" s="10" t="s">
        <v>5</v>
      </c>
      <c r="D153" s="10"/>
      <c r="E153" s="10"/>
      <c r="F153" s="11"/>
      <c r="G153" s="11"/>
      <c r="H153" s="11"/>
      <c r="I153" s="38"/>
      <c r="J153" s="132"/>
      <c r="K153" s="126"/>
      <c r="L153" s="11"/>
      <c r="M153" s="11"/>
      <c r="N153" s="11"/>
      <c r="O153" s="11"/>
      <c r="P153" s="127"/>
      <c r="Q153" s="137"/>
      <c r="R153" s="35" t="str">
        <f t="shared" ca="1" si="8"/>
        <v/>
      </c>
      <c r="S153" s="35" t="str">
        <f t="shared" si="9"/>
        <v/>
      </c>
      <c r="T153" s="35" t="str">
        <f t="shared" si="10"/>
        <v/>
      </c>
      <c r="U153" s="27" t="str">
        <f ca="1">IF(P153="Realizado","",IF(O153="Realizado","",IF(R153="","",IF(R153&lt;='2. Banco de Dados'!$G$8,"Você está dentro do prazo ótimo de contato com o (a) &amp;B8&amp;, não deixe o tempo passar, aproveite para fazer o follow up ainda hoje.",IF(R153&gt;'2. Banco de Dados'!$G$9,"O prazo aceitável para follow up já acabou, entre em contato com o(a) "&amp;B153&amp;" o quanto antes, afinal já fazem "&amp;R153&amp;" dias que você não tem qualquer tipo de contato",IF(R153&gt;'2. Banco de Dados'!$G$8,"Ligue para o "&amp;B153&amp;", você está dentro do prazo aceitável de contato, mas já fazem "&amp;R153&amp;" dias desde o seu último contato",""))))))</f>
        <v/>
      </c>
      <c r="V153" s="27" t="str">
        <f t="shared" si="11"/>
        <v/>
      </c>
      <c r="W153" s="138"/>
    </row>
    <row r="154" spans="2:23" ht="50.1" customHeight="1" x14ac:dyDescent="0.2">
      <c r="B154" s="131"/>
      <c r="C154" s="10" t="s">
        <v>5</v>
      </c>
      <c r="D154" s="10"/>
      <c r="E154" s="10"/>
      <c r="F154" s="11"/>
      <c r="G154" s="11"/>
      <c r="H154" s="11"/>
      <c r="I154" s="38"/>
      <c r="J154" s="132"/>
      <c r="K154" s="126"/>
      <c r="L154" s="11"/>
      <c r="M154" s="11"/>
      <c r="N154" s="11"/>
      <c r="O154" s="11"/>
      <c r="P154" s="127"/>
      <c r="Q154" s="137"/>
      <c r="R154" s="35" t="str">
        <f t="shared" ca="1" si="8"/>
        <v/>
      </c>
      <c r="S154" s="35" t="str">
        <f t="shared" si="9"/>
        <v/>
      </c>
      <c r="T154" s="35" t="str">
        <f t="shared" si="10"/>
        <v/>
      </c>
      <c r="U154" s="27" t="str">
        <f ca="1">IF(P154="Realizado","",IF(O154="Realizado","",IF(R154="","",IF(R154&lt;='2. Banco de Dados'!$G$8,"Você está dentro do prazo ótimo de contato com o (a) &amp;B8&amp;, não deixe o tempo passar, aproveite para fazer o follow up ainda hoje.",IF(R154&gt;'2. Banco de Dados'!$G$9,"O prazo aceitável para follow up já acabou, entre em contato com o(a) "&amp;B154&amp;" o quanto antes, afinal já fazem "&amp;R154&amp;" dias que você não tem qualquer tipo de contato",IF(R154&gt;'2. Banco de Dados'!$G$8,"Ligue para o "&amp;B154&amp;", você está dentro do prazo aceitável de contato, mas já fazem "&amp;R154&amp;" dias desde o seu último contato",""))))))</f>
        <v/>
      </c>
      <c r="V154" s="27" t="str">
        <f t="shared" si="11"/>
        <v/>
      </c>
      <c r="W154" s="138"/>
    </row>
    <row r="155" spans="2:23" ht="50.1" customHeight="1" x14ac:dyDescent="0.2">
      <c r="B155" s="131"/>
      <c r="C155" s="10" t="s">
        <v>5</v>
      </c>
      <c r="D155" s="10"/>
      <c r="E155" s="10"/>
      <c r="F155" s="11"/>
      <c r="G155" s="11"/>
      <c r="H155" s="11"/>
      <c r="I155" s="38"/>
      <c r="J155" s="132"/>
      <c r="K155" s="126"/>
      <c r="L155" s="11"/>
      <c r="M155" s="11"/>
      <c r="N155" s="11"/>
      <c r="O155" s="11"/>
      <c r="P155" s="127"/>
      <c r="Q155" s="137"/>
      <c r="R155" s="35" t="str">
        <f t="shared" ca="1" si="8"/>
        <v/>
      </c>
      <c r="S155" s="35" t="str">
        <f t="shared" si="9"/>
        <v/>
      </c>
      <c r="T155" s="35" t="str">
        <f t="shared" si="10"/>
        <v/>
      </c>
      <c r="U155" s="27" t="str">
        <f ca="1">IF(P155="Realizado","",IF(O155="Realizado","",IF(R155="","",IF(R155&lt;='2. Banco de Dados'!$G$8,"Você está dentro do prazo ótimo de contato com o (a) &amp;B8&amp;, não deixe o tempo passar, aproveite para fazer o follow up ainda hoje.",IF(R155&gt;'2. Banco de Dados'!$G$9,"O prazo aceitável para follow up já acabou, entre em contato com o(a) "&amp;B155&amp;" o quanto antes, afinal já fazem "&amp;R155&amp;" dias que você não tem qualquer tipo de contato",IF(R155&gt;'2. Banco de Dados'!$G$8,"Ligue para o "&amp;B155&amp;", você está dentro do prazo aceitável de contato, mas já fazem "&amp;R155&amp;" dias desde o seu último contato",""))))))</f>
        <v/>
      </c>
      <c r="V155" s="27" t="str">
        <f t="shared" si="11"/>
        <v/>
      </c>
      <c r="W155" s="138"/>
    </row>
    <row r="156" spans="2:23" ht="50.1" customHeight="1" x14ac:dyDescent="0.2">
      <c r="B156" s="131"/>
      <c r="C156" s="10" t="s">
        <v>5</v>
      </c>
      <c r="D156" s="10"/>
      <c r="E156" s="10"/>
      <c r="F156" s="11"/>
      <c r="G156" s="11"/>
      <c r="H156" s="11"/>
      <c r="I156" s="38"/>
      <c r="J156" s="132"/>
      <c r="K156" s="126"/>
      <c r="L156" s="11"/>
      <c r="M156" s="11"/>
      <c r="N156" s="11"/>
      <c r="O156" s="11"/>
      <c r="P156" s="127"/>
      <c r="Q156" s="137"/>
      <c r="R156" s="35" t="str">
        <f t="shared" ca="1" si="8"/>
        <v/>
      </c>
      <c r="S156" s="35" t="str">
        <f t="shared" si="9"/>
        <v/>
      </c>
      <c r="T156" s="35" t="str">
        <f t="shared" si="10"/>
        <v/>
      </c>
      <c r="U156" s="27" t="str">
        <f ca="1">IF(P156="Realizado","",IF(O156="Realizado","",IF(R156="","",IF(R156&lt;='2. Banco de Dados'!$G$8,"Você está dentro do prazo ótimo de contato com o (a) &amp;B8&amp;, não deixe o tempo passar, aproveite para fazer o follow up ainda hoje.",IF(R156&gt;'2. Banco de Dados'!$G$9,"O prazo aceitável para follow up já acabou, entre em contato com o(a) "&amp;B156&amp;" o quanto antes, afinal já fazem "&amp;R156&amp;" dias que você não tem qualquer tipo de contato",IF(R156&gt;'2. Banco de Dados'!$G$8,"Ligue para o "&amp;B156&amp;", você está dentro do prazo aceitável de contato, mas já fazem "&amp;R156&amp;" dias desde o seu último contato",""))))))</f>
        <v/>
      </c>
      <c r="V156" s="27" t="str">
        <f t="shared" si="11"/>
        <v/>
      </c>
      <c r="W156" s="138"/>
    </row>
    <row r="157" spans="2:23" ht="50.1" customHeight="1" x14ac:dyDescent="0.2">
      <c r="B157" s="131"/>
      <c r="C157" s="10" t="s">
        <v>5</v>
      </c>
      <c r="D157" s="10"/>
      <c r="E157" s="10"/>
      <c r="F157" s="11"/>
      <c r="G157" s="11"/>
      <c r="H157" s="11"/>
      <c r="I157" s="38"/>
      <c r="J157" s="132"/>
      <c r="K157" s="126"/>
      <c r="L157" s="11"/>
      <c r="M157" s="11"/>
      <c r="N157" s="11"/>
      <c r="O157" s="11"/>
      <c r="P157" s="127"/>
      <c r="Q157" s="137"/>
      <c r="R157" s="35" t="str">
        <f t="shared" ca="1" si="8"/>
        <v/>
      </c>
      <c r="S157" s="35" t="str">
        <f t="shared" si="9"/>
        <v/>
      </c>
      <c r="T157" s="35" t="str">
        <f t="shared" si="10"/>
        <v/>
      </c>
      <c r="U157" s="27" t="str">
        <f ca="1">IF(P157="Realizado","",IF(O157="Realizado","",IF(R157="","",IF(R157&lt;='2. Banco de Dados'!$G$8,"Você está dentro do prazo ótimo de contato com o (a) &amp;B8&amp;, não deixe o tempo passar, aproveite para fazer o follow up ainda hoje.",IF(R157&gt;'2. Banco de Dados'!$G$9,"O prazo aceitável para follow up já acabou, entre em contato com o(a) "&amp;B157&amp;" o quanto antes, afinal já fazem "&amp;R157&amp;" dias que você não tem qualquer tipo de contato",IF(R157&gt;'2. Banco de Dados'!$G$8,"Ligue para o "&amp;B157&amp;", você está dentro do prazo aceitável de contato, mas já fazem "&amp;R157&amp;" dias desde o seu último contato",""))))))</f>
        <v/>
      </c>
      <c r="V157" s="27" t="str">
        <f t="shared" si="11"/>
        <v/>
      </c>
      <c r="W157" s="138"/>
    </row>
    <row r="158" spans="2:23" ht="50.1" customHeight="1" x14ac:dyDescent="0.2">
      <c r="B158" s="131"/>
      <c r="C158" s="10" t="s">
        <v>5</v>
      </c>
      <c r="D158" s="10"/>
      <c r="E158" s="10"/>
      <c r="F158" s="11"/>
      <c r="G158" s="11"/>
      <c r="H158" s="11"/>
      <c r="I158" s="38"/>
      <c r="J158" s="132"/>
      <c r="K158" s="126"/>
      <c r="L158" s="11"/>
      <c r="M158" s="11"/>
      <c r="N158" s="11"/>
      <c r="O158" s="11"/>
      <c r="P158" s="127"/>
      <c r="Q158" s="137"/>
      <c r="R158" s="35" t="str">
        <f t="shared" ca="1" si="8"/>
        <v/>
      </c>
      <c r="S158" s="35" t="str">
        <f t="shared" si="9"/>
        <v/>
      </c>
      <c r="T158" s="35" t="str">
        <f t="shared" si="10"/>
        <v/>
      </c>
      <c r="U158" s="27" t="str">
        <f ca="1">IF(P158="Realizado","",IF(O158="Realizado","",IF(R158="","",IF(R158&lt;='2. Banco de Dados'!$G$8,"Você está dentro do prazo ótimo de contato com o (a) &amp;B8&amp;, não deixe o tempo passar, aproveite para fazer o follow up ainda hoje.",IF(R158&gt;'2. Banco de Dados'!$G$9,"O prazo aceitável para follow up já acabou, entre em contato com o(a) "&amp;B158&amp;" o quanto antes, afinal já fazem "&amp;R158&amp;" dias que você não tem qualquer tipo de contato",IF(R158&gt;'2. Banco de Dados'!$G$8,"Ligue para o "&amp;B158&amp;", você está dentro do prazo aceitável de contato, mas já fazem "&amp;R158&amp;" dias desde o seu último contato",""))))))</f>
        <v/>
      </c>
      <c r="V158" s="27" t="str">
        <f t="shared" si="11"/>
        <v/>
      </c>
      <c r="W158" s="138"/>
    </row>
    <row r="159" spans="2:23" ht="50.1" customHeight="1" x14ac:dyDescent="0.2">
      <c r="B159" s="131"/>
      <c r="C159" s="10" t="s">
        <v>5</v>
      </c>
      <c r="D159" s="10"/>
      <c r="E159" s="10"/>
      <c r="F159" s="11"/>
      <c r="G159" s="11"/>
      <c r="H159" s="11"/>
      <c r="I159" s="38"/>
      <c r="J159" s="132"/>
      <c r="K159" s="126"/>
      <c r="L159" s="11"/>
      <c r="M159" s="11"/>
      <c r="N159" s="11"/>
      <c r="O159" s="11"/>
      <c r="P159" s="127"/>
      <c r="Q159" s="137"/>
      <c r="R159" s="35" t="str">
        <f t="shared" ca="1" si="8"/>
        <v/>
      </c>
      <c r="S159" s="35" t="str">
        <f t="shared" si="9"/>
        <v/>
      </c>
      <c r="T159" s="35" t="str">
        <f t="shared" si="10"/>
        <v/>
      </c>
      <c r="U159" s="27" t="str">
        <f ca="1">IF(P159="Realizado","",IF(O159="Realizado","",IF(R159="","",IF(R159&lt;='2. Banco de Dados'!$G$8,"Você está dentro do prazo ótimo de contato com o (a) &amp;B8&amp;, não deixe o tempo passar, aproveite para fazer o follow up ainda hoje.",IF(R159&gt;'2. Banco de Dados'!$G$9,"O prazo aceitável para follow up já acabou, entre em contato com o(a) "&amp;B159&amp;" o quanto antes, afinal já fazem "&amp;R159&amp;" dias que você não tem qualquer tipo de contato",IF(R159&gt;'2. Banco de Dados'!$G$8,"Ligue para o "&amp;B159&amp;", você está dentro do prazo aceitável de contato, mas já fazem "&amp;R159&amp;" dias desde o seu último contato",""))))))</f>
        <v/>
      </c>
      <c r="V159" s="27" t="str">
        <f t="shared" si="11"/>
        <v/>
      </c>
      <c r="W159" s="138"/>
    </row>
    <row r="160" spans="2:23" ht="50.1" customHeight="1" x14ac:dyDescent="0.2">
      <c r="B160" s="131"/>
      <c r="C160" s="10" t="s">
        <v>5</v>
      </c>
      <c r="D160" s="10"/>
      <c r="E160" s="10"/>
      <c r="F160" s="11"/>
      <c r="G160" s="11"/>
      <c r="H160" s="11"/>
      <c r="I160" s="38"/>
      <c r="J160" s="132"/>
      <c r="K160" s="126"/>
      <c r="L160" s="11"/>
      <c r="M160" s="11"/>
      <c r="N160" s="11"/>
      <c r="O160" s="11"/>
      <c r="P160" s="127"/>
      <c r="Q160" s="137"/>
      <c r="R160" s="35" t="str">
        <f t="shared" ca="1" si="8"/>
        <v/>
      </c>
      <c r="S160" s="35" t="str">
        <f t="shared" si="9"/>
        <v/>
      </c>
      <c r="T160" s="35" t="str">
        <f t="shared" si="10"/>
        <v/>
      </c>
      <c r="U160" s="27" t="str">
        <f ca="1">IF(P160="Realizado","",IF(O160="Realizado","",IF(R160="","",IF(R160&lt;='2. Banco de Dados'!$G$8,"Você está dentro do prazo ótimo de contato com o (a) &amp;B8&amp;, não deixe o tempo passar, aproveite para fazer o follow up ainda hoje.",IF(R160&gt;'2. Banco de Dados'!$G$9,"O prazo aceitável para follow up já acabou, entre em contato com o(a) "&amp;B160&amp;" o quanto antes, afinal já fazem "&amp;R160&amp;" dias que você não tem qualquer tipo de contato",IF(R160&gt;'2. Banco de Dados'!$G$8,"Ligue para o "&amp;B160&amp;", você está dentro do prazo aceitável de contato, mas já fazem "&amp;R160&amp;" dias desde o seu último contato",""))))))</f>
        <v/>
      </c>
      <c r="V160" s="27" t="str">
        <f t="shared" si="11"/>
        <v/>
      </c>
      <c r="W160" s="138"/>
    </row>
    <row r="161" spans="2:23" ht="50.1" customHeight="1" x14ac:dyDescent="0.2">
      <c r="B161" s="131"/>
      <c r="C161" s="10" t="s">
        <v>5</v>
      </c>
      <c r="D161" s="10"/>
      <c r="E161" s="10"/>
      <c r="F161" s="11"/>
      <c r="G161" s="11"/>
      <c r="H161" s="11"/>
      <c r="I161" s="38"/>
      <c r="J161" s="132"/>
      <c r="K161" s="126"/>
      <c r="L161" s="11"/>
      <c r="M161" s="11"/>
      <c r="N161" s="11"/>
      <c r="O161" s="11"/>
      <c r="P161" s="127"/>
      <c r="Q161" s="137"/>
      <c r="R161" s="35" t="str">
        <f t="shared" ca="1" si="8"/>
        <v/>
      </c>
      <c r="S161" s="35" t="str">
        <f t="shared" si="9"/>
        <v/>
      </c>
      <c r="T161" s="35" t="str">
        <f t="shared" si="10"/>
        <v/>
      </c>
      <c r="U161" s="27" t="str">
        <f ca="1">IF(P161="Realizado","",IF(O161="Realizado","",IF(R161="","",IF(R161&lt;='2. Banco de Dados'!$G$8,"Você está dentro do prazo ótimo de contato com o (a) &amp;B8&amp;, não deixe o tempo passar, aproveite para fazer o follow up ainda hoje.",IF(R161&gt;'2. Banco de Dados'!$G$9,"O prazo aceitável para follow up já acabou, entre em contato com o(a) "&amp;B161&amp;" o quanto antes, afinal já fazem "&amp;R161&amp;" dias que você não tem qualquer tipo de contato",IF(R161&gt;'2. Banco de Dados'!$G$8,"Ligue para o "&amp;B161&amp;", você está dentro do prazo aceitável de contato, mas já fazem "&amp;R161&amp;" dias desde o seu último contato",""))))))</f>
        <v/>
      </c>
      <c r="V161" s="27" t="str">
        <f t="shared" si="11"/>
        <v/>
      </c>
      <c r="W161" s="138"/>
    </row>
    <row r="162" spans="2:23" ht="50.1" customHeight="1" x14ac:dyDescent="0.2">
      <c r="B162" s="131"/>
      <c r="C162" s="10" t="s">
        <v>5</v>
      </c>
      <c r="D162" s="10"/>
      <c r="E162" s="10"/>
      <c r="F162" s="11"/>
      <c r="G162" s="11"/>
      <c r="H162" s="11"/>
      <c r="I162" s="38"/>
      <c r="J162" s="132"/>
      <c r="K162" s="126"/>
      <c r="L162" s="11"/>
      <c r="M162" s="11"/>
      <c r="N162" s="11"/>
      <c r="O162" s="11"/>
      <c r="P162" s="127"/>
      <c r="Q162" s="137"/>
      <c r="R162" s="35" t="str">
        <f t="shared" ca="1" si="8"/>
        <v/>
      </c>
      <c r="S162" s="35" t="str">
        <f t="shared" si="9"/>
        <v/>
      </c>
      <c r="T162" s="35" t="str">
        <f t="shared" si="10"/>
        <v/>
      </c>
      <c r="U162" s="27" t="str">
        <f ca="1">IF(P162="Realizado","",IF(O162="Realizado","",IF(R162="","",IF(R162&lt;='2. Banco de Dados'!$G$8,"Você está dentro do prazo ótimo de contato com o (a) &amp;B8&amp;, não deixe o tempo passar, aproveite para fazer o follow up ainda hoje.",IF(R162&gt;'2. Banco de Dados'!$G$9,"O prazo aceitável para follow up já acabou, entre em contato com o(a) "&amp;B162&amp;" o quanto antes, afinal já fazem "&amp;R162&amp;" dias que você não tem qualquer tipo de contato",IF(R162&gt;'2. Banco de Dados'!$G$8,"Ligue para o "&amp;B162&amp;", você está dentro do prazo aceitável de contato, mas já fazem "&amp;R162&amp;" dias desde o seu último contato",""))))))</f>
        <v/>
      </c>
      <c r="V162" s="27" t="str">
        <f t="shared" si="11"/>
        <v/>
      </c>
      <c r="W162" s="138"/>
    </row>
    <row r="163" spans="2:23" ht="50.1" customHeight="1" x14ac:dyDescent="0.2">
      <c r="B163" s="131"/>
      <c r="C163" s="10" t="s">
        <v>5</v>
      </c>
      <c r="D163" s="10"/>
      <c r="E163" s="10"/>
      <c r="F163" s="11"/>
      <c r="G163" s="11"/>
      <c r="H163" s="11"/>
      <c r="I163" s="38"/>
      <c r="J163" s="132"/>
      <c r="K163" s="126"/>
      <c r="L163" s="11"/>
      <c r="M163" s="11"/>
      <c r="N163" s="11"/>
      <c r="O163" s="11"/>
      <c r="P163" s="127"/>
      <c r="Q163" s="137"/>
      <c r="R163" s="35" t="str">
        <f t="shared" ca="1" si="8"/>
        <v/>
      </c>
      <c r="S163" s="35" t="str">
        <f t="shared" si="9"/>
        <v/>
      </c>
      <c r="T163" s="35" t="str">
        <f t="shared" si="10"/>
        <v/>
      </c>
      <c r="U163" s="27" t="str">
        <f ca="1">IF(P163="Realizado","",IF(O163="Realizado","",IF(R163="","",IF(R163&lt;='2. Banco de Dados'!$G$8,"Você está dentro do prazo ótimo de contato com o (a) &amp;B8&amp;, não deixe o tempo passar, aproveite para fazer o follow up ainda hoje.",IF(R163&gt;'2. Banco de Dados'!$G$9,"O prazo aceitável para follow up já acabou, entre em contato com o(a) "&amp;B163&amp;" o quanto antes, afinal já fazem "&amp;R163&amp;" dias que você não tem qualquer tipo de contato",IF(R163&gt;'2. Banco de Dados'!$G$8,"Ligue para o "&amp;B163&amp;", você está dentro do prazo aceitável de contato, mas já fazem "&amp;R163&amp;" dias desde o seu último contato",""))))))</f>
        <v/>
      </c>
      <c r="V163" s="27" t="str">
        <f t="shared" si="11"/>
        <v/>
      </c>
      <c r="W163" s="138"/>
    </row>
    <row r="164" spans="2:23" ht="50.1" customHeight="1" x14ac:dyDescent="0.2">
      <c r="B164" s="131"/>
      <c r="C164" s="10" t="s">
        <v>5</v>
      </c>
      <c r="D164" s="10"/>
      <c r="E164" s="10"/>
      <c r="F164" s="11"/>
      <c r="G164" s="11"/>
      <c r="H164" s="11"/>
      <c r="I164" s="38"/>
      <c r="J164" s="132"/>
      <c r="K164" s="126"/>
      <c r="L164" s="11"/>
      <c r="M164" s="11"/>
      <c r="N164" s="11"/>
      <c r="O164" s="11"/>
      <c r="P164" s="127"/>
      <c r="Q164" s="137"/>
      <c r="R164" s="35" t="str">
        <f t="shared" ca="1" si="8"/>
        <v/>
      </c>
      <c r="S164" s="35" t="str">
        <f t="shared" si="9"/>
        <v/>
      </c>
      <c r="T164" s="35" t="str">
        <f t="shared" si="10"/>
        <v/>
      </c>
      <c r="U164" s="27" t="str">
        <f ca="1">IF(P164="Realizado","",IF(O164="Realizado","",IF(R164="","",IF(R164&lt;='2. Banco de Dados'!$G$8,"Você está dentro do prazo ótimo de contato com o (a) &amp;B8&amp;, não deixe o tempo passar, aproveite para fazer o follow up ainda hoje.",IF(R164&gt;'2. Banco de Dados'!$G$9,"O prazo aceitável para follow up já acabou, entre em contato com o(a) "&amp;B164&amp;" o quanto antes, afinal já fazem "&amp;R164&amp;" dias que você não tem qualquer tipo de contato",IF(R164&gt;'2. Banco de Dados'!$G$8,"Ligue para o "&amp;B164&amp;", você está dentro do prazo aceitável de contato, mas já fazem "&amp;R164&amp;" dias desde o seu último contato",""))))))</f>
        <v/>
      </c>
      <c r="V164" s="27" t="str">
        <f t="shared" si="11"/>
        <v/>
      </c>
      <c r="W164" s="138"/>
    </row>
    <row r="165" spans="2:23" ht="50.1" customHeight="1" x14ac:dyDescent="0.2">
      <c r="B165" s="131"/>
      <c r="C165" s="10" t="s">
        <v>5</v>
      </c>
      <c r="D165" s="10"/>
      <c r="E165" s="10"/>
      <c r="F165" s="11"/>
      <c r="G165" s="11"/>
      <c r="H165" s="11"/>
      <c r="I165" s="38"/>
      <c r="J165" s="132"/>
      <c r="K165" s="126"/>
      <c r="L165" s="11"/>
      <c r="M165" s="11"/>
      <c r="N165" s="11"/>
      <c r="O165" s="11"/>
      <c r="P165" s="127"/>
      <c r="Q165" s="137"/>
      <c r="R165" s="35" t="str">
        <f t="shared" ca="1" si="8"/>
        <v/>
      </c>
      <c r="S165" s="35" t="str">
        <f t="shared" si="9"/>
        <v/>
      </c>
      <c r="T165" s="35" t="str">
        <f t="shared" si="10"/>
        <v/>
      </c>
      <c r="U165" s="27" t="str">
        <f ca="1">IF(P165="Realizado","",IF(O165="Realizado","",IF(R165="","",IF(R165&lt;='2. Banco de Dados'!$G$8,"Você está dentro do prazo ótimo de contato com o (a) &amp;B8&amp;, não deixe o tempo passar, aproveite para fazer o follow up ainda hoje.",IF(R165&gt;'2. Banco de Dados'!$G$9,"O prazo aceitável para follow up já acabou, entre em contato com o(a) "&amp;B165&amp;" o quanto antes, afinal já fazem "&amp;R165&amp;" dias que você não tem qualquer tipo de contato",IF(R165&gt;'2. Banco de Dados'!$G$8,"Ligue para o "&amp;B165&amp;", você está dentro do prazo aceitável de contato, mas já fazem "&amp;R165&amp;" dias desde o seu último contato",""))))))</f>
        <v/>
      </c>
      <c r="V165" s="27" t="str">
        <f t="shared" si="11"/>
        <v/>
      </c>
      <c r="W165" s="138"/>
    </row>
    <row r="166" spans="2:23" ht="50.1" customHeight="1" x14ac:dyDescent="0.2">
      <c r="B166" s="131"/>
      <c r="C166" s="10" t="s">
        <v>5</v>
      </c>
      <c r="D166" s="10"/>
      <c r="E166" s="10"/>
      <c r="F166" s="11"/>
      <c r="G166" s="11"/>
      <c r="H166" s="11"/>
      <c r="I166" s="38"/>
      <c r="J166" s="132"/>
      <c r="K166" s="126"/>
      <c r="L166" s="11"/>
      <c r="M166" s="11"/>
      <c r="N166" s="11"/>
      <c r="O166" s="11"/>
      <c r="P166" s="127"/>
      <c r="Q166" s="137"/>
      <c r="R166" s="35" t="str">
        <f t="shared" ca="1" si="8"/>
        <v/>
      </c>
      <c r="S166" s="35" t="str">
        <f t="shared" si="9"/>
        <v/>
      </c>
      <c r="T166" s="35" t="str">
        <f t="shared" si="10"/>
        <v/>
      </c>
      <c r="U166" s="27" t="str">
        <f ca="1">IF(P166="Realizado","",IF(O166="Realizado","",IF(R166="","",IF(R166&lt;='2. Banco de Dados'!$G$8,"Você está dentro do prazo ótimo de contato com o (a) &amp;B8&amp;, não deixe o tempo passar, aproveite para fazer o follow up ainda hoje.",IF(R166&gt;'2. Banco de Dados'!$G$9,"O prazo aceitável para follow up já acabou, entre em contato com o(a) "&amp;B166&amp;" o quanto antes, afinal já fazem "&amp;R166&amp;" dias que você não tem qualquer tipo de contato",IF(R166&gt;'2. Banco de Dados'!$G$8,"Ligue para o "&amp;B166&amp;", você está dentro do prazo aceitável de contato, mas já fazem "&amp;R166&amp;" dias desde o seu último contato",""))))))</f>
        <v/>
      </c>
      <c r="V166" s="27" t="str">
        <f t="shared" si="11"/>
        <v/>
      </c>
      <c r="W166" s="138"/>
    </row>
    <row r="167" spans="2:23" ht="50.1" customHeight="1" x14ac:dyDescent="0.2">
      <c r="B167" s="131"/>
      <c r="C167" s="10" t="s">
        <v>5</v>
      </c>
      <c r="D167" s="10"/>
      <c r="E167" s="10"/>
      <c r="F167" s="11"/>
      <c r="G167" s="11"/>
      <c r="H167" s="11"/>
      <c r="I167" s="38"/>
      <c r="J167" s="132"/>
      <c r="K167" s="126"/>
      <c r="L167" s="11"/>
      <c r="M167" s="11"/>
      <c r="N167" s="11"/>
      <c r="O167" s="11"/>
      <c r="P167" s="127"/>
      <c r="Q167" s="137"/>
      <c r="R167" s="35" t="str">
        <f t="shared" ca="1" si="8"/>
        <v/>
      </c>
      <c r="S167" s="35" t="str">
        <f t="shared" si="9"/>
        <v/>
      </c>
      <c r="T167" s="35" t="str">
        <f t="shared" si="10"/>
        <v/>
      </c>
      <c r="U167" s="27" t="str">
        <f ca="1">IF(P167="Realizado","",IF(O167="Realizado","",IF(R167="","",IF(R167&lt;='2. Banco de Dados'!$G$8,"Você está dentro do prazo ótimo de contato com o (a) &amp;B8&amp;, não deixe o tempo passar, aproveite para fazer o follow up ainda hoje.",IF(R167&gt;'2. Banco de Dados'!$G$9,"O prazo aceitável para follow up já acabou, entre em contato com o(a) "&amp;B167&amp;" o quanto antes, afinal já fazem "&amp;R167&amp;" dias que você não tem qualquer tipo de contato",IF(R167&gt;'2. Banco de Dados'!$G$8,"Ligue para o "&amp;B167&amp;", você está dentro do prazo aceitável de contato, mas já fazem "&amp;R167&amp;" dias desde o seu último contato",""))))))</f>
        <v/>
      </c>
      <c r="V167" s="27" t="str">
        <f t="shared" si="11"/>
        <v/>
      </c>
      <c r="W167" s="138"/>
    </row>
    <row r="168" spans="2:23" ht="50.1" customHeight="1" x14ac:dyDescent="0.2">
      <c r="B168" s="131"/>
      <c r="C168" s="10" t="s">
        <v>5</v>
      </c>
      <c r="D168" s="10"/>
      <c r="E168" s="10"/>
      <c r="F168" s="11"/>
      <c r="G168" s="11"/>
      <c r="H168" s="11"/>
      <c r="I168" s="38"/>
      <c r="J168" s="132"/>
      <c r="K168" s="126"/>
      <c r="L168" s="11"/>
      <c r="M168" s="11"/>
      <c r="N168" s="11"/>
      <c r="O168" s="11"/>
      <c r="P168" s="127"/>
      <c r="Q168" s="137"/>
      <c r="R168" s="35" t="str">
        <f t="shared" ca="1" si="8"/>
        <v/>
      </c>
      <c r="S168" s="35" t="str">
        <f t="shared" si="9"/>
        <v/>
      </c>
      <c r="T168" s="35" t="str">
        <f t="shared" si="10"/>
        <v/>
      </c>
      <c r="U168" s="27" t="str">
        <f ca="1">IF(P168="Realizado","",IF(O168="Realizado","",IF(R168="","",IF(R168&lt;='2. Banco de Dados'!$G$8,"Você está dentro do prazo ótimo de contato com o (a) &amp;B8&amp;, não deixe o tempo passar, aproveite para fazer o follow up ainda hoje.",IF(R168&gt;'2. Banco de Dados'!$G$9,"O prazo aceitável para follow up já acabou, entre em contato com o(a) "&amp;B168&amp;" o quanto antes, afinal já fazem "&amp;R168&amp;" dias que você não tem qualquer tipo de contato",IF(R168&gt;'2. Banco de Dados'!$G$8,"Ligue para o "&amp;B168&amp;", você está dentro do prazo aceitável de contato, mas já fazem "&amp;R168&amp;" dias desde o seu último contato",""))))))</f>
        <v/>
      </c>
      <c r="V168" s="27" t="str">
        <f t="shared" si="11"/>
        <v/>
      </c>
      <c r="W168" s="138"/>
    </row>
    <row r="169" spans="2:23" ht="50.1" customHeight="1" x14ac:dyDescent="0.2">
      <c r="B169" s="131"/>
      <c r="C169" s="10" t="s">
        <v>5</v>
      </c>
      <c r="D169" s="10"/>
      <c r="E169" s="10"/>
      <c r="F169" s="11"/>
      <c r="G169" s="11"/>
      <c r="H169" s="11"/>
      <c r="I169" s="38"/>
      <c r="J169" s="132"/>
      <c r="K169" s="126"/>
      <c r="L169" s="11"/>
      <c r="M169" s="11"/>
      <c r="N169" s="11"/>
      <c r="O169" s="11"/>
      <c r="P169" s="127"/>
      <c r="Q169" s="137"/>
      <c r="R169" s="35" t="str">
        <f t="shared" ca="1" si="8"/>
        <v/>
      </c>
      <c r="S169" s="35" t="str">
        <f t="shared" si="9"/>
        <v/>
      </c>
      <c r="T169" s="35" t="str">
        <f t="shared" si="10"/>
        <v/>
      </c>
      <c r="U169" s="27" t="str">
        <f ca="1">IF(P169="Realizado","",IF(O169="Realizado","",IF(R169="","",IF(R169&lt;='2. Banco de Dados'!$G$8,"Você está dentro do prazo ótimo de contato com o (a) &amp;B8&amp;, não deixe o tempo passar, aproveite para fazer o follow up ainda hoje.",IF(R169&gt;'2. Banco de Dados'!$G$9,"O prazo aceitável para follow up já acabou, entre em contato com o(a) "&amp;B169&amp;" o quanto antes, afinal já fazem "&amp;R169&amp;" dias que você não tem qualquer tipo de contato",IF(R169&gt;'2. Banco de Dados'!$G$8,"Ligue para o "&amp;B169&amp;", você está dentro do prazo aceitável de contato, mas já fazem "&amp;R169&amp;" dias desde o seu último contato",""))))))</f>
        <v/>
      </c>
      <c r="V169" s="27" t="str">
        <f t="shared" si="11"/>
        <v/>
      </c>
      <c r="W169" s="138"/>
    </row>
    <row r="170" spans="2:23" ht="50.1" customHeight="1" x14ac:dyDescent="0.2">
      <c r="B170" s="131"/>
      <c r="C170" s="10" t="s">
        <v>5</v>
      </c>
      <c r="D170" s="10"/>
      <c r="E170" s="10"/>
      <c r="F170" s="11"/>
      <c r="G170" s="11"/>
      <c r="H170" s="11"/>
      <c r="I170" s="38"/>
      <c r="J170" s="132"/>
      <c r="K170" s="126"/>
      <c r="L170" s="11"/>
      <c r="M170" s="11"/>
      <c r="N170" s="11"/>
      <c r="O170" s="11"/>
      <c r="P170" s="127"/>
      <c r="Q170" s="137"/>
      <c r="R170" s="35" t="str">
        <f t="shared" ca="1" si="8"/>
        <v/>
      </c>
      <c r="S170" s="35" t="str">
        <f t="shared" si="9"/>
        <v/>
      </c>
      <c r="T170" s="35" t="str">
        <f t="shared" si="10"/>
        <v/>
      </c>
      <c r="U170" s="27" t="str">
        <f ca="1">IF(P170="Realizado","",IF(O170="Realizado","",IF(R170="","",IF(R170&lt;='2. Banco de Dados'!$G$8,"Você está dentro do prazo ótimo de contato com o (a) &amp;B8&amp;, não deixe o tempo passar, aproveite para fazer o follow up ainda hoje.",IF(R170&gt;'2. Banco de Dados'!$G$9,"O prazo aceitável para follow up já acabou, entre em contato com o(a) "&amp;B170&amp;" o quanto antes, afinal já fazem "&amp;R170&amp;" dias que você não tem qualquer tipo de contato",IF(R170&gt;'2. Banco de Dados'!$G$8,"Ligue para o "&amp;B170&amp;", você está dentro do prazo aceitável de contato, mas já fazem "&amp;R170&amp;" dias desde o seu último contato",""))))))</f>
        <v/>
      </c>
      <c r="V170" s="27" t="str">
        <f t="shared" si="11"/>
        <v/>
      </c>
      <c r="W170" s="138"/>
    </row>
    <row r="171" spans="2:23" ht="50.1" customHeight="1" x14ac:dyDescent="0.2">
      <c r="B171" s="131"/>
      <c r="C171" s="10" t="s">
        <v>5</v>
      </c>
      <c r="D171" s="10"/>
      <c r="E171" s="10"/>
      <c r="F171" s="11"/>
      <c r="G171" s="11"/>
      <c r="H171" s="11"/>
      <c r="I171" s="38"/>
      <c r="J171" s="132"/>
      <c r="K171" s="126"/>
      <c r="L171" s="11"/>
      <c r="M171" s="11"/>
      <c r="N171" s="11"/>
      <c r="O171" s="11"/>
      <c r="P171" s="127"/>
      <c r="Q171" s="137"/>
      <c r="R171" s="35" t="str">
        <f t="shared" ca="1" si="8"/>
        <v/>
      </c>
      <c r="S171" s="35" t="str">
        <f t="shared" si="9"/>
        <v/>
      </c>
      <c r="T171" s="35" t="str">
        <f t="shared" si="10"/>
        <v/>
      </c>
      <c r="U171" s="27" t="str">
        <f ca="1">IF(P171="Realizado","",IF(O171="Realizado","",IF(R171="","",IF(R171&lt;='2. Banco de Dados'!$G$8,"Você está dentro do prazo ótimo de contato com o (a) &amp;B8&amp;, não deixe o tempo passar, aproveite para fazer o follow up ainda hoje.",IF(R171&gt;'2. Banco de Dados'!$G$9,"O prazo aceitável para follow up já acabou, entre em contato com o(a) "&amp;B171&amp;" o quanto antes, afinal já fazem "&amp;R171&amp;" dias que você não tem qualquer tipo de contato",IF(R171&gt;'2. Banco de Dados'!$G$8,"Ligue para o "&amp;B171&amp;", você está dentro do prazo aceitável de contato, mas já fazem "&amp;R171&amp;" dias desde o seu último contato",""))))))</f>
        <v/>
      </c>
      <c r="V171" s="27" t="str">
        <f t="shared" si="11"/>
        <v/>
      </c>
      <c r="W171" s="138"/>
    </row>
    <row r="172" spans="2:23" ht="50.1" customHeight="1" x14ac:dyDescent="0.2">
      <c r="B172" s="131"/>
      <c r="C172" s="10" t="s">
        <v>5</v>
      </c>
      <c r="D172" s="10"/>
      <c r="E172" s="10"/>
      <c r="F172" s="11"/>
      <c r="G172" s="11"/>
      <c r="H172" s="11"/>
      <c r="I172" s="38"/>
      <c r="J172" s="132"/>
      <c r="K172" s="126"/>
      <c r="L172" s="11"/>
      <c r="M172" s="11"/>
      <c r="N172" s="11"/>
      <c r="O172" s="11"/>
      <c r="P172" s="127"/>
      <c r="Q172" s="137"/>
      <c r="R172" s="35" t="str">
        <f t="shared" ca="1" si="8"/>
        <v/>
      </c>
      <c r="S172" s="35" t="str">
        <f t="shared" si="9"/>
        <v/>
      </c>
      <c r="T172" s="35" t="str">
        <f t="shared" si="10"/>
        <v/>
      </c>
      <c r="U172" s="27" t="str">
        <f ca="1">IF(P172="Realizado","",IF(O172="Realizado","",IF(R172="","",IF(R172&lt;='2. Banco de Dados'!$G$8,"Você está dentro do prazo ótimo de contato com o (a) &amp;B8&amp;, não deixe o tempo passar, aproveite para fazer o follow up ainda hoje.",IF(R172&gt;'2. Banco de Dados'!$G$9,"O prazo aceitável para follow up já acabou, entre em contato com o(a) "&amp;B172&amp;" o quanto antes, afinal já fazem "&amp;R172&amp;" dias que você não tem qualquer tipo de contato",IF(R172&gt;'2. Banco de Dados'!$G$8,"Ligue para o "&amp;B172&amp;", você está dentro do prazo aceitável de contato, mas já fazem "&amp;R172&amp;" dias desde o seu último contato",""))))))</f>
        <v/>
      </c>
      <c r="V172" s="27" t="str">
        <f t="shared" si="11"/>
        <v/>
      </c>
      <c r="W172" s="138"/>
    </row>
    <row r="173" spans="2:23" ht="50.1" customHeight="1" x14ac:dyDescent="0.2">
      <c r="B173" s="131"/>
      <c r="C173" s="10" t="s">
        <v>5</v>
      </c>
      <c r="D173" s="10"/>
      <c r="E173" s="10"/>
      <c r="F173" s="11"/>
      <c r="G173" s="11"/>
      <c r="H173" s="11"/>
      <c r="I173" s="38"/>
      <c r="J173" s="132"/>
      <c r="K173" s="126"/>
      <c r="L173" s="11"/>
      <c r="M173" s="11"/>
      <c r="N173" s="11"/>
      <c r="O173" s="11"/>
      <c r="P173" s="127"/>
      <c r="Q173" s="137"/>
      <c r="R173" s="35" t="str">
        <f t="shared" ca="1" si="8"/>
        <v/>
      </c>
      <c r="S173" s="35" t="str">
        <f t="shared" si="9"/>
        <v/>
      </c>
      <c r="T173" s="35" t="str">
        <f t="shared" si="10"/>
        <v/>
      </c>
      <c r="U173" s="27" t="str">
        <f ca="1">IF(P173="Realizado","",IF(O173="Realizado","",IF(R173="","",IF(R173&lt;='2. Banco de Dados'!$G$8,"Você está dentro do prazo ótimo de contato com o (a) &amp;B8&amp;, não deixe o tempo passar, aproveite para fazer o follow up ainda hoje.",IF(R173&gt;'2. Banco de Dados'!$G$9,"O prazo aceitável para follow up já acabou, entre em contato com o(a) "&amp;B173&amp;" o quanto antes, afinal já fazem "&amp;R173&amp;" dias que você não tem qualquer tipo de contato",IF(R173&gt;'2. Banco de Dados'!$G$8,"Ligue para o "&amp;B173&amp;", você está dentro do prazo aceitável de contato, mas já fazem "&amp;R173&amp;" dias desde o seu último contato",""))))))</f>
        <v/>
      </c>
      <c r="V173" s="27" t="str">
        <f t="shared" si="11"/>
        <v/>
      </c>
      <c r="W173" s="138"/>
    </row>
    <row r="174" spans="2:23" ht="50.1" customHeight="1" x14ac:dyDescent="0.2">
      <c r="B174" s="131"/>
      <c r="C174" s="10" t="s">
        <v>5</v>
      </c>
      <c r="D174" s="10"/>
      <c r="E174" s="10"/>
      <c r="F174" s="11"/>
      <c r="G174" s="11"/>
      <c r="H174" s="11"/>
      <c r="I174" s="38"/>
      <c r="J174" s="132"/>
      <c r="K174" s="126"/>
      <c r="L174" s="11"/>
      <c r="M174" s="11"/>
      <c r="N174" s="11"/>
      <c r="O174" s="11"/>
      <c r="P174" s="127"/>
      <c r="Q174" s="137"/>
      <c r="R174" s="35" t="str">
        <f t="shared" ca="1" si="8"/>
        <v/>
      </c>
      <c r="S174" s="35" t="str">
        <f t="shared" si="9"/>
        <v/>
      </c>
      <c r="T174" s="35" t="str">
        <f t="shared" si="10"/>
        <v/>
      </c>
      <c r="U174" s="27" t="str">
        <f ca="1">IF(P174="Realizado","",IF(O174="Realizado","",IF(R174="","",IF(R174&lt;='2. Banco de Dados'!$G$8,"Você está dentro do prazo ótimo de contato com o (a) &amp;B8&amp;, não deixe o tempo passar, aproveite para fazer o follow up ainda hoje.",IF(R174&gt;'2. Banco de Dados'!$G$9,"O prazo aceitável para follow up já acabou, entre em contato com o(a) "&amp;B174&amp;" o quanto antes, afinal já fazem "&amp;R174&amp;" dias que você não tem qualquer tipo de contato",IF(R174&gt;'2. Banco de Dados'!$G$8,"Ligue para o "&amp;B174&amp;", você está dentro do prazo aceitável de contato, mas já fazem "&amp;R174&amp;" dias desde o seu último contato",""))))))</f>
        <v/>
      </c>
      <c r="V174" s="27" t="str">
        <f t="shared" si="11"/>
        <v/>
      </c>
      <c r="W174" s="138"/>
    </row>
    <row r="175" spans="2:23" ht="50.1" customHeight="1" x14ac:dyDescent="0.2">
      <c r="B175" s="131"/>
      <c r="C175" s="10" t="s">
        <v>5</v>
      </c>
      <c r="D175" s="10"/>
      <c r="E175" s="10"/>
      <c r="F175" s="11"/>
      <c r="G175" s="11"/>
      <c r="H175" s="11"/>
      <c r="I175" s="38"/>
      <c r="J175" s="132"/>
      <c r="K175" s="126"/>
      <c r="L175" s="11"/>
      <c r="M175" s="11"/>
      <c r="N175" s="11"/>
      <c r="O175" s="11"/>
      <c r="P175" s="127"/>
      <c r="Q175" s="137"/>
      <c r="R175" s="35" t="str">
        <f t="shared" ca="1" si="8"/>
        <v/>
      </c>
      <c r="S175" s="35" t="str">
        <f t="shared" si="9"/>
        <v/>
      </c>
      <c r="T175" s="35" t="str">
        <f t="shared" si="10"/>
        <v/>
      </c>
      <c r="U175" s="27" t="str">
        <f ca="1">IF(P175="Realizado","",IF(O175="Realizado","",IF(R175="","",IF(R175&lt;='2. Banco de Dados'!$G$8,"Você está dentro do prazo ótimo de contato com o (a) &amp;B8&amp;, não deixe o tempo passar, aproveite para fazer o follow up ainda hoje.",IF(R175&gt;'2. Banco de Dados'!$G$9,"O prazo aceitável para follow up já acabou, entre em contato com o(a) "&amp;B175&amp;" o quanto antes, afinal já fazem "&amp;R175&amp;" dias que você não tem qualquer tipo de contato",IF(R175&gt;'2. Banco de Dados'!$G$8,"Ligue para o "&amp;B175&amp;", você está dentro do prazo aceitável de contato, mas já fazem "&amp;R175&amp;" dias desde o seu último contato",""))))))</f>
        <v/>
      </c>
      <c r="V175" s="27" t="str">
        <f t="shared" si="11"/>
        <v/>
      </c>
      <c r="W175" s="138"/>
    </row>
    <row r="176" spans="2:23" ht="50.1" customHeight="1" x14ac:dyDescent="0.2">
      <c r="B176" s="131"/>
      <c r="C176" s="10" t="s">
        <v>5</v>
      </c>
      <c r="D176" s="10"/>
      <c r="E176" s="10"/>
      <c r="F176" s="11"/>
      <c r="G176" s="11"/>
      <c r="H176" s="11"/>
      <c r="I176" s="38"/>
      <c r="J176" s="132"/>
      <c r="K176" s="126"/>
      <c r="L176" s="11"/>
      <c r="M176" s="11"/>
      <c r="N176" s="11"/>
      <c r="O176" s="11"/>
      <c r="P176" s="127"/>
      <c r="Q176" s="137"/>
      <c r="R176" s="35" t="str">
        <f t="shared" ca="1" si="8"/>
        <v/>
      </c>
      <c r="S176" s="35" t="str">
        <f t="shared" si="9"/>
        <v/>
      </c>
      <c r="T176" s="35" t="str">
        <f t="shared" si="10"/>
        <v/>
      </c>
      <c r="U176" s="27" t="str">
        <f ca="1">IF(P176="Realizado","",IF(O176="Realizado","",IF(R176="","",IF(R176&lt;='2. Banco de Dados'!$G$8,"Você está dentro do prazo ótimo de contato com o (a) &amp;B8&amp;, não deixe o tempo passar, aproveite para fazer o follow up ainda hoje.",IF(R176&gt;'2. Banco de Dados'!$G$9,"O prazo aceitável para follow up já acabou, entre em contato com o(a) "&amp;B176&amp;" o quanto antes, afinal já fazem "&amp;R176&amp;" dias que você não tem qualquer tipo de contato",IF(R176&gt;'2. Banco de Dados'!$G$8,"Ligue para o "&amp;B176&amp;", você está dentro do prazo aceitável de contato, mas já fazem "&amp;R176&amp;" dias desde o seu último contato",""))))))</f>
        <v/>
      </c>
      <c r="V176" s="27" t="str">
        <f t="shared" si="11"/>
        <v/>
      </c>
      <c r="W176" s="138"/>
    </row>
    <row r="177" spans="2:23" ht="50.1" customHeight="1" x14ac:dyDescent="0.2">
      <c r="B177" s="131"/>
      <c r="C177" s="10" t="s">
        <v>5</v>
      </c>
      <c r="D177" s="10"/>
      <c r="E177" s="10"/>
      <c r="F177" s="11"/>
      <c r="G177" s="11"/>
      <c r="H177" s="11"/>
      <c r="I177" s="38"/>
      <c r="J177" s="132"/>
      <c r="K177" s="126"/>
      <c r="L177" s="11"/>
      <c r="M177" s="11"/>
      <c r="N177" s="11"/>
      <c r="O177" s="11"/>
      <c r="P177" s="127"/>
      <c r="Q177" s="137"/>
      <c r="R177" s="35" t="str">
        <f t="shared" ca="1" si="8"/>
        <v/>
      </c>
      <c r="S177" s="35" t="str">
        <f t="shared" si="9"/>
        <v/>
      </c>
      <c r="T177" s="35" t="str">
        <f t="shared" si="10"/>
        <v/>
      </c>
      <c r="U177" s="27" t="str">
        <f ca="1">IF(P177="Realizado","",IF(O177="Realizado","",IF(R177="","",IF(R177&lt;='2. Banco de Dados'!$G$8,"Você está dentro do prazo ótimo de contato com o (a) &amp;B8&amp;, não deixe o tempo passar, aproveite para fazer o follow up ainda hoje.",IF(R177&gt;'2. Banco de Dados'!$G$9,"O prazo aceitável para follow up já acabou, entre em contato com o(a) "&amp;B177&amp;" o quanto antes, afinal já fazem "&amp;R177&amp;" dias que você não tem qualquer tipo de contato",IF(R177&gt;'2. Banco de Dados'!$G$8,"Ligue para o "&amp;B177&amp;", você está dentro do prazo aceitável de contato, mas já fazem "&amp;R177&amp;" dias desde o seu último contato",""))))))</f>
        <v/>
      </c>
      <c r="V177" s="27" t="str">
        <f t="shared" si="11"/>
        <v/>
      </c>
      <c r="W177" s="138"/>
    </row>
    <row r="178" spans="2:23" ht="50.1" customHeight="1" x14ac:dyDescent="0.2">
      <c r="B178" s="131"/>
      <c r="C178" s="10" t="s">
        <v>5</v>
      </c>
      <c r="D178" s="10"/>
      <c r="E178" s="10"/>
      <c r="F178" s="11"/>
      <c r="G178" s="11"/>
      <c r="H178" s="11"/>
      <c r="I178" s="38"/>
      <c r="J178" s="132"/>
      <c r="K178" s="126"/>
      <c r="L178" s="11"/>
      <c r="M178" s="11"/>
      <c r="N178" s="11"/>
      <c r="O178" s="11"/>
      <c r="P178" s="127"/>
      <c r="Q178" s="137"/>
      <c r="R178" s="35" t="str">
        <f t="shared" ca="1" si="8"/>
        <v/>
      </c>
      <c r="S178" s="35" t="str">
        <f t="shared" si="9"/>
        <v/>
      </c>
      <c r="T178" s="35" t="str">
        <f t="shared" si="10"/>
        <v/>
      </c>
      <c r="U178" s="27" t="str">
        <f ca="1">IF(P178="Realizado","",IF(O178="Realizado","",IF(R178="","",IF(R178&lt;='2. Banco de Dados'!$G$8,"Você está dentro do prazo ótimo de contato com o (a) &amp;B8&amp;, não deixe o tempo passar, aproveite para fazer o follow up ainda hoje.",IF(R178&gt;'2. Banco de Dados'!$G$9,"O prazo aceitável para follow up já acabou, entre em contato com o(a) "&amp;B178&amp;" o quanto antes, afinal já fazem "&amp;R178&amp;" dias que você não tem qualquer tipo de contato",IF(R178&gt;'2. Banco de Dados'!$G$8,"Ligue para o "&amp;B178&amp;", você está dentro do prazo aceitável de contato, mas já fazem "&amp;R178&amp;" dias desde o seu último contato",""))))))</f>
        <v/>
      </c>
      <c r="V178" s="27" t="str">
        <f t="shared" si="11"/>
        <v/>
      </c>
      <c r="W178" s="138"/>
    </row>
    <row r="179" spans="2:23" ht="50.1" customHeight="1" x14ac:dyDescent="0.2">
      <c r="B179" s="131"/>
      <c r="C179" s="10" t="s">
        <v>5</v>
      </c>
      <c r="D179" s="10"/>
      <c r="E179" s="10"/>
      <c r="F179" s="11"/>
      <c r="G179" s="11"/>
      <c r="H179" s="11"/>
      <c r="I179" s="38"/>
      <c r="J179" s="132"/>
      <c r="K179" s="126"/>
      <c r="L179" s="11"/>
      <c r="M179" s="11"/>
      <c r="N179" s="11"/>
      <c r="O179" s="11"/>
      <c r="P179" s="127"/>
      <c r="Q179" s="137"/>
      <c r="R179" s="35" t="str">
        <f t="shared" ca="1" si="8"/>
        <v/>
      </c>
      <c r="S179" s="35" t="str">
        <f t="shared" si="9"/>
        <v/>
      </c>
      <c r="T179" s="35" t="str">
        <f t="shared" si="10"/>
        <v/>
      </c>
      <c r="U179" s="27" t="str">
        <f ca="1">IF(P179="Realizado","",IF(O179="Realizado","",IF(R179="","",IF(R179&lt;='2. Banco de Dados'!$G$8,"Você está dentro do prazo ótimo de contato com o (a) &amp;B8&amp;, não deixe o tempo passar, aproveite para fazer o follow up ainda hoje.",IF(R179&gt;'2. Banco de Dados'!$G$9,"O prazo aceitável para follow up já acabou, entre em contato com o(a) "&amp;B179&amp;" o quanto antes, afinal já fazem "&amp;R179&amp;" dias que você não tem qualquer tipo de contato",IF(R179&gt;'2. Banco de Dados'!$G$8,"Ligue para o "&amp;B179&amp;", você está dentro do prazo aceitável de contato, mas já fazem "&amp;R179&amp;" dias desde o seu último contato",""))))))</f>
        <v/>
      </c>
      <c r="V179" s="27" t="str">
        <f t="shared" si="11"/>
        <v/>
      </c>
      <c r="W179" s="138"/>
    </row>
    <row r="180" spans="2:23" ht="50.1" customHeight="1" x14ac:dyDescent="0.2">
      <c r="B180" s="131"/>
      <c r="C180" s="10" t="s">
        <v>5</v>
      </c>
      <c r="D180" s="10"/>
      <c r="E180" s="10"/>
      <c r="F180" s="11"/>
      <c r="G180" s="11"/>
      <c r="H180" s="11"/>
      <c r="I180" s="38"/>
      <c r="J180" s="132"/>
      <c r="K180" s="126"/>
      <c r="L180" s="11"/>
      <c r="M180" s="11"/>
      <c r="N180" s="11"/>
      <c r="O180" s="11"/>
      <c r="P180" s="127"/>
      <c r="Q180" s="137"/>
      <c r="R180" s="35" t="str">
        <f t="shared" ca="1" si="8"/>
        <v/>
      </c>
      <c r="S180" s="35" t="str">
        <f t="shared" si="9"/>
        <v/>
      </c>
      <c r="T180" s="35" t="str">
        <f t="shared" si="10"/>
        <v/>
      </c>
      <c r="U180" s="27" t="str">
        <f ca="1">IF(P180="Realizado","",IF(O180="Realizado","",IF(R180="","",IF(R180&lt;='2. Banco de Dados'!$G$8,"Você está dentro do prazo ótimo de contato com o (a) &amp;B8&amp;, não deixe o tempo passar, aproveite para fazer o follow up ainda hoje.",IF(R180&gt;'2. Banco de Dados'!$G$9,"O prazo aceitável para follow up já acabou, entre em contato com o(a) "&amp;B180&amp;" o quanto antes, afinal já fazem "&amp;R180&amp;" dias que você não tem qualquer tipo de contato",IF(R180&gt;'2. Banco de Dados'!$G$8,"Ligue para o "&amp;B180&amp;", você está dentro do prazo aceitável de contato, mas já fazem "&amp;R180&amp;" dias desde o seu último contato",""))))))</f>
        <v/>
      </c>
      <c r="V180" s="27" t="str">
        <f t="shared" si="11"/>
        <v/>
      </c>
      <c r="W180" s="138"/>
    </row>
    <row r="181" spans="2:23" ht="50.1" customHeight="1" x14ac:dyDescent="0.2">
      <c r="B181" s="131"/>
      <c r="C181" s="10" t="s">
        <v>5</v>
      </c>
      <c r="D181" s="10"/>
      <c r="E181" s="10"/>
      <c r="F181" s="11"/>
      <c r="G181" s="11"/>
      <c r="H181" s="11"/>
      <c r="I181" s="38"/>
      <c r="J181" s="132"/>
      <c r="K181" s="126"/>
      <c r="L181" s="11"/>
      <c r="M181" s="11"/>
      <c r="N181" s="11"/>
      <c r="O181" s="11"/>
      <c r="P181" s="127"/>
      <c r="Q181" s="137"/>
      <c r="R181" s="35" t="str">
        <f t="shared" ca="1" si="8"/>
        <v/>
      </c>
      <c r="S181" s="35" t="str">
        <f t="shared" si="9"/>
        <v/>
      </c>
      <c r="T181" s="35" t="str">
        <f t="shared" si="10"/>
        <v/>
      </c>
      <c r="U181" s="27" t="str">
        <f ca="1">IF(P181="Realizado","",IF(O181="Realizado","",IF(R181="","",IF(R181&lt;='2. Banco de Dados'!$G$8,"Você está dentro do prazo ótimo de contato com o (a) &amp;B8&amp;, não deixe o tempo passar, aproveite para fazer o follow up ainda hoje.",IF(R181&gt;'2. Banco de Dados'!$G$9,"O prazo aceitável para follow up já acabou, entre em contato com o(a) "&amp;B181&amp;" o quanto antes, afinal já fazem "&amp;R181&amp;" dias que você não tem qualquer tipo de contato",IF(R181&gt;'2. Banco de Dados'!$G$8,"Ligue para o "&amp;B181&amp;", você está dentro do prazo aceitável de contato, mas já fazem "&amp;R181&amp;" dias desde o seu último contato",""))))))</f>
        <v/>
      </c>
      <c r="V181" s="27" t="str">
        <f t="shared" si="11"/>
        <v/>
      </c>
      <c r="W181" s="138"/>
    </row>
    <row r="182" spans="2:23" ht="50.1" customHeight="1" x14ac:dyDescent="0.2">
      <c r="B182" s="131"/>
      <c r="C182" s="10" t="s">
        <v>5</v>
      </c>
      <c r="D182" s="10"/>
      <c r="E182" s="10"/>
      <c r="F182" s="11"/>
      <c r="G182" s="11"/>
      <c r="H182" s="11"/>
      <c r="I182" s="38"/>
      <c r="J182" s="132"/>
      <c r="K182" s="126"/>
      <c r="L182" s="11"/>
      <c r="M182" s="11"/>
      <c r="N182" s="11"/>
      <c r="O182" s="11"/>
      <c r="P182" s="127"/>
      <c r="Q182" s="137"/>
      <c r="R182" s="35" t="str">
        <f t="shared" ca="1" si="8"/>
        <v/>
      </c>
      <c r="S182" s="35" t="str">
        <f t="shared" si="9"/>
        <v/>
      </c>
      <c r="T182" s="35" t="str">
        <f t="shared" si="10"/>
        <v/>
      </c>
      <c r="U182" s="27" t="str">
        <f ca="1">IF(P182="Realizado","",IF(O182="Realizado","",IF(R182="","",IF(R182&lt;='2. Banco de Dados'!$G$8,"Você está dentro do prazo ótimo de contato com o (a) &amp;B8&amp;, não deixe o tempo passar, aproveite para fazer o follow up ainda hoje.",IF(R182&gt;'2. Banco de Dados'!$G$9,"O prazo aceitável para follow up já acabou, entre em contato com o(a) "&amp;B182&amp;" o quanto antes, afinal já fazem "&amp;R182&amp;" dias que você não tem qualquer tipo de contato",IF(R182&gt;'2. Banco de Dados'!$G$8,"Ligue para o "&amp;B182&amp;", você está dentro do prazo aceitável de contato, mas já fazem "&amp;R182&amp;" dias desde o seu último contato",""))))))</f>
        <v/>
      </c>
      <c r="V182" s="27" t="str">
        <f t="shared" si="11"/>
        <v/>
      </c>
      <c r="W182" s="138"/>
    </row>
    <row r="183" spans="2:23" ht="50.1" customHeight="1" x14ac:dyDescent="0.2">
      <c r="B183" s="131"/>
      <c r="C183" s="10" t="s">
        <v>5</v>
      </c>
      <c r="D183" s="10"/>
      <c r="E183" s="10"/>
      <c r="F183" s="11"/>
      <c r="G183" s="11"/>
      <c r="H183" s="11"/>
      <c r="I183" s="38"/>
      <c r="J183" s="132"/>
      <c r="K183" s="126"/>
      <c r="L183" s="11"/>
      <c r="M183" s="11"/>
      <c r="N183" s="11"/>
      <c r="O183" s="11"/>
      <c r="P183" s="127"/>
      <c r="Q183" s="137"/>
      <c r="R183" s="35" t="str">
        <f t="shared" ca="1" si="8"/>
        <v/>
      </c>
      <c r="S183" s="35" t="str">
        <f t="shared" si="9"/>
        <v/>
      </c>
      <c r="T183" s="35" t="str">
        <f t="shared" si="10"/>
        <v/>
      </c>
      <c r="U183" s="27" t="str">
        <f ca="1">IF(P183="Realizado","",IF(O183="Realizado","",IF(R183="","",IF(R183&lt;='2. Banco de Dados'!$G$8,"Você está dentro do prazo ótimo de contato com o (a) &amp;B8&amp;, não deixe o tempo passar, aproveite para fazer o follow up ainda hoje.",IF(R183&gt;'2. Banco de Dados'!$G$9,"O prazo aceitável para follow up já acabou, entre em contato com o(a) "&amp;B183&amp;" o quanto antes, afinal já fazem "&amp;R183&amp;" dias que você não tem qualquer tipo de contato",IF(R183&gt;'2. Banco de Dados'!$G$8,"Ligue para o "&amp;B183&amp;", você está dentro do prazo aceitável de contato, mas já fazem "&amp;R183&amp;" dias desde o seu último contato",""))))))</f>
        <v/>
      </c>
      <c r="V183" s="27" t="str">
        <f t="shared" si="11"/>
        <v/>
      </c>
      <c r="W183" s="138"/>
    </row>
    <row r="184" spans="2:23" ht="50.1" customHeight="1" x14ac:dyDescent="0.2">
      <c r="B184" s="131"/>
      <c r="C184" s="10" t="s">
        <v>5</v>
      </c>
      <c r="D184" s="10"/>
      <c r="E184" s="10"/>
      <c r="F184" s="11"/>
      <c r="G184" s="11"/>
      <c r="H184" s="11"/>
      <c r="I184" s="38"/>
      <c r="J184" s="132"/>
      <c r="K184" s="126"/>
      <c r="L184" s="11"/>
      <c r="M184" s="11"/>
      <c r="N184" s="11"/>
      <c r="O184" s="11"/>
      <c r="P184" s="127"/>
      <c r="Q184" s="137"/>
      <c r="R184" s="35" t="str">
        <f t="shared" ca="1" si="8"/>
        <v/>
      </c>
      <c r="S184" s="35" t="str">
        <f t="shared" si="9"/>
        <v/>
      </c>
      <c r="T184" s="35" t="str">
        <f t="shared" si="10"/>
        <v/>
      </c>
      <c r="U184" s="27" t="str">
        <f ca="1">IF(P184="Realizado","",IF(O184="Realizado","",IF(R184="","",IF(R184&lt;='2. Banco de Dados'!$G$8,"Você está dentro do prazo ótimo de contato com o (a) &amp;B8&amp;, não deixe o tempo passar, aproveite para fazer o follow up ainda hoje.",IF(R184&gt;'2. Banco de Dados'!$G$9,"O prazo aceitável para follow up já acabou, entre em contato com o(a) "&amp;B184&amp;" o quanto antes, afinal já fazem "&amp;R184&amp;" dias que você não tem qualquer tipo de contato",IF(R184&gt;'2. Banco de Dados'!$G$8,"Ligue para o "&amp;B184&amp;", você está dentro do prazo aceitável de contato, mas já fazem "&amp;R184&amp;" dias desde o seu último contato",""))))))</f>
        <v/>
      </c>
      <c r="V184" s="27" t="str">
        <f t="shared" si="11"/>
        <v/>
      </c>
      <c r="W184" s="138"/>
    </row>
    <row r="185" spans="2:23" ht="50.1" customHeight="1" x14ac:dyDescent="0.2">
      <c r="B185" s="131"/>
      <c r="C185" s="10" t="s">
        <v>5</v>
      </c>
      <c r="D185" s="10"/>
      <c r="E185" s="10"/>
      <c r="F185" s="11"/>
      <c r="G185" s="11"/>
      <c r="H185" s="11"/>
      <c r="I185" s="38"/>
      <c r="J185" s="132"/>
      <c r="K185" s="126"/>
      <c r="L185" s="11"/>
      <c r="M185" s="11"/>
      <c r="N185" s="11"/>
      <c r="O185" s="11"/>
      <c r="P185" s="127"/>
      <c r="Q185" s="137"/>
      <c r="R185" s="35" t="str">
        <f t="shared" ca="1" si="8"/>
        <v/>
      </c>
      <c r="S185" s="35" t="str">
        <f t="shared" si="9"/>
        <v/>
      </c>
      <c r="T185" s="35" t="str">
        <f t="shared" si="10"/>
        <v/>
      </c>
      <c r="U185" s="27" t="str">
        <f ca="1">IF(P185="Realizado","",IF(O185="Realizado","",IF(R185="","",IF(R185&lt;='2. Banco de Dados'!$G$8,"Você está dentro do prazo ótimo de contato com o (a) &amp;B8&amp;, não deixe o tempo passar, aproveite para fazer o follow up ainda hoje.",IF(R185&gt;'2. Banco de Dados'!$G$9,"O prazo aceitável para follow up já acabou, entre em contato com o(a) "&amp;B185&amp;" o quanto antes, afinal já fazem "&amp;R185&amp;" dias que você não tem qualquer tipo de contato",IF(R185&gt;'2. Banco de Dados'!$G$8,"Ligue para o "&amp;B185&amp;", você está dentro do prazo aceitável de contato, mas já fazem "&amp;R185&amp;" dias desde o seu último contato",""))))))</f>
        <v/>
      </c>
      <c r="V185" s="27" t="str">
        <f t="shared" si="11"/>
        <v/>
      </c>
      <c r="W185" s="138"/>
    </row>
    <row r="186" spans="2:23" ht="50.1" customHeight="1" x14ac:dyDescent="0.2">
      <c r="B186" s="131"/>
      <c r="C186" s="10" t="s">
        <v>5</v>
      </c>
      <c r="D186" s="10"/>
      <c r="E186" s="10"/>
      <c r="F186" s="11"/>
      <c r="G186" s="11"/>
      <c r="H186" s="11"/>
      <c r="I186" s="38"/>
      <c r="J186" s="132"/>
      <c r="K186" s="126"/>
      <c r="L186" s="11"/>
      <c r="M186" s="11"/>
      <c r="N186" s="11"/>
      <c r="O186" s="11"/>
      <c r="P186" s="127"/>
      <c r="Q186" s="137"/>
      <c r="R186" s="35" t="str">
        <f t="shared" ca="1" si="8"/>
        <v/>
      </c>
      <c r="S186" s="35" t="str">
        <f t="shared" si="9"/>
        <v/>
      </c>
      <c r="T186" s="35" t="str">
        <f t="shared" si="10"/>
        <v/>
      </c>
      <c r="U186" s="27" t="str">
        <f ca="1">IF(P186="Realizado","",IF(O186="Realizado","",IF(R186="","",IF(R186&lt;='2. Banco de Dados'!$G$8,"Você está dentro do prazo ótimo de contato com o (a) &amp;B8&amp;, não deixe o tempo passar, aproveite para fazer o follow up ainda hoje.",IF(R186&gt;'2. Banco de Dados'!$G$9,"O prazo aceitável para follow up já acabou, entre em contato com o(a) "&amp;B186&amp;" o quanto antes, afinal já fazem "&amp;R186&amp;" dias que você não tem qualquer tipo de contato",IF(R186&gt;'2. Banco de Dados'!$G$8,"Ligue para o "&amp;B186&amp;", você está dentro do prazo aceitável de contato, mas já fazem "&amp;R186&amp;" dias desde o seu último contato",""))))))</f>
        <v/>
      </c>
      <c r="V186" s="27" t="str">
        <f t="shared" si="11"/>
        <v/>
      </c>
      <c r="W186" s="138"/>
    </row>
    <row r="187" spans="2:23" ht="50.1" customHeight="1" x14ac:dyDescent="0.2">
      <c r="B187" s="131"/>
      <c r="C187" s="10" t="s">
        <v>5</v>
      </c>
      <c r="D187" s="10"/>
      <c r="E187" s="10"/>
      <c r="F187" s="11"/>
      <c r="G187" s="11"/>
      <c r="H187" s="11"/>
      <c r="I187" s="38"/>
      <c r="J187" s="132"/>
      <c r="K187" s="126"/>
      <c r="L187" s="11"/>
      <c r="M187" s="11"/>
      <c r="N187" s="11"/>
      <c r="O187" s="11"/>
      <c r="P187" s="127"/>
      <c r="Q187" s="137"/>
      <c r="R187" s="35" t="str">
        <f t="shared" ca="1" si="8"/>
        <v/>
      </c>
      <c r="S187" s="35" t="str">
        <f t="shared" si="9"/>
        <v/>
      </c>
      <c r="T187" s="35" t="str">
        <f t="shared" si="10"/>
        <v/>
      </c>
      <c r="U187" s="27" t="str">
        <f ca="1">IF(P187="Realizado","",IF(O187="Realizado","",IF(R187="","",IF(R187&lt;='2. Banco de Dados'!$G$8,"Você está dentro do prazo ótimo de contato com o (a) &amp;B8&amp;, não deixe o tempo passar, aproveite para fazer o follow up ainda hoje.",IF(R187&gt;'2. Banco de Dados'!$G$9,"O prazo aceitável para follow up já acabou, entre em contato com o(a) "&amp;B187&amp;" o quanto antes, afinal já fazem "&amp;R187&amp;" dias que você não tem qualquer tipo de contato",IF(R187&gt;'2. Banco de Dados'!$G$8,"Ligue para o "&amp;B187&amp;", você está dentro do prazo aceitável de contato, mas já fazem "&amp;R187&amp;" dias desde o seu último contato",""))))))</f>
        <v/>
      </c>
      <c r="V187" s="27" t="str">
        <f t="shared" si="11"/>
        <v/>
      </c>
      <c r="W187" s="138"/>
    </row>
    <row r="188" spans="2:23" ht="50.1" customHeight="1" x14ac:dyDescent="0.2">
      <c r="B188" s="131"/>
      <c r="C188" s="10" t="s">
        <v>5</v>
      </c>
      <c r="D188" s="10"/>
      <c r="E188" s="10"/>
      <c r="F188" s="11"/>
      <c r="G188" s="11"/>
      <c r="H188" s="11"/>
      <c r="I188" s="38"/>
      <c r="J188" s="132"/>
      <c r="K188" s="126"/>
      <c r="L188" s="11"/>
      <c r="M188" s="11"/>
      <c r="N188" s="11"/>
      <c r="O188" s="11"/>
      <c r="P188" s="127"/>
      <c r="Q188" s="137"/>
      <c r="R188" s="35" t="str">
        <f t="shared" ca="1" si="8"/>
        <v/>
      </c>
      <c r="S188" s="35" t="str">
        <f t="shared" si="9"/>
        <v/>
      </c>
      <c r="T188" s="35" t="str">
        <f t="shared" si="10"/>
        <v/>
      </c>
      <c r="U188" s="27" t="str">
        <f ca="1">IF(P188="Realizado","",IF(O188="Realizado","",IF(R188="","",IF(R188&lt;='2. Banco de Dados'!$G$8,"Você está dentro do prazo ótimo de contato com o (a) &amp;B8&amp;, não deixe o tempo passar, aproveite para fazer o follow up ainda hoje.",IF(R188&gt;'2. Banco de Dados'!$G$9,"O prazo aceitável para follow up já acabou, entre em contato com o(a) "&amp;B188&amp;" o quanto antes, afinal já fazem "&amp;R188&amp;" dias que você não tem qualquer tipo de contato",IF(R188&gt;'2. Banco de Dados'!$G$8,"Ligue para o "&amp;B188&amp;", você está dentro do prazo aceitável de contato, mas já fazem "&amp;R188&amp;" dias desde o seu último contato",""))))))</f>
        <v/>
      </c>
      <c r="V188" s="27" t="str">
        <f t="shared" si="11"/>
        <v/>
      </c>
      <c r="W188" s="138"/>
    </row>
    <row r="189" spans="2:23" ht="50.1" customHeight="1" x14ac:dyDescent="0.2">
      <c r="B189" s="131"/>
      <c r="C189" s="10" t="s">
        <v>5</v>
      </c>
      <c r="D189" s="10"/>
      <c r="E189" s="10"/>
      <c r="F189" s="11"/>
      <c r="G189" s="11"/>
      <c r="H189" s="11"/>
      <c r="I189" s="38"/>
      <c r="J189" s="132"/>
      <c r="K189" s="126"/>
      <c r="L189" s="11"/>
      <c r="M189" s="11"/>
      <c r="N189" s="11"/>
      <c r="O189" s="11"/>
      <c r="P189" s="127"/>
      <c r="Q189" s="137"/>
      <c r="R189" s="35" t="str">
        <f t="shared" ca="1" si="8"/>
        <v/>
      </c>
      <c r="S189" s="35" t="str">
        <f t="shared" si="9"/>
        <v/>
      </c>
      <c r="T189" s="35" t="str">
        <f t="shared" si="10"/>
        <v/>
      </c>
      <c r="U189" s="27" t="str">
        <f ca="1">IF(P189="Realizado","",IF(O189="Realizado","",IF(R189="","",IF(R189&lt;='2. Banco de Dados'!$G$8,"Você está dentro do prazo ótimo de contato com o (a) &amp;B8&amp;, não deixe o tempo passar, aproveite para fazer o follow up ainda hoje.",IF(R189&gt;'2. Banco de Dados'!$G$9,"O prazo aceitável para follow up já acabou, entre em contato com o(a) "&amp;B189&amp;" o quanto antes, afinal já fazem "&amp;R189&amp;" dias que você não tem qualquer tipo de contato",IF(R189&gt;'2. Banco de Dados'!$G$8,"Ligue para o "&amp;B189&amp;", você está dentro do prazo aceitável de contato, mas já fazem "&amp;R189&amp;" dias desde o seu último contato",""))))))</f>
        <v/>
      </c>
      <c r="V189" s="27" t="str">
        <f t="shared" si="11"/>
        <v/>
      </c>
      <c r="W189" s="138"/>
    </row>
    <row r="190" spans="2:23" ht="50.1" customHeight="1" x14ac:dyDescent="0.2">
      <c r="B190" s="131"/>
      <c r="C190" s="10" t="s">
        <v>5</v>
      </c>
      <c r="D190" s="10"/>
      <c r="E190" s="10"/>
      <c r="F190" s="11"/>
      <c r="G190" s="11"/>
      <c r="H190" s="11"/>
      <c r="I190" s="38"/>
      <c r="J190" s="132"/>
      <c r="K190" s="126"/>
      <c r="L190" s="11"/>
      <c r="M190" s="11"/>
      <c r="N190" s="11"/>
      <c r="O190" s="11"/>
      <c r="P190" s="127"/>
      <c r="Q190" s="137"/>
      <c r="R190" s="35" t="str">
        <f t="shared" ca="1" si="8"/>
        <v/>
      </c>
      <c r="S190" s="35" t="str">
        <f t="shared" si="9"/>
        <v/>
      </c>
      <c r="T190" s="35" t="str">
        <f t="shared" si="10"/>
        <v/>
      </c>
      <c r="U190" s="27" t="str">
        <f ca="1">IF(P190="Realizado","",IF(O190="Realizado","",IF(R190="","",IF(R190&lt;='2. Banco de Dados'!$G$8,"Você está dentro do prazo ótimo de contato com o (a) &amp;B8&amp;, não deixe o tempo passar, aproveite para fazer o follow up ainda hoje.",IF(R190&gt;'2. Banco de Dados'!$G$9,"O prazo aceitável para follow up já acabou, entre em contato com o(a) "&amp;B190&amp;" o quanto antes, afinal já fazem "&amp;R190&amp;" dias que você não tem qualquer tipo de contato",IF(R190&gt;'2. Banco de Dados'!$G$8,"Ligue para o "&amp;B190&amp;", você está dentro do prazo aceitável de contato, mas já fazem "&amp;R190&amp;" dias desde o seu último contato",""))))))</f>
        <v/>
      </c>
      <c r="V190" s="27" t="str">
        <f t="shared" si="11"/>
        <v/>
      </c>
      <c r="W190" s="138"/>
    </row>
    <row r="191" spans="2:23" ht="50.1" customHeight="1" x14ac:dyDescent="0.2">
      <c r="B191" s="131"/>
      <c r="C191" s="10" t="s">
        <v>5</v>
      </c>
      <c r="D191" s="10"/>
      <c r="E191" s="10"/>
      <c r="F191" s="11"/>
      <c r="G191" s="11"/>
      <c r="H191" s="11"/>
      <c r="I191" s="38"/>
      <c r="J191" s="132"/>
      <c r="K191" s="126"/>
      <c r="L191" s="11"/>
      <c r="M191" s="11"/>
      <c r="N191" s="11"/>
      <c r="O191" s="11"/>
      <c r="P191" s="127"/>
      <c r="Q191" s="137"/>
      <c r="R191" s="35" t="str">
        <f t="shared" ca="1" si="8"/>
        <v/>
      </c>
      <c r="S191" s="35" t="str">
        <f t="shared" si="9"/>
        <v/>
      </c>
      <c r="T191" s="35" t="str">
        <f t="shared" si="10"/>
        <v/>
      </c>
      <c r="U191" s="27" t="str">
        <f ca="1">IF(P191="Realizado","",IF(O191="Realizado","",IF(R191="","",IF(R191&lt;='2. Banco de Dados'!$G$8,"Você está dentro do prazo ótimo de contato com o (a) &amp;B8&amp;, não deixe o tempo passar, aproveite para fazer o follow up ainda hoje.",IF(R191&gt;'2. Banco de Dados'!$G$9,"O prazo aceitável para follow up já acabou, entre em contato com o(a) "&amp;B191&amp;" o quanto antes, afinal já fazem "&amp;R191&amp;" dias que você não tem qualquer tipo de contato",IF(R191&gt;'2. Banco de Dados'!$G$8,"Ligue para o "&amp;B191&amp;", você está dentro do prazo aceitável de contato, mas já fazem "&amp;R191&amp;" dias desde o seu último contato",""))))))</f>
        <v/>
      </c>
      <c r="V191" s="27" t="str">
        <f t="shared" si="11"/>
        <v/>
      </c>
      <c r="W191" s="138"/>
    </row>
    <row r="192" spans="2:23" ht="50.1" customHeight="1" x14ac:dyDescent="0.2">
      <c r="B192" s="131"/>
      <c r="C192" s="10" t="s">
        <v>5</v>
      </c>
      <c r="D192" s="10"/>
      <c r="E192" s="10"/>
      <c r="F192" s="11"/>
      <c r="G192" s="11"/>
      <c r="H192" s="11"/>
      <c r="I192" s="38"/>
      <c r="J192" s="132"/>
      <c r="K192" s="126"/>
      <c r="L192" s="11"/>
      <c r="M192" s="11"/>
      <c r="N192" s="11"/>
      <c r="O192" s="11"/>
      <c r="P192" s="127"/>
      <c r="Q192" s="137"/>
      <c r="R192" s="35" t="str">
        <f t="shared" ca="1" si="8"/>
        <v/>
      </c>
      <c r="S192" s="35" t="str">
        <f t="shared" si="9"/>
        <v/>
      </c>
      <c r="T192" s="35" t="str">
        <f t="shared" si="10"/>
        <v/>
      </c>
      <c r="U192" s="27" t="str">
        <f ca="1">IF(P192="Realizado","",IF(O192="Realizado","",IF(R192="","",IF(R192&lt;='2. Banco de Dados'!$G$8,"Você está dentro do prazo ótimo de contato com o (a) &amp;B8&amp;, não deixe o tempo passar, aproveite para fazer o follow up ainda hoje.",IF(R192&gt;'2. Banco de Dados'!$G$9,"O prazo aceitável para follow up já acabou, entre em contato com o(a) "&amp;B192&amp;" o quanto antes, afinal já fazem "&amp;R192&amp;" dias que você não tem qualquer tipo de contato",IF(R192&gt;'2. Banco de Dados'!$G$8,"Ligue para o "&amp;B192&amp;", você está dentro do prazo aceitável de contato, mas já fazem "&amp;R192&amp;" dias desde o seu último contato",""))))))</f>
        <v/>
      </c>
      <c r="V192" s="27" t="str">
        <f t="shared" si="11"/>
        <v/>
      </c>
      <c r="W192" s="138"/>
    </row>
    <row r="193" spans="2:23" ht="50.1" customHeight="1" x14ac:dyDescent="0.2">
      <c r="B193" s="131"/>
      <c r="C193" s="10" t="s">
        <v>5</v>
      </c>
      <c r="D193" s="10"/>
      <c r="E193" s="10"/>
      <c r="F193" s="11"/>
      <c r="G193" s="11"/>
      <c r="H193" s="11"/>
      <c r="I193" s="38"/>
      <c r="J193" s="132"/>
      <c r="K193" s="126"/>
      <c r="L193" s="11"/>
      <c r="M193" s="11"/>
      <c r="N193" s="11"/>
      <c r="O193" s="11"/>
      <c r="P193" s="127"/>
      <c r="Q193" s="137"/>
      <c r="R193" s="35" t="str">
        <f t="shared" ca="1" si="8"/>
        <v/>
      </c>
      <c r="S193" s="35" t="str">
        <f t="shared" si="9"/>
        <v/>
      </c>
      <c r="T193" s="35" t="str">
        <f t="shared" si="10"/>
        <v/>
      </c>
      <c r="U193" s="27" t="str">
        <f ca="1">IF(P193="Realizado","",IF(O193="Realizado","",IF(R193="","",IF(R193&lt;='2. Banco de Dados'!$G$8,"Você está dentro do prazo ótimo de contato com o (a) &amp;B8&amp;, não deixe o tempo passar, aproveite para fazer o follow up ainda hoje.",IF(R193&gt;'2. Banco de Dados'!$G$9,"O prazo aceitável para follow up já acabou, entre em contato com o(a) "&amp;B193&amp;" o quanto antes, afinal já fazem "&amp;R193&amp;" dias que você não tem qualquer tipo de contato",IF(R193&gt;'2. Banco de Dados'!$G$8,"Ligue para o "&amp;B193&amp;", você está dentro do prazo aceitável de contato, mas já fazem "&amp;R193&amp;" dias desde o seu último contato",""))))))</f>
        <v/>
      </c>
      <c r="V193" s="27" t="str">
        <f t="shared" si="11"/>
        <v/>
      </c>
      <c r="W193" s="138"/>
    </row>
    <row r="194" spans="2:23" ht="50.1" customHeight="1" x14ac:dyDescent="0.2">
      <c r="B194" s="131"/>
      <c r="C194" s="10" t="s">
        <v>5</v>
      </c>
      <c r="D194" s="10"/>
      <c r="E194" s="10"/>
      <c r="F194" s="11"/>
      <c r="G194" s="11"/>
      <c r="H194" s="11"/>
      <c r="I194" s="38"/>
      <c r="J194" s="132"/>
      <c r="K194" s="126"/>
      <c r="L194" s="11"/>
      <c r="M194" s="11"/>
      <c r="N194" s="11"/>
      <c r="O194" s="11"/>
      <c r="P194" s="127"/>
      <c r="Q194" s="137"/>
      <c r="R194" s="35" t="str">
        <f t="shared" ca="1" si="8"/>
        <v/>
      </c>
      <c r="S194" s="35" t="str">
        <f t="shared" si="9"/>
        <v/>
      </c>
      <c r="T194" s="35" t="str">
        <f t="shared" si="10"/>
        <v/>
      </c>
      <c r="U194" s="27" t="str">
        <f ca="1">IF(P194="Realizado","",IF(O194="Realizado","",IF(R194="","",IF(R194&lt;='2. Banco de Dados'!$G$8,"Você está dentro do prazo ótimo de contato com o (a) &amp;B8&amp;, não deixe o tempo passar, aproveite para fazer o follow up ainda hoje.",IF(R194&gt;'2. Banco de Dados'!$G$9,"O prazo aceitável para follow up já acabou, entre em contato com o(a) "&amp;B194&amp;" o quanto antes, afinal já fazem "&amp;R194&amp;" dias que você não tem qualquer tipo de contato",IF(R194&gt;'2. Banco de Dados'!$G$8,"Ligue para o "&amp;B194&amp;", você está dentro do prazo aceitável de contato, mas já fazem "&amp;R194&amp;" dias desde o seu último contato",""))))))</f>
        <v/>
      </c>
      <c r="V194" s="27" t="str">
        <f t="shared" si="11"/>
        <v/>
      </c>
      <c r="W194" s="138"/>
    </row>
    <row r="195" spans="2:23" ht="50.1" customHeight="1" x14ac:dyDescent="0.2">
      <c r="B195" s="131"/>
      <c r="C195" s="10" t="s">
        <v>5</v>
      </c>
      <c r="D195" s="10"/>
      <c r="E195" s="10"/>
      <c r="F195" s="11"/>
      <c r="G195" s="11"/>
      <c r="H195" s="11"/>
      <c r="I195" s="38"/>
      <c r="J195" s="132"/>
      <c r="K195" s="126"/>
      <c r="L195" s="11"/>
      <c r="M195" s="11"/>
      <c r="N195" s="11"/>
      <c r="O195" s="11"/>
      <c r="P195" s="127"/>
      <c r="Q195" s="137"/>
      <c r="R195" s="35" t="str">
        <f t="shared" ca="1" si="8"/>
        <v/>
      </c>
      <c r="S195" s="35" t="str">
        <f t="shared" si="9"/>
        <v/>
      </c>
      <c r="T195" s="35" t="str">
        <f t="shared" si="10"/>
        <v/>
      </c>
      <c r="U195" s="27" t="str">
        <f ca="1">IF(P195="Realizado","",IF(O195="Realizado","",IF(R195="","",IF(R195&lt;='2. Banco de Dados'!$G$8,"Você está dentro do prazo ótimo de contato com o (a) &amp;B8&amp;, não deixe o tempo passar, aproveite para fazer o follow up ainda hoje.",IF(R195&gt;'2. Banco de Dados'!$G$9,"O prazo aceitável para follow up já acabou, entre em contato com o(a) "&amp;B195&amp;" o quanto antes, afinal já fazem "&amp;R195&amp;" dias que você não tem qualquer tipo de contato",IF(R195&gt;'2. Banco de Dados'!$G$8,"Ligue para o "&amp;B195&amp;", você está dentro do prazo aceitável de contato, mas já fazem "&amp;R195&amp;" dias desde o seu último contato",""))))))</f>
        <v/>
      </c>
      <c r="V195" s="27" t="str">
        <f t="shared" si="11"/>
        <v/>
      </c>
      <c r="W195" s="138"/>
    </row>
    <row r="196" spans="2:23" ht="50.1" customHeight="1" x14ac:dyDescent="0.2">
      <c r="B196" s="131"/>
      <c r="C196" s="10" t="s">
        <v>5</v>
      </c>
      <c r="D196" s="10"/>
      <c r="E196" s="10"/>
      <c r="F196" s="11"/>
      <c r="G196" s="11"/>
      <c r="H196" s="11"/>
      <c r="I196" s="38"/>
      <c r="J196" s="132"/>
      <c r="K196" s="126"/>
      <c r="L196" s="11"/>
      <c r="M196" s="11"/>
      <c r="N196" s="11"/>
      <c r="O196" s="11"/>
      <c r="P196" s="127"/>
      <c r="Q196" s="137"/>
      <c r="R196" s="35" t="str">
        <f t="shared" ca="1" si="8"/>
        <v/>
      </c>
      <c r="S196" s="35" t="str">
        <f t="shared" si="9"/>
        <v/>
      </c>
      <c r="T196" s="35" t="str">
        <f t="shared" si="10"/>
        <v/>
      </c>
      <c r="U196" s="27" t="str">
        <f ca="1">IF(P196="Realizado","",IF(O196="Realizado","",IF(R196="","",IF(R196&lt;='2. Banco de Dados'!$G$8,"Você está dentro do prazo ótimo de contato com o (a) &amp;B8&amp;, não deixe o tempo passar, aproveite para fazer o follow up ainda hoje.",IF(R196&gt;'2. Banco de Dados'!$G$9,"O prazo aceitável para follow up já acabou, entre em contato com o(a) "&amp;B196&amp;" o quanto antes, afinal já fazem "&amp;R196&amp;" dias que você não tem qualquer tipo de contato",IF(R196&gt;'2. Banco de Dados'!$G$8,"Ligue para o "&amp;B196&amp;", você está dentro do prazo aceitável de contato, mas já fazem "&amp;R196&amp;" dias desde o seu último contato",""))))))</f>
        <v/>
      </c>
      <c r="V196" s="27" t="str">
        <f t="shared" si="11"/>
        <v/>
      </c>
      <c r="W196" s="138"/>
    </row>
    <row r="197" spans="2:23" ht="50.1" customHeight="1" x14ac:dyDescent="0.2">
      <c r="B197" s="131"/>
      <c r="C197" s="10" t="s">
        <v>5</v>
      </c>
      <c r="D197" s="10"/>
      <c r="E197" s="10"/>
      <c r="F197" s="11"/>
      <c r="G197" s="11"/>
      <c r="H197" s="11"/>
      <c r="I197" s="38"/>
      <c r="J197" s="132"/>
      <c r="K197" s="126"/>
      <c r="L197" s="11"/>
      <c r="M197" s="11"/>
      <c r="N197" s="11"/>
      <c r="O197" s="11"/>
      <c r="P197" s="127"/>
      <c r="Q197" s="137"/>
      <c r="R197" s="35" t="str">
        <f t="shared" ca="1" si="8"/>
        <v/>
      </c>
      <c r="S197" s="35" t="str">
        <f t="shared" si="9"/>
        <v/>
      </c>
      <c r="T197" s="35" t="str">
        <f t="shared" si="10"/>
        <v/>
      </c>
      <c r="U197" s="27" t="str">
        <f ca="1">IF(P197="Realizado","",IF(O197="Realizado","",IF(R197="","",IF(R197&lt;='2. Banco de Dados'!$G$8,"Você está dentro do prazo ótimo de contato com o (a) &amp;B8&amp;, não deixe o tempo passar, aproveite para fazer o follow up ainda hoje.",IF(R197&gt;'2. Banco de Dados'!$G$9,"O prazo aceitável para follow up já acabou, entre em contato com o(a) "&amp;B197&amp;" o quanto antes, afinal já fazem "&amp;R197&amp;" dias que você não tem qualquer tipo de contato",IF(R197&gt;'2. Banco de Dados'!$G$8,"Ligue para o "&amp;B197&amp;", você está dentro do prazo aceitável de contato, mas já fazem "&amp;R197&amp;" dias desde o seu último contato",""))))))</f>
        <v/>
      </c>
      <c r="V197" s="27" t="str">
        <f t="shared" si="11"/>
        <v/>
      </c>
      <c r="W197" s="138"/>
    </row>
    <row r="198" spans="2:23" ht="50.1" customHeight="1" x14ac:dyDescent="0.2">
      <c r="B198" s="131"/>
      <c r="C198" s="10" t="s">
        <v>5</v>
      </c>
      <c r="D198" s="10"/>
      <c r="E198" s="10"/>
      <c r="F198" s="11"/>
      <c r="G198" s="11"/>
      <c r="H198" s="11"/>
      <c r="I198" s="38"/>
      <c r="J198" s="132"/>
      <c r="K198" s="126"/>
      <c r="L198" s="11"/>
      <c r="M198" s="11"/>
      <c r="N198" s="11"/>
      <c r="O198" s="11"/>
      <c r="P198" s="127"/>
      <c r="Q198" s="137"/>
      <c r="R198" s="35" t="str">
        <f t="shared" ca="1" si="8"/>
        <v/>
      </c>
      <c r="S198" s="35" t="str">
        <f t="shared" si="9"/>
        <v/>
      </c>
      <c r="T198" s="35" t="str">
        <f t="shared" si="10"/>
        <v/>
      </c>
      <c r="U198" s="27" t="str">
        <f ca="1">IF(P198="Realizado","",IF(O198="Realizado","",IF(R198="","",IF(R198&lt;='2. Banco de Dados'!$G$8,"Você está dentro do prazo ótimo de contato com o (a) &amp;B8&amp;, não deixe o tempo passar, aproveite para fazer o follow up ainda hoje.",IF(R198&gt;'2. Banco de Dados'!$G$9,"O prazo aceitável para follow up já acabou, entre em contato com o(a) "&amp;B198&amp;" o quanto antes, afinal já fazem "&amp;R198&amp;" dias que você não tem qualquer tipo de contato",IF(R198&gt;'2. Banco de Dados'!$G$8,"Ligue para o "&amp;B198&amp;", você está dentro do prazo aceitável de contato, mas já fazem "&amp;R198&amp;" dias desde o seu último contato",""))))))</f>
        <v/>
      </c>
      <c r="V198" s="27" t="str">
        <f t="shared" si="11"/>
        <v/>
      </c>
      <c r="W198" s="138"/>
    </row>
    <row r="199" spans="2:23" ht="50.1" customHeight="1" x14ac:dyDescent="0.2">
      <c r="B199" s="131"/>
      <c r="C199" s="10" t="s">
        <v>5</v>
      </c>
      <c r="D199" s="10"/>
      <c r="E199" s="10"/>
      <c r="F199" s="11"/>
      <c r="G199" s="11"/>
      <c r="H199" s="11"/>
      <c r="I199" s="38"/>
      <c r="J199" s="132"/>
      <c r="K199" s="126"/>
      <c r="L199" s="11"/>
      <c r="M199" s="11"/>
      <c r="N199" s="11"/>
      <c r="O199" s="11"/>
      <c r="P199" s="127"/>
      <c r="Q199" s="137"/>
      <c r="R199" s="35" t="str">
        <f t="shared" ca="1" si="8"/>
        <v/>
      </c>
      <c r="S199" s="35" t="str">
        <f t="shared" si="9"/>
        <v/>
      </c>
      <c r="T199" s="35" t="str">
        <f t="shared" si="10"/>
        <v/>
      </c>
      <c r="U199" s="27" t="str">
        <f ca="1">IF(P199="Realizado","",IF(O199="Realizado","",IF(R199="","",IF(R199&lt;='2. Banco de Dados'!$G$8,"Você está dentro do prazo ótimo de contato com o (a) &amp;B8&amp;, não deixe o tempo passar, aproveite para fazer o follow up ainda hoje.",IF(R199&gt;'2. Banco de Dados'!$G$9,"O prazo aceitável para follow up já acabou, entre em contato com o(a) "&amp;B199&amp;" o quanto antes, afinal já fazem "&amp;R199&amp;" dias que você não tem qualquer tipo de contato",IF(R199&gt;'2. Banco de Dados'!$G$8,"Ligue para o "&amp;B199&amp;", você está dentro do prazo aceitável de contato, mas já fazem "&amp;R199&amp;" dias desde o seu último contato",""))))))</f>
        <v/>
      </c>
      <c r="V199" s="27" t="str">
        <f t="shared" si="11"/>
        <v/>
      </c>
      <c r="W199" s="138"/>
    </row>
    <row r="200" spans="2:23" ht="50.1" customHeight="1" x14ac:dyDescent="0.2">
      <c r="B200" s="131"/>
      <c r="C200" s="10" t="s">
        <v>5</v>
      </c>
      <c r="D200" s="10"/>
      <c r="E200" s="10"/>
      <c r="F200" s="11"/>
      <c r="G200" s="11"/>
      <c r="H200" s="11"/>
      <c r="I200" s="38"/>
      <c r="J200" s="132"/>
      <c r="K200" s="126"/>
      <c r="L200" s="11"/>
      <c r="M200" s="11"/>
      <c r="N200" s="11"/>
      <c r="O200" s="11"/>
      <c r="P200" s="127"/>
      <c r="Q200" s="137"/>
      <c r="R200" s="35" t="str">
        <f t="shared" ca="1" si="8"/>
        <v/>
      </c>
      <c r="S200" s="35" t="str">
        <f t="shared" si="9"/>
        <v/>
      </c>
      <c r="T200" s="35" t="str">
        <f t="shared" si="10"/>
        <v/>
      </c>
      <c r="U200" s="27" t="str">
        <f ca="1">IF(P200="Realizado","",IF(O200="Realizado","",IF(R200="","",IF(R200&lt;='2. Banco de Dados'!$G$8,"Você está dentro do prazo ótimo de contato com o (a) &amp;B8&amp;, não deixe o tempo passar, aproveite para fazer o follow up ainda hoje.",IF(R200&gt;'2. Banco de Dados'!$G$9,"O prazo aceitável para follow up já acabou, entre em contato com o(a) "&amp;B200&amp;" o quanto antes, afinal já fazem "&amp;R200&amp;" dias que você não tem qualquer tipo de contato",IF(R200&gt;'2. Banco de Dados'!$G$8,"Ligue para o "&amp;B200&amp;", você está dentro do prazo aceitável de contato, mas já fazem "&amp;R200&amp;" dias desde o seu último contato",""))))))</f>
        <v/>
      </c>
      <c r="V200" s="27" t="str">
        <f t="shared" si="11"/>
        <v/>
      </c>
      <c r="W200" s="138"/>
    </row>
    <row r="201" spans="2:23" ht="50.1" customHeight="1" x14ac:dyDescent="0.2">
      <c r="B201" s="131"/>
      <c r="C201" s="10" t="s">
        <v>5</v>
      </c>
      <c r="D201" s="10"/>
      <c r="E201" s="10"/>
      <c r="F201" s="11"/>
      <c r="G201" s="11"/>
      <c r="H201" s="11"/>
      <c r="I201" s="38"/>
      <c r="J201" s="132"/>
      <c r="K201" s="126"/>
      <c r="L201" s="11"/>
      <c r="M201" s="11"/>
      <c r="N201" s="11"/>
      <c r="O201" s="11"/>
      <c r="P201" s="127"/>
      <c r="Q201" s="137"/>
      <c r="R201" s="35" t="str">
        <f t="shared" ref="R201:R264" ca="1" si="12">IF($Q$5-Q201&gt;2000,"",$Q$5-Q201)</f>
        <v/>
      </c>
      <c r="S201" s="35" t="str">
        <f t="shared" ref="S201:S264" si="13">IF(Q201="","",MONTH(Q201))</f>
        <v/>
      </c>
      <c r="T201" s="35" t="str">
        <f t="shared" ref="T201:T264" si="14">IF(S201=1,"Janeiro",IF(S201=2,"Fevereiro",IF(S201=3,"Março",IF(S201=4,"Abril",IF(S201=5,"Maio",IF(S201=6,"Junho",IF(S201=7,"Julho",IF(S201=8,"Agosto",IF(S201=9,"Setembro",IF(S201=10,"Outubro",IF(S201=11,"Novembro",IF(S201=12,"Dezembro",""))))))))))))</f>
        <v/>
      </c>
      <c r="U201" s="27" t="str">
        <f ca="1">IF(P201="Realizado","",IF(O201="Realizado","",IF(R201="","",IF(R201&lt;='2. Banco de Dados'!$G$8,"Você está dentro do prazo ótimo de contato com o (a) &amp;B8&amp;, não deixe o tempo passar, aproveite para fazer o follow up ainda hoje.",IF(R201&gt;'2. Banco de Dados'!$G$9,"O prazo aceitável para follow up já acabou, entre em contato com o(a) "&amp;B201&amp;" o quanto antes, afinal já fazem "&amp;R201&amp;" dias que você não tem qualquer tipo de contato",IF(R201&gt;'2. Banco de Dados'!$G$8,"Ligue para o "&amp;B201&amp;", você está dentro do prazo aceitável de contato, mas já fazem "&amp;R201&amp;" dias desde o seu último contato",""))))))</f>
        <v/>
      </c>
      <c r="V201" s="27" t="str">
        <f t="shared" ref="V201:V264" si="15">IF(P201="Realizado","Que pena, essa negociação não foi para frente. Não esqueça de preencher a coluna ao lado com o principal motivo e tome ações para melhorá-los",IF(O201="Realizado","Parabéns, mais um projeto para a conta do final do mês! Lembre-se de continuar fazendo o que deu certo!",IF(N201="Realizado","Procure ser flexível dentro do seu limite de custos e observe se é um projeto que vale muito a pena ou não. Dependendo da resposta, seja mais flexível",IF(M201="Realizado","Se tiver sido solicitado, faça ajustes na proposta, se não, aguarde por alguns dias pela resposta do seu cliente. Se ele não responder, entre em contato proativamente para saber do interesse dele",IF(L201="Realizado","Agora que você já fez a primeira reunião, não esqueça de enviar a proposta junto com depoimentos e atestados técnicos da qualidade do seu serviço",IF(K201="Realizado","Envie um material institucional da empresa por email e tente agendar uma reunião presencial ou conversa por telefone",""))))))</f>
        <v/>
      </c>
      <c r="W201" s="138"/>
    </row>
    <row r="202" spans="2:23" ht="50.1" customHeight="1" x14ac:dyDescent="0.2">
      <c r="B202" s="131"/>
      <c r="C202" s="10" t="s">
        <v>5</v>
      </c>
      <c r="D202" s="10"/>
      <c r="E202" s="10"/>
      <c r="F202" s="11"/>
      <c r="G202" s="11"/>
      <c r="H202" s="11"/>
      <c r="I202" s="38"/>
      <c r="J202" s="132"/>
      <c r="K202" s="126"/>
      <c r="L202" s="11"/>
      <c r="M202" s="11"/>
      <c r="N202" s="11"/>
      <c r="O202" s="11"/>
      <c r="P202" s="127"/>
      <c r="Q202" s="137"/>
      <c r="R202" s="35" t="str">
        <f t="shared" ca="1" si="12"/>
        <v/>
      </c>
      <c r="S202" s="35" t="str">
        <f t="shared" si="13"/>
        <v/>
      </c>
      <c r="T202" s="35" t="str">
        <f t="shared" si="14"/>
        <v/>
      </c>
      <c r="U202" s="27" t="str">
        <f ca="1">IF(P202="Realizado","",IF(O202="Realizado","",IF(R202="","",IF(R202&lt;='2. Banco de Dados'!$G$8,"Você está dentro do prazo ótimo de contato com o (a) &amp;B8&amp;, não deixe o tempo passar, aproveite para fazer o follow up ainda hoje.",IF(R202&gt;'2. Banco de Dados'!$G$9,"O prazo aceitável para follow up já acabou, entre em contato com o(a) "&amp;B202&amp;" o quanto antes, afinal já fazem "&amp;R202&amp;" dias que você não tem qualquer tipo de contato",IF(R202&gt;'2. Banco de Dados'!$G$8,"Ligue para o "&amp;B202&amp;", você está dentro do prazo aceitável de contato, mas já fazem "&amp;R202&amp;" dias desde o seu último contato",""))))))</f>
        <v/>
      </c>
      <c r="V202" s="27" t="str">
        <f t="shared" si="15"/>
        <v/>
      </c>
      <c r="W202" s="138"/>
    </row>
    <row r="203" spans="2:23" ht="50.1" customHeight="1" x14ac:dyDescent="0.2">
      <c r="B203" s="131"/>
      <c r="C203" s="10" t="s">
        <v>5</v>
      </c>
      <c r="D203" s="10"/>
      <c r="E203" s="10"/>
      <c r="F203" s="11"/>
      <c r="G203" s="11"/>
      <c r="H203" s="11"/>
      <c r="I203" s="38"/>
      <c r="J203" s="132"/>
      <c r="K203" s="126"/>
      <c r="L203" s="11"/>
      <c r="M203" s="11"/>
      <c r="N203" s="11"/>
      <c r="O203" s="11"/>
      <c r="P203" s="127"/>
      <c r="Q203" s="137"/>
      <c r="R203" s="35" t="str">
        <f t="shared" ca="1" si="12"/>
        <v/>
      </c>
      <c r="S203" s="35" t="str">
        <f t="shared" si="13"/>
        <v/>
      </c>
      <c r="T203" s="35" t="str">
        <f t="shared" si="14"/>
        <v/>
      </c>
      <c r="U203" s="27" t="str">
        <f ca="1">IF(P203="Realizado","",IF(O203="Realizado","",IF(R203="","",IF(R203&lt;='2. Banco de Dados'!$G$8,"Você está dentro do prazo ótimo de contato com o (a) &amp;B8&amp;, não deixe o tempo passar, aproveite para fazer o follow up ainda hoje.",IF(R203&gt;'2. Banco de Dados'!$G$9,"O prazo aceitável para follow up já acabou, entre em contato com o(a) "&amp;B203&amp;" o quanto antes, afinal já fazem "&amp;R203&amp;" dias que você não tem qualquer tipo de contato",IF(R203&gt;'2. Banco de Dados'!$G$8,"Ligue para o "&amp;B203&amp;", você está dentro do prazo aceitável de contato, mas já fazem "&amp;R203&amp;" dias desde o seu último contato",""))))))</f>
        <v/>
      </c>
      <c r="V203" s="27" t="str">
        <f t="shared" si="15"/>
        <v/>
      </c>
      <c r="W203" s="138"/>
    </row>
    <row r="204" spans="2:23" ht="50.1" customHeight="1" x14ac:dyDescent="0.2">
      <c r="B204" s="131"/>
      <c r="C204" s="10" t="s">
        <v>5</v>
      </c>
      <c r="D204" s="10"/>
      <c r="E204" s="10"/>
      <c r="F204" s="11"/>
      <c r="G204" s="11"/>
      <c r="H204" s="11"/>
      <c r="I204" s="38"/>
      <c r="J204" s="132"/>
      <c r="K204" s="126"/>
      <c r="L204" s="11"/>
      <c r="M204" s="11"/>
      <c r="N204" s="11"/>
      <c r="O204" s="11"/>
      <c r="P204" s="127"/>
      <c r="Q204" s="137"/>
      <c r="R204" s="35" t="str">
        <f t="shared" ca="1" si="12"/>
        <v/>
      </c>
      <c r="S204" s="35" t="str">
        <f t="shared" si="13"/>
        <v/>
      </c>
      <c r="T204" s="35" t="str">
        <f t="shared" si="14"/>
        <v/>
      </c>
      <c r="U204" s="27" t="str">
        <f ca="1">IF(P204="Realizado","",IF(O204="Realizado","",IF(R204="","",IF(R204&lt;='2. Banco de Dados'!$G$8,"Você está dentro do prazo ótimo de contato com o (a) &amp;B8&amp;, não deixe o tempo passar, aproveite para fazer o follow up ainda hoje.",IF(R204&gt;'2. Banco de Dados'!$G$9,"O prazo aceitável para follow up já acabou, entre em contato com o(a) "&amp;B204&amp;" o quanto antes, afinal já fazem "&amp;R204&amp;" dias que você não tem qualquer tipo de contato",IF(R204&gt;'2. Banco de Dados'!$G$8,"Ligue para o "&amp;B204&amp;", você está dentro do prazo aceitável de contato, mas já fazem "&amp;R204&amp;" dias desde o seu último contato",""))))))</f>
        <v/>
      </c>
      <c r="V204" s="27" t="str">
        <f t="shared" si="15"/>
        <v/>
      </c>
      <c r="W204" s="138"/>
    </row>
    <row r="205" spans="2:23" ht="50.1" customHeight="1" x14ac:dyDescent="0.2">
      <c r="B205" s="131"/>
      <c r="C205" s="10" t="s">
        <v>5</v>
      </c>
      <c r="D205" s="10"/>
      <c r="E205" s="10"/>
      <c r="F205" s="11"/>
      <c r="G205" s="11"/>
      <c r="H205" s="11"/>
      <c r="I205" s="38"/>
      <c r="J205" s="132"/>
      <c r="K205" s="126"/>
      <c r="L205" s="11"/>
      <c r="M205" s="11"/>
      <c r="N205" s="11"/>
      <c r="O205" s="11"/>
      <c r="P205" s="127"/>
      <c r="Q205" s="137"/>
      <c r="R205" s="35" t="str">
        <f t="shared" ca="1" si="12"/>
        <v/>
      </c>
      <c r="S205" s="35" t="str">
        <f t="shared" si="13"/>
        <v/>
      </c>
      <c r="T205" s="35" t="str">
        <f t="shared" si="14"/>
        <v/>
      </c>
      <c r="U205" s="27" t="str">
        <f ca="1">IF(P205="Realizado","",IF(O205="Realizado","",IF(R205="","",IF(R205&lt;='2. Banco de Dados'!$G$8,"Você está dentro do prazo ótimo de contato com o (a) &amp;B8&amp;, não deixe o tempo passar, aproveite para fazer o follow up ainda hoje.",IF(R205&gt;'2. Banco de Dados'!$G$9,"O prazo aceitável para follow up já acabou, entre em contato com o(a) "&amp;B205&amp;" o quanto antes, afinal já fazem "&amp;R205&amp;" dias que você não tem qualquer tipo de contato",IF(R205&gt;'2. Banco de Dados'!$G$8,"Ligue para o "&amp;B205&amp;", você está dentro do prazo aceitável de contato, mas já fazem "&amp;R205&amp;" dias desde o seu último contato",""))))))</f>
        <v/>
      </c>
      <c r="V205" s="27" t="str">
        <f t="shared" si="15"/>
        <v/>
      </c>
      <c r="W205" s="138"/>
    </row>
    <row r="206" spans="2:23" ht="50.1" customHeight="1" x14ac:dyDescent="0.2">
      <c r="B206" s="131"/>
      <c r="C206" s="10" t="s">
        <v>5</v>
      </c>
      <c r="D206" s="10"/>
      <c r="E206" s="10"/>
      <c r="F206" s="11"/>
      <c r="G206" s="11"/>
      <c r="H206" s="11"/>
      <c r="I206" s="38"/>
      <c r="J206" s="132"/>
      <c r="K206" s="126"/>
      <c r="L206" s="11"/>
      <c r="M206" s="11"/>
      <c r="N206" s="11"/>
      <c r="O206" s="11"/>
      <c r="P206" s="127"/>
      <c r="Q206" s="137"/>
      <c r="R206" s="35" t="str">
        <f t="shared" ca="1" si="12"/>
        <v/>
      </c>
      <c r="S206" s="35" t="str">
        <f t="shared" si="13"/>
        <v/>
      </c>
      <c r="T206" s="35" t="str">
        <f t="shared" si="14"/>
        <v/>
      </c>
      <c r="U206" s="27" t="str">
        <f ca="1">IF(P206="Realizado","",IF(O206="Realizado","",IF(R206="","",IF(R206&lt;='2. Banco de Dados'!$G$8,"Você está dentro do prazo ótimo de contato com o (a) &amp;B8&amp;, não deixe o tempo passar, aproveite para fazer o follow up ainda hoje.",IF(R206&gt;'2. Banco de Dados'!$G$9,"O prazo aceitável para follow up já acabou, entre em contato com o(a) "&amp;B206&amp;" o quanto antes, afinal já fazem "&amp;R206&amp;" dias que você não tem qualquer tipo de contato",IF(R206&gt;'2. Banco de Dados'!$G$8,"Ligue para o "&amp;B206&amp;", você está dentro do prazo aceitável de contato, mas já fazem "&amp;R206&amp;" dias desde o seu último contato",""))))))</f>
        <v/>
      </c>
      <c r="V206" s="27" t="str">
        <f t="shared" si="15"/>
        <v/>
      </c>
      <c r="W206" s="138"/>
    </row>
    <row r="207" spans="2:23" ht="50.1" customHeight="1" x14ac:dyDescent="0.2">
      <c r="B207" s="131"/>
      <c r="C207" s="10" t="s">
        <v>5</v>
      </c>
      <c r="D207" s="10"/>
      <c r="E207" s="10"/>
      <c r="F207" s="11"/>
      <c r="G207" s="11"/>
      <c r="H207" s="11"/>
      <c r="I207" s="38"/>
      <c r="J207" s="132"/>
      <c r="K207" s="126"/>
      <c r="L207" s="11"/>
      <c r="M207" s="11"/>
      <c r="N207" s="11"/>
      <c r="O207" s="11"/>
      <c r="P207" s="127"/>
      <c r="Q207" s="137"/>
      <c r="R207" s="35" t="str">
        <f t="shared" ca="1" si="12"/>
        <v/>
      </c>
      <c r="S207" s="35" t="str">
        <f t="shared" si="13"/>
        <v/>
      </c>
      <c r="T207" s="35" t="str">
        <f t="shared" si="14"/>
        <v/>
      </c>
      <c r="U207" s="27" t="str">
        <f ca="1">IF(P207="Realizado","",IF(O207="Realizado","",IF(R207="","",IF(R207&lt;='2. Banco de Dados'!$G$8,"Você está dentro do prazo ótimo de contato com o (a) &amp;B8&amp;, não deixe o tempo passar, aproveite para fazer o follow up ainda hoje.",IF(R207&gt;'2. Banco de Dados'!$G$9,"O prazo aceitável para follow up já acabou, entre em contato com o(a) "&amp;B207&amp;" o quanto antes, afinal já fazem "&amp;R207&amp;" dias que você não tem qualquer tipo de contato",IF(R207&gt;'2. Banco de Dados'!$G$8,"Ligue para o "&amp;B207&amp;", você está dentro do prazo aceitável de contato, mas já fazem "&amp;R207&amp;" dias desde o seu último contato",""))))))</f>
        <v/>
      </c>
      <c r="V207" s="27" t="str">
        <f t="shared" si="15"/>
        <v/>
      </c>
      <c r="W207" s="138"/>
    </row>
    <row r="208" spans="2:23" ht="50.1" customHeight="1" x14ac:dyDescent="0.2">
      <c r="B208" s="131"/>
      <c r="C208" s="10" t="s">
        <v>5</v>
      </c>
      <c r="D208" s="10"/>
      <c r="E208" s="10"/>
      <c r="F208" s="11"/>
      <c r="G208" s="11"/>
      <c r="H208" s="11"/>
      <c r="I208" s="38"/>
      <c r="J208" s="132"/>
      <c r="K208" s="126"/>
      <c r="L208" s="11"/>
      <c r="M208" s="11"/>
      <c r="N208" s="11"/>
      <c r="O208" s="11"/>
      <c r="P208" s="127"/>
      <c r="Q208" s="137"/>
      <c r="R208" s="35" t="str">
        <f t="shared" ca="1" si="12"/>
        <v/>
      </c>
      <c r="S208" s="35" t="str">
        <f t="shared" si="13"/>
        <v/>
      </c>
      <c r="T208" s="35" t="str">
        <f t="shared" si="14"/>
        <v/>
      </c>
      <c r="U208" s="27" t="str">
        <f ca="1">IF(P208="Realizado","",IF(O208="Realizado","",IF(R208="","",IF(R208&lt;='2. Banco de Dados'!$G$8,"Você está dentro do prazo ótimo de contato com o (a) &amp;B8&amp;, não deixe o tempo passar, aproveite para fazer o follow up ainda hoje.",IF(R208&gt;'2. Banco de Dados'!$G$9,"O prazo aceitável para follow up já acabou, entre em contato com o(a) "&amp;B208&amp;" o quanto antes, afinal já fazem "&amp;R208&amp;" dias que você não tem qualquer tipo de contato",IF(R208&gt;'2. Banco de Dados'!$G$8,"Ligue para o "&amp;B208&amp;", você está dentro do prazo aceitável de contato, mas já fazem "&amp;R208&amp;" dias desde o seu último contato",""))))))</f>
        <v/>
      </c>
      <c r="V208" s="27" t="str">
        <f t="shared" si="15"/>
        <v/>
      </c>
      <c r="W208" s="138"/>
    </row>
    <row r="209" spans="2:23" ht="50.1" customHeight="1" x14ac:dyDescent="0.2">
      <c r="B209" s="131"/>
      <c r="C209" s="10" t="s">
        <v>5</v>
      </c>
      <c r="D209" s="10"/>
      <c r="E209" s="10"/>
      <c r="F209" s="11"/>
      <c r="G209" s="11"/>
      <c r="H209" s="11"/>
      <c r="I209" s="38"/>
      <c r="J209" s="132"/>
      <c r="K209" s="126"/>
      <c r="L209" s="11"/>
      <c r="M209" s="11"/>
      <c r="N209" s="11"/>
      <c r="O209" s="11"/>
      <c r="P209" s="127"/>
      <c r="Q209" s="137"/>
      <c r="R209" s="35" t="str">
        <f t="shared" ca="1" si="12"/>
        <v/>
      </c>
      <c r="S209" s="35" t="str">
        <f t="shared" si="13"/>
        <v/>
      </c>
      <c r="T209" s="35" t="str">
        <f t="shared" si="14"/>
        <v/>
      </c>
      <c r="U209" s="27" t="str">
        <f ca="1">IF(P209="Realizado","",IF(O209="Realizado","",IF(R209="","",IF(R209&lt;='2. Banco de Dados'!$G$8,"Você está dentro do prazo ótimo de contato com o (a) &amp;B8&amp;, não deixe o tempo passar, aproveite para fazer o follow up ainda hoje.",IF(R209&gt;'2. Banco de Dados'!$G$9,"O prazo aceitável para follow up já acabou, entre em contato com o(a) "&amp;B209&amp;" o quanto antes, afinal já fazem "&amp;R209&amp;" dias que você não tem qualquer tipo de contato",IF(R209&gt;'2. Banco de Dados'!$G$8,"Ligue para o "&amp;B209&amp;", você está dentro do prazo aceitável de contato, mas já fazem "&amp;R209&amp;" dias desde o seu último contato",""))))))</f>
        <v/>
      </c>
      <c r="V209" s="27" t="str">
        <f t="shared" si="15"/>
        <v/>
      </c>
      <c r="W209" s="138"/>
    </row>
    <row r="210" spans="2:23" ht="50.1" customHeight="1" x14ac:dyDescent="0.2">
      <c r="B210" s="131"/>
      <c r="C210" s="10" t="s">
        <v>5</v>
      </c>
      <c r="D210" s="10"/>
      <c r="E210" s="10"/>
      <c r="F210" s="11"/>
      <c r="G210" s="11"/>
      <c r="H210" s="11"/>
      <c r="I210" s="38"/>
      <c r="J210" s="132"/>
      <c r="K210" s="126"/>
      <c r="L210" s="11"/>
      <c r="M210" s="11"/>
      <c r="N210" s="11"/>
      <c r="O210" s="11"/>
      <c r="P210" s="127"/>
      <c r="Q210" s="137"/>
      <c r="R210" s="35" t="str">
        <f t="shared" ca="1" si="12"/>
        <v/>
      </c>
      <c r="S210" s="35" t="str">
        <f t="shared" si="13"/>
        <v/>
      </c>
      <c r="T210" s="35" t="str">
        <f t="shared" si="14"/>
        <v/>
      </c>
      <c r="U210" s="27" t="str">
        <f ca="1">IF(P210="Realizado","",IF(O210="Realizado","",IF(R210="","",IF(R210&lt;='2. Banco de Dados'!$G$8,"Você está dentro do prazo ótimo de contato com o (a) &amp;B8&amp;, não deixe o tempo passar, aproveite para fazer o follow up ainda hoje.",IF(R210&gt;'2. Banco de Dados'!$G$9,"O prazo aceitável para follow up já acabou, entre em contato com o(a) "&amp;B210&amp;" o quanto antes, afinal já fazem "&amp;R210&amp;" dias que você não tem qualquer tipo de contato",IF(R210&gt;'2. Banco de Dados'!$G$8,"Ligue para o "&amp;B210&amp;", você está dentro do prazo aceitável de contato, mas já fazem "&amp;R210&amp;" dias desde o seu último contato",""))))))</f>
        <v/>
      </c>
      <c r="V210" s="27" t="str">
        <f t="shared" si="15"/>
        <v/>
      </c>
      <c r="W210" s="138"/>
    </row>
    <row r="211" spans="2:23" ht="50.1" customHeight="1" x14ac:dyDescent="0.2">
      <c r="B211" s="131"/>
      <c r="C211" s="10" t="s">
        <v>5</v>
      </c>
      <c r="D211" s="10"/>
      <c r="E211" s="10"/>
      <c r="F211" s="11"/>
      <c r="G211" s="11"/>
      <c r="H211" s="11"/>
      <c r="I211" s="38"/>
      <c r="J211" s="132"/>
      <c r="K211" s="126"/>
      <c r="L211" s="11"/>
      <c r="M211" s="11"/>
      <c r="N211" s="11"/>
      <c r="O211" s="11"/>
      <c r="P211" s="127"/>
      <c r="Q211" s="137"/>
      <c r="R211" s="35" t="str">
        <f t="shared" ca="1" si="12"/>
        <v/>
      </c>
      <c r="S211" s="35" t="str">
        <f t="shared" si="13"/>
        <v/>
      </c>
      <c r="T211" s="35" t="str">
        <f t="shared" si="14"/>
        <v/>
      </c>
      <c r="U211" s="27" t="str">
        <f ca="1">IF(P211="Realizado","",IF(O211="Realizado","",IF(R211="","",IF(R211&lt;='2. Banco de Dados'!$G$8,"Você está dentro do prazo ótimo de contato com o (a) &amp;B8&amp;, não deixe o tempo passar, aproveite para fazer o follow up ainda hoje.",IF(R211&gt;'2. Banco de Dados'!$G$9,"O prazo aceitável para follow up já acabou, entre em contato com o(a) "&amp;B211&amp;" o quanto antes, afinal já fazem "&amp;R211&amp;" dias que você não tem qualquer tipo de contato",IF(R211&gt;'2. Banco de Dados'!$G$8,"Ligue para o "&amp;B211&amp;", você está dentro do prazo aceitável de contato, mas já fazem "&amp;R211&amp;" dias desde o seu último contato",""))))))</f>
        <v/>
      </c>
      <c r="V211" s="27" t="str">
        <f t="shared" si="15"/>
        <v/>
      </c>
      <c r="W211" s="138"/>
    </row>
    <row r="212" spans="2:23" ht="50.1" customHeight="1" x14ac:dyDescent="0.2">
      <c r="B212" s="131"/>
      <c r="C212" s="10" t="s">
        <v>5</v>
      </c>
      <c r="D212" s="10"/>
      <c r="E212" s="10"/>
      <c r="F212" s="11"/>
      <c r="G212" s="11"/>
      <c r="H212" s="11"/>
      <c r="I212" s="38"/>
      <c r="J212" s="132"/>
      <c r="K212" s="126"/>
      <c r="L212" s="11"/>
      <c r="M212" s="11"/>
      <c r="N212" s="11"/>
      <c r="O212" s="11"/>
      <c r="P212" s="127"/>
      <c r="Q212" s="137"/>
      <c r="R212" s="35" t="str">
        <f t="shared" ca="1" si="12"/>
        <v/>
      </c>
      <c r="S212" s="35" t="str">
        <f t="shared" si="13"/>
        <v/>
      </c>
      <c r="T212" s="35" t="str">
        <f t="shared" si="14"/>
        <v/>
      </c>
      <c r="U212" s="27" t="str">
        <f ca="1">IF(P212="Realizado","",IF(O212="Realizado","",IF(R212="","",IF(R212&lt;='2. Banco de Dados'!$G$8,"Você está dentro do prazo ótimo de contato com o (a) &amp;B8&amp;, não deixe o tempo passar, aproveite para fazer o follow up ainda hoje.",IF(R212&gt;'2. Banco de Dados'!$G$9,"O prazo aceitável para follow up já acabou, entre em contato com o(a) "&amp;B212&amp;" o quanto antes, afinal já fazem "&amp;R212&amp;" dias que você não tem qualquer tipo de contato",IF(R212&gt;'2. Banco de Dados'!$G$8,"Ligue para o "&amp;B212&amp;", você está dentro do prazo aceitável de contato, mas já fazem "&amp;R212&amp;" dias desde o seu último contato",""))))))</f>
        <v/>
      </c>
      <c r="V212" s="27" t="str">
        <f t="shared" si="15"/>
        <v/>
      </c>
      <c r="W212" s="138"/>
    </row>
    <row r="213" spans="2:23" ht="50.1" customHeight="1" x14ac:dyDescent="0.2">
      <c r="B213" s="131"/>
      <c r="C213" s="10" t="s">
        <v>5</v>
      </c>
      <c r="D213" s="10"/>
      <c r="E213" s="10"/>
      <c r="F213" s="11"/>
      <c r="G213" s="11"/>
      <c r="H213" s="11"/>
      <c r="I213" s="38"/>
      <c r="J213" s="132"/>
      <c r="K213" s="126"/>
      <c r="L213" s="11"/>
      <c r="M213" s="11"/>
      <c r="N213" s="11"/>
      <c r="O213" s="11"/>
      <c r="P213" s="127"/>
      <c r="Q213" s="137"/>
      <c r="R213" s="35" t="str">
        <f t="shared" ca="1" si="12"/>
        <v/>
      </c>
      <c r="S213" s="35" t="str">
        <f t="shared" si="13"/>
        <v/>
      </c>
      <c r="T213" s="35" t="str">
        <f t="shared" si="14"/>
        <v/>
      </c>
      <c r="U213" s="27" t="str">
        <f ca="1">IF(P213="Realizado","",IF(O213="Realizado","",IF(R213="","",IF(R213&lt;='2. Banco de Dados'!$G$8,"Você está dentro do prazo ótimo de contato com o (a) &amp;B8&amp;, não deixe o tempo passar, aproveite para fazer o follow up ainda hoje.",IF(R213&gt;'2. Banco de Dados'!$G$9,"O prazo aceitável para follow up já acabou, entre em contato com o(a) "&amp;B213&amp;" o quanto antes, afinal já fazem "&amp;R213&amp;" dias que você não tem qualquer tipo de contato",IF(R213&gt;'2. Banco de Dados'!$G$8,"Ligue para o "&amp;B213&amp;", você está dentro do prazo aceitável de contato, mas já fazem "&amp;R213&amp;" dias desde o seu último contato",""))))))</f>
        <v/>
      </c>
      <c r="V213" s="27" t="str">
        <f t="shared" si="15"/>
        <v/>
      </c>
      <c r="W213" s="138"/>
    </row>
    <row r="214" spans="2:23" ht="50.1" customHeight="1" x14ac:dyDescent="0.2">
      <c r="B214" s="131"/>
      <c r="C214" s="10" t="s">
        <v>5</v>
      </c>
      <c r="D214" s="10"/>
      <c r="E214" s="10"/>
      <c r="F214" s="11"/>
      <c r="G214" s="11"/>
      <c r="H214" s="11"/>
      <c r="I214" s="38"/>
      <c r="J214" s="132"/>
      <c r="K214" s="126"/>
      <c r="L214" s="11"/>
      <c r="M214" s="11"/>
      <c r="N214" s="11"/>
      <c r="O214" s="11"/>
      <c r="P214" s="127"/>
      <c r="Q214" s="137"/>
      <c r="R214" s="35" t="str">
        <f t="shared" ca="1" si="12"/>
        <v/>
      </c>
      <c r="S214" s="35" t="str">
        <f t="shared" si="13"/>
        <v/>
      </c>
      <c r="T214" s="35" t="str">
        <f t="shared" si="14"/>
        <v/>
      </c>
      <c r="U214" s="27" t="str">
        <f ca="1">IF(P214="Realizado","",IF(O214="Realizado","",IF(R214="","",IF(R214&lt;='2. Banco de Dados'!$G$8,"Você está dentro do prazo ótimo de contato com o (a) &amp;B8&amp;, não deixe o tempo passar, aproveite para fazer o follow up ainda hoje.",IF(R214&gt;'2. Banco de Dados'!$G$9,"O prazo aceitável para follow up já acabou, entre em contato com o(a) "&amp;B214&amp;" o quanto antes, afinal já fazem "&amp;R214&amp;" dias que você não tem qualquer tipo de contato",IF(R214&gt;'2. Banco de Dados'!$G$8,"Ligue para o "&amp;B214&amp;", você está dentro do prazo aceitável de contato, mas já fazem "&amp;R214&amp;" dias desde o seu último contato",""))))))</f>
        <v/>
      </c>
      <c r="V214" s="27" t="str">
        <f t="shared" si="15"/>
        <v/>
      </c>
      <c r="W214" s="138"/>
    </row>
    <row r="215" spans="2:23" ht="50.1" customHeight="1" x14ac:dyDescent="0.2">
      <c r="B215" s="131"/>
      <c r="C215" s="10" t="s">
        <v>5</v>
      </c>
      <c r="D215" s="10"/>
      <c r="E215" s="10"/>
      <c r="F215" s="11"/>
      <c r="G215" s="11"/>
      <c r="H215" s="11"/>
      <c r="I215" s="38"/>
      <c r="J215" s="132"/>
      <c r="K215" s="126"/>
      <c r="L215" s="11"/>
      <c r="M215" s="11"/>
      <c r="N215" s="11"/>
      <c r="O215" s="11"/>
      <c r="P215" s="127"/>
      <c r="Q215" s="137"/>
      <c r="R215" s="35" t="str">
        <f t="shared" ca="1" si="12"/>
        <v/>
      </c>
      <c r="S215" s="35" t="str">
        <f t="shared" si="13"/>
        <v/>
      </c>
      <c r="T215" s="35" t="str">
        <f t="shared" si="14"/>
        <v/>
      </c>
      <c r="U215" s="27" t="str">
        <f ca="1">IF(P215="Realizado","",IF(O215="Realizado","",IF(R215="","",IF(R215&lt;='2. Banco de Dados'!$G$8,"Você está dentro do prazo ótimo de contato com o (a) &amp;B8&amp;, não deixe o tempo passar, aproveite para fazer o follow up ainda hoje.",IF(R215&gt;'2. Banco de Dados'!$G$9,"O prazo aceitável para follow up já acabou, entre em contato com o(a) "&amp;B215&amp;" o quanto antes, afinal já fazem "&amp;R215&amp;" dias que você não tem qualquer tipo de contato",IF(R215&gt;'2. Banco de Dados'!$G$8,"Ligue para o "&amp;B215&amp;", você está dentro do prazo aceitável de contato, mas já fazem "&amp;R215&amp;" dias desde o seu último contato",""))))))</f>
        <v/>
      </c>
      <c r="V215" s="27" t="str">
        <f t="shared" si="15"/>
        <v/>
      </c>
      <c r="W215" s="138"/>
    </row>
    <row r="216" spans="2:23" ht="50.1" customHeight="1" x14ac:dyDescent="0.2">
      <c r="B216" s="131"/>
      <c r="C216" s="10" t="s">
        <v>5</v>
      </c>
      <c r="D216" s="10"/>
      <c r="E216" s="10"/>
      <c r="F216" s="11"/>
      <c r="G216" s="11"/>
      <c r="H216" s="11"/>
      <c r="I216" s="38"/>
      <c r="J216" s="132"/>
      <c r="K216" s="126"/>
      <c r="L216" s="11"/>
      <c r="M216" s="11"/>
      <c r="N216" s="11"/>
      <c r="O216" s="11"/>
      <c r="P216" s="127"/>
      <c r="Q216" s="137"/>
      <c r="R216" s="35" t="str">
        <f t="shared" ca="1" si="12"/>
        <v/>
      </c>
      <c r="S216" s="35" t="str">
        <f t="shared" si="13"/>
        <v/>
      </c>
      <c r="T216" s="35" t="str">
        <f t="shared" si="14"/>
        <v/>
      </c>
      <c r="U216" s="27" t="str">
        <f ca="1">IF(P216="Realizado","",IF(O216="Realizado","",IF(R216="","",IF(R216&lt;='2. Banco de Dados'!$G$8,"Você está dentro do prazo ótimo de contato com o (a) &amp;B8&amp;, não deixe o tempo passar, aproveite para fazer o follow up ainda hoje.",IF(R216&gt;'2. Banco de Dados'!$G$9,"O prazo aceitável para follow up já acabou, entre em contato com o(a) "&amp;B216&amp;" o quanto antes, afinal já fazem "&amp;R216&amp;" dias que você não tem qualquer tipo de contato",IF(R216&gt;'2. Banco de Dados'!$G$8,"Ligue para o "&amp;B216&amp;", você está dentro do prazo aceitável de contato, mas já fazem "&amp;R216&amp;" dias desde o seu último contato",""))))))</f>
        <v/>
      </c>
      <c r="V216" s="27" t="str">
        <f t="shared" si="15"/>
        <v/>
      </c>
      <c r="W216" s="138"/>
    </row>
    <row r="217" spans="2:23" ht="50.1" customHeight="1" x14ac:dyDescent="0.2">
      <c r="B217" s="131"/>
      <c r="C217" s="10" t="s">
        <v>5</v>
      </c>
      <c r="D217" s="10"/>
      <c r="E217" s="10"/>
      <c r="F217" s="11"/>
      <c r="G217" s="11"/>
      <c r="H217" s="11"/>
      <c r="I217" s="38"/>
      <c r="J217" s="132"/>
      <c r="K217" s="126"/>
      <c r="L217" s="11"/>
      <c r="M217" s="11"/>
      <c r="N217" s="11"/>
      <c r="O217" s="11"/>
      <c r="P217" s="127"/>
      <c r="Q217" s="137"/>
      <c r="R217" s="35" t="str">
        <f t="shared" ca="1" si="12"/>
        <v/>
      </c>
      <c r="S217" s="35" t="str">
        <f t="shared" si="13"/>
        <v/>
      </c>
      <c r="T217" s="35" t="str">
        <f t="shared" si="14"/>
        <v/>
      </c>
      <c r="U217" s="27" t="str">
        <f ca="1">IF(P217="Realizado","",IF(O217="Realizado","",IF(R217="","",IF(R217&lt;='2. Banco de Dados'!$G$8,"Você está dentro do prazo ótimo de contato com o (a) &amp;B8&amp;, não deixe o tempo passar, aproveite para fazer o follow up ainda hoje.",IF(R217&gt;'2. Banco de Dados'!$G$9,"O prazo aceitável para follow up já acabou, entre em contato com o(a) "&amp;B217&amp;" o quanto antes, afinal já fazem "&amp;R217&amp;" dias que você não tem qualquer tipo de contato",IF(R217&gt;'2. Banco de Dados'!$G$8,"Ligue para o "&amp;B217&amp;", você está dentro do prazo aceitável de contato, mas já fazem "&amp;R217&amp;" dias desde o seu último contato",""))))))</f>
        <v/>
      </c>
      <c r="V217" s="27" t="str">
        <f t="shared" si="15"/>
        <v/>
      </c>
      <c r="W217" s="138"/>
    </row>
    <row r="218" spans="2:23" ht="50.1" customHeight="1" x14ac:dyDescent="0.2">
      <c r="B218" s="131"/>
      <c r="C218" s="10" t="s">
        <v>5</v>
      </c>
      <c r="D218" s="10"/>
      <c r="E218" s="10"/>
      <c r="F218" s="11"/>
      <c r="G218" s="11"/>
      <c r="H218" s="11"/>
      <c r="I218" s="38"/>
      <c r="J218" s="132"/>
      <c r="K218" s="126"/>
      <c r="L218" s="11"/>
      <c r="M218" s="11"/>
      <c r="N218" s="11"/>
      <c r="O218" s="11"/>
      <c r="P218" s="127"/>
      <c r="Q218" s="137"/>
      <c r="R218" s="35" t="str">
        <f t="shared" ca="1" si="12"/>
        <v/>
      </c>
      <c r="S218" s="35" t="str">
        <f t="shared" si="13"/>
        <v/>
      </c>
      <c r="T218" s="35" t="str">
        <f t="shared" si="14"/>
        <v/>
      </c>
      <c r="U218" s="27" t="str">
        <f ca="1">IF(P218="Realizado","",IF(O218="Realizado","",IF(R218="","",IF(R218&lt;='2. Banco de Dados'!$G$8,"Você está dentro do prazo ótimo de contato com o (a) &amp;B8&amp;, não deixe o tempo passar, aproveite para fazer o follow up ainda hoje.",IF(R218&gt;'2. Banco de Dados'!$G$9,"O prazo aceitável para follow up já acabou, entre em contato com o(a) "&amp;B218&amp;" o quanto antes, afinal já fazem "&amp;R218&amp;" dias que você não tem qualquer tipo de contato",IF(R218&gt;'2. Banco de Dados'!$G$8,"Ligue para o "&amp;B218&amp;", você está dentro do prazo aceitável de contato, mas já fazem "&amp;R218&amp;" dias desde o seu último contato",""))))))</f>
        <v/>
      </c>
      <c r="V218" s="27" t="str">
        <f t="shared" si="15"/>
        <v/>
      </c>
      <c r="W218" s="138"/>
    </row>
    <row r="219" spans="2:23" ht="50.1" customHeight="1" x14ac:dyDescent="0.2">
      <c r="B219" s="131"/>
      <c r="C219" s="10" t="s">
        <v>5</v>
      </c>
      <c r="D219" s="10"/>
      <c r="E219" s="10"/>
      <c r="F219" s="11"/>
      <c r="G219" s="11"/>
      <c r="H219" s="11"/>
      <c r="I219" s="38"/>
      <c r="J219" s="132"/>
      <c r="K219" s="126"/>
      <c r="L219" s="11"/>
      <c r="M219" s="11"/>
      <c r="N219" s="11"/>
      <c r="O219" s="11"/>
      <c r="P219" s="127"/>
      <c r="Q219" s="137"/>
      <c r="R219" s="35" t="str">
        <f t="shared" ca="1" si="12"/>
        <v/>
      </c>
      <c r="S219" s="35" t="str">
        <f t="shared" si="13"/>
        <v/>
      </c>
      <c r="T219" s="35" t="str">
        <f t="shared" si="14"/>
        <v/>
      </c>
      <c r="U219" s="27" t="str">
        <f ca="1">IF(P219="Realizado","",IF(O219="Realizado","",IF(R219="","",IF(R219&lt;='2. Banco de Dados'!$G$8,"Você está dentro do prazo ótimo de contato com o (a) &amp;B8&amp;, não deixe o tempo passar, aproveite para fazer o follow up ainda hoje.",IF(R219&gt;'2. Banco de Dados'!$G$9,"O prazo aceitável para follow up já acabou, entre em contato com o(a) "&amp;B219&amp;" o quanto antes, afinal já fazem "&amp;R219&amp;" dias que você não tem qualquer tipo de contato",IF(R219&gt;'2. Banco de Dados'!$G$8,"Ligue para o "&amp;B219&amp;", você está dentro do prazo aceitável de contato, mas já fazem "&amp;R219&amp;" dias desde o seu último contato",""))))))</f>
        <v/>
      </c>
      <c r="V219" s="27" t="str">
        <f t="shared" si="15"/>
        <v/>
      </c>
      <c r="W219" s="138"/>
    </row>
    <row r="220" spans="2:23" ht="50.1" customHeight="1" x14ac:dyDescent="0.2">
      <c r="B220" s="131"/>
      <c r="C220" s="10" t="s">
        <v>5</v>
      </c>
      <c r="D220" s="10"/>
      <c r="E220" s="10"/>
      <c r="F220" s="11"/>
      <c r="G220" s="11"/>
      <c r="H220" s="11"/>
      <c r="I220" s="38"/>
      <c r="J220" s="132"/>
      <c r="K220" s="126"/>
      <c r="L220" s="11"/>
      <c r="M220" s="11"/>
      <c r="N220" s="11"/>
      <c r="O220" s="11"/>
      <c r="P220" s="127"/>
      <c r="Q220" s="137"/>
      <c r="R220" s="35" t="str">
        <f t="shared" ca="1" si="12"/>
        <v/>
      </c>
      <c r="S220" s="35" t="str">
        <f t="shared" si="13"/>
        <v/>
      </c>
      <c r="T220" s="35" t="str">
        <f t="shared" si="14"/>
        <v/>
      </c>
      <c r="U220" s="27" t="str">
        <f ca="1">IF(P220="Realizado","",IF(O220="Realizado","",IF(R220="","",IF(R220&lt;='2. Banco de Dados'!$G$8,"Você está dentro do prazo ótimo de contato com o (a) &amp;B8&amp;, não deixe o tempo passar, aproveite para fazer o follow up ainda hoje.",IF(R220&gt;'2. Banco de Dados'!$G$9,"O prazo aceitável para follow up já acabou, entre em contato com o(a) "&amp;B220&amp;" o quanto antes, afinal já fazem "&amp;R220&amp;" dias que você não tem qualquer tipo de contato",IF(R220&gt;'2. Banco de Dados'!$G$8,"Ligue para o "&amp;B220&amp;", você está dentro do prazo aceitável de contato, mas já fazem "&amp;R220&amp;" dias desde o seu último contato",""))))))</f>
        <v/>
      </c>
      <c r="V220" s="27" t="str">
        <f t="shared" si="15"/>
        <v/>
      </c>
      <c r="W220" s="138"/>
    </row>
    <row r="221" spans="2:23" ht="50.1" customHeight="1" x14ac:dyDescent="0.2">
      <c r="B221" s="131"/>
      <c r="C221" s="10" t="s">
        <v>5</v>
      </c>
      <c r="D221" s="10"/>
      <c r="E221" s="10"/>
      <c r="F221" s="11"/>
      <c r="G221" s="11"/>
      <c r="H221" s="11"/>
      <c r="I221" s="38"/>
      <c r="J221" s="132"/>
      <c r="K221" s="126"/>
      <c r="L221" s="11"/>
      <c r="M221" s="11"/>
      <c r="N221" s="11"/>
      <c r="O221" s="11"/>
      <c r="P221" s="127"/>
      <c r="Q221" s="137"/>
      <c r="R221" s="35" t="str">
        <f t="shared" ca="1" si="12"/>
        <v/>
      </c>
      <c r="S221" s="35" t="str">
        <f t="shared" si="13"/>
        <v/>
      </c>
      <c r="T221" s="35" t="str">
        <f t="shared" si="14"/>
        <v/>
      </c>
      <c r="U221" s="27" t="str">
        <f ca="1">IF(P221="Realizado","",IF(O221="Realizado","",IF(R221="","",IF(R221&lt;='2. Banco de Dados'!$G$8,"Você está dentro do prazo ótimo de contato com o (a) &amp;B8&amp;, não deixe o tempo passar, aproveite para fazer o follow up ainda hoje.",IF(R221&gt;'2. Banco de Dados'!$G$9,"O prazo aceitável para follow up já acabou, entre em contato com o(a) "&amp;B221&amp;" o quanto antes, afinal já fazem "&amp;R221&amp;" dias que você não tem qualquer tipo de contato",IF(R221&gt;'2. Banco de Dados'!$G$8,"Ligue para o "&amp;B221&amp;", você está dentro do prazo aceitável de contato, mas já fazem "&amp;R221&amp;" dias desde o seu último contato",""))))))</f>
        <v/>
      </c>
      <c r="V221" s="27" t="str">
        <f t="shared" si="15"/>
        <v/>
      </c>
      <c r="W221" s="138"/>
    </row>
    <row r="222" spans="2:23" ht="50.1" customHeight="1" x14ac:dyDescent="0.2">
      <c r="B222" s="131"/>
      <c r="C222" s="10" t="s">
        <v>5</v>
      </c>
      <c r="D222" s="10"/>
      <c r="E222" s="10"/>
      <c r="F222" s="11"/>
      <c r="G222" s="11"/>
      <c r="H222" s="11"/>
      <c r="I222" s="38"/>
      <c r="J222" s="132"/>
      <c r="K222" s="126"/>
      <c r="L222" s="11"/>
      <c r="M222" s="11"/>
      <c r="N222" s="11"/>
      <c r="O222" s="11"/>
      <c r="P222" s="127"/>
      <c r="Q222" s="137"/>
      <c r="R222" s="35" t="str">
        <f t="shared" ca="1" si="12"/>
        <v/>
      </c>
      <c r="S222" s="35" t="str">
        <f t="shared" si="13"/>
        <v/>
      </c>
      <c r="T222" s="35" t="str">
        <f t="shared" si="14"/>
        <v/>
      </c>
      <c r="U222" s="27" t="str">
        <f ca="1">IF(P222="Realizado","",IF(O222="Realizado","",IF(R222="","",IF(R222&lt;='2. Banco de Dados'!$G$8,"Você está dentro do prazo ótimo de contato com o (a) &amp;B8&amp;, não deixe o tempo passar, aproveite para fazer o follow up ainda hoje.",IF(R222&gt;'2. Banco de Dados'!$G$9,"O prazo aceitável para follow up já acabou, entre em contato com o(a) "&amp;B222&amp;" o quanto antes, afinal já fazem "&amp;R222&amp;" dias que você não tem qualquer tipo de contato",IF(R222&gt;'2. Banco de Dados'!$G$8,"Ligue para o "&amp;B222&amp;", você está dentro do prazo aceitável de contato, mas já fazem "&amp;R222&amp;" dias desde o seu último contato",""))))))</f>
        <v/>
      </c>
      <c r="V222" s="27" t="str">
        <f t="shared" si="15"/>
        <v/>
      </c>
      <c r="W222" s="138"/>
    </row>
    <row r="223" spans="2:23" ht="50.1" customHeight="1" x14ac:dyDescent="0.2">
      <c r="B223" s="131"/>
      <c r="C223" s="10" t="s">
        <v>5</v>
      </c>
      <c r="D223" s="10"/>
      <c r="E223" s="10"/>
      <c r="F223" s="11"/>
      <c r="G223" s="11"/>
      <c r="H223" s="11"/>
      <c r="I223" s="38"/>
      <c r="J223" s="132"/>
      <c r="K223" s="126"/>
      <c r="L223" s="11"/>
      <c r="M223" s="11"/>
      <c r="N223" s="11"/>
      <c r="O223" s="11"/>
      <c r="P223" s="127"/>
      <c r="Q223" s="137"/>
      <c r="R223" s="35" t="str">
        <f t="shared" ca="1" si="12"/>
        <v/>
      </c>
      <c r="S223" s="35" t="str">
        <f t="shared" si="13"/>
        <v/>
      </c>
      <c r="T223" s="35" t="str">
        <f t="shared" si="14"/>
        <v/>
      </c>
      <c r="U223" s="27" t="str">
        <f ca="1">IF(P223="Realizado","",IF(O223="Realizado","",IF(R223="","",IF(R223&lt;='2. Banco de Dados'!$G$8,"Você está dentro do prazo ótimo de contato com o (a) &amp;B8&amp;, não deixe o tempo passar, aproveite para fazer o follow up ainda hoje.",IF(R223&gt;'2. Banco de Dados'!$G$9,"O prazo aceitável para follow up já acabou, entre em contato com o(a) "&amp;B223&amp;" o quanto antes, afinal já fazem "&amp;R223&amp;" dias que você não tem qualquer tipo de contato",IF(R223&gt;'2. Banco de Dados'!$G$8,"Ligue para o "&amp;B223&amp;", você está dentro do prazo aceitável de contato, mas já fazem "&amp;R223&amp;" dias desde o seu último contato",""))))))</f>
        <v/>
      </c>
      <c r="V223" s="27" t="str">
        <f t="shared" si="15"/>
        <v/>
      </c>
      <c r="W223" s="138"/>
    </row>
    <row r="224" spans="2:23" ht="50.1" customHeight="1" x14ac:dyDescent="0.2">
      <c r="B224" s="131"/>
      <c r="C224" s="10" t="s">
        <v>5</v>
      </c>
      <c r="D224" s="10"/>
      <c r="E224" s="10"/>
      <c r="F224" s="11"/>
      <c r="G224" s="11"/>
      <c r="H224" s="11"/>
      <c r="I224" s="38"/>
      <c r="J224" s="132"/>
      <c r="K224" s="126"/>
      <c r="L224" s="11"/>
      <c r="M224" s="11"/>
      <c r="N224" s="11"/>
      <c r="O224" s="11"/>
      <c r="P224" s="127"/>
      <c r="Q224" s="137"/>
      <c r="R224" s="35" t="str">
        <f t="shared" ca="1" si="12"/>
        <v/>
      </c>
      <c r="S224" s="35" t="str">
        <f t="shared" si="13"/>
        <v/>
      </c>
      <c r="T224" s="35" t="str">
        <f t="shared" si="14"/>
        <v/>
      </c>
      <c r="U224" s="27" t="str">
        <f ca="1">IF(P224="Realizado","",IF(O224="Realizado","",IF(R224="","",IF(R224&lt;='2. Banco de Dados'!$G$8,"Você está dentro do prazo ótimo de contato com o (a) &amp;B8&amp;, não deixe o tempo passar, aproveite para fazer o follow up ainda hoje.",IF(R224&gt;'2. Banco de Dados'!$G$9,"O prazo aceitável para follow up já acabou, entre em contato com o(a) "&amp;B224&amp;" o quanto antes, afinal já fazem "&amp;R224&amp;" dias que você não tem qualquer tipo de contato",IF(R224&gt;'2. Banco de Dados'!$G$8,"Ligue para o "&amp;B224&amp;", você está dentro do prazo aceitável de contato, mas já fazem "&amp;R224&amp;" dias desde o seu último contato",""))))))</f>
        <v/>
      </c>
      <c r="V224" s="27" t="str">
        <f t="shared" si="15"/>
        <v/>
      </c>
      <c r="W224" s="138"/>
    </row>
    <row r="225" spans="2:23" ht="50.1" customHeight="1" x14ac:dyDescent="0.2">
      <c r="B225" s="131"/>
      <c r="C225" s="10" t="s">
        <v>5</v>
      </c>
      <c r="D225" s="10"/>
      <c r="E225" s="10"/>
      <c r="F225" s="11"/>
      <c r="G225" s="11"/>
      <c r="H225" s="11"/>
      <c r="I225" s="38"/>
      <c r="J225" s="132"/>
      <c r="K225" s="126"/>
      <c r="L225" s="11"/>
      <c r="M225" s="11"/>
      <c r="N225" s="11"/>
      <c r="O225" s="11"/>
      <c r="P225" s="127"/>
      <c r="Q225" s="137"/>
      <c r="R225" s="35" t="str">
        <f t="shared" ca="1" si="12"/>
        <v/>
      </c>
      <c r="S225" s="35" t="str">
        <f t="shared" si="13"/>
        <v/>
      </c>
      <c r="T225" s="35" t="str">
        <f t="shared" si="14"/>
        <v/>
      </c>
      <c r="U225" s="27" t="str">
        <f ca="1">IF(P225="Realizado","",IF(O225="Realizado","",IF(R225="","",IF(R225&lt;='2. Banco de Dados'!$G$8,"Você está dentro do prazo ótimo de contato com o (a) &amp;B8&amp;, não deixe o tempo passar, aproveite para fazer o follow up ainda hoje.",IF(R225&gt;'2. Banco de Dados'!$G$9,"O prazo aceitável para follow up já acabou, entre em contato com o(a) "&amp;B225&amp;" o quanto antes, afinal já fazem "&amp;R225&amp;" dias que você não tem qualquer tipo de contato",IF(R225&gt;'2. Banco de Dados'!$G$8,"Ligue para o "&amp;B225&amp;", você está dentro do prazo aceitável de contato, mas já fazem "&amp;R225&amp;" dias desde o seu último contato",""))))))</f>
        <v/>
      </c>
      <c r="V225" s="27" t="str">
        <f t="shared" si="15"/>
        <v/>
      </c>
      <c r="W225" s="138"/>
    </row>
    <row r="226" spans="2:23" ht="50.1" customHeight="1" x14ac:dyDescent="0.2">
      <c r="B226" s="131"/>
      <c r="C226" s="10" t="s">
        <v>5</v>
      </c>
      <c r="D226" s="10"/>
      <c r="E226" s="10"/>
      <c r="F226" s="11"/>
      <c r="G226" s="11"/>
      <c r="H226" s="11"/>
      <c r="I226" s="38"/>
      <c r="J226" s="132"/>
      <c r="K226" s="126"/>
      <c r="L226" s="11"/>
      <c r="M226" s="11"/>
      <c r="N226" s="11"/>
      <c r="O226" s="11"/>
      <c r="P226" s="127"/>
      <c r="Q226" s="137"/>
      <c r="R226" s="35" t="str">
        <f t="shared" ca="1" si="12"/>
        <v/>
      </c>
      <c r="S226" s="35" t="str">
        <f t="shared" si="13"/>
        <v/>
      </c>
      <c r="T226" s="35" t="str">
        <f t="shared" si="14"/>
        <v/>
      </c>
      <c r="U226" s="27" t="str">
        <f ca="1">IF(P226="Realizado","",IF(O226="Realizado","",IF(R226="","",IF(R226&lt;='2. Banco de Dados'!$G$8,"Você está dentro do prazo ótimo de contato com o (a) &amp;B8&amp;, não deixe o tempo passar, aproveite para fazer o follow up ainda hoje.",IF(R226&gt;'2. Banco de Dados'!$G$9,"O prazo aceitável para follow up já acabou, entre em contato com o(a) "&amp;B226&amp;" o quanto antes, afinal já fazem "&amp;R226&amp;" dias que você não tem qualquer tipo de contato",IF(R226&gt;'2. Banco de Dados'!$G$8,"Ligue para o "&amp;B226&amp;", você está dentro do prazo aceitável de contato, mas já fazem "&amp;R226&amp;" dias desde o seu último contato",""))))))</f>
        <v/>
      </c>
      <c r="V226" s="27" t="str">
        <f t="shared" si="15"/>
        <v/>
      </c>
      <c r="W226" s="138"/>
    </row>
    <row r="227" spans="2:23" ht="50.1" customHeight="1" x14ac:dyDescent="0.2">
      <c r="B227" s="131"/>
      <c r="C227" s="10" t="s">
        <v>5</v>
      </c>
      <c r="D227" s="10"/>
      <c r="E227" s="10"/>
      <c r="F227" s="11"/>
      <c r="G227" s="11"/>
      <c r="H227" s="11"/>
      <c r="I227" s="38"/>
      <c r="J227" s="132"/>
      <c r="K227" s="126"/>
      <c r="L227" s="11"/>
      <c r="M227" s="11"/>
      <c r="N227" s="11"/>
      <c r="O227" s="11"/>
      <c r="P227" s="127"/>
      <c r="Q227" s="137"/>
      <c r="R227" s="35" t="str">
        <f t="shared" ca="1" si="12"/>
        <v/>
      </c>
      <c r="S227" s="35" t="str">
        <f t="shared" si="13"/>
        <v/>
      </c>
      <c r="T227" s="35" t="str">
        <f t="shared" si="14"/>
        <v/>
      </c>
      <c r="U227" s="27" t="str">
        <f ca="1">IF(P227="Realizado","",IF(O227="Realizado","",IF(R227="","",IF(R227&lt;='2. Banco de Dados'!$G$8,"Você está dentro do prazo ótimo de contato com o (a) &amp;B8&amp;, não deixe o tempo passar, aproveite para fazer o follow up ainda hoje.",IF(R227&gt;'2. Banco de Dados'!$G$9,"O prazo aceitável para follow up já acabou, entre em contato com o(a) "&amp;B227&amp;" o quanto antes, afinal já fazem "&amp;R227&amp;" dias que você não tem qualquer tipo de contato",IF(R227&gt;'2. Banco de Dados'!$G$8,"Ligue para o "&amp;B227&amp;", você está dentro do prazo aceitável de contato, mas já fazem "&amp;R227&amp;" dias desde o seu último contato",""))))))</f>
        <v/>
      </c>
      <c r="V227" s="27" t="str">
        <f t="shared" si="15"/>
        <v/>
      </c>
      <c r="W227" s="138"/>
    </row>
    <row r="228" spans="2:23" ht="50.1" customHeight="1" x14ac:dyDescent="0.2">
      <c r="B228" s="131"/>
      <c r="C228" s="10" t="s">
        <v>5</v>
      </c>
      <c r="D228" s="10"/>
      <c r="E228" s="10"/>
      <c r="F228" s="11"/>
      <c r="G228" s="11"/>
      <c r="H228" s="11"/>
      <c r="I228" s="38"/>
      <c r="J228" s="132"/>
      <c r="K228" s="126"/>
      <c r="L228" s="11"/>
      <c r="M228" s="11"/>
      <c r="N228" s="11"/>
      <c r="O228" s="11"/>
      <c r="P228" s="127"/>
      <c r="Q228" s="137"/>
      <c r="R228" s="35" t="str">
        <f t="shared" ca="1" si="12"/>
        <v/>
      </c>
      <c r="S228" s="35" t="str">
        <f t="shared" si="13"/>
        <v/>
      </c>
      <c r="T228" s="35" t="str">
        <f t="shared" si="14"/>
        <v/>
      </c>
      <c r="U228" s="27" t="str">
        <f ca="1">IF(P228="Realizado","",IF(O228="Realizado","",IF(R228="","",IF(R228&lt;='2. Banco de Dados'!$G$8,"Você está dentro do prazo ótimo de contato com o (a) &amp;B8&amp;, não deixe o tempo passar, aproveite para fazer o follow up ainda hoje.",IF(R228&gt;'2. Banco de Dados'!$G$9,"O prazo aceitável para follow up já acabou, entre em contato com o(a) "&amp;B228&amp;" o quanto antes, afinal já fazem "&amp;R228&amp;" dias que você não tem qualquer tipo de contato",IF(R228&gt;'2. Banco de Dados'!$G$8,"Ligue para o "&amp;B228&amp;", você está dentro do prazo aceitável de contato, mas já fazem "&amp;R228&amp;" dias desde o seu último contato",""))))))</f>
        <v/>
      </c>
      <c r="V228" s="27" t="str">
        <f t="shared" si="15"/>
        <v/>
      </c>
      <c r="W228" s="138"/>
    </row>
    <row r="229" spans="2:23" ht="50.1" customHeight="1" x14ac:dyDescent="0.2">
      <c r="B229" s="131"/>
      <c r="C229" s="10" t="s">
        <v>5</v>
      </c>
      <c r="D229" s="10"/>
      <c r="E229" s="10"/>
      <c r="F229" s="11"/>
      <c r="G229" s="11"/>
      <c r="H229" s="11"/>
      <c r="I229" s="38"/>
      <c r="J229" s="132"/>
      <c r="K229" s="126"/>
      <c r="L229" s="11"/>
      <c r="M229" s="11"/>
      <c r="N229" s="11"/>
      <c r="O229" s="11"/>
      <c r="P229" s="127"/>
      <c r="Q229" s="137"/>
      <c r="R229" s="35" t="str">
        <f t="shared" ca="1" si="12"/>
        <v/>
      </c>
      <c r="S229" s="35" t="str">
        <f t="shared" si="13"/>
        <v/>
      </c>
      <c r="T229" s="35" t="str">
        <f t="shared" si="14"/>
        <v/>
      </c>
      <c r="U229" s="27" t="str">
        <f ca="1">IF(P229="Realizado","",IF(O229="Realizado","",IF(R229="","",IF(R229&lt;='2. Banco de Dados'!$G$8,"Você está dentro do prazo ótimo de contato com o (a) &amp;B8&amp;, não deixe o tempo passar, aproveite para fazer o follow up ainda hoje.",IF(R229&gt;'2. Banco de Dados'!$G$9,"O prazo aceitável para follow up já acabou, entre em contato com o(a) "&amp;B229&amp;" o quanto antes, afinal já fazem "&amp;R229&amp;" dias que você não tem qualquer tipo de contato",IF(R229&gt;'2. Banco de Dados'!$G$8,"Ligue para o "&amp;B229&amp;", você está dentro do prazo aceitável de contato, mas já fazem "&amp;R229&amp;" dias desde o seu último contato",""))))))</f>
        <v/>
      </c>
      <c r="V229" s="27" t="str">
        <f t="shared" si="15"/>
        <v/>
      </c>
      <c r="W229" s="138"/>
    </row>
    <row r="230" spans="2:23" ht="50.1" customHeight="1" x14ac:dyDescent="0.2">
      <c r="B230" s="131"/>
      <c r="C230" s="10" t="s">
        <v>5</v>
      </c>
      <c r="D230" s="10"/>
      <c r="E230" s="10"/>
      <c r="F230" s="11"/>
      <c r="G230" s="11"/>
      <c r="H230" s="11"/>
      <c r="I230" s="38"/>
      <c r="J230" s="132"/>
      <c r="K230" s="126"/>
      <c r="L230" s="11"/>
      <c r="M230" s="11"/>
      <c r="N230" s="11"/>
      <c r="O230" s="11"/>
      <c r="P230" s="127"/>
      <c r="Q230" s="137"/>
      <c r="R230" s="35" t="str">
        <f t="shared" ca="1" si="12"/>
        <v/>
      </c>
      <c r="S230" s="35" t="str">
        <f t="shared" si="13"/>
        <v/>
      </c>
      <c r="T230" s="35" t="str">
        <f t="shared" si="14"/>
        <v/>
      </c>
      <c r="U230" s="27" t="str">
        <f ca="1">IF(P230="Realizado","",IF(O230="Realizado","",IF(R230="","",IF(R230&lt;='2. Banco de Dados'!$G$8,"Você está dentro do prazo ótimo de contato com o (a) &amp;B8&amp;, não deixe o tempo passar, aproveite para fazer o follow up ainda hoje.",IF(R230&gt;'2. Banco de Dados'!$G$9,"O prazo aceitável para follow up já acabou, entre em contato com o(a) "&amp;B230&amp;" o quanto antes, afinal já fazem "&amp;R230&amp;" dias que você não tem qualquer tipo de contato",IF(R230&gt;'2. Banco de Dados'!$G$8,"Ligue para o "&amp;B230&amp;", você está dentro do prazo aceitável de contato, mas já fazem "&amp;R230&amp;" dias desde o seu último contato",""))))))</f>
        <v/>
      </c>
      <c r="V230" s="27" t="str">
        <f t="shared" si="15"/>
        <v/>
      </c>
      <c r="W230" s="138"/>
    </row>
    <row r="231" spans="2:23" ht="50.1" customHeight="1" x14ac:dyDescent="0.2">
      <c r="B231" s="131"/>
      <c r="C231" s="10" t="s">
        <v>5</v>
      </c>
      <c r="D231" s="10"/>
      <c r="E231" s="10"/>
      <c r="F231" s="11"/>
      <c r="G231" s="11"/>
      <c r="H231" s="11"/>
      <c r="I231" s="38"/>
      <c r="J231" s="132"/>
      <c r="K231" s="126"/>
      <c r="L231" s="11"/>
      <c r="M231" s="11"/>
      <c r="N231" s="11"/>
      <c r="O231" s="11"/>
      <c r="P231" s="127"/>
      <c r="Q231" s="137"/>
      <c r="R231" s="35" t="str">
        <f t="shared" ca="1" si="12"/>
        <v/>
      </c>
      <c r="S231" s="35" t="str">
        <f t="shared" si="13"/>
        <v/>
      </c>
      <c r="T231" s="35" t="str">
        <f t="shared" si="14"/>
        <v/>
      </c>
      <c r="U231" s="27" t="str">
        <f ca="1">IF(P231="Realizado","",IF(O231="Realizado","",IF(R231="","",IF(R231&lt;='2. Banco de Dados'!$G$8,"Você está dentro do prazo ótimo de contato com o (a) &amp;B8&amp;, não deixe o tempo passar, aproveite para fazer o follow up ainda hoje.",IF(R231&gt;'2. Banco de Dados'!$G$9,"O prazo aceitável para follow up já acabou, entre em contato com o(a) "&amp;B231&amp;" o quanto antes, afinal já fazem "&amp;R231&amp;" dias que você não tem qualquer tipo de contato",IF(R231&gt;'2. Banco de Dados'!$G$8,"Ligue para o "&amp;B231&amp;", você está dentro do prazo aceitável de contato, mas já fazem "&amp;R231&amp;" dias desde o seu último contato",""))))))</f>
        <v/>
      </c>
      <c r="V231" s="27" t="str">
        <f t="shared" si="15"/>
        <v/>
      </c>
      <c r="W231" s="138"/>
    </row>
    <row r="232" spans="2:23" ht="50.1" customHeight="1" x14ac:dyDescent="0.2">
      <c r="B232" s="131"/>
      <c r="C232" s="10" t="s">
        <v>5</v>
      </c>
      <c r="D232" s="10"/>
      <c r="E232" s="10"/>
      <c r="F232" s="11"/>
      <c r="G232" s="11"/>
      <c r="H232" s="11"/>
      <c r="I232" s="38"/>
      <c r="J232" s="132"/>
      <c r="K232" s="126"/>
      <c r="L232" s="11"/>
      <c r="M232" s="11"/>
      <c r="N232" s="11"/>
      <c r="O232" s="11"/>
      <c r="P232" s="127"/>
      <c r="Q232" s="137"/>
      <c r="R232" s="35" t="str">
        <f t="shared" ca="1" si="12"/>
        <v/>
      </c>
      <c r="S232" s="35" t="str">
        <f t="shared" si="13"/>
        <v/>
      </c>
      <c r="T232" s="35" t="str">
        <f t="shared" si="14"/>
        <v/>
      </c>
      <c r="U232" s="27" t="str">
        <f ca="1">IF(P232="Realizado","",IF(O232="Realizado","",IF(R232="","",IF(R232&lt;='2. Banco de Dados'!$G$8,"Você está dentro do prazo ótimo de contato com o (a) &amp;B8&amp;, não deixe o tempo passar, aproveite para fazer o follow up ainda hoje.",IF(R232&gt;'2. Banco de Dados'!$G$9,"O prazo aceitável para follow up já acabou, entre em contato com o(a) "&amp;B232&amp;" o quanto antes, afinal já fazem "&amp;R232&amp;" dias que você não tem qualquer tipo de contato",IF(R232&gt;'2. Banco de Dados'!$G$8,"Ligue para o "&amp;B232&amp;", você está dentro do prazo aceitável de contato, mas já fazem "&amp;R232&amp;" dias desde o seu último contato",""))))))</f>
        <v/>
      </c>
      <c r="V232" s="27" t="str">
        <f t="shared" si="15"/>
        <v/>
      </c>
      <c r="W232" s="138"/>
    </row>
    <row r="233" spans="2:23" ht="50.1" customHeight="1" x14ac:dyDescent="0.2">
      <c r="B233" s="131"/>
      <c r="C233" s="10" t="s">
        <v>5</v>
      </c>
      <c r="D233" s="10"/>
      <c r="E233" s="10"/>
      <c r="F233" s="11"/>
      <c r="G233" s="11"/>
      <c r="H233" s="11"/>
      <c r="I233" s="38"/>
      <c r="J233" s="132"/>
      <c r="K233" s="126"/>
      <c r="L233" s="11"/>
      <c r="M233" s="11"/>
      <c r="N233" s="11"/>
      <c r="O233" s="11"/>
      <c r="P233" s="127"/>
      <c r="Q233" s="137"/>
      <c r="R233" s="35" t="str">
        <f t="shared" ca="1" si="12"/>
        <v/>
      </c>
      <c r="S233" s="35" t="str">
        <f t="shared" si="13"/>
        <v/>
      </c>
      <c r="T233" s="35" t="str">
        <f t="shared" si="14"/>
        <v/>
      </c>
      <c r="U233" s="27" t="str">
        <f ca="1">IF(P233="Realizado","",IF(O233="Realizado","",IF(R233="","",IF(R233&lt;='2. Banco de Dados'!$G$8,"Você está dentro do prazo ótimo de contato com o (a) &amp;B8&amp;, não deixe o tempo passar, aproveite para fazer o follow up ainda hoje.",IF(R233&gt;'2. Banco de Dados'!$G$9,"O prazo aceitável para follow up já acabou, entre em contato com o(a) "&amp;B233&amp;" o quanto antes, afinal já fazem "&amp;R233&amp;" dias que você não tem qualquer tipo de contato",IF(R233&gt;'2. Banco de Dados'!$G$8,"Ligue para o "&amp;B233&amp;", você está dentro do prazo aceitável de contato, mas já fazem "&amp;R233&amp;" dias desde o seu último contato",""))))))</f>
        <v/>
      </c>
      <c r="V233" s="27" t="str">
        <f t="shared" si="15"/>
        <v/>
      </c>
      <c r="W233" s="138"/>
    </row>
    <row r="234" spans="2:23" ht="50.1" customHeight="1" x14ac:dyDescent="0.2">
      <c r="B234" s="131"/>
      <c r="C234" s="10" t="s">
        <v>5</v>
      </c>
      <c r="D234" s="10"/>
      <c r="E234" s="10"/>
      <c r="F234" s="11"/>
      <c r="G234" s="11"/>
      <c r="H234" s="11"/>
      <c r="I234" s="38"/>
      <c r="J234" s="132"/>
      <c r="K234" s="126"/>
      <c r="L234" s="11"/>
      <c r="M234" s="11"/>
      <c r="N234" s="11"/>
      <c r="O234" s="11"/>
      <c r="P234" s="127"/>
      <c r="Q234" s="137"/>
      <c r="R234" s="35" t="str">
        <f t="shared" ca="1" si="12"/>
        <v/>
      </c>
      <c r="S234" s="35" t="str">
        <f t="shared" si="13"/>
        <v/>
      </c>
      <c r="T234" s="35" t="str">
        <f t="shared" si="14"/>
        <v/>
      </c>
      <c r="U234" s="27" t="str">
        <f ca="1">IF(P234="Realizado","",IF(O234="Realizado","",IF(R234="","",IF(R234&lt;='2. Banco de Dados'!$G$8,"Você está dentro do prazo ótimo de contato com o (a) &amp;B8&amp;, não deixe o tempo passar, aproveite para fazer o follow up ainda hoje.",IF(R234&gt;'2. Banco de Dados'!$G$9,"O prazo aceitável para follow up já acabou, entre em contato com o(a) "&amp;B234&amp;" o quanto antes, afinal já fazem "&amp;R234&amp;" dias que você não tem qualquer tipo de contato",IF(R234&gt;'2. Banco de Dados'!$G$8,"Ligue para o "&amp;B234&amp;", você está dentro do prazo aceitável de contato, mas já fazem "&amp;R234&amp;" dias desde o seu último contato",""))))))</f>
        <v/>
      </c>
      <c r="V234" s="27" t="str">
        <f t="shared" si="15"/>
        <v/>
      </c>
      <c r="W234" s="138"/>
    </row>
    <row r="235" spans="2:23" ht="50.1" customHeight="1" x14ac:dyDescent="0.2">
      <c r="B235" s="131"/>
      <c r="C235" s="10" t="s">
        <v>5</v>
      </c>
      <c r="D235" s="10"/>
      <c r="E235" s="10"/>
      <c r="F235" s="11"/>
      <c r="G235" s="11"/>
      <c r="H235" s="11"/>
      <c r="I235" s="38"/>
      <c r="J235" s="132"/>
      <c r="K235" s="126"/>
      <c r="L235" s="11"/>
      <c r="M235" s="11"/>
      <c r="N235" s="11"/>
      <c r="O235" s="11"/>
      <c r="P235" s="127"/>
      <c r="Q235" s="137"/>
      <c r="R235" s="35" t="str">
        <f t="shared" ca="1" si="12"/>
        <v/>
      </c>
      <c r="S235" s="35" t="str">
        <f t="shared" si="13"/>
        <v/>
      </c>
      <c r="T235" s="35" t="str">
        <f t="shared" si="14"/>
        <v/>
      </c>
      <c r="U235" s="27" t="str">
        <f ca="1">IF(P235="Realizado","",IF(O235="Realizado","",IF(R235="","",IF(R235&lt;='2. Banco de Dados'!$G$8,"Você está dentro do prazo ótimo de contato com o (a) &amp;B8&amp;, não deixe o tempo passar, aproveite para fazer o follow up ainda hoje.",IF(R235&gt;'2. Banco de Dados'!$G$9,"O prazo aceitável para follow up já acabou, entre em contato com o(a) "&amp;B235&amp;" o quanto antes, afinal já fazem "&amp;R235&amp;" dias que você não tem qualquer tipo de contato",IF(R235&gt;'2. Banco de Dados'!$G$8,"Ligue para o "&amp;B235&amp;", você está dentro do prazo aceitável de contato, mas já fazem "&amp;R235&amp;" dias desde o seu último contato",""))))))</f>
        <v/>
      </c>
      <c r="V235" s="27" t="str">
        <f t="shared" si="15"/>
        <v/>
      </c>
      <c r="W235" s="138"/>
    </row>
    <row r="236" spans="2:23" ht="50.1" customHeight="1" x14ac:dyDescent="0.2">
      <c r="B236" s="131"/>
      <c r="C236" s="10" t="s">
        <v>5</v>
      </c>
      <c r="D236" s="10"/>
      <c r="E236" s="10"/>
      <c r="F236" s="11"/>
      <c r="G236" s="11"/>
      <c r="H236" s="11"/>
      <c r="I236" s="38"/>
      <c r="J236" s="132"/>
      <c r="K236" s="126"/>
      <c r="L236" s="11"/>
      <c r="M236" s="11"/>
      <c r="N236" s="11"/>
      <c r="O236" s="11"/>
      <c r="P236" s="127"/>
      <c r="Q236" s="137"/>
      <c r="R236" s="35" t="str">
        <f t="shared" ca="1" si="12"/>
        <v/>
      </c>
      <c r="S236" s="35" t="str">
        <f t="shared" si="13"/>
        <v/>
      </c>
      <c r="T236" s="35" t="str">
        <f t="shared" si="14"/>
        <v/>
      </c>
      <c r="U236" s="27" t="str">
        <f ca="1">IF(P236="Realizado","",IF(O236="Realizado","",IF(R236="","",IF(R236&lt;='2. Banco de Dados'!$G$8,"Você está dentro do prazo ótimo de contato com o (a) &amp;B8&amp;, não deixe o tempo passar, aproveite para fazer o follow up ainda hoje.",IF(R236&gt;'2. Banco de Dados'!$G$9,"O prazo aceitável para follow up já acabou, entre em contato com o(a) "&amp;B236&amp;" o quanto antes, afinal já fazem "&amp;R236&amp;" dias que você não tem qualquer tipo de contato",IF(R236&gt;'2. Banco de Dados'!$G$8,"Ligue para o "&amp;B236&amp;", você está dentro do prazo aceitável de contato, mas já fazem "&amp;R236&amp;" dias desde o seu último contato",""))))))</f>
        <v/>
      </c>
      <c r="V236" s="27" t="str">
        <f t="shared" si="15"/>
        <v/>
      </c>
      <c r="W236" s="138"/>
    </row>
    <row r="237" spans="2:23" ht="50.1" customHeight="1" x14ac:dyDescent="0.2">
      <c r="B237" s="131"/>
      <c r="C237" s="10" t="s">
        <v>5</v>
      </c>
      <c r="D237" s="10"/>
      <c r="E237" s="10"/>
      <c r="F237" s="11"/>
      <c r="G237" s="11"/>
      <c r="H237" s="11"/>
      <c r="I237" s="38"/>
      <c r="J237" s="132"/>
      <c r="K237" s="126"/>
      <c r="L237" s="11"/>
      <c r="M237" s="11"/>
      <c r="N237" s="11"/>
      <c r="O237" s="11"/>
      <c r="P237" s="127"/>
      <c r="Q237" s="137"/>
      <c r="R237" s="35" t="str">
        <f t="shared" ca="1" si="12"/>
        <v/>
      </c>
      <c r="S237" s="35" t="str">
        <f t="shared" si="13"/>
        <v/>
      </c>
      <c r="T237" s="35" t="str">
        <f t="shared" si="14"/>
        <v/>
      </c>
      <c r="U237" s="27" t="str">
        <f ca="1">IF(P237="Realizado","",IF(O237="Realizado","",IF(R237="","",IF(R237&lt;='2. Banco de Dados'!$G$8,"Você está dentro do prazo ótimo de contato com o (a) &amp;B8&amp;, não deixe o tempo passar, aproveite para fazer o follow up ainda hoje.",IF(R237&gt;'2. Banco de Dados'!$G$9,"O prazo aceitável para follow up já acabou, entre em contato com o(a) "&amp;B237&amp;" o quanto antes, afinal já fazem "&amp;R237&amp;" dias que você não tem qualquer tipo de contato",IF(R237&gt;'2. Banco de Dados'!$G$8,"Ligue para o "&amp;B237&amp;", você está dentro do prazo aceitável de contato, mas já fazem "&amp;R237&amp;" dias desde o seu último contato",""))))))</f>
        <v/>
      </c>
      <c r="V237" s="27" t="str">
        <f t="shared" si="15"/>
        <v/>
      </c>
      <c r="W237" s="138"/>
    </row>
    <row r="238" spans="2:23" ht="50.1" customHeight="1" x14ac:dyDescent="0.2">
      <c r="B238" s="131"/>
      <c r="C238" s="10" t="s">
        <v>5</v>
      </c>
      <c r="D238" s="10"/>
      <c r="E238" s="10"/>
      <c r="F238" s="11"/>
      <c r="G238" s="11"/>
      <c r="H238" s="11"/>
      <c r="I238" s="38"/>
      <c r="J238" s="132"/>
      <c r="K238" s="126"/>
      <c r="L238" s="11"/>
      <c r="M238" s="11"/>
      <c r="N238" s="11"/>
      <c r="O238" s="11"/>
      <c r="P238" s="127"/>
      <c r="Q238" s="137"/>
      <c r="R238" s="35" t="str">
        <f t="shared" ca="1" si="12"/>
        <v/>
      </c>
      <c r="S238" s="35" t="str">
        <f t="shared" si="13"/>
        <v/>
      </c>
      <c r="T238" s="35" t="str">
        <f t="shared" si="14"/>
        <v/>
      </c>
      <c r="U238" s="27" t="str">
        <f ca="1">IF(P238="Realizado","",IF(O238="Realizado","",IF(R238="","",IF(R238&lt;='2. Banco de Dados'!$G$8,"Você está dentro do prazo ótimo de contato com o (a) &amp;B8&amp;, não deixe o tempo passar, aproveite para fazer o follow up ainda hoje.",IF(R238&gt;'2. Banco de Dados'!$G$9,"O prazo aceitável para follow up já acabou, entre em contato com o(a) "&amp;B238&amp;" o quanto antes, afinal já fazem "&amp;R238&amp;" dias que você não tem qualquer tipo de contato",IF(R238&gt;'2. Banco de Dados'!$G$8,"Ligue para o "&amp;B238&amp;", você está dentro do prazo aceitável de contato, mas já fazem "&amp;R238&amp;" dias desde o seu último contato",""))))))</f>
        <v/>
      </c>
      <c r="V238" s="27" t="str">
        <f t="shared" si="15"/>
        <v/>
      </c>
      <c r="W238" s="138"/>
    </row>
    <row r="239" spans="2:23" ht="50.1" customHeight="1" x14ac:dyDescent="0.2">
      <c r="B239" s="131"/>
      <c r="C239" s="10" t="s">
        <v>5</v>
      </c>
      <c r="D239" s="10"/>
      <c r="E239" s="10"/>
      <c r="F239" s="11"/>
      <c r="G239" s="11"/>
      <c r="H239" s="11"/>
      <c r="I239" s="38"/>
      <c r="J239" s="132"/>
      <c r="K239" s="126"/>
      <c r="L239" s="11"/>
      <c r="M239" s="11"/>
      <c r="N239" s="11"/>
      <c r="O239" s="11"/>
      <c r="P239" s="127"/>
      <c r="Q239" s="137"/>
      <c r="R239" s="35" t="str">
        <f t="shared" ca="1" si="12"/>
        <v/>
      </c>
      <c r="S239" s="35" t="str">
        <f t="shared" si="13"/>
        <v/>
      </c>
      <c r="T239" s="35" t="str">
        <f t="shared" si="14"/>
        <v/>
      </c>
      <c r="U239" s="27" t="str">
        <f ca="1">IF(P239="Realizado","",IF(O239="Realizado","",IF(R239="","",IF(R239&lt;='2. Banco de Dados'!$G$8,"Você está dentro do prazo ótimo de contato com o (a) &amp;B8&amp;, não deixe o tempo passar, aproveite para fazer o follow up ainda hoje.",IF(R239&gt;'2. Banco de Dados'!$G$9,"O prazo aceitável para follow up já acabou, entre em contato com o(a) "&amp;B239&amp;" o quanto antes, afinal já fazem "&amp;R239&amp;" dias que você não tem qualquer tipo de contato",IF(R239&gt;'2. Banco de Dados'!$G$8,"Ligue para o "&amp;B239&amp;", você está dentro do prazo aceitável de contato, mas já fazem "&amp;R239&amp;" dias desde o seu último contato",""))))))</f>
        <v/>
      </c>
      <c r="V239" s="27" t="str">
        <f t="shared" si="15"/>
        <v/>
      </c>
      <c r="W239" s="138"/>
    </row>
    <row r="240" spans="2:23" ht="50.1" customHeight="1" x14ac:dyDescent="0.2">
      <c r="B240" s="131"/>
      <c r="C240" s="10" t="s">
        <v>5</v>
      </c>
      <c r="D240" s="10"/>
      <c r="E240" s="10"/>
      <c r="F240" s="11"/>
      <c r="G240" s="11"/>
      <c r="H240" s="11"/>
      <c r="I240" s="38"/>
      <c r="J240" s="132"/>
      <c r="K240" s="126"/>
      <c r="L240" s="11"/>
      <c r="M240" s="11"/>
      <c r="N240" s="11"/>
      <c r="O240" s="11"/>
      <c r="P240" s="127"/>
      <c r="Q240" s="137"/>
      <c r="R240" s="35" t="str">
        <f t="shared" ca="1" si="12"/>
        <v/>
      </c>
      <c r="S240" s="35" t="str">
        <f t="shared" si="13"/>
        <v/>
      </c>
      <c r="T240" s="35" t="str">
        <f t="shared" si="14"/>
        <v/>
      </c>
      <c r="U240" s="27" t="str">
        <f ca="1">IF(P240="Realizado","",IF(O240="Realizado","",IF(R240="","",IF(R240&lt;='2. Banco de Dados'!$G$8,"Você está dentro do prazo ótimo de contato com o (a) &amp;B8&amp;, não deixe o tempo passar, aproveite para fazer o follow up ainda hoje.",IF(R240&gt;'2. Banco de Dados'!$G$9,"O prazo aceitável para follow up já acabou, entre em contato com o(a) "&amp;B240&amp;" o quanto antes, afinal já fazem "&amp;R240&amp;" dias que você não tem qualquer tipo de contato",IF(R240&gt;'2. Banco de Dados'!$G$8,"Ligue para o "&amp;B240&amp;", você está dentro do prazo aceitável de contato, mas já fazem "&amp;R240&amp;" dias desde o seu último contato",""))))))</f>
        <v/>
      </c>
      <c r="V240" s="27" t="str">
        <f t="shared" si="15"/>
        <v/>
      </c>
      <c r="W240" s="138"/>
    </row>
    <row r="241" spans="2:23" ht="50.1" customHeight="1" x14ac:dyDescent="0.2">
      <c r="B241" s="131"/>
      <c r="C241" s="10" t="s">
        <v>5</v>
      </c>
      <c r="D241" s="10"/>
      <c r="E241" s="10"/>
      <c r="F241" s="11"/>
      <c r="G241" s="11"/>
      <c r="H241" s="11"/>
      <c r="I241" s="38"/>
      <c r="J241" s="132"/>
      <c r="K241" s="126"/>
      <c r="L241" s="11"/>
      <c r="M241" s="11"/>
      <c r="N241" s="11"/>
      <c r="O241" s="11"/>
      <c r="P241" s="127"/>
      <c r="Q241" s="137"/>
      <c r="R241" s="35" t="str">
        <f t="shared" ca="1" si="12"/>
        <v/>
      </c>
      <c r="S241" s="35" t="str">
        <f t="shared" si="13"/>
        <v/>
      </c>
      <c r="T241" s="35" t="str">
        <f t="shared" si="14"/>
        <v/>
      </c>
      <c r="U241" s="27" t="str">
        <f ca="1">IF(P241="Realizado","",IF(O241="Realizado","",IF(R241="","",IF(R241&lt;='2. Banco de Dados'!$G$8,"Você está dentro do prazo ótimo de contato com o (a) &amp;B8&amp;, não deixe o tempo passar, aproveite para fazer o follow up ainda hoje.",IF(R241&gt;'2. Banco de Dados'!$G$9,"O prazo aceitável para follow up já acabou, entre em contato com o(a) "&amp;B241&amp;" o quanto antes, afinal já fazem "&amp;R241&amp;" dias que você não tem qualquer tipo de contato",IF(R241&gt;'2. Banco de Dados'!$G$8,"Ligue para o "&amp;B241&amp;", você está dentro do prazo aceitável de contato, mas já fazem "&amp;R241&amp;" dias desde o seu último contato",""))))))</f>
        <v/>
      </c>
      <c r="V241" s="27" t="str">
        <f t="shared" si="15"/>
        <v/>
      </c>
      <c r="W241" s="138"/>
    </row>
    <row r="242" spans="2:23" ht="50.1" customHeight="1" x14ac:dyDescent="0.2">
      <c r="B242" s="131"/>
      <c r="C242" s="10" t="s">
        <v>5</v>
      </c>
      <c r="D242" s="10"/>
      <c r="E242" s="10"/>
      <c r="F242" s="11"/>
      <c r="G242" s="11"/>
      <c r="H242" s="11"/>
      <c r="I242" s="38"/>
      <c r="J242" s="132"/>
      <c r="K242" s="126"/>
      <c r="L242" s="11"/>
      <c r="M242" s="11"/>
      <c r="N242" s="11"/>
      <c r="O242" s="11"/>
      <c r="P242" s="127"/>
      <c r="Q242" s="137"/>
      <c r="R242" s="35" t="str">
        <f t="shared" ca="1" si="12"/>
        <v/>
      </c>
      <c r="S242" s="35" t="str">
        <f t="shared" si="13"/>
        <v/>
      </c>
      <c r="T242" s="35" t="str">
        <f t="shared" si="14"/>
        <v/>
      </c>
      <c r="U242" s="27" t="str">
        <f ca="1">IF(P242="Realizado","",IF(O242="Realizado","",IF(R242="","",IF(R242&lt;='2. Banco de Dados'!$G$8,"Você está dentro do prazo ótimo de contato com o (a) &amp;B8&amp;, não deixe o tempo passar, aproveite para fazer o follow up ainda hoje.",IF(R242&gt;'2. Banco de Dados'!$G$9,"O prazo aceitável para follow up já acabou, entre em contato com o(a) "&amp;B242&amp;" o quanto antes, afinal já fazem "&amp;R242&amp;" dias que você não tem qualquer tipo de contato",IF(R242&gt;'2. Banco de Dados'!$G$8,"Ligue para o "&amp;B242&amp;", você está dentro do prazo aceitável de contato, mas já fazem "&amp;R242&amp;" dias desde o seu último contato",""))))))</f>
        <v/>
      </c>
      <c r="V242" s="27" t="str">
        <f t="shared" si="15"/>
        <v/>
      </c>
      <c r="W242" s="138"/>
    </row>
    <row r="243" spans="2:23" ht="50.1" customHeight="1" x14ac:dyDescent="0.2">
      <c r="B243" s="131"/>
      <c r="C243" s="10" t="s">
        <v>5</v>
      </c>
      <c r="D243" s="10"/>
      <c r="E243" s="10"/>
      <c r="F243" s="11"/>
      <c r="G243" s="11"/>
      <c r="H243" s="11"/>
      <c r="I243" s="38"/>
      <c r="J243" s="132"/>
      <c r="K243" s="126"/>
      <c r="L243" s="11"/>
      <c r="M243" s="11"/>
      <c r="N243" s="11"/>
      <c r="O243" s="11"/>
      <c r="P243" s="127"/>
      <c r="Q243" s="137"/>
      <c r="R243" s="35" t="str">
        <f t="shared" ca="1" si="12"/>
        <v/>
      </c>
      <c r="S243" s="35" t="str">
        <f t="shared" si="13"/>
        <v/>
      </c>
      <c r="T243" s="35" t="str">
        <f t="shared" si="14"/>
        <v/>
      </c>
      <c r="U243" s="27" t="str">
        <f ca="1">IF(P243="Realizado","",IF(O243="Realizado","",IF(R243="","",IF(R243&lt;='2. Banco de Dados'!$G$8,"Você está dentro do prazo ótimo de contato com o (a) &amp;B8&amp;, não deixe o tempo passar, aproveite para fazer o follow up ainda hoje.",IF(R243&gt;'2. Banco de Dados'!$G$9,"O prazo aceitável para follow up já acabou, entre em contato com o(a) "&amp;B243&amp;" o quanto antes, afinal já fazem "&amp;R243&amp;" dias que você não tem qualquer tipo de contato",IF(R243&gt;'2. Banco de Dados'!$G$8,"Ligue para o "&amp;B243&amp;", você está dentro do prazo aceitável de contato, mas já fazem "&amp;R243&amp;" dias desde o seu último contato",""))))))</f>
        <v/>
      </c>
      <c r="V243" s="27" t="str">
        <f t="shared" si="15"/>
        <v/>
      </c>
      <c r="W243" s="138"/>
    </row>
    <row r="244" spans="2:23" ht="50.1" customHeight="1" x14ac:dyDescent="0.2">
      <c r="B244" s="131"/>
      <c r="C244" s="10" t="s">
        <v>5</v>
      </c>
      <c r="D244" s="10"/>
      <c r="E244" s="10"/>
      <c r="F244" s="11"/>
      <c r="G244" s="11"/>
      <c r="H244" s="11"/>
      <c r="I244" s="38"/>
      <c r="J244" s="132"/>
      <c r="K244" s="126"/>
      <c r="L244" s="11"/>
      <c r="M244" s="11"/>
      <c r="N244" s="11"/>
      <c r="O244" s="11"/>
      <c r="P244" s="127"/>
      <c r="Q244" s="137"/>
      <c r="R244" s="35" t="str">
        <f t="shared" ca="1" si="12"/>
        <v/>
      </c>
      <c r="S244" s="35" t="str">
        <f t="shared" si="13"/>
        <v/>
      </c>
      <c r="T244" s="35" t="str">
        <f t="shared" si="14"/>
        <v/>
      </c>
      <c r="U244" s="27" t="str">
        <f ca="1">IF(P244="Realizado","",IF(O244="Realizado","",IF(R244="","",IF(R244&lt;='2. Banco de Dados'!$G$8,"Você está dentro do prazo ótimo de contato com o (a) &amp;B8&amp;, não deixe o tempo passar, aproveite para fazer o follow up ainda hoje.",IF(R244&gt;'2. Banco de Dados'!$G$9,"O prazo aceitável para follow up já acabou, entre em contato com o(a) "&amp;B244&amp;" o quanto antes, afinal já fazem "&amp;R244&amp;" dias que você não tem qualquer tipo de contato",IF(R244&gt;'2. Banco de Dados'!$G$8,"Ligue para o "&amp;B244&amp;", você está dentro do prazo aceitável de contato, mas já fazem "&amp;R244&amp;" dias desde o seu último contato",""))))))</f>
        <v/>
      </c>
      <c r="V244" s="27" t="str">
        <f t="shared" si="15"/>
        <v/>
      </c>
      <c r="W244" s="138"/>
    </row>
    <row r="245" spans="2:23" ht="50.1" customHeight="1" x14ac:dyDescent="0.2">
      <c r="B245" s="131"/>
      <c r="C245" s="10" t="s">
        <v>5</v>
      </c>
      <c r="D245" s="10"/>
      <c r="E245" s="10"/>
      <c r="F245" s="11"/>
      <c r="G245" s="11"/>
      <c r="H245" s="11"/>
      <c r="I245" s="38"/>
      <c r="J245" s="132"/>
      <c r="K245" s="126"/>
      <c r="L245" s="11"/>
      <c r="M245" s="11"/>
      <c r="N245" s="11"/>
      <c r="O245" s="11"/>
      <c r="P245" s="127"/>
      <c r="Q245" s="137"/>
      <c r="R245" s="35" t="str">
        <f t="shared" ca="1" si="12"/>
        <v/>
      </c>
      <c r="S245" s="35" t="str">
        <f t="shared" si="13"/>
        <v/>
      </c>
      <c r="T245" s="35" t="str">
        <f t="shared" si="14"/>
        <v/>
      </c>
      <c r="U245" s="27" t="str">
        <f ca="1">IF(P245="Realizado","",IF(O245="Realizado","",IF(R245="","",IF(R245&lt;='2. Banco de Dados'!$G$8,"Você está dentro do prazo ótimo de contato com o (a) &amp;B8&amp;, não deixe o tempo passar, aproveite para fazer o follow up ainda hoje.",IF(R245&gt;'2. Banco de Dados'!$G$9,"O prazo aceitável para follow up já acabou, entre em contato com o(a) "&amp;B245&amp;" o quanto antes, afinal já fazem "&amp;R245&amp;" dias que você não tem qualquer tipo de contato",IF(R245&gt;'2. Banco de Dados'!$G$8,"Ligue para o "&amp;B245&amp;", você está dentro do prazo aceitável de contato, mas já fazem "&amp;R245&amp;" dias desde o seu último contato",""))))))</f>
        <v/>
      </c>
      <c r="V245" s="27" t="str">
        <f t="shared" si="15"/>
        <v/>
      </c>
      <c r="W245" s="138"/>
    </row>
    <row r="246" spans="2:23" ht="50.1" customHeight="1" x14ac:dyDescent="0.2">
      <c r="B246" s="131"/>
      <c r="C246" s="10" t="s">
        <v>5</v>
      </c>
      <c r="D246" s="10"/>
      <c r="E246" s="10"/>
      <c r="F246" s="11"/>
      <c r="G246" s="11"/>
      <c r="H246" s="11"/>
      <c r="I246" s="38"/>
      <c r="J246" s="132"/>
      <c r="K246" s="126"/>
      <c r="L246" s="11"/>
      <c r="M246" s="11"/>
      <c r="N246" s="11"/>
      <c r="O246" s="11"/>
      <c r="P246" s="127"/>
      <c r="Q246" s="137"/>
      <c r="R246" s="35" t="str">
        <f t="shared" ca="1" si="12"/>
        <v/>
      </c>
      <c r="S246" s="35" t="str">
        <f t="shared" si="13"/>
        <v/>
      </c>
      <c r="T246" s="35" t="str">
        <f t="shared" si="14"/>
        <v/>
      </c>
      <c r="U246" s="27" t="str">
        <f ca="1">IF(P246="Realizado","",IF(O246="Realizado","",IF(R246="","",IF(R246&lt;='2. Banco de Dados'!$G$8,"Você está dentro do prazo ótimo de contato com o (a) &amp;B8&amp;, não deixe o tempo passar, aproveite para fazer o follow up ainda hoje.",IF(R246&gt;'2. Banco de Dados'!$G$9,"O prazo aceitável para follow up já acabou, entre em contato com o(a) "&amp;B246&amp;" o quanto antes, afinal já fazem "&amp;R246&amp;" dias que você não tem qualquer tipo de contato",IF(R246&gt;'2. Banco de Dados'!$G$8,"Ligue para o "&amp;B246&amp;", você está dentro do prazo aceitável de contato, mas já fazem "&amp;R246&amp;" dias desde o seu último contato",""))))))</f>
        <v/>
      </c>
      <c r="V246" s="27" t="str">
        <f t="shared" si="15"/>
        <v/>
      </c>
      <c r="W246" s="138"/>
    </row>
    <row r="247" spans="2:23" ht="50.1" customHeight="1" x14ac:dyDescent="0.2">
      <c r="B247" s="131"/>
      <c r="C247" s="10" t="s">
        <v>5</v>
      </c>
      <c r="D247" s="10"/>
      <c r="E247" s="10"/>
      <c r="F247" s="11"/>
      <c r="G247" s="11"/>
      <c r="H247" s="11"/>
      <c r="I247" s="38"/>
      <c r="J247" s="132"/>
      <c r="K247" s="126"/>
      <c r="L247" s="11"/>
      <c r="M247" s="11"/>
      <c r="N247" s="11"/>
      <c r="O247" s="11"/>
      <c r="P247" s="127"/>
      <c r="Q247" s="137"/>
      <c r="R247" s="35" t="str">
        <f t="shared" ca="1" si="12"/>
        <v/>
      </c>
      <c r="S247" s="35" t="str">
        <f t="shared" si="13"/>
        <v/>
      </c>
      <c r="T247" s="35" t="str">
        <f t="shared" si="14"/>
        <v/>
      </c>
      <c r="U247" s="27" t="str">
        <f ca="1">IF(P247="Realizado","",IF(O247="Realizado","",IF(R247="","",IF(R247&lt;='2. Banco de Dados'!$G$8,"Você está dentro do prazo ótimo de contato com o (a) &amp;B8&amp;, não deixe o tempo passar, aproveite para fazer o follow up ainda hoje.",IF(R247&gt;'2. Banco de Dados'!$G$9,"O prazo aceitável para follow up já acabou, entre em contato com o(a) "&amp;B247&amp;" o quanto antes, afinal já fazem "&amp;R247&amp;" dias que você não tem qualquer tipo de contato",IF(R247&gt;'2. Banco de Dados'!$G$8,"Ligue para o "&amp;B247&amp;", você está dentro do prazo aceitável de contato, mas já fazem "&amp;R247&amp;" dias desde o seu último contato",""))))))</f>
        <v/>
      </c>
      <c r="V247" s="27" t="str">
        <f t="shared" si="15"/>
        <v/>
      </c>
      <c r="W247" s="138"/>
    </row>
    <row r="248" spans="2:23" ht="50.1" customHeight="1" x14ac:dyDescent="0.2">
      <c r="B248" s="131"/>
      <c r="C248" s="10" t="s">
        <v>5</v>
      </c>
      <c r="D248" s="10"/>
      <c r="E248" s="10"/>
      <c r="F248" s="11"/>
      <c r="G248" s="11"/>
      <c r="H248" s="11"/>
      <c r="I248" s="38"/>
      <c r="J248" s="132"/>
      <c r="K248" s="126"/>
      <c r="L248" s="11"/>
      <c r="M248" s="11"/>
      <c r="N248" s="11"/>
      <c r="O248" s="11"/>
      <c r="P248" s="127"/>
      <c r="Q248" s="137"/>
      <c r="R248" s="35" t="str">
        <f t="shared" ca="1" si="12"/>
        <v/>
      </c>
      <c r="S248" s="35" t="str">
        <f t="shared" si="13"/>
        <v/>
      </c>
      <c r="T248" s="35" t="str">
        <f t="shared" si="14"/>
        <v/>
      </c>
      <c r="U248" s="27" t="str">
        <f ca="1">IF(P248="Realizado","",IF(O248="Realizado","",IF(R248="","",IF(R248&lt;='2. Banco de Dados'!$G$8,"Você está dentro do prazo ótimo de contato com o (a) &amp;B8&amp;, não deixe o tempo passar, aproveite para fazer o follow up ainda hoje.",IF(R248&gt;'2. Banco de Dados'!$G$9,"O prazo aceitável para follow up já acabou, entre em contato com o(a) "&amp;B248&amp;" o quanto antes, afinal já fazem "&amp;R248&amp;" dias que você não tem qualquer tipo de contato",IF(R248&gt;'2. Banco de Dados'!$G$8,"Ligue para o "&amp;B248&amp;", você está dentro do prazo aceitável de contato, mas já fazem "&amp;R248&amp;" dias desde o seu último contato",""))))))</f>
        <v/>
      </c>
      <c r="V248" s="27" t="str">
        <f t="shared" si="15"/>
        <v/>
      </c>
      <c r="W248" s="138"/>
    </row>
    <row r="249" spans="2:23" ht="50.1" customHeight="1" x14ac:dyDescent="0.2">
      <c r="B249" s="131"/>
      <c r="C249" s="10" t="s">
        <v>5</v>
      </c>
      <c r="D249" s="10"/>
      <c r="E249" s="10"/>
      <c r="F249" s="11"/>
      <c r="G249" s="11"/>
      <c r="H249" s="11"/>
      <c r="I249" s="38"/>
      <c r="J249" s="132"/>
      <c r="K249" s="126"/>
      <c r="L249" s="11"/>
      <c r="M249" s="11"/>
      <c r="N249" s="11"/>
      <c r="O249" s="11"/>
      <c r="P249" s="127"/>
      <c r="Q249" s="137"/>
      <c r="R249" s="35" t="str">
        <f t="shared" ca="1" si="12"/>
        <v/>
      </c>
      <c r="S249" s="35" t="str">
        <f t="shared" si="13"/>
        <v/>
      </c>
      <c r="T249" s="35" t="str">
        <f t="shared" si="14"/>
        <v/>
      </c>
      <c r="U249" s="27" t="str">
        <f ca="1">IF(P249="Realizado","",IF(O249="Realizado","",IF(R249="","",IF(R249&lt;='2. Banco de Dados'!$G$8,"Você está dentro do prazo ótimo de contato com o (a) &amp;B8&amp;, não deixe o tempo passar, aproveite para fazer o follow up ainda hoje.",IF(R249&gt;'2. Banco de Dados'!$G$9,"O prazo aceitável para follow up já acabou, entre em contato com o(a) "&amp;B249&amp;" o quanto antes, afinal já fazem "&amp;R249&amp;" dias que você não tem qualquer tipo de contato",IF(R249&gt;'2. Banco de Dados'!$G$8,"Ligue para o "&amp;B249&amp;", você está dentro do prazo aceitável de contato, mas já fazem "&amp;R249&amp;" dias desde o seu último contato",""))))))</f>
        <v/>
      </c>
      <c r="V249" s="27" t="str">
        <f t="shared" si="15"/>
        <v/>
      </c>
      <c r="W249" s="138"/>
    </row>
    <row r="250" spans="2:23" ht="50.1" customHeight="1" x14ac:dyDescent="0.2">
      <c r="B250" s="131"/>
      <c r="C250" s="10" t="s">
        <v>5</v>
      </c>
      <c r="D250" s="10"/>
      <c r="E250" s="10"/>
      <c r="F250" s="11"/>
      <c r="G250" s="11"/>
      <c r="H250" s="11"/>
      <c r="I250" s="38"/>
      <c r="J250" s="132"/>
      <c r="K250" s="126"/>
      <c r="L250" s="11"/>
      <c r="M250" s="11"/>
      <c r="N250" s="11"/>
      <c r="O250" s="11"/>
      <c r="P250" s="127"/>
      <c r="Q250" s="137"/>
      <c r="R250" s="35" t="str">
        <f t="shared" ca="1" si="12"/>
        <v/>
      </c>
      <c r="S250" s="35" t="str">
        <f t="shared" si="13"/>
        <v/>
      </c>
      <c r="T250" s="35" t="str">
        <f t="shared" si="14"/>
        <v/>
      </c>
      <c r="U250" s="27" t="str">
        <f ca="1">IF(P250="Realizado","",IF(O250="Realizado","",IF(R250="","",IF(R250&lt;='2. Banco de Dados'!$G$8,"Você está dentro do prazo ótimo de contato com o (a) &amp;B8&amp;, não deixe o tempo passar, aproveite para fazer o follow up ainda hoje.",IF(R250&gt;'2. Banco de Dados'!$G$9,"O prazo aceitável para follow up já acabou, entre em contato com o(a) "&amp;B250&amp;" o quanto antes, afinal já fazem "&amp;R250&amp;" dias que você não tem qualquer tipo de contato",IF(R250&gt;'2. Banco de Dados'!$G$8,"Ligue para o "&amp;B250&amp;", você está dentro do prazo aceitável de contato, mas já fazem "&amp;R250&amp;" dias desde o seu último contato",""))))))</f>
        <v/>
      </c>
      <c r="V250" s="27" t="str">
        <f t="shared" si="15"/>
        <v/>
      </c>
      <c r="W250" s="138"/>
    </row>
    <row r="251" spans="2:23" ht="50.1" customHeight="1" x14ac:dyDescent="0.2">
      <c r="B251" s="131"/>
      <c r="C251" s="10" t="s">
        <v>5</v>
      </c>
      <c r="D251" s="10"/>
      <c r="E251" s="10"/>
      <c r="F251" s="11"/>
      <c r="G251" s="11"/>
      <c r="H251" s="11"/>
      <c r="I251" s="38"/>
      <c r="J251" s="132"/>
      <c r="K251" s="126"/>
      <c r="L251" s="11"/>
      <c r="M251" s="11"/>
      <c r="N251" s="11"/>
      <c r="O251" s="11"/>
      <c r="P251" s="127"/>
      <c r="Q251" s="137"/>
      <c r="R251" s="35" t="str">
        <f t="shared" ca="1" si="12"/>
        <v/>
      </c>
      <c r="S251" s="35" t="str">
        <f t="shared" si="13"/>
        <v/>
      </c>
      <c r="T251" s="35" t="str">
        <f t="shared" si="14"/>
        <v/>
      </c>
      <c r="U251" s="27" t="str">
        <f ca="1">IF(P251="Realizado","",IF(O251="Realizado","",IF(R251="","",IF(R251&lt;='2. Banco de Dados'!$G$8,"Você está dentro do prazo ótimo de contato com o (a) &amp;B8&amp;, não deixe o tempo passar, aproveite para fazer o follow up ainda hoje.",IF(R251&gt;'2. Banco de Dados'!$G$9,"O prazo aceitável para follow up já acabou, entre em contato com o(a) "&amp;B251&amp;" o quanto antes, afinal já fazem "&amp;R251&amp;" dias que você não tem qualquer tipo de contato",IF(R251&gt;'2. Banco de Dados'!$G$8,"Ligue para o "&amp;B251&amp;", você está dentro do prazo aceitável de contato, mas já fazem "&amp;R251&amp;" dias desde o seu último contato",""))))))</f>
        <v/>
      </c>
      <c r="V251" s="27" t="str">
        <f t="shared" si="15"/>
        <v/>
      </c>
      <c r="W251" s="138"/>
    </row>
    <row r="252" spans="2:23" ht="50.1" customHeight="1" x14ac:dyDescent="0.2">
      <c r="B252" s="131"/>
      <c r="C252" s="10" t="s">
        <v>5</v>
      </c>
      <c r="D252" s="10"/>
      <c r="E252" s="10"/>
      <c r="F252" s="11"/>
      <c r="G252" s="11"/>
      <c r="H252" s="11"/>
      <c r="I252" s="38"/>
      <c r="J252" s="132"/>
      <c r="K252" s="126"/>
      <c r="L252" s="11"/>
      <c r="M252" s="11"/>
      <c r="N252" s="11"/>
      <c r="O252" s="11"/>
      <c r="P252" s="127"/>
      <c r="Q252" s="137"/>
      <c r="R252" s="35" t="str">
        <f t="shared" ca="1" si="12"/>
        <v/>
      </c>
      <c r="S252" s="35" t="str">
        <f t="shared" si="13"/>
        <v/>
      </c>
      <c r="T252" s="35" t="str">
        <f t="shared" si="14"/>
        <v/>
      </c>
      <c r="U252" s="27" t="str">
        <f ca="1">IF(P252="Realizado","",IF(O252="Realizado","",IF(R252="","",IF(R252&lt;='2. Banco de Dados'!$G$8,"Você está dentro do prazo ótimo de contato com o (a) &amp;B8&amp;, não deixe o tempo passar, aproveite para fazer o follow up ainda hoje.",IF(R252&gt;'2. Banco de Dados'!$G$9,"O prazo aceitável para follow up já acabou, entre em contato com o(a) "&amp;B252&amp;" o quanto antes, afinal já fazem "&amp;R252&amp;" dias que você não tem qualquer tipo de contato",IF(R252&gt;'2. Banco de Dados'!$G$8,"Ligue para o "&amp;B252&amp;", você está dentro do prazo aceitável de contato, mas já fazem "&amp;R252&amp;" dias desde o seu último contato",""))))))</f>
        <v/>
      </c>
      <c r="V252" s="27" t="str">
        <f t="shared" si="15"/>
        <v/>
      </c>
      <c r="W252" s="138"/>
    </row>
    <row r="253" spans="2:23" ht="50.1" customHeight="1" x14ac:dyDescent="0.2">
      <c r="B253" s="131"/>
      <c r="C253" s="10" t="s">
        <v>5</v>
      </c>
      <c r="D253" s="10"/>
      <c r="E253" s="10"/>
      <c r="F253" s="11"/>
      <c r="G253" s="11"/>
      <c r="H253" s="11"/>
      <c r="I253" s="38"/>
      <c r="J253" s="132"/>
      <c r="K253" s="126"/>
      <c r="L253" s="11"/>
      <c r="M253" s="11"/>
      <c r="N253" s="11"/>
      <c r="O253" s="11"/>
      <c r="P253" s="127"/>
      <c r="Q253" s="137"/>
      <c r="R253" s="35" t="str">
        <f t="shared" ca="1" si="12"/>
        <v/>
      </c>
      <c r="S253" s="35" t="str">
        <f t="shared" si="13"/>
        <v/>
      </c>
      <c r="T253" s="35" t="str">
        <f t="shared" si="14"/>
        <v/>
      </c>
      <c r="U253" s="27" t="str">
        <f ca="1">IF(P253="Realizado","",IF(O253="Realizado","",IF(R253="","",IF(R253&lt;='2. Banco de Dados'!$G$8,"Você está dentro do prazo ótimo de contato com o (a) &amp;B8&amp;, não deixe o tempo passar, aproveite para fazer o follow up ainda hoje.",IF(R253&gt;'2. Banco de Dados'!$G$9,"O prazo aceitável para follow up já acabou, entre em contato com o(a) "&amp;B253&amp;" o quanto antes, afinal já fazem "&amp;R253&amp;" dias que você não tem qualquer tipo de contato",IF(R253&gt;'2. Banco de Dados'!$G$8,"Ligue para o "&amp;B253&amp;", você está dentro do prazo aceitável de contato, mas já fazem "&amp;R253&amp;" dias desde o seu último contato",""))))))</f>
        <v/>
      </c>
      <c r="V253" s="27" t="str">
        <f t="shared" si="15"/>
        <v/>
      </c>
      <c r="W253" s="138"/>
    </row>
    <row r="254" spans="2:23" ht="50.1" customHeight="1" x14ac:dyDescent="0.2">
      <c r="B254" s="131"/>
      <c r="C254" s="10" t="s">
        <v>5</v>
      </c>
      <c r="D254" s="10"/>
      <c r="E254" s="10"/>
      <c r="F254" s="11"/>
      <c r="G254" s="11"/>
      <c r="H254" s="11"/>
      <c r="I254" s="38"/>
      <c r="J254" s="132"/>
      <c r="K254" s="126"/>
      <c r="L254" s="11"/>
      <c r="M254" s="11"/>
      <c r="N254" s="11"/>
      <c r="O254" s="11"/>
      <c r="P254" s="127"/>
      <c r="Q254" s="137"/>
      <c r="R254" s="35" t="str">
        <f t="shared" ca="1" si="12"/>
        <v/>
      </c>
      <c r="S254" s="35" t="str">
        <f t="shared" si="13"/>
        <v/>
      </c>
      <c r="T254" s="35" t="str">
        <f t="shared" si="14"/>
        <v/>
      </c>
      <c r="U254" s="27" t="str">
        <f ca="1">IF(P254="Realizado","",IF(O254="Realizado","",IF(R254="","",IF(R254&lt;='2. Banco de Dados'!$G$8,"Você está dentro do prazo ótimo de contato com o (a) &amp;B8&amp;, não deixe o tempo passar, aproveite para fazer o follow up ainda hoje.",IF(R254&gt;'2. Banco de Dados'!$G$9,"O prazo aceitável para follow up já acabou, entre em contato com o(a) "&amp;B254&amp;" o quanto antes, afinal já fazem "&amp;R254&amp;" dias que você não tem qualquer tipo de contato",IF(R254&gt;'2. Banco de Dados'!$G$8,"Ligue para o "&amp;B254&amp;", você está dentro do prazo aceitável de contato, mas já fazem "&amp;R254&amp;" dias desde o seu último contato",""))))))</f>
        <v/>
      </c>
      <c r="V254" s="27" t="str">
        <f t="shared" si="15"/>
        <v/>
      </c>
      <c r="W254" s="138"/>
    </row>
    <row r="255" spans="2:23" ht="50.1" customHeight="1" x14ac:dyDescent="0.2">
      <c r="B255" s="131"/>
      <c r="C255" s="10" t="s">
        <v>5</v>
      </c>
      <c r="D255" s="10"/>
      <c r="E255" s="10"/>
      <c r="F255" s="11"/>
      <c r="G255" s="11"/>
      <c r="H255" s="11"/>
      <c r="I255" s="38"/>
      <c r="J255" s="132"/>
      <c r="K255" s="126"/>
      <c r="L255" s="11"/>
      <c r="M255" s="11"/>
      <c r="N255" s="11"/>
      <c r="O255" s="11"/>
      <c r="P255" s="127"/>
      <c r="Q255" s="137"/>
      <c r="R255" s="35" t="str">
        <f t="shared" ca="1" si="12"/>
        <v/>
      </c>
      <c r="S255" s="35" t="str">
        <f t="shared" si="13"/>
        <v/>
      </c>
      <c r="T255" s="35" t="str">
        <f t="shared" si="14"/>
        <v/>
      </c>
      <c r="U255" s="27" t="str">
        <f ca="1">IF(P255="Realizado","",IF(O255="Realizado","",IF(R255="","",IF(R255&lt;='2. Banco de Dados'!$G$8,"Você está dentro do prazo ótimo de contato com o (a) &amp;B8&amp;, não deixe o tempo passar, aproveite para fazer o follow up ainda hoje.",IF(R255&gt;'2. Banco de Dados'!$G$9,"O prazo aceitável para follow up já acabou, entre em contato com o(a) "&amp;B255&amp;" o quanto antes, afinal já fazem "&amp;R255&amp;" dias que você não tem qualquer tipo de contato",IF(R255&gt;'2. Banco de Dados'!$G$8,"Ligue para o "&amp;B255&amp;", você está dentro do prazo aceitável de contato, mas já fazem "&amp;R255&amp;" dias desde o seu último contato",""))))))</f>
        <v/>
      </c>
      <c r="V255" s="27" t="str">
        <f t="shared" si="15"/>
        <v/>
      </c>
      <c r="W255" s="138"/>
    </row>
    <row r="256" spans="2:23" ht="50.1" customHeight="1" x14ac:dyDescent="0.2">
      <c r="B256" s="131"/>
      <c r="C256" s="10" t="s">
        <v>5</v>
      </c>
      <c r="D256" s="10"/>
      <c r="E256" s="10"/>
      <c r="F256" s="11"/>
      <c r="G256" s="11"/>
      <c r="H256" s="11"/>
      <c r="I256" s="38"/>
      <c r="J256" s="132"/>
      <c r="K256" s="126"/>
      <c r="L256" s="11"/>
      <c r="M256" s="11"/>
      <c r="N256" s="11"/>
      <c r="O256" s="11"/>
      <c r="P256" s="127"/>
      <c r="Q256" s="137"/>
      <c r="R256" s="35" t="str">
        <f t="shared" ca="1" si="12"/>
        <v/>
      </c>
      <c r="S256" s="35" t="str">
        <f t="shared" si="13"/>
        <v/>
      </c>
      <c r="T256" s="35" t="str">
        <f t="shared" si="14"/>
        <v/>
      </c>
      <c r="U256" s="27" t="str">
        <f ca="1">IF(P256="Realizado","",IF(O256="Realizado","",IF(R256="","",IF(R256&lt;='2. Banco de Dados'!$G$8,"Você está dentro do prazo ótimo de contato com o (a) &amp;B8&amp;, não deixe o tempo passar, aproveite para fazer o follow up ainda hoje.",IF(R256&gt;'2. Banco de Dados'!$G$9,"O prazo aceitável para follow up já acabou, entre em contato com o(a) "&amp;B256&amp;" o quanto antes, afinal já fazem "&amp;R256&amp;" dias que você não tem qualquer tipo de contato",IF(R256&gt;'2. Banco de Dados'!$G$8,"Ligue para o "&amp;B256&amp;", você está dentro do prazo aceitável de contato, mas já fazem "&amp;R256&amp;" dias desde o seu último contato",""))))))</f>
        <v/>
      </c>
      <c r="V256" s="27" t="str">
        <f t="shared" si="15"/>
        <v/>
      </c>
      <c r="W256" s="138"/>
    </row>
    <row r="257" spans="2:23" ht="50.1" customHeight="1" x14ac:dyDescent="0.2">
      <c r="B257" s="131"/>
      <c r="C257" s="10" t="s">
        <v>5</v>
      </c>
      <c r="D257" s="10"/>
      <c r="E257" s="10"/>
      <c r="F257" s="11"/>
      <c r="G257" s="11"/>
      <c r="H257" s="11"/>
      <c r="I257" s="38"/>
      <c r="J257" s="132"/>
      <c r="K257" s="126"/>
      <c r="L257" s="11"/>
      <c r="M257" s="11"/>
      <c r="N257" s="11"/>
      <c r="O257" s="11"/>
      <c r="P257" s="127"/>
      <c r="Q257" s="137"/>
      <c r="R257" s="35" t="str">
        <f t="shared" ca="1" si="12"/>
        <v/>
      </c>
      <c r="S257" s="35" t="str">
        <f t="shared" si="13"/>
        <v/>
      </c>
      <c r="T257" s="35" t="str">
        <f t="shared" si="14"/>
        <v/>
      </c>
      <c r="U257" s="27" t="str">
        <f ca="1">IF(P257="Realizado","",IF(O257="Realizado","",IF(R257="","",IF(R257&lt;='2. Banco de Dados'!$G$8,"Você está dentro do prazo ótimo de contato com o (a) &amp;B8&amp;, não deixe o tempo passar, aproveite para fazer o follow up ainda hoje.",IF(R257&gt;'2. Banco de Dados'!$G$9,"O prazo aceitável para follow up já acabou, entre em contato com o(a) "&amp;B257&amp;" o quanto antes, afinal já fazem "&amp;R257&amp;" dias que você não tem qualquer tipo de contato",IF(R257&gt;'2. Banco de Dados'!$G$8,"Ligue para o "&amp;B257&amp;", você está dentro do prazo aceitável de contato, mas já fazem "&amp;R257&amp;" dias desde o seu último contato",""))))))</f>
        <v/>
      </c>
      <c r="V257" s="27" t="str">
        <f t="shared" si="15"/>
        <v/>
      </c>
      <c r="W257" s="138"/>
    </row>
    <row r="258" spans="2:23" ht="50.1" customHeight="1" x14ac:dyDescent="0.2">
      <c r="B258" s="131"/>
      <c r="C258" s="10" t="s">
        <v>5</v>
      </c>
      <c r="D258" s="10"/>
      <c r="E258" s="10"/>
      <c r="F258" s="11"/>
      <c r="G258" s="11"/>
      <c r="H258" s="11"/>
      <c r="I258" s="38"/>
      <c r="J258" s="132"/>
      <c r="K258" s="126"/>
      <c r="L258" s="11"/>
      <c r="M258" s="11"/>
      <c r="N258" s="11"/>
      <c r="O258" s="11"/>
      <c r="P258" s="127"/>
      <c r="Q258" s="137"/>
      <c r="R258" s="35" t="str">
        <f t="shared" ca="1" si="12"/>
        <v/>
      </c>
      <c r="S258" s="35" t="str">
        <f t="shared" si="13"/>
        <v/>
      </c>
      <c r="T258" s="35" t="str">
        <f t="shared" si="14"/>
        <v/>
      </c>
      <c r="U258" s="27" t="str">
        <f ca="1">IF(P258="Realizado","",IF(O258="Realizado","",IF(R258="","",IF(R258&lt;='2. Banco de Dados'!$G$8,"Você está dentro do prazo ótimo de contato com o (a) &amp;B8&amp;, não deixe o tempo passar, aproveite para fazer o follow up ainda hoje.",IF(R258&gt;'2. Banco de Dados'!$G$9,"O prazo aceitável para follow up já acabou, entre em contato com o(a) "&amp;B258&amp;" o quanto antes, afinal já fazem "&amp;R258&amp;" dias que você não tem qualquer tipo de contato",IF(R258&gt;'2. Banco de Dados'!$G$8,"Ligue para o "&amp;B258&amp;", você está dentro do prazo aceitável de contato, mas já fazem "&amp;R258&amp;" dias desde o seu último contato",""))))))</f>
        <v/>
      </c>
      <c r="V258" s="27" t="str">
        <f t="shared" si="15"/>
        <v/>
      </c>
      <c r="W258" s="138"/>
    </row>
    <row r="259" spans="2:23" ht="50.1" customHeight="1" x14ac:dyDescent="0.2">
      <c r="B259" s="131"/>
      <c r="C259" s="10" t="s">
        <v>5</v>
      </c>
      <c r="D259" s="10"/>
      <c r="E259" s="10"/>
      <c r="F259" s="11"/>
      <c r="G259" s="11"/>
      <c r="H259" s="11"/>
      <c r="I259" s="38"/>
      <c r="J259" s="132"/>
      <c r="K259" s="126"/>
      <c r="L259" s="11"/>
      <c r="M259" s="11"/>
      <c r="N259" s="11"/>
      <c r="O259" s="11"/>
      <c r="P259" s="127"/>
      <c r="Q259" s="137"/>
      <c r="R259" s="35" t="str">
        <f t="shared" ca="1" si="12"/>
        <v/>
      </c>
      <c r="S259" s="35" t="str">
        <f t="shared" si="13"/>
        <v/>
      </c>
      <c r="T259" s="35" t="str">
        <f t="shared" si="14"/>
        <v/>
      </c>
      <c r="U259" s="27" t="str">
        <f ca="1">IF(P259="Realizado","",IF(O259="Realizado","",IF(R259="","",IF(R259&lt;='2. Banco de Dados'!$G$8,"Você está dentro do prazo ótimo de contato com o (a) &amp;B8&amp;, não deixe o tempo passar, aproveite para fazer o follow up ainda hoje.",IF(R259&gt;'2. Banco de Dados'!$G$9,"O prazo aceitável para follow up já acabou, entre em contato com o(a) "&amp;B259&amp;" o quanto antes, afinal já fazem "&amp;R259&amp;" dias que você não tem qualquer tipo de contato",IF(R259&gt;'2. Banco de Dados'!$G$8,"Ligue para o "&amp;B259&amp;", você está dentro do prazo aceitável de contato, mas já fazem "&amp;R259&amp;" dias desde o seu último contato",""))))))</f>
        <v/>
      </c>
      <c r="V259" s="27" t="str">
        <f t="shared" si="15"/>
        <v/>
      </c>
      <c r="W259" s="138"/>
    </row>
    <row r="260" spans="2:23" ht="50.1" customHeight="1" x14ac:dyDescent="0.2">
      <c r="B260" s="131"/>
      <c r="C260" s="10" t="s">
        <v>5</v>
      </c>
      <c r="D260" s="10"/>
      <c r="E260" s="10"/>
      <c r="F260" s="11"/>
      <c r="G260" s="11"/>
      <c r="H260" s="11"/>
      <c r="I260" s="38"/>
      <c r="J260" s="132"/>
      <c r="K260" s="126"/>
      <c r="L260" s="11"/>
      <c r="M260" s="11"/>
      <c r="N260" s="11"/>
      <c r="O260" s="11"/>
      <c r="P260" s="127"/>
      <c r="Q260" s="137"/>
      <c r="R260" s="35" t="str">
        <f t="shared" ca="1" si="12"/>
        <v/>
      </c>
      <c r="S260" s="35" t="str">
        <f t="shared" si="13"/>
        <v/>
      </c>
      <c r="T260" s="35" t="str">
        <f t="shared" si="14"/>
        <v/>
      </c>
      <c r="U260" s="27" t="str">
        <f ca="1">IF(P260="Realizado","",IF(O260="Realizado","",IF(R260="","",IF(R260&lt;='2. Banco de Dados'!$G$8,"Você está dentro do prazo ótimo de contato com o (a) &amp;B8&amp;, não deixe o tempo passar, aproveite para fazer o follow up ainda hoje.",IF(R260&gt;'2. Banco de Dados'!$G$9,"O prazo aceitável para follow up já acabou, entre em contato com o(a) "&amp;B260&amp;" o quanto antes, afinal já fazem "&amp;R260&amp;" dias que você não tem qualquer tipo de contato",IF(R260&gt;'2. Banco de Dados'!$G$8,"Ligue para o "&amp;B260&amp;", você está dentro do prazo aceitável de contato, mas já fazem "&amp;R260&amp;" dias desde o seu último contato",""))))))</f>
        <v/>
      </c>
      <c r="V260" s="27" t="str">
        <f t="shared" si="15"/>
        <v/>
      </c>
      <c r="W260" s="138"/>
    </row>
    <row r="261" spans="2:23" ht="50.1" customHeight="1" x14ac:dyDescent="0.2">
      <c r="B261" s="131"/>
      <c r="C261" s="10" t="s">
        <v>5</v>
      </c>
      <c r="D261" s="10"/>
      <c r="E261" s="10"/>
      <c r="F261" s="11"/>
      <c r="G261" s="11"/>
      <c r="H261" s="11"/>
      <c r="I261" s="38"/>
      <c r="J261" s="132"/>
      <c r="K261" s="126"/>
      <c r="L261" s="11"/>
      <c r="M261" s="11"/>
      <c r="N261" s="11"/>
      <c r="O261" s="11"/>
      <c r="P261" s="127"/>
      <c r="Q261" s="137"/>
      <c r="R261" s="35" t="str">
        <f t="shared" ca="1" si="12"/>
        <v/>
      </c>
      <c r="S261" s="35" t="str">
        <f t="shared" si="13"/>
        <v/>
      </c>
      <c r="T261" s="35" t="str">
        <f t="shared" si="14"/>
        <v/>
      </c>
      <c r="U261" s="27" t="str">
        <f ca="1">IF(P261="Realizado","",IF(O261="Realizado","",IF(R261="","",IF(R261&lt;='2. Banco de Dados'!$G$8,"Você está dentro do prazo ótimo de contato com o (a) &amp;B8&amp;, não deixe o tempo passar, aproveite para fazer o follow up ainda hoje.",IF(R261&gt;'2. Banco de Dados'!$G$9,"O prazo aceitável para follow up já acabou, entre em contato com o(a) "&amp;B261&amp;" o quanto antes, afinal já fazem "&amp;R261&amp;" dias que você não tem qualquer tipo de contato",IF(R261&gt;'2. Banco de Dados'!$G$8,"Ligue para o "&amp;B261&amp;", você está dentro do prazo aceitável de contato, mas já fazem "&amp;R261&amp;" dias desde o seu último contato",""))))))</f>
        <v/>
      </c>
      <c r="V261" s="27" t="str">
        <f t="shared" si="15"/>
        <v/>
      </c>
      <c r="W261" s="138"/>
    </row>
    <row r="262" spans="2:23" ht="50.1" customHeight="1" x14ac:dyDescent="0.2">
      <c r="B262" s="131"/>
      <c r="C262" s="10" t="s">
        <v>5</v>
      </c>
      <c r="D262" s="10"/>
      <c r="E262" s="10"/>
      <c r="F262" s="11"/>
      <c r="G262" s="11"/>
      <c r="H262" s="11"/>
      <c r="I262" s="38"/>
      <c r="J262" s="132"/>
      <c r="K262" s="126"/>
      <c r="L262" s="11"/>
      <c r="M262" s="11"/>
      <c r="N262" s="11"/>
      <c r="O262" s="11"/>
      <c r="P262" s="127"/>
      <c r="Q262" s="137"/>
      <c r="R262" s="35" t="str">
        <f t="shared" ca="1" si="12"/>
        <v/>
      </c>
      <c r="S262" s="35" t="str">
        <f t="shared" si="13"/>
        <v/>
      </c>
      <c r="T262" s="35" t="str">
        <f t="shared" si="14"/>
        <v/>
      </c>
      <c r="U262" s="27" t="str">
        <f ca="1">IF(P262="Realizado","",IF(O262="Realizado","",IF(R262="","",IF(R262&lt;='2. Banco de Dados'!$G$8,"Você está dentro do prazo ótimo de contato com o (a) &amp;B8&amp;, não deixe o tempo passar, aproveite para fazer o follow up ainda hoje.",IF(R262&gt;'2. Banco de Dados'!$G$9,"O prazo aceitável para follow up já acabou, entre em contato com o(a) "&amp;B262&amp;" o quanto antes, afinal já fazem "&amp;R262&amp;" dias que você não tem qualquer tipo de contato",IF(R262&gt;'2. Banco de Dados'!$G$8,"Ligue para o "&amp;B262&amp;", você está dentro do prazo aceitável de contato, mas já fazem "&amp;R262&amp;" dias desde o seu último contato",""))))))</f>
        <v/>
      </c>
      <c r="V262" s="27" t="str">
        <f t="shared" si="15"/>
        <v/>
      </c>
      <c r="W262" s="138"/>
    </row>
    <row r="263" spans="2:23" ht="50.1" customHeight="1" x14ac:dyDescent="0.2">
      <c r="B263" s="131"/>
      <c r="C263" s="10" t="s">
        <v>5</v>
      </c>
      <c r="D263" s="10"/>
      <c r="E263" s="10"/>
      <c r="F263" s="11"/>
      <c r="G263" s="11"/>
      <c r="H263" s="11"/>
      <c r="I263" s="38"/>
      <c r="J263" s="132"/>
      <c r="K263" s="126"/>
      <c r="L263" s="11"/>
      <c r="M263" s="11"/>
      <c r="N263" s="11"/>
      <c r="O263" s="11"/>
      <c r="P263" s="127"/>
      <c r="Q263" s="137"/>
      <c r="R263" s="35" t="str">
        <f t="shared" ca="1" si="12"/>
        <v/>
      </c>
      <c r="S263" s="35" t="str">
        <f t="shared" si="13"/>
        <v/>
      </c>
      <c r="T263" s="35" t="str">
        <f t="shared" si="14"/>
        <v/>
      </c>
      <c r="U263" s="27" t="str">
        <f ca="1">IF(P263="Realizado","",IF(O263="Realizado","",IF(R263="","",IF(R263&lt;='2. Banco de Dados'!$G$8,"Você está dentro do prazo ótimo de contato com o (a) &amp;B8&amp;, não deixe o tempo passar, aproveite para fazer o follow up ainda hoje.",IF(R263&gt;'2. Banco de Dados'!$G$9,"O prazo aceitável para follow up já acabou, entre em contato com o(a) "&amp;B263&amp;" o quanto antes, afinal já fazem "&amp;R263&amp;" dias que você não tem qualquer tipo de contato",IF(R263&gt;'2. Banco de Dados'!$G$8,"Ligue para o "&amp;B263&amp;", você está dentro do prazo aceitável de contato, mas já fazem "&amp;R263&amp;" dias desde o seu último contato",""))))))</f>
        <v/>
      </c>
      <c r="V263" s="27" t="str">
        <f t="shared" si="15"/>
        <v/>
      </c>
      <c r="W263" s="138"/>
    </row>
    <row r="264" spans="2:23" ht="50.1" customHeight="1" x14ac:dyDescent="0.2">
      <c r="B264" s="131"/>
      <c r="C264" s="10" t="s">
        <v>5</v>
      </c>
      <c r="D264" s="10"/>
      <c r="E264" s="10"/>
      <c r="F264" s="11"/>
      <c r="G264" s="11"/>
      <c r="H264" s="11"/>
      <c r="I264" s="38"/>
      <c r="J264" s="132"/>
      <c r="K264" s="126"/>
      <c r="L264" s="11"/>
      <c r="M264" s="11"/>
      <c r="N264" s="11"/>
      <c r="O264" s="11"/>
      <c r="P264" s="127"/>
      <c r="Q264" s="137"/>
      <c r="R264" s="35" t="str">
        <f t="shared" ca="1" si="12"/>
        <v/>
      </c>
      <c r="S264" s="35" t="str">
        <f t="shared" si="13"/>
        <v/>
      </c>
      <c r="T264" s="35" t="str">
        <f t="shared" si="14"/>
        <v/>
      </c>
      <c r="U264" s="27" t="str">
        <f ca="1">IF(P264="Realizado","",IF(O264="Realizado","",IF(R264="","",IF(R264&lt;='2. Banco de Dados'!$G$8,"Você está dentro do prazo ótimo de contato com o (a) &amp;B8&amp;, não deixe o tempo passar, aproveite para fazer o follow up ainda hoje.",IF(R264&gt;'2. Banco de Dados'!$G$9,"O prazo aceitável para follow up já acabou, entre em contato com o(a) "&amp;B264&amp;" o quanto antes, afinal já fazem "&amp;R264&amp;" dias que você não tem qualquer tipo de contato",IF(R264&gt;'2. Banco de Dados'!$G$8,"Ligue para o "&amp;B264&amp;", você está dentro do prazo aceitável de contato, mas já fazem "&amp;R264&amp;" dias desde o seu último contato",""))))))</f>
        <v/>
      </c>
      <c r="V264" s="27" t="str">
        <f t="shared" si="15"/>
        <v/>
      </c>
      <c r="W264" s="138"/>
    </row>
    <row r="265" spans="2:23" ht="50.1" customHeight="1" x14ac:dyDescent="0.2">
      <c r="B265" s="131"/>
      <c r="C265" s="10" t="s">
        <v>5</v>
      </c>
      <c r="D265" s="10"/>
      <c r="E265" s="10"/>
      <c r="F265" s="11"/>
      <c r="G265" s="11"/>
      <c r="H265" s="11"/>
      <c r="I265" s="38"/>
      <c r="J265" s="132"/>
      <c r="K265" s="126"/>
      <c r="L265" s="11"/>
      <c r="M265" s="11"/>
      <c r="N265" s="11"/>
      <c r="O265" s="11"/>
      <c r="P265" s="127"/>
      <c r="Q265" s="137"/>
      <c r="R265" s="35" t="str">
        <f t="shared" ref="R265:R328" ca="1" si="16">IF($Q$5-Q265&gt;2000,"",$Q$5-Q265)</f>
        <v/>
      </c>
      <c r="S265" s="35" t="str">
        <f t="shared" ref="S265:S328" si="17">IF(Q265="","",MONTH(Q265))</f>
        <v/>
      </c>
      <c r="T265" s="35" t="str">
        <f t="shared" ref="T265:T328" si="18">IF(S265=1,"Janeiro",IF(S265=2,"Fevereiro",IF(S265=3,"Março",IF(S265=4,"Abril",IF(S265=5,"Maio",IF(S265=6,"Junho",IF(S265=7,"Julho",IF(S265=8,"Agosto",IF(S265=9,"Setembro",IF(S265=10,"Outubro",IF(S265=11,"Novembro",IF(S265=12,"Dezembro",""))))))))))))</f>
        <v/>
      </c>
      <c r="U265" s="27" t="str">
        <f ca="1">IF(P265="Realizado","",IF(O265="Realizado","",IF(R265="","",IF(R265&lt;='2. Banco de Dados'!$G$8,"Você está dentro do prazo ótimo de contato com o (a) &amp;B8&amp;, não deixe o tempo passar, aproveite para fazer o follow up ainda hoje.",IF(R265&gt;'2. Banco de Dados'!$G$9,"O prazo aceitável para follow up já acabou, entre em contato com o(a) "&amp;B265&amp;" o quanto antes, afinal já fazem "&amp;R265&amp;" dias que você não tem qualquer tipo de contato",IF(R265&gt;'2. Banco de Dados'!$G$8,"Ligue para o "&amp;B265&amp;", você está dentro do prazo aceitável de contato, mas já fazem "&amp;R265&amp;" dias desde o seu último contato",""))))))</f>
        <v/>
      </c>
      <c r="V265" s="27" t="str">
        <f t="shared" ref="V265:V328" si="19">IF(P265="Realizado","Que pena, essa negociação não foi para frente. Não esqueça de preencher a coluna ao lado com o principal motivo e tome ações para melhorá-los",IF(O265="Realizado","Parabéns, mais um projeto para a conta do final do mês! Lembre-se de continuar fazendo o que deu certo!",IF(N265="Realizado","Procure ser flexível dentro do seu limite de custos e observe se é um projeto que vale muito a pena ou não. Dependendo da resposta, seja mais flexível",IF(M265="Realizado","Se tiver sido solicitado, faça ajustes na proposta, se não, aguarde por alguns dias pela resposta do seu cliente. Se ele não responder, entre em contato proativamente para saber do interesse dele",IF(L265="Realizado","Agora que você já fez a primeira reunião, não esqueça de enviar a proposta junto com depoimentos e atestados técnicos da qualidade do seu serviço",IF(K265="Realizado","Envie um material institucional da empresa por email e tente agendar uma reunião presencial ou conversa por telefone",""))))))</f>
        <v/>
      </c>
      <c r="W265" s="138"/>
    </row>
    <row r="266" spans="2:23" ht="50.1" customHeight="1" x14ac:dyDescent="0.2">
      <c r="B266" s="131"/>
      <c r="C266" s="10" t="s">
        <v>5</v>
      </c>
      <c r="D266" s="10"/>
      <c r="E266" s="10"/>
      <c r="F266" s="11"/>
      <c r="G266" s="11"/>
      <c r="H266" s="11"/>
      <c r="I266" s="38"/>
      <c r="J266" s="132"/>
      <c r="K266" s="126"/>
      <c r="L266" s="11"/>
      <c r="M266" s="11"/>
      <c r="N266" s="11"/>
      <c r="O266" s="11"/>
      <c r="P266" s="127"/>
      <c r="Q266" s="137"/>
      <c r="R266" s="35" t="str">
        <f t="shared" ca="1" si="16"/>
        <v/>
      </c>
      <c r="S266" s="35" t="str">
        <f t="shared" si="17"/>
        <v/>
      </c>
      <c r="T266" s="35" t="str">
        <f t="shared" si="18"/>
        <v/>
      </c>
      <c r="U266" s="27" t="str">
        <f ca="1">IF(P266="Realizado","",IF(O266="Realizado","",IF(R266="","",IF(R266&lt;='2. Banco de Dados'!$G$8,"Você está dentro do prazo ótimo de contato com o (a) &amp;B8&amp;, não deixe o tempo passar, aproveite para fazer o follow up ainda hoje.",IF(R266&gt;'2. Banco de Dados'!$G$9,"O prazo aceitável para follow up já acabou, entre em contato com o(a) "&amp;B266&amp;" o quanto antes, afinal já fazem "&amp;R266&amp;" dias que você não tem qualquer tipo de contato",IF(R266&gt;'2. Banco de Dados'!$G$8,"Ligue para o "&amp;B266&amp;", você está dentro do prazo aceitável de contato, mas já fazem "&amp;R266&amp;" dias desde o seu último contato",""))))))</f>
        <v/>
      </c>
      <c r="V266" s="27" t="str">
        <f t="shared" si="19"/>
        <v/>
      </c>
      <c r="W266" s="138"/>
    </row>
    <row r="267" spans="2:23" ht="50.1" customHeight="1" x14ac:dyDescent="0.2">
      <c r="B267" s="131"/>
      <c r="C267" s="10" t="s">
        <v>5</v>
      </c>
      <c r="D267" s="10"/>
      <c r="E267" s="10"/>
      <c r="F267" s="11"/>
      <c r="G267" s="11"/>
      <c r="H267" s="11"/>
      <c r="I267" s="38"/>
      <c r="J267" s="132"/>
      <c r="K267" s="126"/>
      <c r="L267" s="11"/>
      <c r="M267" s="11"/>
      <c r="N267" s="11"/>
      <c r="O267" s="11"/>
      <c r="P267" s="127"/>
      <c r="Q267" s="137"/>
      <c r="R267" s="35" t="str">
        <f t="shared" ca="1" si="16"/>
        <v/>
      </c>
      <c r="S267" s="35" t="str">
        <f t="shared" si="17"/>
        <v/>
      </c>
      <c r="T267" s="35" t="str">
        <f t="shared" si="18"/>
        <v/>
      </c>
      <c r="U267" s="27" t="str">
        <f ca="1">IF(P267="Realizado","",IF(O267="Realizado","",IF(R267="","",IF(R267&lt;='2. Banco de Dados'!$G$8,"Você está dentro do prazo ótimo de contato com o (a) &amp;B8&amp;, não deixe o tempo passar, aproveite para fazer o follow up ainda hoje.",IF(R267&gt;'2. Banco de Dados'!$G$9,"O prazo aceitável para follow up já acabou, entre em contato com o(a) "&amp;B267&amp;" o quanto antes, afinal já fazem "&amp;R267&amp;" dias que você não tem qualquer tipo de contato",IF(R267&gt;'2. Banco de Dados'!$G$8,"Ligue para o "&amp;B267&amp;", você está dentro do prazo aceitável de contato, mas já fazem "&amp;R267&amp;" dias desde o seu último contato",""))))))</f>
        <v/>
      </c>
      <c r="V267" s="27" t="str">
        <f t="shared" si="19"/>
        <v/>
      </c>
      <c r="W267" s="138"/>
    </row>
    <row r="268" spans="2:23" ht="50.1" customHeight="1" x14ac:dyDescent="0.2">
      <c r="B268" s="131"/>
      <c r="C268" s="10" t="s">
        <v>5</v>
      </c>
      <c r="D268" s="10"/>
      <c r="E268" s="10"/>
      <c r="F268" s="11"/>
      <c r="G268" s="11"/>
      <c r="H268" s="11"/>
      <c r="I268" s="38"/>
      <c r="J268" s="132"/>
      <c r="K268" s="126"/>
      <c r="L268" s="11"/>
      <c r="M268" s="11"/>
      <c r="N268" s="11"/>
      <c r="O268" s="11"/>
      <c r="P268" s="127"/>
      <c r="Q268" s="137"/>
      <c r="R268" s="35" t="str">
        <f t="shared" ca="1" si="16"/>
        <v/>
      </c>
      <c r="S268" s="35" t="str">
        <f t="shared" si="17"/>
        <v/>
      </c>
      <c r="T268" s="35" t="str">
        <f t="shared" si="18"/>
        <v/>
      </c>
      <c r="U268" s="27" t="str">
        <f ca="1">IF(P268="Realizado","",IF(O268="Realizado","",IF(R268="","",IF(R268&lt;='2. Banco de Dados'!$G$8,"Você está dentro do prazo ótimo de contato com o (a) &amp;B8&amp;, não deixe o tempo passar, aproveite para fazer o follow up ainda hoje.",IF(R268&gt;'2. Banco de Dados'!$G$9,"O prazo aceitável para follow up já acabou, entre em contato com o(a) "&amp;B268&amp;" o quanto antes, afinal já fazem "&amp;R268&amp;" dias que você não tem qualquer tipo de contato",IF(R268&gt;'2. Banco de Dados'!$G$8,"Ligue para o "&amp;B268&amp;", você está dentro do prazo aceitável de contato, mas já fazem "&amp;R268&amp;" dias desde o seu último contato",""))))))</f>
        <v/>
      </c>
      <c r="V268" s="27" t="str">
        <f t="shared" si="19"/>
        <v/>
      </c>
      <c r="W268" s="138"/>
    </row>
    <row r="269" spans="2:23" ht="50.1" customHeight="1" x14ac:dyDescent="0.2">
      <c r="B269" s="131"/>
      <c r="C269" s="10" t="s">
        <v>5</v>
      </c>
      <c r="D269" s="10"/>
      <c r="E269" s="10"/>
      <c r="F269" s="11"/>
      <c r="G269" s="11"/>
      <c r="H269" s="11"/>
      <c r="I269" s="38"/>
      <c r="J269" s="132"/>
      <c r="K269" s="126"/>
      <c r="L269" s="11"/>
      <c r="M269" s="11"/>
      <c r="N269" s="11"/>
      <c r="O269" s="11"/>
      <c r="P269" s="127"/>
      <c r="Q269" s="137"/>
      <c r="R269" s="35" t="str">
        <f t="shared" ca="1" si="16"/>
        <v/>
      </c>
      <c r="S269" s="35" t="str">
        <f t="shared" si="17"/>
        <v/>
      </c>
      <c r="T269" s="35" t="str">
        <f t="shared" si="18"/>
        <v/>
      </c>
      <c r="U269" s="27" t="str">
        <f ca="1">IF(P269="Realizado","",IF(O269="Realizado","",IF(R269="","",IF(R269&lt;='2. Banco de Dados'!$G$8,"Você está dentro do prazo ótimo de contato com o (a) &amp;B8&amp;, não deixe o tempo passar, aproveite para fazer o follow up ainda hoje.",IF(R269&gt;'2. Banco de Dados'!$G$9,"O prazo aceitável para follow up já acabou, entre em contato com o(a) "&amp;B269&amp;" o quanto antes, afinal já fazem "&amp;R269&amp;" dias que você não tem qualquer tipo de contato",IF(R269&gt;'2. Banco de Dados'!$G$8,"Ligue para o "&amp;B269&amp;", você está dentro do prazo aceitável de contato, mas já fazem "&amp;R269&amp;" dias desde o seu último contato",""))))))</f>
        <v/>
      </c>
      <c r="V269" s="27" t="str">
        <f t="shared" si="19"/>
        <v/>
      </c>
      <c r="W269" s="138"/>
    </row>
    <row r="270" spans="2:23" ht="50.1" customHeight="1" x14ac:dyDescent="0.2">
      <c r="B270" s="131"/>
      <c r="C270" s="10" t="s">
        <v>5</v>
      </c>
      <c r="D270" s="10"/>
      <c r="E270" s="10"/>
      <c r="F270" s="11"/>
      <c r="G270" s="11"/>
      <c r="H270" s="11"/>
      <c r="I270" s="38"/>
      <c r="J270" s="132"/>
      <c r="K270" s="126"/>
      <c r="L270" s="11"/>
      <c r="M270" s="11"/>
      <c r="N270" s="11"/>
      <c r="O270" s="11"/>
      <c r="P270" s="127"/>
      <c r="Q270" s="137"/>
      <c r="R270" s="35" t="str">
        <f t="shared" ca="1" si="16"/>
        <v/>
      </c>
      <c r="S270" s="35" t="str">
        <f t="shared" si="17"/>
        <v/>
      </c>
      <c r="T270" s="35" t="str">
        <f t="shared" si="18"/>
        <v/>
      </c>
      <c r="U270" s="27" t="str">
        <f ca="1">IF(P270="Realizado","",IF(O270="Realizado","",IF(R270="","",IF(R270&lt;='2. Banco de Dados'!$G$8,"Você está dentro do prazo ótimo de contato com o (a) &amp;B8&amp;, não deixe o tempo passar, aproveite para fazer o follow up ainda hoje.",IF(R270&gt;'2. Banco de Dados'!$G$9,"O prazo aceitável para follow up já acabou, entre em contato com o(a) "&amp;B270&amp;" o quanto antes, afinal já fazem "&amp;R270&amp;" dias que você não tem qualquer tipo de contato",IF(R270&gt;'2. Banco de Dados'!$G$8,"Ligue para o "&amp;B270&amp;", você está dentro do prazo aceitável de contato, mas já fazem "&amp;R270&amp;" dias desde o seu último contato",""))))))</f>
        <v/>
      </c>
      <c r="V270" s="27" t="str">
        <f t="shared" si="19"/>
        <v/>
      </c>
      <c r="W270" s="138"/>
    </row>
    <row r="271" spans="2:23" ht="50.1" customHeight="1" x14ac:dyDescent="0.2">
      <c r="B271" s="131"/>
      <c r="C271" s="10" t="s">
        <v>5</v>
      </c>
      <c r="D271" s="10"/>
      <c r="E271" s="10"/>
      <c r="F271" s="11"/>
      <c r="G271" s="11"/>
      <c r="H271" s="11"/>
      <c r="I271" s="38"/>
      <c r="J271" s="132"/>
      <c r="K271" s="126"/>
      <c r="L271" s="11"/>
      <c r="M271" s="11"/>
      <c r="N271" s="11"/>
      <c r="O271" s="11"/>
      <c r="P271" s="127"/>
      <c r="Q271" s="137"/>
      <c r="R271" s="35" t="str">
        <f t="shared" ca="1" si="16"/>
        <v/>
      </c>
      <c r="S271" s="35" t="str">
        <f t="shared" si="17"/>
        <v/>
      </c>
      <c r="T271" s="35" t="str">
        <f t="shared" si="18"/>
        <v/>
      </c>
      <c r="U271" s="27" t="str">
        <f ca="1">IF(P271="Realizado","",IF(O271="Realizado","",IF(R271="","",IF(R271&lt;='2. Banco de Dados'!$G$8,"Você está dentro do prazo ótimo de contato com o (a) &amp;B8&amp;, não deixe o tempo passar, aproveite para fazer o follow up ainda hoje.",IF(R271&gt;'2. Banco de Dados'!$G$9,"O prazo aceitável para follow up já acabou, entre em contato com o(a) "&amp;B271&amp;" o quanto antes, afinal já fazem "&amp;R271&amp;" dias que você não tem qualquer tipo de contato",IF(R271&gt;'2. Banco de Dados'!$G$8,"Ligue para o "&amp;B271&amp;", você está dentro do prazo aceitável de contato, mas já fazem "&amp;R271&amp;" dias desde o seu último contato",""))))))</f>
        <v/>
      </c>
      <c r="V271" s="27" t="str">
        <f t="shared" si="19"/>
        <v/>
      </c>
      <c r="W271" s="138"/>
    </row>
    <row r="272" spans="2:23" ht="50.1" customHeight="1" x14ac:dyDescent="0.2">
      <c r="B272" s="131"/>
      <c r="C272" s="10" t="s">
        <v>5</v>
      </c>
      <c r="D272" s="10"/>
      <c r="E272" s="10"/>
      <c r="F272" s="11"/>
      <c r="G272" s="11"/>
      <c r="H272" s="11"/>
      <c r="I272" s="38"/>
      <c r="J272" s="132"/>
      <c r="K272" s="126"/>
      <c r="L272" s="11"/>
      <c r="M272" s="11"/>
      <c r="N272" s="11"/>
      <c r="O272" s="11"/>
      <c r="P272" s="127"/>
      <c r="Q272" s="137"/>
      <c r="R272" s="35" t="str">
        <f t="shared" ca="1" si="16"/>
        <v/>
      </c>
      <c r="S272" s="35" t="str">
        <f t="shared" si="17"/>
        <v/>
      </c>
      <c r="T272" s="35" t="str">
        <f t="shared" si="18"/>
        <v/>
      </c>
      <c r="U272" s="27" t="str">
        <f ca="1">IF(P272="Realizado","",IF(O272="Realizado","",IF(R272="","",IF(R272&lt;='2. Banco de Dados'!$G$8,"Você está dentro do prazo ótimo de contato com o (a) &amp;B8&amp;, não deixe o tempo passar, aproveite para fazer o follow up ainda hoje.",IF(R272&gt;'2. Banco de Dados'!$G$9,"O prazo aceitável para follow up já acabou, entre em contato com o(a) "&amp;B272&amp;" o quanto antes, afinal já fazem "&amp;R272&amp;" dias que você não tem qualquer tipo de contato",IF(R272&gt;'2. Banco de Dados'!$G$8,"Ligue para o "&amp;B272&amp;", você está dentro do prazo aceitável de contato, mas já fazem "&amp;R272&amp;" dias desde o seu último contato",""))))))</f>
        <v/>
      </c>
      <c r="V272" s="27" t="str">
        <f t="shared" si="19"/>
        <v/>
      </c>
      <c r="W272" s="138"/>
    </row>
    <row r="273" spans="2:23" ht="50.1" customHeight="1" x14ac:dyDescent="0.2">
      <c r="B273" s="131"/>
      <c r="C273" s="10" t="s">
        <v>5</v>
      </c>
      <c r="D273" s="10"/>
      <c r="E273" s="10"/>
      <c r="F273" s="11"/>
      <c r="G273" s="11"/>
      <c r="H273" s="11"/>
      <c r="I273" s="38"/>
      <c r="J273" s="132"/>
      <c r="K273" s="126"/>
      <c r="L273" s="11"/>
      <c r="M273" s="11"/>
      <c r="N273" s="11"/>
      <c r="O273" s="11"/>
      <c r="P273" s="127"/>
      <c r="Q273" s="137"/>
      <c r="R273" s="35" t="str">
        <f t="shared" ca="1" si="16"/>
        <v/>
      </c>
      <c r="S273" s="35" t="str">
        <f t="shared" si="17"/>
        <v/>
      </c>
      <c r="T273" s="35" t="str">
        <f t="shared" si="18"/>
        <v/>
      </c>
      <c r="U273" s="27" t="str">
        <f ca="1">IF(P273="Realizado","",IF(O273="Realizado","",IF(R273="","",IF(R273&lt;='2. Banco de Dados'!$G$8,"Você está dentro do prazo ótimo de contato com o (a) &amp;B8&amp;, não deixe o tempo passar, aproveite para fazer o follow up ainda hoje.",IF(R273&gt;'2. Banco de Dados'!$G$9,"O prazo aceitável para follow up já acabou, entre em contato com o(a) "&amp;B273&amp;" o quanto antes, afinal já fazem "&amp;R273&amp;" dias que você não tem qualquer tipo de contato",IF(R273&gt;'2. Banco de Dados'!$G$8,"Ligue para o "&amp;B273&amp;", você está dentro do prazo aceitável de contato, mas já fazem "&amp;R273&amp;" dias desde o seu último contato",""))))))</f>
        <v/>
      </c>
      <c r="V273" s="27" t="str">
        <f t="shared" si="19"/>
        <v/>
      </c>
      <c r="W273" s="138"/>
    </row>
    <row r="274" spans="2:23" ht="50.1" customHeight="1" x14ac:dyDescent="0.2">
      <c r="B274" s="131"/>
      <c r="C274" s="10" t="s">
        <v>5</v>
      </c>
      <c r="D274" s="10"/>
      <c r="E274" s="10"/>
      <c r="F274" s="11"/>
      <c r="G274" s="11"/>
      <c r="H274" s="11"/>
      <c r="I274" s="38"/>
      <c r="J274" s="132"/>
      <c r="K274" s="126"/>
      <c r="L274" s="11"/>
      <c r="M274" s="11"/>
      <c r="N274" s="11"/>
      <c r="O274" s="11"/>
      <c r="P274" s="127"/>
      <c r="Q274" s="137"/>
      <c r="R274" s="35" t="str">
        <f t="shared" ca="1" si="16"/>
        <v/>
      </c>
      <c r="S274" s="35" t="str">
        <f t="shared" si="17"/>
        <v/>
      </c>
      <c r="T274" s="35" t="str">
        <f t="shared" si="18"/>
        <v/>
      </c>
      <c r="U274" s="27" t="str">
        <f ca="1">IF(P274="Realizado","",IF(O274="Realizado","",IF(R274="","",IF(R274&lt;='2. Banco de Dados'!$G$8,"Você está dentro do prazo ótimo de contato com o (a) &amp;B8&amp;, não deixe o tempo passar, aproveite para fazer o follow up ainda hoje.",IF(R274&gt;'2. Banco de Dados'!$G$9,"O prazo aceitável para follow up já acabou, entre em contato com o(a) "&amp;B274&amp;" o quanto antes, afinal já fazem "&amp;R274&amp;" dias que você não tem qualquer tipo de contato",IF(R274&gt;'2. Banco de Dados'!$G$8,"Ligue para o "&amp;B274&amp;", você está dentro do prazo aceitável de contato, mas já fazem "&amp;R274&amp;" dias desde o seu último contato",""))))))</f>
        <v/>
      </c>
      <c r="V274" s="27" t="str">
        <f t="shared" si="19"/>
        <v/>
      </c>
      <c r="W274" s="138"/>
    </row>
    <row r="275" spans="2:23" ht="50.1" customHeight="1" x14ac:dyDescent="0.2">
      <c r="B275" s="131"/>
      <c r="C275" s="10" t="s">
        <v>5</v>
      </c>
      <c r="D275" s="10"/>
      <c r="E275" s="10"/>
      <c r="F275" s="11"/>
      <c r="G275" s="11"/>
      <c r="H275" s="11"/>
      <c r="I275" s="38"/>
      <c r="J275" s="132"/>
      <c r="K275" s="126"/>
      <c r="L275" s="11"/>
      <c r="M275" s="11"/>
      <c r="N275" s="11"/>
      <c r="O275" s="11"/>
      <c r="P275" s="127"/>
      <c r="Q275" s="137"/>
      <c r="R275" s="35" t="str">
        <f t="shared" ca="1" si="16"/>
        <v/>
      </c>
      <c r="S275" s="35" t="str">
        <f t="shared" si="17"/>
        <v/>
      </c>
      <c r="T275" s="35" t="str">
        <f t="shared" si="18"/>
        <v/>
      </c>
      <c r="U275" s="27" t="str">
        <f ca="1">IF(P275="Realizado","",IF(O275="Realizado","",IF(R275="","",IF(R275&lt;='2. Banco de Dados'!$G$8,"Você está dentro do prazo ótimo de contato com o (a) &amp;B8&amp;, não deixe o tempo passar, aproveite para fazer o follow up ainda hoje.",IF(R275&gt;'2. Banco de Dados'!$G$9,"O prazo aceitável para follow up já acabou, entre em contato com o(a) "&amp;B275&amp;" o quanto antes, afinal já fazem "&amp;R275&amp;" dias que você não tem qualquer tipo de contato",IF(R275&gt;'2. Banco de Dados'!$G$8,"Ligue para o "&amp;B275&amp;", você está dentro do prazo aceitável de contato, mas já fazem "&amp;R275&amp;" dias desde o seu último contato",""))))))</f>
        <v/>
      </c>
      <c r="V275" s="27" t="str">
        <f t="shared" si="19"/>
        <v/>
      </c>
      <c r="W275" s="138"/>
    </row>
    <row r="276" spans="2:23" ht="50.1" customHeight="1" x14ac:dyDescent="0.2">
      <c r="B276" s="131"/>
      <c r="C276" s="10" t="s">
        <v>5</v>
      </c>
      <c r="D276" s="10"/>
      <c r="E276" s="10"/>
      <c r="F276" s="11"/>
      <c r="G276" s="11"/>
      <c r="H276" s="11"/>
      <c r="I276" s="38"/>
      <c r="J276" s="132"/>
      <c r="K276" s="126"/>
      <c r="L276" s="11"/>
      <c r="M276" s="11"/>
      <c r="N276" s="11"/>
      <c r="O276" s="11"/>
      <c r="P276" s="127"/>
      <c r="Q276" s="137"/>
      <c r="R276" s="35" t="str">
        <f t="shared" ca="1" si="16"/>
        <v/>
      </c>
      <c r="S276" s="35" t="str">
        <f t="shared" si="17"/>
        <v/>
      </c>
      <c r="T276" s="35" t="str">
        <f t="shared" si="18"/>
        <v/>
      </c>
      <c r="U276" s="27" t="str">
        <f ca="1">IF(P276="Realizado","",IF(O276="Realizado","",IF(R276="","",IF(R276&lt;='2. Banco de Dados'!$G$8,"Você está dentro do prazo ótimo de contato com o (a) &amp;B8&amp;, não deixe o tempo passar, aproveite para fazer o follow up ainda hoje.",IF(R276&gt;'2. Banco de Dados'!$G$9,"O prazo aceitável para follow up já acabou, entre em contato com o(a) "&amp;B276&amp;" o quanto antes, afinal já fazem "&amp;R276&amp;" dias que você não tem qualquer tipo de contato",IF(R276&gt;'2. Banco de Dados'!$G$8,"Ligue para o "&amp;B276&amp;", você está dentro do prazo aceitável de contato, mas já fazem "&amp;R276&amp;" dias desde o seu último contato",""))))))</f>
        <v/>
      </c>
      <c r="V276" s="27" t="str">
        <f t="shared" si="19"/>
        <v/>
      </c>
      <c r="W276" s="138"/>
    </row>
    <row r="277" spans="2:23" ht="50.1" customHeight="1" x14ac:dyDescent="0.2">
      <c r="B277" s="131"/>
      <c r="C277" s="10" t="s">
        <v>5</v>
      </c>
      <c r="D277" s="10"/>
      <c r="E277" s="10"/>
      <c r="F277" s="11"/>
      <c r="G277" s="11"/>
      <c r="H277" s="11"/>
      <c r="I277" s="38"/>
      <c r="J277" s="132"/>
      <c r="K277" s="126"/>
      <c r="L277" s="11"/>
      <c r="M277" s="11"/>
      <c r="N277" s="11"/>
      <c r="O277" s="11"/>
      <c r="P277" s="127"/>
      <c r="Q277" s="137"/>
      <c r="R277" s="35" t="str">
        <f t="shared" ca="1" si="16"/>
        <v/>
      </c>
      <c r="S277" s="35" t="str">
        <f t="shared" si="17"/>
        <v/>
      </c>
      <c r="T277" s="35" t="str">
        <f t="shared" si="18"/>
        <v/>
      </c>
      <c r="U277" s="27" t="str">
        <f ca="1">IF(P277="Realizado","",IF(O277="Realizado","",IF(R277="","",IF(R277&lt;='2. Banco de Dados'!$G$8,"Você está dentro do prazo ótimo de contato com o (a) &amp;B8&amp;, não deixe o tempo passar, aproveite para fazer o follow up ainda hoje.",IF(R277&gt;'2. Banco de Dados'!$G$9,"O prazo aceitável para follow up já acabou, entre em contato com o(a) "&amp;B277&amp;" o quanto antes, afinal já fazem "&amp;R277&amp;" dias que você não tem qualquer tipo de contato",IF(R277&gt;'2. Banco de Dados'!$G$8,"Ligue para o "&amp;B277&amp;", você está dentro do prazo aceitável de contato, mas já fazem "&amp;R277&amp;" dias desde o seu último contato",""))))))</f>
        <v/>
      </c>
      <c r="V277" s="27" t="str">
        <f t="shared" si="19"/>
        <v/>
      </c>
      <c r="W277" s="138"/>
    </row>
    <row r="278" spans="2:23" ht="50.1" customHeight="1" x14ac:dyDescent="0.2">
      <c r="B278" s="131"/>
      <c r="C278" s="10" t="s">
        <v>5</v>
      </c>
      <c r="D278" s="10"/>
      <c r="E278" s="10"/>
      <c r="F278" s="11"/>
      <c r="G278" s="11"/>
      <c r="H278" s="11"/>
      <c r="I278" s="38"/>
      <c r="J278" s="132"/>
      <c r="K278" s="126"/>
      <c r="L278" s="11"/>
      <c r="M278" s="11"/>
      <c r="N278" s="11"/>
      <c r="O278" s="11"/>
      <c r="P278" s="127"/>
      <c r="Q278" s="137"/>
      <c r="R278" s="35" t="str">
        <f t="shared" ca="1" si="16"/>
        <v/>
      </c>
      <c r="S278" s="35" t="str">
        <f t="shared" si="17"/>
        <v/>
      </c>
      <c r="T278" s="35" t="str">
        <f t="shared" si="18"/>
        <v/>
      </c>
      <c r="U278" s="27" t="str">
        <f ca="1">IF(P278="Realizado","",IF(O278="Realizado","",IF(R278="","",IF(R278&lt;='2. Banco de Dados'!$G$8,"Você está dentro do prazo ótimo de contato com o (a) &amp;B8&amp;, não deixe o tempo passar, aproveite para fazer o follow up ainda hoje.",IF(R278&gt;'2. Banco de Dados'!$G$9,"O prazo aceitável para follow up já acabou, entre em contato com o(a) "&amp;B278&amp;" o quanto antes, afinal já fazem "&amp;R278&amp;" dias que você não tem qualquer tipo de contato",IF(R278&gt;'2. Banco de Dados'!$G$8,"Ligue para o "&amp;B278&amp;", você está dentro do prazo aceitável de contato, mas já fazem "&amp;R278&amp;" dias desde o seu último contato",""))))))</f>
        <v/>
      </c>
      <c r="V278" s="27" t="str">
        <f t="shared" si="19"/>
        <v/>
      </c>
      <c r="W278" s="138"/>
    </row>
    <row r="279" spans="2:23" ht="50.1" customHeight="1" x14ac:dyDescent="0.2">
      <c r="B279" s="131"/>
      <c r="C279" s="10" t="s">
        <v>5</v>
      </c>
      <c r="D279" s="10"/>
      <c r="E279" s="10"/>
      <c r="F279" s="11"/>
      <c r="G279" s="11"/>
      <c r="H279" s="11"/>
      <c r="I279" s="38"/>
      <c r="J279" s="132"/>
      <c r="K279" s="126"/>
      <c r="L279" s="11"/>
      <c r="M279" s="11"/>
      <c r="N279" s="11"/>
      <c r="O279" s="11"/>
      <c r="P279" s="127"/>
      <c r="Q279" s="137"/>
      <c r="R279" s="35" t="str">
        <f t="shared" ca="1" si="16"/>
        <v/>
      </c>
      <c r="S279" s="35" t="str">
        <f t="shared" si="17"/>
        <v/>
      </c>
      <c r="T279" s="35" t="str">
        <f t="shared" si="18"/>
        <v/>
      </c>
      <c r="U279" s="27" t="str">
        <f ca="1">IF(P279="Realizado","",IF(O279="Realizado","",IF(R279="","",IF(R279&lt;='2. Banco de Dados'!$G$8,"Você está dentro do prazo ótimo de contato com o (a) &amp;B8&amp;, não deixe o tempo passar, aproveite para fazer o follow up ainda hoje.",IF(R279&gt;'2. Banco de Dados'!$G$9,"O prazo aceitável para follow up já acabou, entre em contato com o(a) "&amp;B279&amp;" o quanto antes, afinal já fazem "&amp;R279&amp;" dias que você não tem qualquer tipo de contato",IF(R279&gt;'2. Banco de Dados'!$G$8,"Ligue para o "&amp;B279&amp;", você está dentro do prazo aceitável de contato, mas já fazem "&amp;R279&amp;" dias desde o seu último contato",""))))))</f>
        <v/>
      </c>
      <c r="V279" s="27" t="str">
        <f t="shared" si="19"/>
        <v/>
      </c>
      <c r="W279" s="138"/>
    </row>
    <row r="280" spans="2:23" ht="50.1" customHeight="1" x14ac:dyDescent="0.2">
      <c r="B280" s="131"/>
      <c r="C280" s="10" t="s">
        <v>5</v>
      </c>
      <c r="D280" s="10"/>
      <c r="E280" s="10"/>
      <c r="F280" s="11"/>
      <c r="G280" s="11"/>
      <c r="H280" s="11"/>
      <c r="I280" s="38"/>
      <c r="J280" s="132"/>
      <c r="K280" s="126"/>
      <c r="L280" s="11"/>
      <c r="M280" s="11"/>
      <c r="N280" s="11"/>
      <c r="O280" s="11"/>
      <c r="P280" s="127"/>
      <c r="Q280" s="137"/>
      <c r="R280" s="35" t="str">
        <f t="shared" ca="1" si="16"/>
        <v/>
      </c>
      <c r="S280" s="35" t="str">
        <f t="shared" si="17"/>
        <v/>
      </c>
      <c r="T280" s="35" t="str">
        <f t="shared" si="18"/>
        <v/>
      </c>
      <c r="U280" s="27" t="str">
        <f ca="1">IF(P280="Realizado","",IF(O280="Realizado","",IF(R280="","",IF(R280&lt;='2. Banco de Dados'!$G$8,"Você está dentro do prazo ótimo de contato com o (a) &amp;B8&amp;, não deixe o tempo passar, aproveite para fazer o follow up ainda hoje.",IF(R280&gt;'2. Banco de Dados'!$G$9,"O prazo aceitável para follow up já acabou, entre em contato com o(a) "&amp;B280&amp;" o quanto antes, afinal já fazem "&amp;R280&amp;" dias que você não tem qualquer tipo de contato",IF(R280&gt;'2. Banco de Dados'!$G$8,"Ligue para o "&amp;B280&amp;", você está dentro do prazo aceitável de contato, mas já fazem "&amp;R280&amp;" dias desde o seu último contato",""))))))</f>
        <v/>
      </c>
      <c r="V280" s="27" t="str">
        <f t="shared" si="19"/>
        <v/>
      </c>
      <c r="W280" s="138"/>
    </row>
    <row r="281" spans="2:23" ht="50.1" customHeight="1" x14ac:dyDescent="0.2">
      <c r="B281" s="131"/>
      <c r="C281" s="10" t="s">
        <v>5</v>
      </c>
      <c r="D281" s="10"/>
      <c r="E281" s="10"/>
      <c r="F281" s="11"/>
      <c r="G281" s="11"/>
      <c r="H281" s="11"/>
      <c r="I281" s="38"/>
      <c r="J281" s="132"/>
      <c r="K281" s="126"/>
      <c r="L281" s="11"/>
      <c r="M281" s="11"/>
      <c r="N281" s="11"/>
      <c r="O281" s="11"/>
      <c r="P281" s="127"/>
      <c r="Q281" s="137"/>
      <c r="R281" s="35" t="str">
        <f t="shared" ca="1" si="16"/>
        <v/>
      </c>
      <c r="S281" s="35" t="str">
        <f t="shared" si="17"/>
        <v/>
      </c>
      <c r="T281" s="35" t="str">
        <f t="shared" si="18"/>
        <v/>
      </c>
      <c r="U281" s="27" t="str">
        <f ca="1">IF(P281="Realizado","",IF(O281="Realizado","",IF(R281="","",IF(R281&lt;='2. Banco de Dados'!$G$8,"Você está dentro do prazo ótimo de contato com o (a) &amp;B8&amp;, não deixe o tempo passar, aproveite para fazer o follow up ainda hoje.",IF(R281&gt;'2. Banco de Dados'!$G$9,"O prazo aceitável para follow up já acabou, entre em contato com o(a) "&amp;B281&amp;" o quanto antes, afinal já fazem "&amp;R281&amp;" dias que você não tem qualquer tipo de contato",IF(R281&gt;'2. Banco de Dados'!$G$8,"Ligue para o "&amp;B281&amp;", você está dentro do prazo aceitável de contato, mas já fazem "&amp;R281&amp;" dias desde o seu último contato",""))))))</f>
        <v/>
      </c>
      <c r="V281" s="27" t="str">
        <f t="shared" si="19"/>
        <v/>
      </c>
      <c r="W281" s="138"/>
    </row>
    <row r="282" spans="2:23" ht="50.1" customHeight="1" x14ac:dyDescent="0.2">
      <c r="B282" s="131"/>
      <c r="C282" s="10" t="s">
        <v>5</v>
      </c>
      <c r="D282" s="10"/>
      <c r="E282" s="10"/>
      <c r="F282" s="11"/>
      <c r="G282" s="11"/>
      <c r="H282" s="11"/>
      <c r="I282" s="38"/>
      <c r="J282" s="132"/>
      <c r="K282" s="126"/>
      <c r="L282" s="11"/>
      <c r="M282" s="11"/>
      <c r="N282" s="11"/>
      <c r="O282" s="11"/>
      <c r="P282" s="127"/>
      <c r="Q282" s="137"/>
      <c r="R282" s="35" t="str">
        <f t="shared" ca="1" si="16"/>
        <v/>
      </c>
      <c r="S282" s="35" t="str">
        <f t="shared" si="17"/>
        <v/>
      </c>
      <c r="T282" s="35" t="str">
        <f t="shared" si="18"/>
        <v/>
      </c>
      <c r="U282" s="27" t="str">
        <f ca="1">IF(P282="Realizado","",IF(O282="Realizado","",IF(R282="","",IF(R282&lt;='2. Banco de Dados'!$G$8,"Você está dentro do prazo ótimo de contato com o (a) &amp;B8&amp;, não deixe o tempo passar, aproveite para fazer o follow up ainda hoje.",IF(R282&gt;'2. Banco de Dados'!$G$9,"O prazo aceitável para follow up já acabou, entre em contato com o(a) "&amp;B282&amp;" o quanto antes, afinal já fazem "&amp;R282&amp;" dias que você não tem qualquer tipo de contato",IF(R282&gt;'2. Banco de Dados'!$G$8,"Ligue para o "&amp;B282&amp;", você está dentro do prazo aceitável de contato, mas já fazem "&amp;R282&amp;" dias desde o seu último contato",""))))))</f>
        <v/>
      </c>
      <c r="V282" s="27" t="str">
        <f t="shared" si="19"/>
        <v/>
      </c>
      <c r="W282" s="138"/>
    </row>
    <row r="283" spans="2:23" ht="50.1" customHeight="1" x14ac:dyDescent="0.2">
      <c r="B283" s="131"/>
      <c r="C283" s="10" t="s">
        <v>5</v>
      </c>
      <c r="D283" s="10"/>
      <c r="E283" s="10"/>
      <c r="F283" s="11"/>
      <c r="G283" s="11"/>
      <c r="H283" s="11"/>
      <c r="I283" s="38"/>
      <c r="J283" s="132"/>
      <c r="K283" s="126"/>
      <c r="L283" s="11"/>
      <c r="M283" s="11"/>
      <c r="N283" s="11"/>
      <c r="O283" s="11"/>
      <c r="P283" s="127"/>
      <c r="Q283" s="137"/>
      <c r="R283" s="35" t="str">
        <f t="shared" ca="1" si="16"/>
        <v/>
      </c>
      <c r="S283" s="35" t="str">
        <f t="shared" si="17"/>
        <v/>
      </c>
      <c r="T283" s="35" t="str">
        <f t="shared" si="18"/>
        <v/>
      </c>
      <c r="U283" s="27" t="str">
        <f ca="1">IF(P283="Realizado","",IF(O283="Realizado","",IF(R283="","",IF(R283&lt;='2. Banco de Dados'!$G$8,"Você está dentro do prazo ótimo de contato com o (a) &amp;B8&amp;, não deixe o tempo passar, aproveite para fazer o follow up ainda hoje.",IF(R283&gt;'2. Banco de Dados'!$G$9,"O prazo aceitável para follow up já acabou, entre em contato com o(a) "&amp;B283&amp;" o quanto antes, afinal já fazem "&amp;R283&amp;" dias que você não tem qualquer tipo de contato",IF(R283&gt;'2. Banco de Dados'!$G$8,"Ligue para o "&amp;B283&amp;", você está dentro do prazo aceitável de contato, mas já fazem "&amp;R283&amp;" dias desde o seu último contato",""))))))</f>
        <v/>
      </c>
      <c r="V283" s="27" t="str">
        <f t="shared" si="19"/>
        <v/>
      </c>
      <c r="W283" s="138"/>
    </row>
    <row r="284" spans="2:23" ht="50.1" customHeight="1" x14ac:dyDescent="0.2">
      <c r="B284" s="131"/>
      <c r="C284" s="10" t="s">
        <v>5</v>
      </c>
      <c r="D284" s="10"/>
      <c r="E284" s="10"/>
      <c r="F284" s="11"/>
      <c r="G284" s="11"/>
      <c r="H284" s="11"/>
      <c r="I284" s="38"/>
      <c r="J284" s="132"/>
      <c r="K284" s="126"/>
      <c r="L284" s="11"/>
      <c r="M284" s="11"/>
      <c r="N284" s="11"/>
      <c r="O284" s="11"/>
      <c r="P284" s="127"/>
      <c r="Q284" s="137"/>
      <c r="R284" s="35" t="str">
        <f t="shared" ca="1" si="16"/>
        <v/>
      </c>
      <c r="S284" s="35" t="str">
        <f t="shared" si="17"/>
        <v/>
      </c>
      <c r="T284" s="35" t="str">
        <f t="shared" si="18"/>
        <v/>
      </c>
      <c r="U284" s="27" t="str">
        <f ca="1">IF(P284="Realizado","",IF(O284="Realizado","",IF(R284="","",IF(R284&lt;='2. Banco de Dados'!$G$8,"Você está dentro do prazo ótimo de contato com o (a) &amp;B8&amp;, não deixe o tempo passar, aproveite para fazer o follow up ainda hoje.",IF(R284&gt;'2. Banco de Dados'!$G$9,"O prazo aceitável para follow up já acabou, entre em contato com o(a) "&amp;B284&amp;" o quanto antes, afinal já fazem "&amp;R284&amp;" dias que você não tem qualquer tipo de contato",IF(R284&gt;'2. Banco de Dados'!$G$8,"Ligue para o "&amp;B284&amp;", você está dentro do prazo aceitável de contato, mas já fazem "&amp;R284&amp;" dias desde o seu último contato",""))))))</f>
        <v/>
      </c>
      <c r="V284" s="27" t="str">
        <f t="shared" si="19"/>
        <v/>
      </c>
      <c r="W284" s="138"/>
    </row>
    <row r="285" spans="2:23" ht="50.1" customHeight="1" x14ac:dyDescent="0.2">
      <c r="B285" s="131"/>
      <c r="C285" s="10" t="s">
        <v>5</v>
      </c>
      <c r="D285" s="10"/>
      <c r="E285" s="10"/>
      <c r="F285" s="11"/>
      <c r="G285" s="11"/>
      <c r="H285" s="11"/>
      <c r="I285" s="38"/>
      <c r="J285" s="132"/>
      <c r="K285" s="126"/>
      <c r="L285" s="11"/>
      <c r="M285" s="11"/>
      <c r="N285" s="11"/>
      <c r="O285" s="11"/>
      <c r="P285" s="127"/>
      <c r="Q285" s="137"/>
      <c r="R285" s="35" t="str">
        <f t="shared" ca="1" si="16"/>
        <v/>
      </c>
      <c r="S285" s="35" t="str">
        <f t="shared" si="17"/>
        <v/>
      </c>
      <c r="T285" s="35" t="str">
        <f t="shared" si="18"/>
        <v/>
      </c>
      <c r="U285" s="27" t="str">
        <f ca="1">IF(P285="Realizado","",IF(O285="Realizado","",IF(R285="","",IF(R285&lt;='2. Banco de Dados'!$G$8,"Você está dentro do prazo ótimo de contato com o (a) &amp;B8&amp;, não deixe o tempo passar, aproveite para fazer o follow up ainda hoje.",IF(R285&gt;'2. Banco de Dados'!$G$9,"O prazo aceitável para follow up já acabou, entre em contato com o(a) "&amp;B285&amp;" o quanto antes, afinal já fazem "&amp;R285&amp;" dias que você não tem qualquer tipo de contato",IF(R285&gt;'2. Banco de Dados'!$G$8,"Ligue para o "&amp;B285&amp;", você está dentro do prazo aceitável de contato, mas já fazem "&amp;R285&amp;" dias desde o seu último contato",""))))))</f>
        <v/>
      </c>
      <c r="V285" s="27" t="str">
        <f t="shared" si="19"/>
        <v/>
      </c>
      <c r="W285" s="138"/>
    </row>
    <row r="286" spans="2:23" ht="50.1" customHeight="1" x14ac:dyDescent="0.2">
      <c r="B286" s="131"/>
      <c r="C286" s="10" t="s">
        <v>5</v>
      </c>
      <c r="D286" s="10"/>
      <c r="E286" s="10"/>
      <c r="F286" s="11"/>
      <c r="G286" s="11"/>
      <c r="H286" s="11"/>
      <c r="I286" s="38"/>
      <c r="J286" s="132"/>
      <c r="K286" s="126"/>
      <c r="L286" s="11"/>
      <c r="M286" s="11"/>
      <c r="N286" s="11"/>
      <c r="O286" s="11"/>
      <c r="P286" s="127"/>
      <c r="Q286" s="137"/>
      <c r="R286" s="35" t="str">
        <f t="shared" ca="1" si="16"/>
        <v/>
      </c>
      <c r="S286" s="35" t="str">
        <f t="shared" si="17"/>
        <v/>
      </c>
      <c r="T286" s="35" t="str">
        <f t="shared" si="18"/>
        <v/>
      </c>
      <c r="U286" s="27" t="str">
        <f ca="1">IF(P286="Realizado","",IF(O286="Realizado","",IF(R286="","",IF(R286&lt;='2. Banco de Dados'!$G$8,"Você está dentro do prazo ótimo de contato com o (a) &amp;B8&amp;, não deixe o tempo passar, aproveite para fazer o follow up ainda hoje.",IF(R286&gt;'2. Banco de Dados'!$G$9,"O prazo aceitável para follow up já acabou, entre em contato com o(a) "&amp;B286&amp;" o quanto antes, afinal já fazem "&amp;R286&amp;" dias que você não tem qualquer tipo de contato",IF(R286&gt;'2. Banco de Dados'!$G$8,"Ligue para o "&amp;B286&amp;", você está dentro do prazo aceitável de contato, mas já fazem "&amp;R286&amp;" dias desde o seu último contato",""))))))</f>
        <v/>
      </c>
      <c r="V286" s="27" t="str">
        <f t="shared" si="19"/>
        <v/>
      </c>
      <c r="W286" s="138"/>
    </row>
    <row r="287" spans="2:23" ht="50.1" customHeight="1" x14ac:dyDescent="0.2">
      <c r="B287" s="131"/>
      <c r="C287" s="10" t="s">
        <v>5</v>
      </c>
      <c r="D287" s="10"/>
      <c r="E287" s="10"/>
      <c r="F287" s="11"/>
      <c r="G287" s="11"/>
      <c r="H287" s="11"/>
      <c r="I287" s="38"/>
      <c r="J287" s="132"/>
      <c r="K287" s="126"/>
      <c r="L287" s="11"/>
      <c r="M287" s="11"/>
      <c r="N287" s="11"/>
      <c r="O287" s="11"/>
      <c r="P287" s="127"/>
      <c r="Q287" s="137"/>
      <c r="R287" s="35" t="str">
        <f t="shared" ca="1" si="16"/>
        <v/>
      </c>
      <c r="S287" s="35" t="str">
        <f t="shared" si="17"/>
        <v/>
      </c>
      <c r="T287" s="35" t="str">
        <f t="shared" si="18"/>
        <v/>
      </c>
      <c r="U287" s="27" t="str">
        <f ca="1">IF(P287="Realizado","",IF(O287="Realizado","",IF(R287="","",IF(R287&lt;='2. Banco de Dados'!$G$8,"Você está dentro do prazo ótimo de contato com o (a) &amp;B8&amp;, não deixe o tempo passar, aproveite para fazer o follow up ainda hoje.",IF(R287&gt;'2. Banco de Dados'!$G$9,"O prazo aceitável para follow up já acabou, entre em contato com o(a) "&amp;B287&amp;" o quanto antes, afinal já fazem "&amp;R287&amp;" dias que você não tem qualquer tipo de contato",IF(R287&gt;'2. Banco de Dados'!$G$8,"Ligue para o "&amp;B287&amp;", você está dentro do prazo aceitável de contato, mas já fazem "&amp;R287&amp;" dias desde o seu último contato",""))))))</f>
        <v/>
      </c>
      <c r="V287" s="27" t="str">
        <f t="shared" si="19"/>
        <v/>
      </c>
      <c r="W287" s="138"/>
    </row>
    <row r="288" spans="2:23" ht="50.1" customHeight="1" x14ac:dyDescent="0.2">
      <c r="B288" s="131"/>
      <c r="C288" s="10" t="s">
        <v>5</v>
      </c>
      <c r="D288" s="10"/>
      <c r="E288" s="10"/>
      <c r="F288" s="11"/>
      <c r="G288" s="11"/>
      <c r="H288" s="11"/>
      <c r="I288" s="38"/>
      <c r="J288" s="132"/>
      <c r="K288" s="126"/>
      <c r="L288" s="11"/>
      <c r="M288" s="11"/>
      <c r="N288" s="11"/>
      <c r="O288" s="11"/>
      <c r="P288" s="127"/>
      <c r="Q288" s="137"/>
      <c r="R288" s="35" t="str">
        <f t="shared" ca="1" si="16"/>
        <v/>
      </c>
      <c r="S288" s="35" t="str">
        <f t="shared" si="17"/>
        <v/>
      </c>
      <c r="T288" s="35" t="str">
        <f t="shared" si="18"/>
        <v/>
      </c>
      <c r="U288" s="27" t="str">
        <f ca="1">IF(P288="Realizado","",IF(O288="Realizado","",IF(R288="","",IF(R288&lt;='2. Banco de Dados'!$G$8,"Você está dentro do prazo ótimo de contato com o (a) &amp;B8&amp;, não deixe o tempo passar, aproveite para fazer o follow up ainda hoje.",IF(R288&gt;'2. Banco de Dados'!$G$9,"O prazo aceitável para follow up já acabou, entre em contato com o(a) "&amp;B288&amp;" o quanto antes, afinal já fazem "&amp;R288&amp;" dias que você não tem qualquer tipo de contato",IF(R288&gt;'2. Banco de Dados'!$G$8,"Ligue para o "&amp;B288&amp;", você está dentro do prazo aceitável de contato, mas já fazem "&amp;R288&amp;" dias desde o seu último contato",""))))))</f>
        <v/>
      </c>
      <c r="V288" s="27" t="str">
        <f t="shared" si="19"/>
        <v/>
      </c>
      <c r="W288" s="138"/>
    </row>
    <row r="289" spans="2:23" ht="50.1" customHeight="1" x14ac:dyDescent="0.2">
      <c r="B289" s="131"/>
      <c r="C289" s="10" t="s">
        <v>5</v>
      </c>
      <c r="D289" s="10"/>
      <c r="E289" s="10"/>
      <c r="F289" s="11"/>
      <c r="G289" s="11"/>
      <c r="H289" s="11"/>
      <c r="I289" s="38"/>
      <c r="J289" s="132"/>
      <c r="K289" s="126"/>
      <c r="L289" s="11"/>
      <c r="M289" s="11"/>
      <c r="N289" s="11"/>
      <c r="O289" s="11"/>
      <c r="P289" s="127"/>
      <c r="Q289" s="137"/>
      <c r="R289" s="35" t="str">
        <f t="shared" ca="1" si="16"/>
        <v/>
      </c>
      <c r="S289" s="35" t="str">
        <f t="shared" si="17"/>
        <v/>
      </c>
      <c r="T289" s="35" t="str">
        <f t="shared" si="18"/>
        <v/>
      </c>
      <c r="U289" s="27" t="str">
        <f ca="1">IF(P289="Realizado","",IF(O289="Realizado","",IF(R289="","",IF(R289&lt;='2. Banco de Dados'!$G$8,"Você está dentro do prazo ótimo de contato com o (a) &amp;B8&amp;, não deixe o tempo passar, aproveite para fazer o follow up ainda hoje.",IF(R289&gt;'2. Banco de Dados'!$G$9,"O prazo aceitável para follow up já acabou, entre em contato com o(a) "&amp;B289&amp;" o quanto antes, afinal já fazem "&amp;R289&amp;" dias que você não tem qualquer tipo de contato",IF(R289&gt;'2. Banco de Dados'!$G$8,"Ligue para o "&amp;B289&amp;", você está dentro do prazo aceitável de contato, mas já fazem "&amp;R289&amp;" dias desde o seu último contato",""))))))</f>
        <v/>
      </c>
      <c r="V289" s="27" t="str">
        <f t="shared" si="19"/>
        <v/>
      </c>
      <c r="W289" s="138"/>
    </row>
    <row r="290" spans="2:23" ht="50.1" customHeight="1" x14ac:dyDescent="0.2">
      <c r="B290" s="131"/>
      <c r="C290" s="10" t="s">
        <v>5</v>
      </c>
      <c r="D290" s="10"/>
      <c r="E290" s="10"/>
      <c r="F290" s="11"/>
      <c r="G290" s="11"/>
      <c r="H290" s="11"/>
      <c r="I290" s="38"/>
      <c r="J290" s="132"/>
      <c r="K290" s="126"/>
      <c r="L290" s="11"/>
      <c r="M290" s="11"/>
      <c r="N290" s="11"/>
      <c r="O290" s="11"/>
      <c r="P290" s="127"/>
      <c r="Q290" s="137"/>
      <c r="R290" s="35" t="str">
        <f t="shared" ca="1" si="16"/>
        <v/>
      </c>
      <c r="S290" s="35" t="str">
        <f t="shared" si="17"/>
        <v/>
      </c>
      <c r="T290" s="35" t="str">
        <f t="shared" si="18"/>
        <v/>
      </c>
      <c r="U290" s="27" t="str">
        <f ca="1">IF(P290="Realizado","",IF(O290="Realizado","",IF(R290="","",IF(R290&lt;='2. Banco de Dados'!$G$8,"Você está dentro do prazo ótimo de contato com o (a) &amp;B8&amp;, não deixe o tempo passar, aproveite para fazer o follow up ainda hoje.",IF(R290&gt;'2. Banco de Dados'!$G$9,"O prazo aceitável para follow up já acabou, entre em contato com o(a) "&amp;B290&amp;" o quanto antes, afinal já fazem "&amp;R290&amp;" dias que você não tem qualquer tipo de contato",IF(R290&gt;'2. Banco de Dados'!$G$8,"Ligue para o "&amp;B290&amp;", você está dentro do prazo aceitável de contato, mas já fazem "&amp;R290&amp;" dias desde o seu último contato",""))))))</f>
        <v/>
      </c>
      <c r="V290" s="27" t="str">
        <f t="shared" si="19"/>
        <v/>
      </c>
      <c r="W290" s="138"/>
    </row>
    <row r="291" spans="2:23" ht="50.1" customHeight="1" x14ac:dyDescent="0.2">
      <c r="B291" s="131"/>
      <c r="C291" s="10" t="s">
        <v>5</v>
      </c>
      <c r="D291" s="10"/>
      <c r="E291" s="10"/>
      <c r="F291" s="11"/>
      <c r="G291" s="11"/>
      <c r="H291" s="11"/>
      <c r="I291" s="38"/>
      <c r="J291" s="132"/>
      <c r="K291" s="126"/>
      <c r="L291" s="11"/>
      <c r="M291" s="11"/>
      <c r="N291" s="11"/>
      <c r="O291" s="11"/>
      <c r="P291" s="127"/>
      <c r="Q291" s="137"/>
      <c r="R291" s="35" t="str">
        <f t="shared" ca="1" si="16"/>
        <v/>
      </c>
      <c r="S291" s="35" t="str">
        <f t="shared" si="17"/>
        <v/>
      </c>
      <c r="T291" s="35" t="str">
        <f t="shared" si="18"/>
        <v/>
      </c>
      <c r="U291" s="27" t="str">
        <f ca="1">IF(P291="Realizado","",IF(O291="Realizado","",IF(R291="","",IF(R291&lt;='2. Banco de Dados'!$G$8,"Você está dentro do prazo ótimo de contato com o (a) &amp;B8&amp;, não deixe o tempo passar, aproveite para fazer o follow up ainda hoje.",IF(R291&gt;'2. Banco de Dados'!$G$9,"O prazo aceitável para follow up já acabou, entre em contato com o(a) "&amp;B291&amp;" o quanto antes, afinal já fazem "&amp;R291&amp;" dias que você não tem qualquer tipo de contato",IF(R291&gt;'2. Banco de Dados'!$G$8,"Ligue para o "&amp;B291&amp;", você está dentro do prazo aceitável de contato, mas já fazem "&amp;R291&amp;" dias desde o seu último contato",""))))))</f>
        <v/>
      </c>
      <c r="V291" s="27" t="str">
        <f t="shared" si="19"/>
        <v/>
      </c>
      <c r="W291" s="138"/>
    </row>
    <row r="292" spans="2:23" ht="50.1" customHeight="1" x14ac:dyDescent="0.2">
      <c r="B292" s="131"/>
      <c r="C292" s="10" t="s">
        <v>5</v>
      </c>
      <c r="D292" s="10"/>
      <c r="E292" s="10"/>
      <c r="F292" s="11"/>
      <c r="G292" s="11"/>
      <c r="H292" s="11"/>
      <c r="I292" s="38"/>
      <c r="J292" s="132"/>
      <c r="K292" s="126"/>
      <c r="L292" s="11"/>
      <c r="M292" s="11"/>
      <c r="N292" s="11"/>
      <c r="O292" s="11"/>
      <c r="P292" s="127"/>
      <c r="Q292" s="137"/>
      <c r="R292" s="35" t="str">
        <f t="shared" ca="1" si="16"/>
        <v/>
      </c>
      <c r="S292" s="35" t="str">
        <f t="shared" si="17"/>
        <v/>
      </c>
      <c r="T292" s="35" t="str">
        <f t="shared" si="18"/>
        <v/>
      </c>
      <c r="U292" s="27" t="str">
        <f ca="1">IF(P292="Realizado","",IF(O292="Realizado","",IF(R292="","",IF(R292&lt;='2. Banco de Dados'!$G$8,"Você está dentro do prazo ótimo de contato com o (a) &amp;B8&amp;, não deixe o tempo passar, aproveite para fazer o follow up ainda hoje.",IF(R292&gt;'2. Banco de Dados'!$G$9,"O prazo aceitável para follow up já acabou, entre em contato com o(a) "&amp;B292&amp;" o quanto antes, afinal já fazem "&amp;R292&amp;" dias que você não tem qualquer tipo de contato",IF(R292&gt;'2. Banco de Dados'!$G$8,"Ligue para o "&amp;B292&amp;", você está dentro do prazo aceitável de contato, mas já fazem "&amp;R292&amp;" dias desde o seu último contato",""))))))</f>
        <v/>
      </c>
      <c r="V292" s="27" t="str">
        <f t="shared" si="19"/>
        <v/>
      </c>
      <c r="W292" s="138"/>
    </row>
    <row r="293" spans="2:23" ht="50.1" customHeight="1" x14ac:dyDescent="0.2">
      <c r="B293" s="131"/>
      <c r="C293" s="10" t="s">
        <v>5</v>
      </c>
      <c r="D293" s="10"/>
      <c r="E293" s="10"/>
      <c r="F293" s="11"/>
      <c r="G293" s="11"/>
      <c r="H293" s="11"/>
      <c r="I293" s="38"/>
      <c r="J293" s="132"/>
      <c r="K293" s="126"/>
      <c r="L293" s="11"/>
      <c r="M293" s="11"/>
      <c r="N293" s="11"/>
      <c r="O293" s="11"/>
      <c r="P293" s="127"/>
      <c r="Q293" s="137"/>
      <c r="R293" s="35" t="str">
        <f t="shared" ca="1" si="16"/>
        <v/>
      </c>
      <c r="S293" s="35" t="str">
        <f t="shared" si="17"/>
        <v/>
      </c>
      <c r="T293" s="35" t="str">
        <f t="shared" si="18"/>
        <v/>
      </c>
      <c r="U293" s="27" t="str">
        <f ca="1">IF(P293="Realizado","",IF(O293="Realizado","",IF(R293="","",IF(R293&lt;='2. Banco de Dados'!$G$8,"Você está dentro do prazo ótimo de contato com o (a) &amp;B8&amp;, não deixe o tempo passar, aproveite para fazer o follow up ainda hoje.",IF(R293&gt;'2. Banco de Dados'!$G$9,"O prazo aceitável para follow up já acabou, entre em contato com o(a) "&amp;B293&amp;" o quanto antes, afinal já fazem "&amp;R293&amp;" dias que você não tem qualquer tipo de contato",IF(R293&gt;'2. Banco de Dados'!$G$8,"Ligue para o "&amp;B293&amp;", você está dentro do prazo aceitável de contato, mas já fazem "&amp;R293&amp;" dias desde o seu último contato",""))))))</f>
        <v/>
      </c>
      <c r="V293" s="27" t="str">
        <f t="shared" si="19"/>
        <v/>
      </c>
      <c r="W293" s="138"/>
    </row>
    <row r="294" spans="2:23" ht="50.1" customHeight="1" x14ac:dyDescent="0.2">
      <c r="B294" s="131"/>
      <c r="C294" s="10" t="s">
        <v>5</v>
      </c>
      <c r="D294" s="10"/>
      <c r="E294" s="10"/>
      <c r="F294" s="11"/>
      <c r="G294" s="11"/>
      <c r="H294" s="11"/>
      <c r="I294" s="38"/>
      <c r="J294" s="132"/>
      <c r="K294" s="126"/>
      <c r="L294" s="11"/>
      <c r="M294" s="11"/>
      <c r="N294" s="11"/>
      <c r="O294" s="11"/>
      <c r="P294" s="127"/>
      <c r="Q294" s="137"/>
      <c r="R294" s="35" t="str">
        <f t="shared" ca="1" si="16"/>
        <v/>
      </c>
      <c r="S294" s="35" t="str">
        <f t="shared" si="17"/>
        <v/>
      </c>
      <c r="T294" s="35" t="str">
        <f t="shared" si="18"/>
        <v/>
      </c>
      <c r="U294" s="27" t="str">
        <f ca="1">IF(P294="Realizado","",IF(O294="Realizado","",IF(R294="","",IF(R294&lt;='2. Banco de Dados'!$G$8,"Você está dentro do prazo ótimo de contato com o (a) &amp;B8&amp;, não deixe o tempo passar, aproveite para fazer o follow up ainda hoje.",IF(R294&gt;'2. Banco de Dados'!$G$9,"O prazo aceitável para follow up já acabou, entre em contato com o(a) "&amp;B294&amp;" o quanto antes, afinal já fazem "&amp;R294&amp;" dias que você não tem qualquer tipo de contato",IF(R294&gt;'2. Banco de Dados'!$G$8,"Ligue para o "&amp;B294&amp;", você está dentro do prazo aceitável de contato, mas já fazem "&amp;R294&amp;" dias desde o seu último contato",""))))))</f>
        <v/>
      </c>
      <c r="V294" s="27" t="str">
        <f t="shared" si="19"/>
        <v/>
      </c>
      <c r="W294" s="138"/>
    </row>
    <row r="295" spans="2:23" ht="50.1" customHeight="1" x14ac:dyDescent="0.2">
      <c r="B295" s="131"/>
      <c r="C295" s="10" t="s">
        <v>5</v>
      </c>
      <c r="D295" s="10"/>
      <c r="E295" s="10"/>
      <c r="F295" s="11"/>
      <c r="G295" s="11"/>
      <c r="H295" s="11"/>
      <c r="I295" s="38"/>
      <c r="J295" s="132"/>
      <c r="K295" s="126"/>
      <c r="L295" s="11"/>
      <c r="M295" s="11"/>
      <c r="N295" s="11"/>
      <c r="O295" s="11"/>
      <c r="P295" s="127"/>
      <c r="Q295" s="137"/>
      <c r="R295" s="35" t="str">
        <f t="shared" ca="1" si="16"/>
        <v/>
      </c>
      <c r="S295" s="35" t="str">
        <f t="shared" si="17"/>
        <v/>
      </c>
      <c r="T295" s="35" t="str">
        <f t="shared" si="18"/>
        <v/>
      </c>
      <c r="U295" s="27" t="str">
        <f ca="1">IF(P295="Realizado","",IF(O295="Realizado","",IF(R295="","",IF(R295&lt;='2. Banco de Dados'!$G$8,"Você está dentro do prazo ótimo de contato com o (a) &amp;B8&amp;, não deixe o tempo passar, aproveite para fazer o follow up ainda hoje.",IF(R295&gt;'2. Banco de Dados'!$G$9,"O prazo aceitável para follow up já acabou, entre em contato com o(a) "&amp;B295&amp;" o quanto antes, afinal já fazem "&amp;R295&amp;" dias que você não tem qualquer tipo de contato",IF(R295&gt;'2. Banco de Dados'!$G$8,"Ligue para o "&amp;B295&amp;", você está dentro do prazo aceitável de contato, mas já fazem "&amp;R295&amp;" dias desde o seu último contato",""))))))</f>
        <v/>
      </c>
      <c r="V295" s="27" t="str">
        <f t="shared" si="19"/>
        <v/>
      </c>
      <c r="W295" s="138"/>
    </row>
    <row r="296" spans="2:23" ht="50.1" customHeight="1" x14ac:dyDescent="0.2">
      <c r="B296" s="131"/>
      <c r="C296" s="10" t="s">
        <v>5</v>
      </c>
      <c r="D296" s="10"/>
      <c r="E296" s="10"/>
      <c r="F296" s="11"/>
      <c r="G296" s="11"/>
      <c r="H296" s="11"/>
      <c r="I296" s="38"/>
      <c r="J296" s="132"/>
      <c r="K296" s="126"/>
      <c r="L296" s="11"/>
      <c r="M296" s="11"/>
      <c r="N296" s="11"/>
      <c r="O296" s="11"/>
      <c r="P296" s="127"/>
      <c r="Q296" s="137"/>
      <c r="R296" s="35" t="str">
        <f t="shared" ca="1" si="16"/>
        <v/>
      </c>
      <c r="S296" s="35" t="str">
        <f t="shared" si="17"/>
        <v/>
      </c>
      <c r="T296" s="35" t="str">
        <f t="shared" si="18"/>
        <v/>
      </c>
      <c r="U296" s="27" t="str">
        <f ca="1">IF(P296="Realizado","",IF(O296="Realizado","",IF(R296="","",IF(R296&lt;='2. Banco de Dados'!$G$8,"Você está dentro do prazo ótimo de contato com o (a) &amp;B8&amp;, não deixe o tempo passar, aproveite para fazer o follow up ainda hoje.",IF(R296&gt;'2. Banco de Dados'!$G$9,"O prazo aceitável para follow up já acabou, entre em contato com o(a) "&amp;B296&amp;" o quanto antes, afinal já fazem "&amp;R296&amp;" dias que você não tem qualquer tipo de contato",IF(R296&gt;'2. Banco de Dados'!$G$8,"Ligue para o "&amp;B296&amp;", você está dentro do prazo aceitável de contato, mas já fazem "&amp;R296&amp;" dias desde o seu último contato",""))))))</f>
        <v/>
      </c>
      <c r="V296" s="27" t="str">
        <f t="shared" si="19"/>
        <v/>
      </c>
      <c r="W296" s="138"/>
    </row>
    <row r="297" spans="2:23" ht="50.1" customHeight="1" x14ac:dyDescent="0.2">
      <c r="B297" s="131"/>
      <c r="C297" s="10" t="s">
        <v>5</v>
      </c>
      <c r="D297" s="10"/>
      <c r="E297" s="10"/>
      <c r="F297" s="11"/>
      <c r="G297" s="11"/>
      <c r="H297" s="11"/>
      <c r="I297" s="38"/>
      <c r="J297" s="132"/>
      <c r="K297" s="126"/>
      <c r="L297" s="11"/>
      <c r="M297" s="11"/>
      <c r="N297" s="11"/>
      <c r="O297" s="11"/>
      <c r="P297" s="127"/>
      <c r="Q297" s="137"/>
      <c r="R297" s="35" t="str">
        <f t="shared" ca="1" si="16"/>
        <v/>
      </c>
      <c r="S297" s="35" t="str">
        <f t="shared" si="17"/>
        <v/>
      </c>
      <c r="T297" s="35" t="str">
        <f t="shared" si="18"/>
        <v/>
      </c>
      <c r="U297" s="27" t="str">
        <f ca="1">IF(P297="Realizado","",IF(O297="Realizado","",IF(R297="","",IF(R297&lt;='2. Banco de Dados'!$G$8,"Você está dentro do prazo ótimo de contato com o (a) &amp;B8&amp;, não deixe o tempo passar, aproveite para fazer o follow up ainda hoje.",IF(R297&gt;'2. Banco de Dados'!$G$9,"O prazo aceitável para follow up já acabou, entre em contato com o(a) "&amp;B297&amp;" o quanto antes, afinal já fazem "&amp;R297&amp;" dias que você não tem qualquer tipo de contato",IF(R297&gt;'2. Banco de Dados'!$G$8,"Ligue para o "&amp;B297&amp;", você está dentro do prazo aceitável de contato, mas já fazem "&amp;R297&amp;" dias desde o seu último contato",""))))))</f>
        <v/>
      </c>
      <c r="V297" s="27" t="str">
        <f t="shared" si="19"/>
        <v/>
      </c>
      <c r="W297" s="138"/>
    </row>
    <row r="298" spans="2:23" ht="50.1" customHeight="1" x14ac:dyDescent="0.2">
      <c r="B298" s="131"/>
      <c r="C298" s="10" t="s">
        <v>5</v>
      </c>
      <c r="D298" s="10"/>
      <c r="E298" s="10"/>
      <c r="F298" s="11"/>
      <c r="G298" s="11"/>
      <c r="H298" s="11"/>
      <c r="I298" s="38"/>
      <c r="J298" s="132"/>
      <c r="K298" s="126"/>
      <c r="L298" s="11"/>
      <c r="M298" s="11"/>
      <c r="N298" s="11"/>
      <c r="O298" s="11"/>
      <c r="P298" s="127"/>
      <c r="Q298" s="137"/>
      <c r="R298" s="35" t="str">
        <f t="shared" ca="1" si="16"/>
        <v/>
      </c>
      <c r="S298" s="35" t="str">
        <f t="shared" si="17"/>
        <v/>
      </c>
      <c r="T298" s="35" t="str">
        <f t="shared" si="18"/>
        <v/>
      </c>
      <c r="U298" s="27" t="str">
        <f ca="1">IF(P298="Realizado","",IF(O298="Realizado","",IF(R298="","",IF(R298&lt;='2. Banco de Dados'!$G$8,"Você está dentro do prazo ótimo de contato com o (a) &amp;B8&amp;, não deixe o tempo passar, aproveite para fazer o follow up ainda hoje.",IF(R298&gt;'2. Banco de Dados'!$G$9,"O prazo aceitável para follow up já acabou, entre em contato com o(a) "&amp;B298&amp;" o quanto antes, afinal já fazem "&amp;R298&amp;" dias que você não tem qualquer tipo de contato",IF(R298&gt;'2. Banco de Dados'!$G$8,"Ligue para o "&amp;B298&amp;", você está dentro do prazo aceitável de contato, mas já fazem "&amp;R298&amp;" dias desde o seu último contato",""))))))</f>
        <v/>
      </c>
      <c r="V298" s="27" t="str">
        <f t="shared" si="19"/>
        <v/>
      </c>
      <c r="W298" s="138"/>
    </row>
    <row r="299" spans="2:23" ht="50.1" customHeight="1" x14ac:dyDescent="0.2">
      <c r="B299" s="131"/>
      <c r="C299" s="10" t="s">
        <v>5</v>
      </c>
      <c r="D299" s="10"/>
      <c r="E299" s="10"/>
      <c r="F299" s="11"/>
      <c r="G299" s="11"/>
      <c r="H299" s="11"/>
      <c r="I299" s="38"/>
      <c r="J299" s="132"/>
      <c r="K299" s="126"/>
      <c r="L299" s="11"/>
      <c r="M299" s="11"/>
      <c r="N299" s="11"/>
      <c r="O299" s="11"/>
      <c r="P299" s="127"/>
      <c r="Q299" s="137"/>
      <c r="R299" s="35" t="str">
        <f t="shared" ca="1" si="16"/>
        <v/>
      </c>
      <c r="S299" s="35" t="str">
        <f t="shared" si="17"/>
        <v/>
      </c>
      <c r="T299" s="35" t="str">
        <f t="shared" si="18"/>
        <v/>
      </c>
      <c r="U299" s="27" t="str">
        <f ca="1">IF(P299="Realizado","",IF(O299="Realizado","",IF(R299="","",IF(R299&lt;='2. Banco de Dados'!$G$8,"Você está dentro do prazo ótimo de contato com o (a) &amp;B8&amp;, não deixe o tempo passar, aproveite para fazer o follow up ainda hoje.",IF(R299&gt;'2. Banco de Dados'!$G$9,"O prazo aceitável para follow up já acabou, entre em contato com o(a) "&amp;B299&amp;" o quanto antes, afinal já fazem "&amp;R299&amp;" dias que você não tem qualquer tipo de contato",IF(R299&gt;'2. Banco de Dados'!$G$8,"Ligue para o "&amp;B299&amp;", você está dentro do prazo aceitável de contato, mas já fazem "&amp;R299&amp;" dias desde o seu último contato",""))))))</f>
        <v/>
      </c>
      <c r="V299" s="27" t="str">
        <f t="shared" si="19"/>
        <v/>
      </c>
      <c r="W299" s="138"/>
    </row>
    <row r="300" spans="2:23" ht="50.1" customHeight="1" x14ac:dyDescent="0.2">
      <c r="B300" s="131"/>
      <c r="C300" s="10" t="s">
        <v>5</v>
      </c>
      <c r="D300" s="10"/>
      <c r="E300" s="10"/>
      <c r="F300" s="11"/>
      <c r="G300" s="11"/>
      <c r="H300" s="11"/>
      <c r="I300" s="38"/>
      <c r="J300" s="132"/>
      <c r="K300" s="126"/>
      <c r="L300" s="11"/>
      <c r="M300" s="11"/>
      <c r="N300" s="11"/>
      <c r="O300" s="11"/>
      <c r="P300" s="127"/>
      <c r="Q300" s="137"/>
      <c r="R300" s="35" t="str">
        <f t="shared" ca="1" si="16"/>
        <v/>
      </c>
      <c r="S300" s="35" t="str">
        <f t="shared" si="17"/>
        <v/>
      </c>
      <c r="T300" s="35" t="str">
        <f t="shared" si="18"/>
        <v/>
      </c>
      <c r="U300" s="27" t="str">
        <f ca="1">IF(P300="Realizado","",IF(O300="Realizado","",IF(R300="","",IF(R300&lt;='2. Banco de Dados'!$G$8,"Você está dentro do prazo ótimo de contato com o (a) &amp;B8&amp;, não deixe o tempo passar, aproveite para fazer o follow up ainda hoje.",IF(R300&gt;'2. Banco de Dados'!$G$9,"O prazo aceitável para follow up já acabou, entre em contato com o(a) "&amp;B300&amp;" o quanto antes, afinal já fazem "&amp;R300&amp;" dias que você não tem qualquer tipo de contato",IF(R300&gt;'2. Banco de Dados'!$G$8,"Ligue para o "&amp;B300&amp;", você está dentro do prazo aceitável de contato, mas já fazem "&amp;R300&amp;" dias desde o seu último contato",""))))))</f>
        <v/>
      </c>
      <c r="V300" s="27" t="str">
        <f t="shared" si="19"/>
        <v/>
      </c>
      <c r="W300" s="138"/>
    </row>
    <row r="301" spans="2:23" ht="50.1" customHeight="1" x14ac:dyDescent="0.2">
      <c r="B301" s="131"/>
      <c r="C301" s="10" t="s">
        <v>5</v>
      </c>
      <c r="D301" s="10"/>
      <c r="E301" s="10"/>
      <c r="F301" s="11"/>
      <c r="G301" s="11"/>
      <c r="H301" s="11"/>
      <c r="I301" s="38"/>
      <c r="J301" s="132"/>
      <c r="K301" s="126"/>
      <c r="L301" s="11"/>
      <c r="M301" s="11"/>
      <c r="N301" s="11"/>
      <c r="O301" s="11"/>
      <c r="P301" s="127"/>
      <c r="Q301" s="137"/>
      <c r="R301" s="35" t="str">
        <f t="shared" ca="1" si="16"/>
        <v/>
      </c>
      <c r="S301" s="35" t="str">
        <f t="shared" si="17"/>
        <v/>
      </c>
      <c r="T301" s="35" t="str">
        <f t="shared" si="18"/>
        <v/>
      </c>
      <c r="U301" s="27" t="str">
        <f ca="1">IF(P301="Realizado","",IF(O301="Realizado","",IF(R301="","",IF(R301&lt;='2. Banco de Dados'!$G$8,"Você está dentro do prazo ótimo de contato com o (a) &amp;B8&amp;, não deixe o tempo passar, aproveite para fazer o follow up ainda hoje.",IF(R301&gt;'2. Banco de Dados'!$G$9,"O prazo aceitável para follow up já acabou, entre em contato com o(a) "&amp;B301&amp;" o quanto antes, afinal já fazem "&amp;R301&amp;" dias que você não tem qualquer tipo de contato",IF(R301&gt;'2. Banco de Dados'!$G$8,"Ligue para o "&amp;B301&amp;", você está dentro do prazo aceitável de contato, mas já fazem "&amp;R301&amp;" dias desde o seu último contato",""))))))</f>
        <v/>
      </c>
      <c r="V301" s="27" t="str">
        <f t="shared" si="19"/>
        <v/>
      </c>
      <c r="W301" s="138"/>
    </row>
    <row r="302" spans="2:23" ht="50.1" customHeight="1" x14ac:dyDescent="0.2">
      <c r="B302" s="131"/>
      <c r="C302" s="10" t="s">
        <v>5</v>
      </c>
      <c r="D302" s="10"/>
      <c r="E302" s="10"/>
      <c r="F302" s="11"/>
      <c r="G302" s="11"/>
      <c r="H302" s="11"/>
      <c r="I302" s="38"/>
      <c r="J302" s="132"/>
      <c r="K302" s="126"/>
      <c r="L302" s="11"/>
      <c r="M302" s="11"/>
      <c r="N302" s="11"/>
      <c r="O302" s="11"/>
      <c r="P302" s="127"/>
      <c r="Q302" s="137"/>
      <c r="R302" s="35" t="str">
        <f t="shared" ca="1" si="16"/>
        <v/>
      </c>
      <c r="S302" s="35" t="str">
        <f t="shared" si="17"/>
        <v/>
      </c>
      <c r="T302" s="35" t="str">
        <f t="shared" si="18"/>
        <v/>
      </c>
      <c r="U302" s="27" t="str">
        <f ca="1">IF(P302="Realizado","",IF(O302="Realizado","",IF(R302="","",IF(R302&lt;='2. Banco de Dados'!$G$8,"Você está dentro do prazo ótimo de contato com o (a) &amp;B8&amp;, não deixe o tempo passar, aproveite para fazer o follow up ainda hoje.",IF(R302&gt;'2. Banco de Dados'!$G$9,"O prazo aceitável para follow up já acabou, entre em contato com o(a) "&amp;B302&amp;" o quanto antes, afinal já fazem "&amp;R302&amp;" dias que você não tem qualquer tipo de contato",IF(R302&gt;'2. Banco de Dados'!$G$8,"Ligue para o "&amp;B302&amp;", você está dentro do prazo aceitável de contato, mas já fazem "&amp;R302&amp;" dias desde o seu último contato",""))))))</f>
        <v/>
      </c>
      <c r="V302" s="27" t="str">
        <f t="shared" si="19"/>
        <v/>
      </c>
      <c r="W302" s="138"/>
    </row>
    <row r="303" spans="2:23" ht="50.1" customHeight="1" x14ac:dyDescent="0.2">
      <c r="B303" s="131"/>
      <c r="C303" s="10" t="s">
        <v>5</v>
      </c>
      <c r="D303" s="10"/>
      <c r="E303" s="10"/>
      <c r="F303" s="11"/>
      <c r="G303" s="11"/>
      <c r="H303" s="11"/>
      <c r="I303" s="38"/>
      <c r="J303" s="132"/>
      <c r="K303" s="126"/>
      <c r="L303" s="11"/>
      <c r="M303" s="11"/>
      <c r="N303" s="11"/>
      <c r="O303" s="11"/>
      <c r="P303" s="127"/>
      <c r="Q303" s="137"/>
      <c r="R303" s="35" t="str">
        <f t="shared" ca="1" si="16"/>
        <v/>
      </c>
      <c r="S303" s="35" t="str">
        <f t="shared" si="17"/>
        <v/>
      </c>
      <c r="T303" s="35" t="str">
        <f t="shared" si="18"/>
        <v/>
      </c>
      <c r="U303" s="27" t="str">
        <f ca="1">IF(P303="Realizado","",IF(O303="Realizado","",IF(R303="","",IF(R303&lt;='2. Banco de Dados'!$G$8,"Você está dentro do prazo ótimo de contato com o (a) &amp;B8&amp;, não deixe o tempo passar, aproveite para fazer o follow up ainda hoje.",IF(R303&gt;'2. Banco de Dados'!$G$9,"O prazo aceitável para follow up já acabou, entre em contato com o(a) "&amp;B303&amp;" o quanto antes, afinal já fazem "&amp;R303&amp;" dias que você não tem qualquer tipo de contato",IF(R303&gt;'2. Banco de Dados'!$G$8,"Ligue para o "&amp;B303&amp;", você está dentro do prazo aceitável de contato, mas já fazem "&amp;R303&amp;" dias desde o seu último contato",""))))))</f>
        <v/>
      </c>
      <c r="V303" s="27" t="str">
        <f t="shared" si="19"/>
        <v/>
      </c>
      <c r="W303" s="138"/>
    </row>
    <row r="304" spans="2:23" ht="50.1" customHeight="1" x14ac:dyDescent="0.2">
      <c r="B304" s="131"/>
      <c r="C304" s="10" t="s">
        <v>5</v>
      </c>
      <c r="D304" s="10"/>
      <c r="E304" s="10"/>
      <c r="F304" s="11"/>
      <c r="G304" s="11"/>
      <c r="H304" s="11"/>
      <c r="I304" s="38"/>
      <c r="J304" s="132"/>
      <c r="K304" s="126"/>
      <c r="L304" s="11"/>
      <c r="M304" s="11"/>
      <c r="N304" s="11"/>
      <c r="O304" s="11"/>
      <c r="P304" s="127"/>
      <c r="Q304" s="137"/>
      <c r="R304" s="35" t="str">
        <f t="shared" ca="1" si="16"/>
        <v/>
      </c>
      <c r="S304" s="35" t="str">
        <f t="shared" si="17"/>
        <v/>
      </c>
      <c r="T304" s="35" t="str">
        <f t="shared" si="18"/>
        <v/>
      </c>
      <c r="U304" s="27" t="str">
        <f ca="1">IF(P304="Realizado","",IF(O304="Realizado","",IF(R304="","",IF(R304&lt;='2. Banco de Dados'!$G$8,"Você está dentro do prazo ótimo de contato com o (a) &amp;B8&amp;, não deixe o tempo passar, aproveite para fazer o follow up ainda hoje.",IF(R304&gt;'2. Banco de Dados'!$G$9,"O prazo aceitável para follow up já acabou, entre em contato com o(a) "&amp;B304&amp;" o quanto antes, afinal já fazem "&amp;R304&amp;" dias que você não tem qualquer tipo de contato",IF(R304&gt;'2. Banco de Dados'!$G$8,"Ligue para o "&amp;B304&amp;", você está dentro do prazo aceitável de contato, mas já fazem "&amp;R304&amp;" dias desde o seu último contato",""))))))</f>
        <v/>
      </c>
      <c r="V304" s="27" t="str">
        <f t="shared" si="19"/>
        <v/>
      </c>
      <c r="W304" s="138"/>
    </row>
    <row r="305" spans="2:23" ht="50.1" customHeight="1" x14ac:dyDescent="0.2">
      <c r="B305" s="131"/>
      <c r="C305" s="10" t="s">
        <v>5</v>
      </c>
      <c r="D305" s="10"/>
      <c r="E305" s="10"/>
      <c r="F305" s="11"/>
      <c r="G305" s="11"/>
      <c r="H305" s="11"/>
      <c r="I305" s="38"/>
      <c r="J305" s="132"/>
      <c r="K305" s="126"/>
      <c r="L305" s="11"/>
      <c r="M305" s="11"/>
      <c r="N305" s="11"/>
      <c r="O305" s="11"/>
      <c r="P305" s="127"/>
      <c r="Q305" s="137"/>
      <c r="R305" s="35" t="str">
        <f t="shared" ca="1" si="16"/>
        <v/>
      </c>
      <c r="S305" s="35" t="str">
        <f t="shared" si="17"/>
        <v/>
      </c>
      <c r="T305" s="35" t="str">
        <f t="shared" si="18"/>
        <v/>
      </c>
      <c r="U305" s="27" t="str">
        <f ca="1">IF(P305="Realizado","",IF(O305="Realizado","",IF(R305="","",IF(R305&lt;='2. Banco de Dados'!$G$8,"Você está dentro do prazo ótimo de contato com o (a) &amp;B8&amp;, não deixe o tempo passar, aproveite para fazer o follow up ainda hoje.",IF(R305&gt;'2. Banco de Dados'!$G$9,"O prazo aceitável para follow up já acabou, entre em contato com o(a) "&amp;B305&amp;" o quanto antes, afinal já fazem "&amp;R305&amp;" dias que você não tem qualquer tipo de contato",IF(R305&gt;'2. Banco de Dados'!$G$8,"Ligue para o "&amp;B305&amp;", você está dentro do prazo aceitável de contato, mas já fazem "&amp;R305&amp;" dias desde o seu último contato",""))))))</f>
        <v/>
      </c>
      <c r="V305" s="27" t="str">
        <f t="shared" si="19"/>
        <v/>
      </c>
      <c r="W305" s="138"/>
    </row>
    <row r="306" spans="2:23" ht="50.1" customHeight="1" x14ac:dyDescent="0.2">
      <c r="B306" s="131"/>
      <c r="C306" s="10" t="s">
        <v>5</v>
      </c>
      <c r="D306" s="10"/>
      <c r="E306" s="10"/>
      <c r="F306" s="11"/>
      <c r="G306" s="11"/>
      <c r="H306" s="11"/>
      <c r="I306" s="38"/>
      <c r="J306" s="132"/>
      <c r="K306" s="126"/>
      <c r="L306" s="11"/>
      <c r="M306" s="11"/>
      <c r="N306" s="11"/>
      <c r="O306" s="11"/>
      <c r="P306" s="127"/>
      <c r="Q306" s="137"/>
      <c r="R306" s="35" t="str">
        <f t="shared" ca="1" si="16"/>
        <v/>
      </c>
      <c r="S306" s="35" t="str">
        <f t="shared" si="17"/>
        <v/>
      </c>
      <c r="T306" s="35" t="str">
        <f t="shared" si="18"/>
        <v/>
      </c>
      <c r="U306" s="27" t="str">
        <f ca="1">IF(P306="Realizado","",IF(O306="Realizado","",IF(R306="","",IF(R306&lt;='2. Banco de Dados'!$G$8,"Você está dentro do prazo ótimo de contato com o (a) &amp;B8&amp;, não deixe o tempo passar, aproveite para fazer o follow up ainda hoje.",IF(R306&gt;'2. Banco de Dados'!$G$9,"O prazo aceitável para follow up já acabou, entre em contato com o(a) "&amp;B306&amp;" o quanto antes, afinal já fazem "&amp;R306&amp;" dias que você não tem qualquer tipo de contato",IF(R306&gt;'2. Banco de Dados'!$G$8,"Ligue para o "&amp;B306&amp;", você está dentro do prazo aceitável de contato, mas já fazem "&amp;R306&amp;" dias desde o seu último contato",""))))))</f>
        <v/>
      </c>
      <c r="V306" s="27" t="str">
        <f t="shared" si="19"/>
        <v/>
      </c>
      <c r="W306" s="138"/>
    </row>
    <row r="307" spans="2:23" ht="50.1" customHeight="1" x14ac:dyDescent="0.2">
      <c r="B307" s="131"/>
      <c r="C307" s="10" t="s">
        <v>5</v>
      </c>
      <c r="D307" s="10"/>
      <c r="E307" s="10"/>
      <c r="F307" s="11"/>
      <c r="G307" s="11"/>
      <c r="H307" s="11"/>
      <c r="I307" s="38"/>
      <c r="J307" s="132"/>
      <c r="K307" s="126"/>
      <c r="L307" s="11"/>
      <c r="M307" s="11"/>
      <c r="N307" s="11"/>
      <c r="O307" s="11"/>
      <c r="P307" s="127"/>
      <c r="Q307" s="137"/>
      <c r="R307" s="35" t="str">
        <f t="shared" ca="1" si="16"/>
        <v/>
      </c>
      <c r="S307" s="35" t="str">
        <f t="shared" si="17"/>
        <v/>
      </c>
      <c r="T307" s="35" t="str">
        <f t="shared" si="18"/>
        <v/>
      </c>
      <c r="U307" s="27" t="str">
        <f ca="1">IF(P307="Realizado","",IF(O307="Realizado","",IF(R307="","",IF(R307&lt;='2. Banco de Dados'!$G$8,"Você está dentro do prazo ótimo de contato com o (a) &amp;B8&amp;, não deixe o tempo passar, aproveite para fazer o follow up ainda hoje.",IF(R307&gt;'2. Banco de Dados'!$G$9,"O prazo aceitável para follow up já acabou, entre em contato com o(a) "&amp;B307&amp;" o quanto antes, afinal já fazem "&amp;R307&amp;" dias que você não tem qualquer tipo de contato",IF(R307&gt;'2. Banco de Dados'!$G$8,"Ligue para o "&amp;B307&amp;", você está dentro do prazo aceitável de contato, mas já fazem "&amp;R307&amp;" dias desde o seu último contato",""))))))</f>
        <v/>
      </c>
      <c r="V307" s="27" t="str">
        <f t="shared" si="19"/>
        <v/>
      </c>
      <c r="W307" s="138"/>
    </row>
    <row r="308" spans="2:23" ht="50.1" customHeight="1" x14ac:dyDescent="0.2">
      <c r="B308" s="131"/>
      <c r="C308" s="10" t="s">
        <v>5</v>
      </c>
      <c r="D308" s="10"/>
      <c r="E308" s="10"/>
      <c r="F308" s="11"/>
      <c r="G308" s="11"/>
      <c r="H308" s="11"/>
      <c r="I308" s="38"/>
      <c r="J308" s="132"/>
      <c r="K308" s="126"/>
      <c r="L308" s="11"/>
      <c r="M308" s="11"/>
      <c r="N308" s="11"/>
      <c r="O308" s="11"/>
      <c r="P308" s="127"/>
      <c r="Q308" s="137"/>
      <c r="R308" s="35" t="str">
        <f t="shared" ca="1" si="16"/>
        <v/>
      </c>
      <c r="S308" s="35" t="str">
        <f t="shared" si="17"/>
        <v/>
      </c>
      <c r="T308" s="35" t="str">
        <f t="shared" si="18"/>
        <v/>
      </c>
      <c r="U308" s="27" t="str">
        <f ca="1">IF(P308="Realizado","",IF(O308="Realizado","",IF(R308="","",IF(R308&lt;='2. Banco de Dados'!$G$8,"Você está dentro do prazo ótimo de contato com o (a) &amp;B8&amp;, não deixe o tempo passar, aproveite para fazer o follow up ainda hoje.",IF(R308&gt;'2. Banco de Dados'!$G$9,"O prazo aceitável para follow up já acabou, entre em contato com o(a) "&amp;B308&amp;" o quanto antes, afinal já fazem "&amp;R308&amp;" dias que você não tem qualquer tipo de contato",IF(R308&gt;'2. Banco de Dados'!$G$8,"Ligue para o "&amp;B308&amp;", você está dentro do prazo aceitável de contato, mas já fazem "&amp;R308&amp;" dias desde o seu último contato",""))))))</f>
        <v/>
      </c>
      <c r="V308" s="27" t="str">
        <f t="shared" si="19"/>
        <v/>
      </c>
      <c r="W308" s="138"/>
    </row>
    <row r="309" spans="2:23" ht="50.1" customHeight="1" x14ac:dyDescent="0.2">
      <c r="B309" s="131"/>
      <c r="C309" s="10" t="s">
        <v>5</v>
      </c>
      <c r="D309" s="10"/>
      <c r="E309" s="10"/>
      <c r="F309" s="11"/>
      <c r="G309" s="11"/>
      <c r="H309" s="11"/>
      <c r="I309" s="38"/>
      <c r="J309" s="132"/>
      <c r="K309" s="126"/>
      <c r="L309" s="11"/>
      <c r="M309" s="11"/>
      <c r="N309" s="11"/>
      <c r="O309" s="11"/>
      <c r="P309" s="127"/>
      <c r="Q309" s="137"/>
      <c r="R309" s="35" t="str">
        <f t="shared" ca="1" si="16"/>
        <v/>
      </c>
      <c r="S309" s="35" t="str">
        <f t="shared" si="17"/>
        <v/>
      </c>
      <c r="T309" s="35" t="str">
        <f t="shared" si="18"/>
        <v/>
      </c>
      <c r="U309" s="27" t="str">
        <f ca="1">IF(P309="Realizado","",IF(O309="Realizado","",IF(R309="","",IF(R309&lt;='2. Banco de Dados'!$G$8,"Você está dentro do prazo ótimo de contato com o (a) &amp;B8&amp;, não deixe o tempo passar, aproveite para fazer o follow up ainda hoje.",IF(R309&gt;'2. Banco de Dados'!$G$9,"O prazo aceitável para follow up já acabou, entre em contato com o(a) "&amp;B309&amp;" o quanto antes, afinal já fazem "&amp;R309&amp;" dias que você não tem qualquer tipo de contato",IF(R309&gt;'2. Banco de Dados'!$G$8,"Ligue para o "&amp;B309&amp;", você está dentro do prazo aceitável de contato, mas já fazem "&amp;R309&amp;" dias desde o seu último contato",""))))))</f>
        <v/>
      </c>
      <c r="V309" s="27" t="str">
        <f t="shared" si="19"/>
        <v/>
      </c>
      <c r="W309" s="138"/>
    </row>
    <row r="310" spans="2:23" ht="50.1" customHeight="1" x14ac:dyDescent="0.2">
      <c r="B310" s="131"/>
      <c r="C310" s="10" t="s">
        <v>5</v>
      </c>
      <c r="D310" s="10"/>
      <c r="E310" s="10"/>
      <c r="F310" s="11"/>
      <c r="G310" s="11"/>
      <c r="H310" s="11"/>
      <c r="I310" s="38"/>
      <c r="J310" s="132"/>
      <c r="K310" s="126"/>
      <c r="L310" s="11"/>
      <c r="M310" s="11"/>
      <c r="N310" s="11"/>
      <c r="O310" s="11"/>
      <c r="P310" s="127"/>
      <c r="Q310" s="137"/>
      <c r="R310" s="35" t="str">
        <f t="shared" ca="1" si="16"/>
        <v/>
      </c>
      <c r="S310" s="35" t="str">
        <f t="shared" si="17"/>
        <v/>
      </c>
      <c r="T310" s="35" t="str">
        <f t="shared" si="18"/>
        <v/>
      </c>
      <c r="U310" s="27" t="str">
        <f ca="1">IF(P310="Realizado","",IF(O310="Realizado","",IF(R310="","",IF(R310&lt;='2. Banco de Dados'!$G$8,"Você está dentro do prazo ótimo de contato com o (a) &amp;B8&amp;, não deixe o tempo passar, aproveite para fazer o follow up ainda hoje.",IF(R310&gt;'2. Banco de Dados'!$G$9,"O prazo aceitável para follow up já acabou, entre em contato com o(a) "&amp;B310&amp;" o quanto antes, afinal já fazem "&amp;R310&amp;" dias que você não tem qualquer tipo de contato",IF(R310&gt;'2. Banco de Dados'!$G$8,"Ligue para o "&amp;B310&amp;", você está dentro do prazo aceitável de contato, mas já fazem "&amp;R310&amp;" dias desde o seu último contato",""))))))</f>
        <v/>
      </c>
      <c r="V310" s="27" t="str">
        <f t="shared" si="19"/>
        <v/>
      </c>
      <c r="W310" s="138"/>
    </row>
    <row r="311" spans="2:23" ht="50.1" customHeight="1" x14ac:dyDescent="0.2">
      <c r="B311" s="131"/>
      <c r="C311" s="10" t="s">
        <v>5</v>
      </c>
      <c r="D311" s="10"/>
      <c r="E311" s="10"/>
      <c r="F311" s="11"/>
      <c r="G311" s="11"/>
      <c r="H311" s="11"/>
      <c r="I311" s="38"/>
      <c r="J311" s="132"/>
      <c r="K311" s="126"/>
      <c r="L311" s="11"/>
      <c r="M311" s="11"/>
      <c r="N311" s="11"/>
      <c r="O311" s="11"/>
      <c r="P311" s="127"/>
      <c r="Q311" s="137"/>
      <c r="R311" s="35" t="str">
        <f t="shared" ca="1" si="16"/>
        <v/>
      </c>
      <c r="S311" s="35" t="str">
        <f t="shared" si="17"/>
        <v/>
      </c>
      <c r="T311" s="35" t="str">
        <f t="shared" si="18"/>
        <v/>
      </c>
      <c r="U311" s="27" t="str">
        <f ca="1">IF(P311="Realizado","",IF(O311="Realizado","",IF(R311="","",IF(R311&lt;='2. Banco de Dados'!$G$8,"Você está dentro do prazo ótimo de contato com o (a) &amp;B8&amp;, não deixe o tempo passar, aproveite para fazer o follow up ainda hoje.",IF(R311&gt;'2. Banco de Dados'!$G$9,"O prazo aceitável para follow up já acabou, entre em contato com o(a) "&amp;B311&amp;" o quanto antes, afinal já fazem "&amp;R311&amp;" dias que você não tem qualquer tipo de contato",IF(R311&gt;'2. Banco de Dados'!$G$8,"Ligue para o "&amp;B311&amp;", você está dentro do prazo aceitável de contato, mas já fazem "&amp;R311&amp;" dias desde o seu último contato",""))))))</f>
        <v/>
      </c>
      <c r="V311" s="27" t="str">
        <f t="shared" si="19"/>
        <v/>
      </c>
      <c r="W311" s="138"/>
    </row>
    <row r="312" spans="2:23" ht="50.1" customHeight="1" x14ac:dyDescent="0.2">
      <c r="B312" s="131"/>
      <c r="C312" s="10" t="s">
        <v>5</v>
      </c>
      <c r="D312" s="10"/>
      <c r="E312" s="10"/>
      <c r="F312" s="11"/>
      <c r="G312" s="11"/>
      <c r="H312" s="11"/>
      <c r="I312" s="38"/>
      <c r="J312" s="132"/>
      <c r="K312" s="126"/>
      <c r="L312" s="11"/>
      <c r="M312" s="11"/>
      <c r="N312" s="11"/>
      <c r="O312" s="11"/>
      <c r="P312" s="127"/>
      <c r="Q312" s="137"/>
      <c r="R312" s="35" t="str">
        <f t="shared" ca="1" si="16"/>
        <v/>
      </c>
      <c r="S312" s="35" t="str">
        <f t="shared" si="17"/>
        <v/>
      </c>
      <c r="T312" s="35" t="str">
        <f t="shared" si="18"/>
        <v/>
      </c>
      <c r="U312" s="27" t="str">
        <f ca="1">IF(P312="Realizado","",IF(O312="Realizado","",IF(R312="","",IF(R312&lt;='2. Banco de Dados'!$G$8,"Você está dentro do prazo ótimo de contato com o (a) &amp;B8&amp;, não deixe o tempo passar, aproveite para fazer o follow up ainda hoje.",IF(R312&gt;'2. Banco de Dados'!$G$9,"O prazo aceitável para follow up já acabou, entre em contato com o(a) "&amp;B312&amp;" o quanto antes, afinal já fazem "&amp;R312&amp;" dias que você não tem qualquer tipo de contato",IF(R312&gt;'2. Banco de Dados'!$G$8,"Ligue para o "&amp;B312&amp;", você está dentro do prazo aceitável de contato, mas já fazem "&amp;R312&amp;" dias desde o seu último contato",""))))))</f>
        <v/>
      </c>
      <c r="V312" s="27" t="str">
        <f t="shared" si="19"/>
        <v/>
      </c>
      <c r="W312" s="138"/>
    </row>
    <row r="313" spans="2:23" ht="50.1" customHeight="1" x14ac:dyDescent="0.2">
      <c r="B313" s="131"/>
      <c r="C313" s="10" t="s">
        <v>5</v>
      </c>
      <c r="D313" s="10"/>
      <c r="E313" s="10"/>
      <c r="F313" s="11"/>
      <c r="G313" s="11"/>
      <c r="H313" s="11"/>
      <c r="I313" s="38"/>
      <c r="J313" s="132"/>
      <c r="K313" s="126"/>
      <c r="L313" s="11"/>
      <c r="M313" s="11"/>
      <c r="N313" s="11"/>
      <c r="O313" s="11"/>
      <c r="P313" s="127"/>
      <c r="Q313" s="137"/>
      <c r="R313" s="35" t="str">
        <f t="shared" ca="1" si="16"/>
        <v/>
      </c>
      <c r="S313" s="35" t="str">
        <f t="shared" si="17"/>
        <v/>
      </c>
      <c r="T313" s="35" t="str">
        <f t="shared" si="18"/>
        <v/>
      </c>
      <c r="U313" s="27" t="str">
        <f ca="1">IF(P313="Realizado","",IF(O313="Realizado","",IF(R313="","",IF(R313&lt;='2. Banco de Dados'!$G$8,"Você está dentro do prazo ótimo de contato com o (a) &amp;B8&amp;, não deixe o tempo passar, aproveite para fazer o follow up ainda hoje.",IF(R313&gt;'2. Banco de Dados'!$G$9,"O prazo aceitável para follow up já acabou, entre em contato com o(a) "&amp;B313&amp;" o quanto antes, afinal já fazem "&amp;R313&amp;" dias que você não tem qualquer tipo de contato",IF(R313&gt;'2. Banco de Dados'!$G$8,"Ligue para o "&amp;B313&amp;", você está dentro do prazo aceitável de contato, mas já fazem "&amp;R313&amp;" dias desde o seu último contato",""))))))</f>
        <v/>
      </c>
      <c r="V313" s="27" t="str">
        <f t="shared" si="19"/>
        <v/>
      </c>
      <c r="W313" s="138"/>
    </row>
    <row r="314" spans="2:23" ht="50.1" customHeight="1" x14ac:dyDescent="0.2">
      <c r="B314" s="131"/>
      <c r="C314" s="10" t="s">
        <v>5</v>
      </c>
      <c r="D314" s="10"/>
      <c r="E314" s="10"/>
      <c r="F314" s="11"/>
      <c r="G314" s="11"/>
      <c r="H314" s="11"/>
      <c r="I314" s="38"/>
      <c r="J314" s="132"/>
      <c r="K314" s="126"/>
      <c r="L314" s="11"/>
      <c r="M314" s="11"/>
      <c r="N314" s="11"/>
      <c r="O314" s="11"/>
      <c r="P314" s="127"/>
      <c r="Q314" s="137"/>
      <c r="R314" s="35" t="str">
        <f t="shared" ca="1" si="16"/>
        <v/>
      </c>
      <c r="S314" s="35" t="str">
        <f t="shared" si="17"/>
        <v/>
      </c>
      <c r="T314" s="35" t="str">
        <f t="shared" si="18"/>
        <v/>
      </c>
      <c r="U314" s="27" t="str">
        <f ca="1">IF(P314="Realizado","",IF(O314="Realizado","",IF(R314="","",IF(R314&lt;='2. Banco de Dados'!$G$8,"Você está dentro do prazo ótimo de contato com o (a) &amp;B8&amp;, não deixe o tempo passar, aproveite para fazer o follow up ainda hoje.",IF(R314&gt;'2. Banco de Dados'!$G$9,"O prazo aceitável para follow up já acabou, entre em contato com o(a) "&amp;B314&amp;" o quanto antes, afinal já fazem "&amp;R314&amp;" dias que você não tem qualquer tipo de contato",IF(R314&gt;'2. Banco de Dados'!$G$8,"Ligue para o "&amp;B314&amp;", você está dentro do prazo aceitável de contato, mas já fazem "&amp;R314&amp;" dias desde o seu último contato",""))))))</f>
        <v/>
      </c>
      <c r="V314" s="27" t="str">
        <f t="shared" si="19"/>
        <v/>
      </c>
      <c r="W314" s="138"/>
    </row>
    <row r="315" spans="2:23" ht="50.1" customHeight="1" x14ac:dyDescent="0.2">
      <c r="B315" s="131"/>
      <c r="C315" s="10" t="s">
        <v>5</v>
      </c>
      <c r="D315" s="10"/>
      <c r="E315" s="10"/>
      <c r="F315" s="11"/>
      <c r="G315" s="11"/>
      <c r="H315" s="11"/>
      <c r="I315" s="38"/>
      <c r="J315" s="132"/>
      <c r="K315" s="126"/>
      <c r="L315" s="11"/>
      <c r="M315" s="11"/>
      <c r="N315" s="11"/>
      <c r="O315" s="11"/>
      <c r="P315" s="127"/>
      <c r="Q315" s="137"/>
      <c r="R315" s="35" t="str">
        <f t="shared" ca="1" si="16"/>
        <v/>
      </c>
      <c r="S315" s="35" t="str">
        <f t="shared" si="17"/>
        <v/>
      </c>
      <c r="T315" s="35" t="str">
        <f t="shared" si="18"/>
        <v/>
      </c>
      <c r="U315" s="27" t="str">
        <f ca="1">IF(P315="Realizado","",IF(O315="Realizado","",IF(R315="","",IF(R315&lt;='2. Banco de Dados'!$G$8,"Você está dentro do prazo ótimo de contato com o (a) &amp;B8&amp;, não deixe o tempo passar, aproveite para fazer o follow up ainda hoje.",IF(R315&gt;'2. Banco de Dados'!$G$9,"O prazo aceitável para follow up já acabou, entre em contato com o(a) "&amp;B315&amp;" o quanto antes, afinal já fazem "&amp;R315&amp;" dias que você não tem qualquer tipo de contato",IF(R315&gt;'2. Banco de Dados'!$G$8,"Ligue para o "&amp;B315&amp;", você está dentro do prazo aceitável de contato, mas já fazem "&amp;R315&amp;" dias desde o seu último contato",""))))))</f>
        <v/>
      </c>
      <c r="V315" s="27" t="str">
        <f t="shared" si="19"/>
        <v/>
      </c>
      <c r="W315" s="138"/>
    </row>
    <row r="316" spans="2:23" ht="50.1" customHeight="1" x14ac:dyDescent="0.2">
      <c r="B316" s="131"/>
      <c r="C316" s="10" t="s">
        <v>5</v>
      </c>
      <c r="D316" s="10"/>
      <c r="E316" s="10"/>
      <c r="F316" s="11"/>
      <c r="G316" s="11"/>
      <c r="H316" s="11"/>
      <c r="I316" s="38"/>
      <c r="J316" s="132"/>
      <c r="K316" s="126"/>
      <c r="L316" s="11"/>
      <c r="M316" s="11"/>
      <c r="N316" s="11"/>
      <c r="O316" s="11"/>
      <c r="P316" s="127"/>
      <c r="Q316" s="137"/>
      <c r="R316" s="35" t="str">
        <f t="shared" ca="1" si="16"/>
        <v/>
      </c>
      <c r="S316" s="35" t="str">
        <f t="shared" si="17"/>
        <v/>
      </c>
      <c r="T316" s="35" t="str">
        <f t="shared" si="18"/>
        <v/>
      </c>
      <c r="U316" s="27" t="str">
        <f ca="1">IF(P316="Realizado","",IF(O316="Realizado","",IF(R316="","",IF(R316&lt;='2. Banco de Dados'!$G$8,"Você está dentro do prazo ótimo de contato com o (a) &amp;B8&amp;, não deixe o tempo passar, aproveite para fazer o follow up ainda hoje.",IF(R316&gt;'2. Banco de Dados'!$G$9,"O prazo aceitável para follow up já acabou, entre em contato com o(a) "&amp;B316&amp;" o quanto antes, afinal já fazem "&amp;R316&amp;" dias que você não tem qualquer tipo de contato",IF(R316&gt;'2. Banco de Dados'!$G$8,"Ligue para o "&amp;B316&amp;", você está dentro do prazo aceitável de contato, mas já fazem "&amp;R316&amp;" dias desde o seu último contato",""))))))</f>
        <v/>
      </c>
      <c r="V316" s="27" t="str">
        <f t="shared" si="19"/>
        <v/>
      </c>
      <c r="W316" s="138"/>
    </row>
    <row r="317" spans="2:23" ht="50.1" customHeight="1" x14ac:dyDescent="0.2">
      <c r="B317" s="131"/>
      <c r="C317" s="10" t="s">
        <v>5</v>
      </c>
      <c r="D317" s="10"/>
      <c r="E317" s="10"/>
      <c r="F317" s="11"/>
      <c r="G317" s="11"/>
      <c r="H317" s="11"/>
      <c r="I317" s="38"/>
      <c r="J317" s="132"/>
      <c r="K317" s="126"/>
      <c r="L317" s="11"/>
      <c r="M317" s="11"/>
      <c r="N317" s="11"/>
      <c r="O317" s="11"/>
      <c r="P317" s="127"/>
      <c r="Q317" s="137"/>
      <c r="R317" s="35" t="str">
        <f t="shared" ca="1" si="16"/>
        <v/>
      </c>
      <c r="S317" s="35" t="str">
        <f t="shared" si="17"/>
        <v/>
      </c>
      <c r="T317" s="35" t="str">
        <f t="shared" si="18"/>
        <v/>
      </c>
      <c r="U317" s="27" t="str">
        <f ca="1">IF(P317="Realizado","",IF(O317="Realizado","",IF(R317="","",IF(R317&lt;='2. Banco de Dados'!$G$8,"Você está dentro do prazo ótimo de contato com o (a) &amp;B8&amp;, não deixe o tempo passar, aproveite para fazer o follow up ainda hoje.",IF(R317&gt;'2. Banco de Dados'!$G$9,"O prazo aceitável para follow up já acabou, entre em contato com o(a) "&amp;B317&amp;" o quanto antes, afinal já fazem "&amp;R317&amp;" dias que você não tem qualquer tipo de contato",IF(R317&gt;'2. Banco de Dados'!$G$8,"Ligue para o "&amp;B317&amp;", você está dentro do prazo aceitável de contato, mas já fazem "&amp;R317&amp;" dias desde o seu último contato",""))))))</f>
        <v/>
      </c>
      <c r="V317" s="27" t="str">
        <f t="shared" si="19"/>
        <v/>
      </c>
      <c r="W317" s="138"/>
    </row>
    <row r="318" spans="2:23" ht="50.1" customHeight="1" x14ac:dyDescent="0.2">
      <c r="B318" s="131"/>
      <c r="C318" s="10" t="s">
        <v>5</v>
      </c>
      <c r="D318" s="10"/>
      <c r="E318" s="10"/>
      <c r="F318" s="11"/>
      <c r="G318" s="11"/>
      <c r="H318" s="11"/>
      <c r="I318" s="38"/>
      <c r="J318" s="132"/>
      <c r="K318" s="126"/>
      <c r="L318" s="11"/>
      <c r="M318" s="11"/>
      <c r="N318" s="11"/>
      <c r="O318" s="11"/>
      <c r="P318" s="127"/>
      <c r="Q318" s="137"/>
      <c r="R318" s="35" t="str">
        <f t="shared" ca="1" si="16"/>
        <v/>
      </c>
      <c r="S318" s="35" t="str">
        <f t="shared" si="17"/>
        <v/>
      </c>
      <c r="T318" s="35" t="str">
        <f t="shared" si="18"/>
        <v/>
      </c>
      <c r="U318" s="27" t="str">
        <f ca="1">IF(P318="Realizado","",IF(O318="Realizado","",IF(R318="","",IF(R318&lt;='2. Banco de Dados'!$G$8,"Você está dentro do prazo ótimo de contato com o (a) &amp;B8&amp;, não deixe o tempo passar, aproveite para fazer o follow up ainda hoje.",IF(R318&gt;'2. Banco de Dados'!$G$9,"O prazo aceitável para follow up já acabou, entre em contato com o(a) "&amp;B318&amp;" o quanto antes, afinal já fazem "&amp;R318&amp;" dias que você não tem qualquer tipo de contato",IF(R318&gt;'2. Banco de Dados'!$G$8,"Ligue para o "&amp;B318&amp;", você está dentro do prazo aceitável de contato, mas já fazem "&amp;R318&amp;" dias desde o seu último contato",""))))))</f>
        <v/>
      </c>
      <c r="V318" s="27" t="str">
        <f t="shared" si="19"/>
        <v/>
      </c>
      <c r="W318" s="138"/>
    </row>
    <row r="319" spans="2:23" ht="50.1" customHeight="1" x14ac:dyDescent="0.2">
      <c r="B319" s="131"/>
      <c r="C319" s="10" t="s">
        <v>5</v>
      </c>
      <c r="D319" s="10"/>
      <c r="E319" s="10"/>
      <c r="F319" s="11"/>
      <c r="G319" s="11"/>
      <c r="H319" s="11"/>
      <c r="I319" s="38"/>
      <c r="J319" s="132"/>
      <c r="K319" s="126"/>
      <c r="L319" s="11"/>
      <c r="M319" s="11"/>
      <c r="N319" s="11"/>
      <c r="O319" s="11"/>
      <c r="P319" s="127"/>
      <c r="Q319" s="137"/>
      <c r="R319" s="35" t="str">
        <f t="shared" ca="1" si="16"/>
        <v/>
      </c>
      <c r="S319" s="35" t="str">
        <f t="shared" si="17"/>
        <v/>
      </c>
      <c r="T319" s="35" t="str">
        <f t="shared" si="18"/>
        <v/>
      </c>
      <c r="U319" s="27" t="str">
        <f ca="1">IF(P319="Realizado","",IF(O319="Realizado","",IF(R319="","",IF(R319&lt;='2. Banco de Dados'!$G$8,"Você está dentro do prazo ótimo de contato com o (a) &amp;B8&amp;, não deixe o tempo passar, aproveite para fazer o follow up ainda hoje.",IF(R319&gt;'2. Banco de Dados'!$G$9,"O prazo aceitável para follow up já acabou, entre em contato com o(a) "&amp;B319&amp;" o quanto antes, afinal já fazem "&amp;R319&amp;" dias que você não tem qualquer tipo de contato",IF(R319&gt;'2. Banco de Dados'!$G$8,"Ligue para o "&amp;B319&amp;", você está dentro do prazo aceitável de contato, mas já fazem "&amp;R319&amp;" dias desde o seu último contato",""))))))</f>
        <v/>
      </c>
      <c r="V319" s="27" t="str">
        <f t="shared" si="19"/>
        <v/>
      </c>
      <c r="W319" s="138"/>
    </row>
    <row r="320" spans="2:23" ht="50.1" customHeight="1" x14ac:dyDescent="0.2">
      <c r="B320" s="131"/>
      <c r="C320" s="10" t="s">
        <v>5</v>
      </c>
      <c r="D320" s="10"/>
      <c r="E320" s="10"/>
      <c r="F320" s="11"/>
      <c r="G320" s="11"/>
      <c r="H320" s="11"/>
      <c r="I320" s="38"/>
      <c r="J320" s="132"/>
      <c r="K320" s="126"/>
      <c r="L320" s="11"/>
      <c r="M320" s="11"/>
      <c r="N320" s="11"/>
      <c r="O320" s="11"/>
      <c r="P320" s="127"/>
      <c r="Q320" s="137"/>
      <c r="R320" s="35" t="str">
        <f t="shared" ca="1" si="16"/>
        <v/>
      </c>
      <c r="S320" s="35" t="str">
        <f t="shared" si="17"/>
        <v/>
      </c>
      <c r="T320" s="35" t="str">
        <f t="shared" si="18"/>
        <v/>
      </c>
      <c r="U320" s="27" t="str">
        <f ca="1">IF(P320="Realizado","",IF(O320="Realizado","",IF(R320="","",IF(R320&lt;='2. Banco de Dados'!$G$8,"Você está dentro do prazo ótimo de contato com o (a) &amp;B8&amp;, não deixe o tempo passar, aproveite para fazer o follow up ainda hoje.",IF(R320&gt;'2. Banco de Dados'!$G$9,"O prazo aceitável para follow up já acabou, entre em contato com o(a) "&amp;B320&amp;" o quanto antes, afinal já fazem "&amp;R320&amp;" dias que você não tem qualquer tipo de contato",IF(R320&gt;'2. Banco de Dados'!$G$8,"Ligue para o "&amp;B320&amp;", você está dentro do prazo aceitável de contato, mas já fazem "&amp;R320&amp;" dias desde o seu último contato",""))))))</f>
        <v/>
      </c>
      <c r="V320" s="27" t="str">
        <f t="shared" si="19"/>
        <v/>
      </c>
      <c r="W320" s="138"/>
    </row>
    <row r="321" spans="2:23" ht="50.1" customHeight="1" x14ac:dyDescent="0.2">
      <c r="B321" s="131"/>
      <c r="C321" s="10" t="s">
        <v>5</v>
      </c>
      <c r="D321" s="10"/>
      <c r="E321" s="10"/>
      <c r="F321" s="11"/>
      <c r="G321" s="11"/>
      <c r="H321" s="11"/>
      <c r="I321" s="38"/>
      <c r="J321" s="132"/>
      <c r="K321" s="126"/>
      <c r="L321" s="11"/>
      <c r="M321" s="11"/>
      <c r="N321" s="11"/>
      <c r="O321" s="11"/>
      <c r="P321" s="127"/>
      <c r="Q321" s="137"/>
      <c r="R321" s="35" t="str">
        <f t="shared" ca="1" si="16"/>
        <v/>
      </c>
      <c r="S321" s="35" t="str">
        <f t="shared" si="17"/>
        <v/>
      </c>
      <c r="T321" s="35" t="str">
        <f t="shared" si="18"/>
        <v/>
      </c>
      <c r="U321" s="27" t="str">
        <f ca="1">IF(P321="Realizado","",IF(O321="Realizado","",IF(R321="","",IF(R321&lt;='2. Banco de Dados'!$G$8,"Você está dentro do prazo ótimo de contato com o (a) &amp;B8&amp;, não deixe o tempo passar, aproveite para fazer o follow up ainda hoje.",IF(R321&gt;'2. Banco de Dados'!$G$9,"O prazo aceitável para follow up já acabou, entre em contato com o(a) "&amp;B321&amp;" o quanto antes, afinal já fazem "&amp;R321&amp;" dias que você não tem qualquer tipo de contato",IF(R321&gt;'2. Banco de Dados'!$G$8,"Ligue para o "&amp;B321&amp;", você está dentro do prazo aceitável de contato, mas já fazem "&amp;R321&amp;" dias desde o seu último contato",""))))))</f>
        <v/>
      </c>
      <c r="V321" s="27" t="str">
        <f t="shared" si="19"/>
        <v/>
      </c>
      <c r="W321" s="138"/>
    </row>
    <row r="322" spans="2:23" ht="50.1" customHeight="1" x14ac:dyDescent="0.2">
      <c r="B322" s="131"/>
      <c r="C322" s="10" t="s">
        <v>5</v>
      </c>
      <c r="D322" s="10"/>
      <c r="E322" s="10"/>
      <c r="F322" s="11"/>
      <c r="G322" s="11"/>
      <c r="H322" s="11"/>
      <c r="I322" s="38"/>
      <c r="J322" s="132"/>
      <c r="K322" s="126"/>
      <c r="L322" s="11"/>
      <c r="M322" s="11"/>
      <c r="N322" s="11"/>
      <c r="O322" s="11"/>
      <c r="P322" s="127"/>
      <c r="Q322" s="137"/>
      <c r="R322" s="35" t="str">
        <f t="shared" ca="1" si="16"/>
        <v/>
      </c>
      <c r="S322" s="35" t="str">
        <f t="shared" si="17"/>
        <v/>
      </c>
      <c r="T322" s="35" t="str">
        <f t="shared" si="18"/>
        <v/>
      </c>
      <c r="U322" s="27" t="str">
        <f ca="1">IF(P322="Realizado","",IF(O322="Realizado","",IF(R322="","",IF(R322&lt;='2. Banco de Dados'!$G$8,"Você está dentro do prazo ótimo de contato com o (a) &amp;B8&amp;, não deixe o tempo passar, aproveite para fazer o follow up ainda hoje.",IF(R322&gt;'2. Banco de Dados'!$G$9,"O prazo aceitável para follow up já acabou, entre em contato com o(a) "&amp;B322&amp;" o quanto antes, afinal já fazem "&amp;R322&amp;" dias que você não tem qualquer tipo de contato",IF(R322&gt;'2. Banco de Dados'!$G$8,"Ligue para o "&amp;B322&amp;", você está dentro do prazo aceitável de contato, mas já fazem "&amp;R322&amp;" dias desde o seu último contato",""))))))</f>
        <v/>
      </c>
      <c r="V322" s="27" t="str">
        <f t="shared" si="19"/>
        <v/>
      </c>
      <c r="W322" s="138"/>
    </row>
    <row r="323" spans="2:23" ht="50.1" customHeight="1" x14ac:dyDescent="0.2">
      <c r="B323" s="131"/>
      <c r="C323" s="10" t="s">
        <v>5</v>
      </c>
      <c r="D323" s="10"/>
      <c r="E323" s="10"/>
      <c r="F323" s="11"/>
      <c r="G323" s="11"/>
      <c r="H323" s="11"/>
      <c r="I323" s="38"/>
      <c r="J323" s="132"/>
      <c r="K323" s="126"/>
      <c r="L323" s="11"/>
      <c r="M323" s="11"/>
      <c r="N323" s="11"/>
      <c r="O323" s="11"/>
      <c r="P323" s="127"/>
      <c r="Q323" s="137"/>
      <c r="R323" s="35" t="str">
        <f t="shared" ca="1" si="16"/>
        <v/>
      </c>
      <c r="S323" s="35" t="str">
        <f t="shared" si="17"/>
        <v/>
      </c>
      <c r="T323" s="35" t="str">
        <f t="shared" si="18"/>
        <v/>
      </c>
      <c r="U323" s="27" t="str">
        <f ca="1">IF(P323="Realizado","",IF(O323="Realizado","",IF(R323="","",IF(R323&lt;='2. Banco de Dados'!$G$8,"Você está dentro do prazo ótimo de contato com o (a) &amp;B8&amp;, não deixe o tempo passar, aproveite para fazer o follow up ainda hoje.",IF(R323&gt;'2. Banco de Dados'!$G$9,"O prazo aceitável para follow up já acabou, entre em contato com o(a) "&amp;B323&amp;" o quanto antes, afinal já fazem "&amp;R323&amp;" dias que você não tem qualquer tipo de contato",IF(R323&gt;'2. Banco de Dados'!$G$8,"Ligue para o "&amp;B323&amp;", você está dentro do prazo aceitável de contato, mas já fazem "&amp;R323&amp;" dias desde o seu último contato",""))))))</f>
        <v/>
      </c>
      <c r="V323" s="27" t="str">
        <f t="shared" si="19"/>
        <v/>
      </c>
      <c r="W323" s="138"/>
    </row>
    <row r="324" spans="2:23" ht="50.1" customHeight="1" x14ac:dyDescent="0.2">
      <c r="B324" s="131"/>
      <c r="C324" s="10" t="s">
        <v>5</v>
      </c>
      <c r="D324" s="10"/>
      <c r="E324" s="10"/>
      <c r="F324" s="11"/>
      <c r="G324" s="11"/>
      <c r="H324" s="11"/>
      <c r="I324" s="38"/>
      <c r="J324" s="132"/>
      <c r="K324" s="126"/>
      <c r="L324" s="11"/>
      <c r="M324" s="11"/>
      <c r="N324" s="11"/>
      <c r="O324" s="11"/>
      <c r="P324" s="127"/>
      <c r="Q324" s="137"/>
      <c r="R324" s="35" t="str">
        <f t="shared" ca="1" si="16"/>
        <v/>
      </c>
      <c r="S324" s="35" t="str">
        <f t="shared" si="17"/>
        <v/>
      </c>
      <c r="T324" s="35" t="str">
        <f t="shared" si="18"/>
        <v/>
      </c>
      <c r="U324" s="27" t="str">
        <f ca="1">IF(P324="Realizado","",IF(O324="Realizado","",IF(R324="","",IF(R324&lt;='2. Banco de Dados'!$G$8,"Você está dentro do prazo ótimo de contato com o (a) &amp;B8&amp;, não deixe o tempo passar, aproveite para fazer o follow up ainda hoje.",IF(R324&gt;'2. Banco de Dados'!$G$9,"O prazo aceitável para follow up já acabou, entre em contato com o(a) "&amp;B324&amp;" o quanto antes, afinal já fazem "&amp;R324&amp;" dias que você não tem qualquer tipo de contato",IF(R324&gt;'2. Banco de Dados'!$G$8,"Ligue para o "&amp;B324&amp;", você está dentro do prazo aceitável de contato, mas já fazem "&amp;R324&amp;" dias desde o seu último contato",""))))))</f>
        <v/>
      </c>
      <c r="V324" s="27" t="str">
        <f t="shared" si="19"/>
        <v/>
      </c>
      <c r="W324" s="138"/>
    </row>
    <row r="325" spans="2:23" ht="50.1" customHeight="1" x14ac:dyDescent="0.2">
      <c r="B325" s="131"/>
      <c r="C325" s="10" t="s">
        <v>5</v>
      </c>
      <c r="D325" s="10"/>
      <c r="E325" s="10"/>
      <c r="F325" s="11"/>
      <c r="G325" s="11"/>
      <c r="H325" s="11"/>
      <c r="I325" s="38"/>
      <c r="J325" s="132"/>
      <c r="K325" s="126"/>
      <c r="L325" s="11"/>
      <c r="M325" s="11"/>
      <c r="N325" s="11"/>
      <c r="O325" s="11"/>
      <c r="P325" s="127"/>
      <c r="Q325" s="137"/>
      <c r="R325" s="35" t="str">
        <f t="shared" ca="1" si="16"/>
        <v/>
      </c>
      <c r="S325" s="35" t="str">
        <f t="shared" si="17"/>
        <v/>
      </c>
      <c r="T325" s="35" t="str">
        <f t="shared" si="18"/>
        <v/>
      </c>
      <c r="U325" s="27" t="str">
        <f ca="1">IF(P325="Realizado","",IF(O325="Realizado","",IF(R325="","",IF(R325&lt;='2. Banco de Dados'!$G$8,"Você está dentro do prazo ótimo de contato com o (a) &amp;B8&amp;, não deixe o tempo passar, aproveite para fazer o follow up ainda hoje.",IF(R325&gt;'2. Banco de Dados'!$G$9,"O prazo aceitável para follow up já acabou, entre em contato com o(a) "&amp;B325&amp;" o quanto antes, afinal já fazem "&amp;R325&amp;" dias que você não tem qualquer tipo de contato",IF(R325&gt;'2. Banco de Dados'!$G$8,"Ligue para o "&amp;B325&amp;", você está dentro do prazo aceitável de contato, mas já fazem "&amp;R325&amp;" dias desde o seu último contato",""))))))</f>
        <v/>
      </c>
      <c r="V325" s="27" t="str">
        <f t="shared" si="19"/>
        <v/>
      </c>
      <c r="W325" s="138"/>
    </row>
    <row r="326" spans="2:23" ht="50.1" customHeight="1" x14ac:dyDescent="0.2">
      <c r="B326" s="131"/>
      <c r="C326" s="10" t="s">
        <v>5</v>
      </c>
      <c r="D326" s="10"/>
      <c r="E326" s="10"/>
      <c r="F326" s="11"/>
      <c r="G326" s="11"/>
      <c r="H326" s="11"/>
      <c r="I326" s="38"/>
      <c r="J326" s="132"/>
      <c r="K326" s="126"/>
      <c r="L326" s="11"/>
      <c r="M326" s="11"/>
      <c r="N326" s="11"/>
      <c r="O326" s="11"/>
      <c r="P326" s="127"/>
      <c r="Q326" s="137"/>
      <c r="R326" s="35" t="str">
        <f t="shared" ca="1" si="16"/>
        <v/>
      </c>
      <c r="S326" s="35" t="str">
        <f t="shared" si="17"/>
        <v/>
      </c>
      <c r="T326" s="35" t="str">
        <f t="shared" si="18"/>
        <v/>
      </c>
      <c r="U326" s="27" t="str">
        <f ca="1">IF(P326="Realizado","",IF(O326="Realizado","",IF(R326="","",IF(R326&lt;='2. Banco de Dados'!$G$8,"Você está dentro do prazo ótimo de contato com o (a) &amp;B8&amp;, não deixe o tempo passar, aproveite para fazer o follow up ainda hoje.",IF(R326&gt;'2. Banco de Dados'!$G$9,"O prazo aceitável para follow up já acabou, entre em contato com o(a) "&amp;B326&amp;" o quanto antes, afinal já fazem "&amp;R326&amp;" dias que você não tem qualquer tipo de contato",IF(R326&gt;'2. Banco de Dados'!$G$8,"Ligue para o "&amp;B326&amp;", você está dentro do prazo aceitável de contato, mas já fazem "&amp;R326&amp;" dias desde o seu último contato",""))))))</f>
        <v/>
      </c>
      <c r="V326" s="27" t="str">
        <f t="shared" si="19"/>
        <v/>
      </c>
      <c r="W326" s="138"/>
    </row>
    <row r="327" spans="2:23" ht="50.1" customHeight="1" x14ac:dyDescent="0.2">
      <c r="B327" s="131"/>
      <c r="C327" s="10" t="s">
        <v>5</v>
      </c>
      <c r="D327" s="10"/>
      <c r="E327" s="10"/>
      <c r="F327" s="11"/>
      <c r="G327" s="11"/>
      <c r="H327" s="11"/>
      <c r="I327" s="38"/>
      <c r="J327" s="132"/>
      <c r="K327" s="126"/>
      <c r="L327" s="11"/>
      <c r="M327" s="11"/>
      <c r="N327" s="11"/>
      <c r="O327" s="11"/>
      <c r="P327" s="127"/>
      <c r="Q327" s="137"/>
      <c r="R327" s="35" t="str">
        <f t="shared" ca="1" si="16"/>
        <v/>
      </c>
      <c r="S327" s="35" t="str">
        <f t="shared" si="17"/>
        <v/>
      </c>
      <c r="T327" s="35" t="str">
        <f t="shared" si="18"/>
        <v/>
      </c>
      <c r="U327" s="27" t="str">
        <f ca="1">IF(P327="Realizado","",IF(O327="Realizado","",IF(R327="","",IF(R327&lt;='2. Banco de Dados'!$G$8,"Você está dentro do prazo ótimo de contato com o (a) &amp;B8&amp;, não deixe o tempo passar, aproveite para fazer o follow up ainda hoje.",IF(R327&gt;'2. Banco de Dados'!$G$9,"O prazo aceitável para follow up já acabou, entre em contato com o(a) "&amp;B327&amp;" o quanto antes, afinal já fazem "&amp;R327&amp;" dias que você não tem qualquer tipo de contato",IF(R327&gt;'2. Banco de Dados'!$G$8,"Ligue para o "&amp;B327&amp;", você está dentro do prazo aceitável de contato, mas já fazem "&amp;R327&amp;" dias desde o seu último contato",""))))))</f>
        <v/>
      </c>
      <c r="V327" s="27" t="str">
        <f t="shared" si="19"/>
        <v/>
      </c>
      <c r="W327" s="138"/>
    </row>
    <row r="328" spans="2:23" ht="50.1" customHeight="1" x14ac:dyDescent="0.2">
      <c r="B328" s="131"/>
      <c r="C328" s="10" t="s">
        <v>5</v>
      </c>
      <c r="D328" s="10"/>
      <c r="E328" s="10"/>
      <c r="F328" s="11"/>
      <c r="G328" s="11"/>
      <c r="H328" s="11"/>
      <c r="I328" s="38"/>
      <c r="J328" s="132"/>
      <c r="K328" s="126"/>
      <c r="L328" s="11"/>
      <c r="M328" s="11"/>
      <c r="N328" s="11"/>
      <c r="O328" s="11"/>
      <c r="P328" s="127"/>
      <c r="Q328" s="137"/>
      <c r="R328" s="35" t="str">
        <f t="shared" ca="1" si="16"/>
        <v/>
      </c>
      <c r="S328" s="35" t="str">
        <f t="shared" si="17"/>
        <v/>
      </c>
      <c r="T328" s="35" t="str">
        <f t="shared" si="18"/>
        <v/>
      </c>
      <c r="U328" s="27" t="str">
        <f ca="1">IF(P328="Realizado","",IF(O328="Realizado","",IF(R328="","",IF(R328&lt;='2. Banco de Dados'!$G$8,"Você está dentro do prazo ótimo de contato com o (a) &amp;B8&amp;, não deixe o tempo passar, aproveite para fazer o follow up ainda hoje.",IF(R328&gt;'2. Banco de Dados'!$G$9,"O prazo aceitável para follow up já acabou, entre em contato com o(a) "&amp;B328&amp;" o quanto antes, afinal já fazem "&amp;R328&amp;" dias que você não tem qualquer tipo de contato",IF(R328&gt;'2. Banco de Dados'!$G$8,"Ligue para o "&amp;B328&amp;", você está dentro do prazo aceitável de contato, mas já fazem "&amp;R328&amp;" dias desde o seu último contato",""))))))</f>
        <v/>
      </c>
      <c r="V328" s="27" t="str">
        <f t="shared" si="19"/>
        <v/>
      </c>
      <c r="W328" s="138"/>
    </row>
    <row r="329" spans="2:23" ht="50.1" customHeight="1" x14ac:dyDescent="0.2">
      <c r="B329" s="131"/>
      <c r="C329" s="10" t="s">
        <v>5</v>
      </c>
      <c r="D329" s="10"/>
      <c r="E329" s="10"/>
      <c r="F329" s="11"/>
      <c r="G329" s="11"/>
      <c r="H329" s="11"/>
      <c r="I329" s="38"/>
      <c r="J329" s="132"/>
      <c r="K329" s="126"/>
      <c r="L329" s="11"/>
      <c r="M329" s="11"/>
      <c r="N329" s="11"/>
      <c r="O329" s="11"/>
      <c r="P329" s="127"/>
      <c r="Q329" s="137"/>
      <c r="R329" s="35" t="str">
        <f t="shared" ref="R329:R392" ca="1" si="20">IF($Q$5-Q329&gt;2000,"",$Q$5-Q329)</f>
        <v/>
      </c>
      <c r="S329" s="35" t="str">
        <f t="shared" ref="S329:S392" si="21">IF(Q329="","",MONTH(Q329))</f>
        <v/>
      </c>
      <c r="T329" s="35" t="str">
        <f t="shared" ref="T329:T392" si="22">IF(S329=1,"Janeiro",IF(S329=2,"Fevereiro",IF(S329=3,"Março",IF(S329=4,"Abril",IF(S329=5,"Maio",IF(S329=6,"Junho",IF(S329=7,"Julho",IF(S329=8,"Agosto",IF(S329=9,"Setembro",IF(S329=10,"Outubro",IF(S329=11,"Novembro",IF(S329=12,"Dezembro",""))))))))))))</f>
        <v/>
      </c>
      <c r="U329" s="27" t="str">
        <f ca="1">IF(P329="Realizado","",IF(O329="Realizado","",IF(R329="","",IF(R329&lt;='2. Banco de Dados'!$G$8,"Você está dentro do prazo ótimo de contato com o (a) &amp;B8&amp;, não deixe o tempo passar, aproveite para fazer o follow up ainda hoje.",IF(R329&gt;'2. Banco de Dados'!$G$9,"O prazo aceitável para follow up já acabou, entre em contato com o(a) "&amp;B329&amp;" o quanto antes, afinal já fazem "&amp;R329&amp;" dias que você não tem qualquer tipo de contato",IF(R329&gt;'2. Banco de Dados'!$G$8,"Ligue para o "&amp;B329&amp;", você está dentro do prazo aceitável de contato, mas já fazem "&amp;R329&amp;" dias desde o seu último contato",""))))))</f>
        <v/>
      </c>
      <c r="V329" s="27" t="str">
        <f t="shared" ref="V329:V392" si="23">IF(P329="Realizado","Que pena, essa negociação não foi para frente. Não esqueça de preencher a coluna ao lado com o principal motivo e tome ações para melhorá-los",IF(O329="Realizado","Parabéns, mais um projeto para a conta do final do mês! Lembre-se de continuar fazendo o que deu certo!",IF(N329="Realizado","Procure ser flexível dentro do seu limite de custos e observe se é um projeto que vale muito a pena ou não. Dependendo da resposta, seja mais flexível",IF(M329="Realizado","Se tiver sido solicitado, faça ajustes na proposta, se não, aguarde por alguns dias pela resposta do seu cliente. Se ele não responder, entre em contato proativamente para saber do interesse dele",IF(L329="Realizado","Agora que você já fez a primeira reunião, não esqueça de enviar a proposta junto com depoimentos e atestados técnicos da qualidade do seu serviço",IF(K329="Realizado","Envie um material institucional da empresa por email e tente agendar uma reunião presencial ou conversa por telefone",""))))))</f>
        <v/>
      </c>
      <c r="W329" s="138"/>
    </row>
    <row r="330" spans="2:23" ht="50.1" customHeight="1" x14ac:dyDescent="0.2">
      <c r="B330" s="131"/>
      <c r="C330" s="10" t="s">
        <v>5</v>
      </c>
      <c r="D330" s="10"/>
      <c r="E330" s="10"/>
      <c r="F330" s="11"/>
      <c r="G330" s="11"/>
      <c r="H330" s="11"/>
      <c r="I330" s="38"/>
      <c r="J330" s="132"/>
      <c r="K330" s="126"/>
      <c r="L330" s="11"/>
      <c r="M330" s="11"/>
      <c r="N330" s="11"/>
      <c r="O330" s="11"/>
      <c r="P330" s="127"/>
      <c r="Q330" s="137"/>
      <c r="R330" s="35" t="str">
        <f t="shared" ca="1" si="20"/>
        <v/>
      </c>
      <c r="S330" s="35" t="str">
        <f t="shared" si="21"/>
        <v/>
      </c>
      <c r="T330" s="35" t="str">
        <f t="shared" si="22"/>
        <v/>
      </c>
      <c r="U330" s="27" t="str">
        <f ca="1">IF(P330="Realizado","",IF(O330="Realizado","",IF(R330="","",IF(R330&lt;='2. Banco de Dados'!$G$8,"Você está dentro do prazo ótimo de contato com o (a) &amp;B8&amp;, não deixe o tempo passar, aproveite para fazer o follow up ainda hoje.",IF(R330&gt;'2. Banco de Dados'!$G$9,"O prazo aceitável para follow up já acabou, entre em contato com o(a) "&amp;B330&amp;" o quanto antes, afinal já fazem "&amp;R330&amp;" dias que você não tem qualquer tipo de contato",IF(R330&gt;'2. Banco de Dados'!$G$8,"Ligue para o "&amp;B330&amp;", você está dentro do prazo aceitável de contato, mas já fazem "&amp;R330&amp;" dias desde o seu último contato",""))))))</f>
        <v/>
      </c>
      <c r="V330" s="27" t="str">
        <f t="shared" si="23"/>
        <v/>
      </c>
      <c r="W330" s="138"/>
    </row>
    <row r="331" spans="2:23" ht="50.1" customHeight="1" x14ac:dyDescent="0.2">
      <c r="B331" s="131"/>
      <c r="C331" s="10" t="s">
        <v>5</v>
      </c>
      <c r="D331" s="10"/>
      <c r="E331" s="10"/>
      <c r="F331" s="11"/>
      <c r="G331" s="11"/>
      <c r="H331" s="11"/>
      <c r="I331" s="38"/>
      <c r="J331" s="132"/>
      <c r="K331" s="126"/>
      <c r="L331" s="11"/>
      <c r="M331" s="11"/>
      <c r="N331" s="11"/>
      <c r="O331" s="11"/>
      <c r="P331" s="127"/>
      <c r="Q331" s="137"/>
      <c r="R331" s="35" t="str">
        <f t="shared" ca="1" si="20"/>
        <v/>
      </c>
      <c r="S331" s="35" t="str">
        <f t="shared" si="21"/>
        <v/>
      </c>
      <c r="T331" s="35" t="str">
        <f t="shared" si="22"/>
        <v/>
      </c>
      <c r="U331" s="27" t="str">
        <f ca="1">IF(P331="Realizado","",IF(O331="Realizado","",IF(R331="","",IF(R331&lt;='2. Banco de Dados'!$G$8,"Você está dentro do prazo ótimo de contato com o (a) &amp;B8&amp;, não deixe o tempo passar, aproveite para fazer o follow up ainda hoje.",IF(R331&gt;'2. Banco de Dados'!$G$9,"O prazo aceitável para follow up já acabou, entre em contato com o(a) "&amp;B331&amp;" o quanto antes, afinal já fazem "&amp;R331&amp;" dias que você não tem qualquer tipo de contato",IF(R331&gt;'2. Banco de Dados'!$G$8,"Ligue para o "&amp;B331&amp;", você está dentro do prazo aceitável de contato, mas já fazem "&amp;R331&amp;" dias desde o seu último contato",""))))))</f>
        <v/>
      </c>
      <c r="V331" s="27" t="str">
        <f t="shared" si="23"/>
        <v/>
      </c>
      <c r="W331" s="138"/>
    </row>
    <row r="332" spans="2:23" ht="50.1" customHeight="1" x14ac:dyDescent="0.2">
      <c r="B332" s="131"/>
      <c r="C332" s="10" t="s">
        <v>5</v>
      </c>
      <c r="D332" s="10"/>
      <c r="E332" s="10"/>
      <c r="F332" s="11"/>
      <c r="G332" s="11"/>
      <c r="H332" s="11"/>
      <c r="I332" s="38"/>
      <c r="J332" s="132"/>
      <c r="K332" s="126"/>
      <c r="L332" s="11"/>
      <c r="M332" s="11"/>
      <c r="N332" s="11"/>
      <c r="O332" s="11"/>
      <c r="P332" s="127"/>
      <c r="Q332" s="137"/>
      <c r="R332" s="35" t="str">
        <f t="shared" ca="1" si="20"/>
        <v/>
      </c>
      <c r="S332" s="35" t="str">
        <f t="shared" si="21"/>
        <v/>
      </c>
      <c r="T332" s="35" t="str">
        <f t="shared" si="22"/>
        <v/>
      </c>
      <c r="U332" s="27" t="str">
        <f ca="1">IF(P332="Realizado","",IF(O332="Realizado","",IF(R332="","",IF(R332&lt;='2. Banco de Dados'!$G$8,"Você está dentro do prazo ótimo de contato com o (a) &amp;B8&amp;, não deixe o tempo passar, aproveite para fazer o follow up ainda hoje.",IF(R332&gt;'2. Banco de Dados'!$G$9,"O prazo aceitável para follow up já acabou, entre em contato com o(a) "&amp;B332&amp;" o quanto antes, afinal já fazem "&amp;R332&amp;" dias que você não tem qualquer tipo de contato",IF(R332&gt;'2. Banco de Dados'!$G$8,"Ligue para o "&amp;B332&amp;", você está dentro do prazo aceitável de contato, mas já fazem "&amp;R332&amp;" dias desde o seu último contato",""))))))</f>
        <v/>
      </c>
      <c r="V332" s="27" t="str">
        <f t="shared" si="23"/>
        <v/>
      </c>
      <c r="W332" s="138"/>
    </row>
    <row r="333" spans="2:23" ht="50.1" customHeight="1" x14ac:dyDescent="0.2">
      <c r="B333" s="131"/>
      <c r="C333" s="10" t="s">
        <v>5</v>
      </c>
      <c r="D333" s="10"/>
      <c r="E333" s="10"/>
      <c r="F333" s="11"/>
      <c r="G333" s="11"/>
      <c r="H333" s="11"/>
      <c r="I333" s="38"/>
      <c r="J333" s="132"/>
      <c r="K333" s="126"/>
      <c r="L333" s="11"/>
      <c r="M333" s="11"/>
      <c r="N333" s="11"/>
      <c r="O333" s="11"/>
      <c r="P333" s="127"/>
      <c r="Q333" s="137"/>
      <c r="R333" s="35" t="str">
        <f t="shared" ca="1" si="20"/>
        <v/>
      </c>
      <c r="S333" s="35" t="str">
        <f t="shared" si="21"/>
        <v/>
      </c>
      <c r="T333" s="35" t="str">
        <f t="shared" si="22"/>
        <v/>
      </c>
      <c r="U333" s="27" t="str">
        <f ca="1">IF(P333="Realizado","",IF(O333="Realizado","",IF(R333="","",IF(R333&lt;='2. Banco de Dados'!$G$8,"Você está dentro do prazo ótimo de contato com o (a) &amp;B8&amp;, não deixe o tempo passar, aproveite para fazer o follow up ainda hoje.",IF(R333&gt;'2. Banco de Dados'!$G$9,"O prazo aceitável para follow up já acabou, entre em contato com o(a) "&amp;B333&amp;" o quanto antes, afinal já fazem "&amp;R333&amp;" dias que você não tem qualquer tipo de contato",IF(R333&gt;'2. Banco de Dados'!$G$8,"Ligue para o "&amp;B333&amp;", você está dentro do prazo aceitável de contato, mas já fazem "&amp;R333&amp;" dias desde o seu último contato",""))))))</f>
        <v/>
      </c>
      <c r="V333" s="27" t="str">
        <f t="shared" si="23"/>
        <v/>
      </c>
      <c r="W333" s="138"/>
    </row>
    <row r="334" spans="2:23" ht="50.1" customHeight="1" x14ac:dyDescent="0.2">
      <c r="B334" s="131"/>
      <c r="C334" s="10" t="s">
        <v>5</v>
      </c>
      <c r="D334" s="10"/>
      <c r="E334" s="10"/>
      <c r="F334" s="11"/>
      <c r="G334" s="11"/>
      <c r="H334" s="11"/>
      <c r="I334" s="38"/>
      <c r="J334" s="132"/>
      <c r="K334" s="126"/>
      <c r="L334" s="11"/>
      <c r="M334" s="11"/>
      <c r="N334" s="11"/>
      <c r="O334" s="11"/>
      <c r="P334" s="127"/>
      <c r="Q334" s="137"/>
      <c r="R334" s="35" t="str">
        <f t="shared" ca="1" si="20"/>
        <v/>
      </c>
      <c r="S334" s="35" t="str">
        <f t="shared" si="21"/>
        <v/>
      </c>
      <c r="T334" s="35" t="str">
        <f t="shared" si="22"/>
        <v/>
      </c>
      <c r="U334" s="27" t="str">
        <f ca="1">IF(P334="Realizado","",IF(O334="Realizado","",IF(R334="","",IF(R334&lt;='2. Banco de Dados'!$G$8,"Você está dentro do prazo ótimo de contato com o (a) &amp;B8&amp;, não deixe o tempo passar, aproveite para fazer o follow up ainda hoje.",IF(R334&gt;'2. Banco de Dados'!$G$9,"O prazo aceitável para follow up já acabou, entre em contato com o(a) "&amp;B334&amp;" o quanto antes, afinal já fazem "&amp;R334&amp;" dias que você não tem qualquer tipo de contato",IF(R334&gt;'2. Banco de Dados'!$G$8,"Ligue para o "&amp;B334&amp;", você está dentro do prazo aceitável de contato, mas já fazem "&amp;R334&amp;" dias desde o seu último contato",""))))))</f>
        <v/>
      </c>
      <c r="V334" s="27" t="str">
        <f t="shared" si="23"/>
        <v/>
      </c>
      <c r="W334" s="138"/>
    </row>
    <row r="335" spans="2:23" ht="50.1" customHeight="1" x14ac:dyDescent="0.2">
      <c r="B335" s="131"/>
      <c r="C335" s="10" t="s">
        <v>5</v>
      </c>
      <c r="D335" s="10"/>
      <c r="E335" s="10"/>
      <c r="F335" s="11"/>
      <c r="G335" s="11"/>
      <c r="H335" s="11"/>
      <c r="I335" s="38"/>
      <c r="J335" s="132"/>
      <c r="K335" s="126"/>
      <c r="L335" s="11"/>
      <c r="M335" s="11"/>
      <c r="N335" s="11"/>
      <c r="O335" s="11"/>
      <c r="P335" s="127"/>
      <c r="Q335" s="137"/>
      <c r="R335" s="35" t="str">
        <f t="shared" ca="1" si="20"/>
        <v/>
      </c>
      <c r="S335" s="35" t="str">
        <f t="shared" si="21"/>
        <v/>
      </c>
      <c r="T335" s="35" t="str">
        <f t="shared" si="22"/>
        <v/>
      </c>
      <c r="U335" s="27" t="str">
        <f ca="1">IF(P335="Realizado","",IF(O335="Realizado","",IF(R335="","",IF(R335&lt;='2. Banco de Dados'!$G$8,"Você está dentro do prazo ótimo de contato com o (a) &amp;B8&amp;, não deixe o tempo passar, aproveite para fazer o follow up ainda hoje.",IF(R335&gt;'2. Banco de Dados'!$G$9,"O prazo aceitável para follow up já acabou, entre em contato com o(a) "&amp;B335&amp;" o quanto antes, afinal já fazem "&amp;R335&amp;" dias que você não tem qualquer tipo de contato",IF(R335&gt;'2. Banco de Dados'!$G$8,"Ligue para o "&amp;B335&amp;", você está dentro do prazo aceitável de contato, mas já fazem "&amp;R335&amp;" dias desde o seu último contato",""))))))</f>
        <v/>
      </c>
      <c r="V335" s="27" t="str">
        <f t="shared" si="23"/>
        <v/>
      </c>
      <c r="W335" s="138"/>
    </row>
    <row r="336" spans="2:23" ht="50.1" customHeight="1" x14ac:dyDescent="0.2">
      <c r="B336" s="131"/>
      <c r="C336" s="10" t="s">
        <v>5</v>
      </c>
      <c r="D336" s="10"/>
      <c r="E336" s="10"/>
      <c r="F336" s="11"/>
      <c r="G336" s="11"/>
      <c r="H336" s="11"/>
      <c r="I336" s="38"/>
      <c r="J336" s="132"/>
      <c r="K336" s="126"/>
      <c r="L336" s="11"/>
      <c r="M336" s="11"/>
      <c r="N336" s="11"/>
      <c r="O336" s="11"/>
      <c r="P336" s="127"/>
      <c r="Q336" s="137"/>
      <c r="R336" s="35" t="str">
        <f t="shared" ca="1" si="20"/>
        <v/>
      </c>
      <c r="S336" s="35" t="str">
        <f t="shared" si="21"/>
        <v/>
      </c>
      <c r="T336" s="35" t="str">
        <f t="shared" si="22"/>
        <v/>
      </c>
      <c r="U336" s="27" t="str">
        <f ca="1">IF(P336="Realizado","",IF(O336="Realizado","",IF(R336="","",IF(R336&lt;='2. Banco de Dados'!$G$8,"Você está dentro do prazo ótimo de contato com o (a) &amp;B8&amp;, não deixe o tempo passar, aproveite para fazer o follow up ainda hoje.",IF(R336&gt;'2. Banco de Dados'!$G$9,"O prazo aceitável para follow up já acabou, entre em contato com o(a) "&amp;B336&amp;" o quanto antes, afinal já fazem "&amp;R336&amp;" dias que você não tem qualquer tipo de contato",IF(R336&gt;'2. Banco de Dados'!$G$8,"Ligue para o "&amp;B336&amp;", você está dentro do prazo aceitável de contato, mas já fazem "&amp;R336&amp;" dias desde o seu último contato",""))))))</f>
        <v/>
      </c>
      <c r="V336" s="27" t="str">
        <f t="shared" si="23"/>
        <v/>
      </c>
      <c r="W336" s="138"/>
    </row>
    <row r="337" spans="2:23" ht="50.1" customHeight="1" x14ac:dyDescent="0.2">
      <c r="B337" s="131"/>
      <c r="C337" s="10" t="s">
        <v>5</v>
      </c>
      <c r="D337" s="10"/>
      <c r="E337" s="10"/>
      <c r="F337" s="11"/>
      <c r="G337" s="11"/>
      <c r="H337" s="11"/>
      <c r="I337" s="38"/>
      <c r="J337" s="132"/>
      <c r="K337" s="126"/>
      <c r="L337" s="11"/>
      <c r="M337" s="11"/>
      <c r="N337" s="11"/>
      <c r="O337" s="11"/>
      <c r="P337" s="127"/>
      <c r="Q337" s="137"/>
      <c r="R337" s="35" t="str">
        <f t="shared" ca="1" si="20"/>
        <v/>
      </c>
      <c r="S337" s="35" t="str">
        <f t="shared" si="21"/>
        <v/>
      </c>
      <c r="T337" s="35" t="str">
        <f t="shared" si="22"/>
        <v/>
      </c>
      <c r="U337" s="27" t="str">
        <f ca="1">IF(P337="Realizado","",IF(O337="Realizado","",IF(R337="","",IF(R337&lt;='2. Banco de Dados'!$G$8,"Você está dentro do prazo ótimo de contato com o (a) &amp;B8&amp;, não deixe o tempo passar, aproveite para fazer o follow up ainda hoje.",IF(R337&gt;'2. Banco de Dados'!$G$9,"O prazo aceitável para follow up já acabou, entre em contato com o(a) "&amp;B337&amp;" o quanto antes, afinal já fazem "&amp;R337&amp;" dias que você não tem qualquer tipo de contato",IF(R337&gt;'2. Banco de Dados'!$G$8,"Ligue para o "&amp;B337&amp;", você está dentro do prazo aceitável de contato, mas já fazem "&amp;R337&amp;" dias desde o seu último contato",""))))))</f>
        <v/>
      </c>
      <c r="V337" s="27" t="str">
        <f t="shared" si="23"/>
        <v/>
      </c>
      <c r="W337" s="138"/>
    </row>
    <row r="338" spans="2:23" ht="50.1" customHeight="1" x14ac:dyDescent="0.2">
      <c r="B338" s="131"/>
      <c r="C338" s="10" t="s">
        <v>5</v>
      </c>
      <c r="D338" s="10"/>
      <c r="E338" s="10"/>
      <c r="F338" s="11"/>
      <c r="G338" s="11"/>
      <c r="H338" s="11"/>
      <c r="I338" s="38"/>
      <c r="J338" s="132"/>
      <c r="K338" s="126"/>
      <c r="L338" s="11"/>
      <c r="M338" s="11"/>
      <c r="N338" s="11"/>
      <c r="O338" s="11"/>
      <c r="P338" s="127"/>
      <c r="Q338" s="137"/>
      <c r="R338" s="35" t="str">
        <f t="shared" ca="1" si="20"/>
        <v/>
      </c>
      <c r="S338" s="35" t="str">
        <f t="shared" si="21"/>
        <v/>
      </c>
      <c r="T338" s="35" t="str">
        <f t="shared" si="22"/>
        <v/>
      </c>
      <c r="U338" s="27" t="str">
        <f ca="1">IF(P338="Realizado","",IF(O338="Realizado","",IF(R338="","",IF(R338&lt;='2. Banco de Dados'!$G$8,"Você está dentro do prazo ótimo de contato com o (a) &amp;B8&amp;, não deixe o tempo passar, aproveite para fazer o follow up ainda hoje.",IF(R338&gt;'2. Banco de Dados'!$G$9,"O prazo aceitável para follow up já acabou, entre em contato com o(a) "&amp;B338&amp;" o quanto antes, afinal já fazem "&amp;R338&amp;" dias que você não tem qualquer tipo de contato",IF(R338&gt;'2. Banco de Dados'!$G$8,"Ligue para o "&amp;B338&amp;", você está dentro do prazo aceitável de contato, mas já fazem "&amp;R338&amp;" dias desde o seu último contato",""))))))</f>
        <v/>
      </c>
      <c r="V338" s="27" t="str">
        <f t="shared" si="23"/>
        <v/>
      </c>
      <c r="W338" s="138"/>
    </row>
    <row r="339" spans="2:23" ht="50.1" customHeight="1" x14ac:dyDescent="0.2">
      <c r="B339" s="131"/>
      <c r="C339" s="10" t="s">
        <v>5</v>
      </c>
      <c r="D339" s="10"/>
      <c r="E339" s="10"/>
      <c r="F339" s="11"/>
      <c r="G339" s="11"/>
      <c r="H339" s="11"/>
      <c r="I339" s="38"/>
      <c r="J339" s="132"/>
      <c r="K339" s="126"/>
      <c r="L339" s="11"/>
      <c r="M339" s="11"/>
      <c r="N339" s="11"/>
      <c r="O339" s="11"/>
      <c r="P339" s="127"/>
      <c r="Q339" s="137"/>
      <c r="R339" s="35" t="str">
        <f t="shared" ca="1" si="20"/>
        <v/>
      </c>
      <c r="S339" s="35" t="str">
        <f t="shared" si="21"/>
        <v/>
      </c>
      <c r="T339" s="35" t="str">
        <f t="shared" si="22"/>
        <v/>
      </c>
      <c r="U339" s="27" t="str">
        <f ca="1">IF(P339="Realizado","",IF(O339="Realizado","",IF(R339="","",IF(R339&lt;='2. Banco de Dados'!$G$8,"Você está dentro do prazo ótimo de contato com o (a) &amp;B8&amp;, não deixe o tempo passar, aproveite para fazer o follow up ainda hoje.",IF(R339&gt;'2. Banco de Dados'!$G$9,"O prazo aceitável para follow up já acabou, entre em contato com o(a) "&amp;B339&amp;" o quanto antes, afinal já fazem "&amp;R339&amp;" dias que você não tem qualquer tipo de contato",IF(R339&gt;'2. Banco de Dados'!$G$8,"Ligue para o "&amp;B339&amp;", você está dentro do prazo aceitável de contato, mas já fazem "&amp;R339&amp;" dias desde o seu último contato",""))))))</f>
        <v/>
      </c>
      <c r="V339" s="27" t="str">
        <f t="shared" si="23"/>
        <v/>
      </c>
      <c r="W339" s="138"/>
    </row>
    <row r="340" spans="2:23" ht="50.1" customHeight="1" x14ac:dyDescent="0.2">
      <c r="B340" s="131"/>
      <c r="C340" s="10" t="s">
        <v>5</v>
      </c>
      <c r="D340" s="10"/>
      <c r="E340" s="10"/>
      <c r="F340" s="11"/>
      <c r="G340" s="11"/>
      <c r="H340" s="11"/>
      <c r="I340" s="38"/>
      <c r="J340" s="132"/>
      <c r="K340" s="126"/>
      <c r="L340" s="11"/>
      <c r="M340" s="11"/>
      <c r="N340" s="11"/>
      <c r="O340" s="11"/>
      <c r="P340" s="127"/>
      <c r="Q340" s="137"/>
      <c r="R340" s="35" t="str">
        <f t="shared" ca="1" si="20"/>
        <v/>
      </c>
      <c r="S340" s="35" t="str">
        <f t="shared" si="21"/>
        <v/>
      </c>
      <c r="T340" s="35" t="str">
        <f t="shared" si="22"/>
        <v/>
      </c>
      <c r="U340" s="27" t="str">
        <f ca="1">IF(P340="Realizado","",IF(O340="Realizado","",IF(R340="","",IF(R340&lt;='2. Banco de Dados'!$G$8,"Você está dentro do prazo ótimo de contato com o (a) &amp;B8&amp;, não deixe o tempo passar, aproveite para fazer o follow up ainda hoje.",IF(R340&gt;'2. Banco de Dados'!$G$9,"O prazo aceitável para follow up já acabou, entre em contato com o(a) "&amp;B340&amp;" o quanto antes, afinal já fazem "&amp;R340&amp;" dias que você não tem qualquer tipo de contato",IF(R340&gt;'2. Banco de Dados'!$G$8,"Ligue para o "&amp;B340&amp;", você está dentro do prazo aceitável de contato, mas já fazem "&amp;R340&amp;" dias desde o seu último contato",""))))))</f>
        <v/>
      </c>
      <c r="V340" s="27" t="str">
        <f t="shared" si="23"/>
        <v/>
      </c>
      <c r="W340" s="138"/>
    </row>
    <row r="341" spans="2:23" ht="50.1" customHeight="1" x14ac:dyDescent="0.2">
      <c r="B341" s="131"/>
      <c r="C341" s="10" t="s">
        <v>5</v>
      </c>
      <c r="D341" s="10"/>
      <c r="E341" s="10"/>
      <c r="F341" s="11"/>
      <c r="G341" s="11"/>
      <c r="H341" s="11"/>
      <c r="I341" s="38"/>
      <c r="J341" s="132"/>
      <c r="K341" s="126"/>
      <c r="L341" s="11"/>
      <c r="M341" s="11"/>
      <c r="N341" s="11"/>
      <c r="O341" s="11"/>
      <c r="P341" s="127"/>
      <c r="Q341" s="137"/>
      <c r="R341" s="35" t="str">
        <f t="shared" ca="1" si="20"/>
        <v/>
      </c>
      <c r="S341" s="35" t="str">
        <f t="shared" si="21"/>
        <v/>
      </c>
      <c r="T341" s="35" t="str">
        <f t="shared" si="22"/>
        <v/>
      </c>
      <c r="U341" s="27" t="str">
        <f ca="1">IF(P341="Realizado","",IF(O341="Realizado","",IF(R341="","",IF(R341&lt;='2. Banco de Dados'!$G$8,"Você está dentro do prazo ótimo de contato com o (a) &amp;B8&amp;, não deixe o tempo passar, aproveite para fazer o follow up ainda hoje.",IF(R341&gt;'2. Banco de Dados'!$G$9,"O prazo aceitável para follow up já acabou, entre em contato com o(a) "&amp;B341&amp;" o quanto antes, afinal já fazem "&amp;R341&amp;" dias que você não tem qualquer tipo de contato",IF(R341&gt;'2. Banco de Dados'!$G$8,"Ligue para o "&amp;B341&amp;", você está dentro do prazo aceitável de contato, mas já fazem "&amp;R341&amp;" dias desde o seu último contato",""))))))</f>
        <v/>
      </c>
      <c r="V341" s="27" t="str">
        <f t="shared" si="23"/>
        <v/>
      </c>
      <c r="W341" s="138"/>
    </row>
    <row r="342" spans="2:23" ht="50.1" customHeight="1" x14ac:dyDescent="0.2">
      <c r="B342" s="131"/>
      <c r="C342" s="10" t="s">
        <v>5</v>
      </c>
      <c r="D342" s="10"/>
      <c r="E342" s="10"/>
      <c r="F342" s="11"/>
      <c r="G342" s="11"/>
      <c r="H342" s="11"/>
      <c r="I342" s="38"/>
      <c r="J342" s="132"/>
      <c r="K342" s="126"/>
      <c r="L342" s="11"/>
      <c r="M342" s="11"/>
      <c r="N342" s="11"/>
      <c r="O342" s="11"/>
      <c r="P342" s="127"/>
      <c r="Q342" s="137"/>
      <c r="R342" s="35" t="str">
        <f t="shared" ca="1" si="20"/>
        <v/>
      </c>
      <c r="S342" s="35" t="str">
        <f t="shared" si="21"/>
        <v/>
      </c>
      <c r="T342" s="35" t="str">
        <f t="shared" si="22"/>
        <v/>
      </c>
      <c r="U342" s="27" t="str">
        <f ca="1">IF(P342="Realizado","",IF(O342="Realizado","",IF(R342="","",IF(R342&lt;='2. Banco de Dados'!$G$8,"Você está dentro do prazo ótimo de contato com o (a) &amp;B8&amp;, não deixe o tempo passar, aproveite para fazer o follow up ainda hoje.",IF(R342&gt;'2. Banco de Dados'!$G$9,"O prazo aceitável para follow up já acabou, entre em contato com o(a) "&amp;B342&amp;" o quanto antes, afinal já fazem "&amp;R342&amp;" dias que você não tem qualquer tipo de contato",IF(R342&gt;'2. Banco de Dados'!$G$8,"Ligue para o "&amp;B342&amp;", você está dentro do prazo aceitável de contato, mas já fazem "&amp;R342&amp;" dias desde o seu último contato",""))))))</f>
        <v/>
      </c>
      <c r="V342" s="27" t="str">
        <f t="shared" si="23"/>
        <v/>
      </c>
      <c r="W342" s="138"/>
    </row>
    <row r="343" spans="2:23" ht="50.1" customHeight="1" x14ac:dyDescent="0.2">
      <c r="B343" s="131"/>
      <c r="C343" s="10" t="s">
        <v>5</v>
      </c>
      <c r="D343" s="10"/>
      <c r="E343" s="10"/>
      <c r="F343" s="11"/>
      <c r="G343" s="11"/>
      <c r="H343" s="11"/>
      <c r="I343" s="38"/>
      <c r="J343" s="132"/>
      <c r="K343" s="126"/>
      <c r="L343" s="11"/>
      <c r="M343" s="11"/>
      <c r="N343" s="11"/>
      <c r="O343" s="11"/>
      <c r="P343" s="127"/>
      <c r="Q343" s="137"/>
      <c r="R343" s="35" t="str">
        <f t="shared" ca="1" si="20"/>
        <v/>
      </c>
      <c r="S343" s="35" t="str">
        <f t="shared" si="21"/>
        <v/>
      </c>
      <c r="T343" s="35" t="str">
        <f t="shared" si="22"/>
        <v/>
      </c>
      <c r="U343" s="27" t="str">
        <f ca="1">IF(P343="Realizado","",IF(O343="Realizado","",IF(R343="","",IF(R343&lt;='2. Banco de Dados'!$G$8,"Você está dentro do prazo ótimo de contato com o (a) &amp;B8&amp;, não deixe o tempo passar, aproveite para fazer o follow up ainda hoje.",IF(R343&gt;'2. Banco de Dados'!$G$9,"O prazo aceitável para follow up já acabou, entre em contato com o(a) "&amp;B343&amp;" o quanto antes, afinal já fazem "&amp;R343&amp;" dias que você não tem qualquer tipo de contato",IF(R343&gt;'2. Banco de Dados'!$G$8,"Ligue para o "&amp;B343&amp;", você está dentro do prazo aceitável de contato, mas já fazem "&amp;R343&amp;" dias desde o seu último contato",""))))))</f>
        <v/>
      </c>
      <c r="V343" s="27" t="str">
        <f t="shared" si="23"/>
        <v/>
      </c>
      <c r="W343" s="138"/>
    </row>
    <row r="344" spans="2:23" ht="50.1" customHeight="1" x14ac:dyDescent="0.2">
      <c r="B344" s="131"/>
      <c r="C344" s="10" t="s">
        <v>5</v>
      </c>
      <c r="D344" s="10"/>
      <c r="E344" s="10"/>
      <c r="F344" s="11"/>
      <c r="G344" s="11"/>
      <c r="H344" s="11"/>
      <c r="I344" s="38"/>
      <c r="J344" s="132"/>
      <c r="K344" s="126"/>
      <c r="L344" s="11"/>
      <c r="M344" s="11"/>
      <c r="N344" s="11"/>
      <c r="O344" s="11"/>
      <c r="P344" s="127"/>
      <c r="Q344" s="137"/>
      <c r="R344" s="35" t="str">
        <f t="shared" ca="1" si="20"/>
        <v/>
      </c>
      <c r="S344" s="35" t="str">
        <f t="shared" si="21"/>
        <v/>
      </c>
      <c r="T344" s="35" t="str">
        <f t="shared" si="22"/>
        <v/>
      </c>
      <c r="U344" s="27" t="str">
        <f ca="1">IF(P344="Realizado","",IF(O344="Realizado","",IF(R344="","",IF(R344&lt;='2. Banco de Dados'!$G$8,"Você está dentro do prazo ótimo de contato com o (a) &amp;B8&amp;, não deixe o tempo passar, aproveite para fazer o follow up ainda hoje.",IF(R344&gt;'2. Banco de Dados'!$G$9,"O prazo aceitável para follow up já acabou, entre em contato com o(a) "&amp;B344&amp;" o quanto antes, afinal já fazem "&amp;R344&amp;" dias que você não tem qualquer tipo de contato",IF(R344&gt;'2. Banco de Dados'!$G$8,"Ligue para o "&amp;B344&amp;", você está dentro do prazo aceitável de contato, mas já fazem "&amp;R344&amp;" dias desde o seu último contato",""))))))</f>
        <v/>
      </c>
      <c r="V344" s="27" t="str">
        <f t="shared" si="23"/>
        <v/>
      </c>
      <c r="W344" s="138"/>
    </row>
    <row r="345" spans="2:23" ht="50.1" customHeight="1" x14ac:dyDescent="0.2">
      <c r="B345" s="131"/>
      <c r="C345" s="10" t="s">
        <v>5</v>
      </c>
      <c r="D345" s="10"/>
      <c r="E345" s="10"/>
      <c r="F345" s="11"/>
      <c r="G345" s="11"/>
      <c r="H345" s="11"/>
      <c r="I345" s="38"/>
      <c r="J345" s="132"/>
      <c r="K345" s="126"/>
      <c r="L345" s="11"/>
      <c r="M345" s="11"/>
      <c r="N345" s="11"/>
      <c r="O345" s="11"/>
      <c r="P345" s="127"/>
      <c r="Q345" s="137"/>
      <c r="R345" s="35" t="str">
        <f t="shared" ca="1" si="20"/>
        <v/>
      </c>
      <c r="S345" s="35" t="str">
        <f t="shared" si="21"/>
        <v/>
      </c>
      <c r="T345" s="35" t="str">
        <f t="shared" si="22"/>
        <v/>
      </c>
      <c r="U345" s="27" t="str">
        <f ca="1">IF(P345="Realizado","",IF(O345="Realizado","",IF(R345="","",IF(R345&lt;='2. Banco de Dados'!$G$8,"Você está dentro do prazo ótimo de contato com o (a) &amp;B8&amp;, não deixe o tempo passar, aproveite para fazer o follow up ainda hoje.",IF(R345&gt;'2. Banco de Dados'!$G$9,"O prazo aceitável para follow up já acabou, entre em contato com o(a) "&amp;B345&amp;" o quanto antes, afinal já fazem "&amp;R345&amp;" dias que você não tem qualquer tipo de contato",IF(R345&gt;'2. Banco de Dados'!$G$8,"Ligue para o "&amp;B345&amp;", você está dentro do prazo aceitável de contato, mas já fazem "&amp;R345&amp;" dias desde o seu último contato",""))))))</f>
        <v/>
      </c>
      <c r="V345" s="27" t="str">
        <f t="shared" si="23"/>
        <v/>
      </c>
      <c r="W345" s="138"/>
    </row>
    <row r="346" spans="2:23" ht="50.1" customHeight="1" x14ac:dyDescent="0.2">
      <c r="B346" s="131"/>
      <c r="C346" s="10" t="s">
        <v>5</v>
      </c>
      <c r="D346" s="10"/>
      <c r="E346" s="10"/>
      <c r="F346" s="11"/>
      <c r="G346" s="11"/>
      <c r="H346" s="11"/>
      <c r="I346" s="38"/>
      <c r="J346" s="132"/>
      <c r="K346" s="126"/>
      <c r="L346" s="11"/>
      <c r="M346" s="11"/>
      <c r="N346" s="11"/>
      <c r="O346" s="11"/>
      <c r="P346" s="127"/>
      <c r="Q346" s="137"/>
      <c r="R346" s="35" t="str">
        <f t="shared" ca="1" si="20"/>
        <v/>
      </c>
      <c r="S346" s="35" t="str">
        <f t="shared" si="21"/>
        <v/>
      </c>
      <c r="T346" s="35" t="str">
        <f t="shared" si="22"/>
        <v/>
      </c>
      <c r="U346" s="27" t="str">
        <f ca="1">IF(P346="Realizado","",IF(O346="Realizado","",IF(R346="","",IF(R346&lt;='2. Banco de Dados'!$G$8,"Você está dentro do prazo ótimo de contato com o (a) &amp;B8&amp;, não deixe o tempo passar, aproveite para fazer o follow up ainda hoje.",IF(R346&gt;'2. Banco de Dados'!$G$9,"O prazo aceitável para follow up já acabou, entre em contato com o(a) "&amp;B346&amp;" o quanto antes, afinal já fazem "&amp;R346&amp;" dias que você não tem qualquer tipo de contato",IF(R346&gt;'2. Banco de Dados'!$G$8,"Ligue para o "&amp;B346&amp;", você está dentro do prazo aceitável de contato, mas já fazem "&amp;R346&amp;" dias desde o seu último contato",""))))))</f>
        <v/>
      </c>
      <c r="V346" s="27" t="str">
        <f t="shared" si="23"/>
        <v/>
      </c>
      <c r="W346" s="138"/>
    </row>
    <row r="347" spans="2:23" ht="50.1" customHeight="1" x14ac:dyDescent="0.2">
      <c r="B347" s="131"/>
      <c r="C347" s="10" t="s">
        <v>5</v>
      </c>
      <c r="D347" s="10"/>
      <c r="E347" s="10"/>
      <c r="F347" s="11"/>
      <c r="G347" s="11"/>
      <c r="H347" s="11"/>
      <c r="I347" s="38"/>
      <c r="J347" s="132"/>
      <c r="K347" s="126"/>
      <c r="L347" s="11"/>
      <c r="M347" s="11"/>
      <c r="N347" s="11"/>
      <c r="O347" s="11"/>
      <c r="P347" s="127"/>
      <c r="Q347" s="137"/>
      <c r="R347" s="35" t="str">
        <f t="shared" ca="1" si="20"/>
        <v/>
      </c>
      <c r="S347" s="35" t="str">
        <f t="shared" si="21"/>
        <v/>
      </c>
      <c r="T347" s="35" t="str">
        <f t="shared" si="22"/>
        <v/>
      </c>
      <c r="U347" s="27" t="str">
        <f ca="1">IF(P347="Realizado","",IF(O347="Realizado","",IF(R347="","",IF(R347&lt;='2. Banco de Dados'!$G$8,"Você está dentro do prazo ótimo de contato com o (a) &amp;B8&amp;, não deixe o tempo passar, aproveite para fazer o follow up ainda hoje.",IF(R347&gt;'2. Banco de Dados'!$G$9,"O prazo aceitável para follow up já acabou, entre em contato com o(a) "&amp;B347&amp;" o quanto antes, afinal já fazem "&amp;R347&amp;" dias que você não tem qualquer tipo de contato",IF(R347&gt;'2. Banco de Dados'!$G$8,"Ligue para o "&amp;B347&amp;", você está dentro do prazo aceitável de contato, mas já fazem "&amp;R347&amp;" dias desde o seu último contato",""))))))</f>
        <v/>
      </c>
      <c r="V347" s="27" t="str">
        <f t="shared" si="23"/>
        <v/>
      </c>
      <c r="W347" s="138"/>
    </row>
    <row r="348" spans="2:23" ht="50.1" customHeight="1" x14ac:dyDescent="0.2">
      <c r="B348" s="131"/>
      <c r="C348" s="10" t="s">
        <v>5</v>
      </c>
      <c r="D348" s="10"/>
      <c r="E348" s="10"/>
      <c r="F348" s="11"/>
      <c r="G348" s="11"/>
      <c r="H348" s="11"/>
      <c r="I348" s="38"/>
      <c r="J348" s="132"/>
      <c r="K348" s="126"/>
      <c r="L348" s="11"/>
      <c r="M348" s="11"/>
      <c r="N348" s="11"/>
      <c r="O348" s="11"/>
      <c r="P348" s="127"/>
      <c r="Q348" s="137"/>
      <c r="R348" s="35" t="str">
        <f t="shared" ca="1" si="20"/>
        <v/>
      </c>
      <c r="S348" s="35" t="str">
        <f t="shared" si="21"/>
        <v/>
      </c>
      <c r="T348" s="35" t="str">
        <f t="shared" si="22"/>
        <v/>
      </c>
      <c r="U348" s="27" t="str">
        <f ca="1">IF(P348="Realizado","",IF(O348="Realizado","",IF(R348="","",IF(R348&lt;='2. Banco de Dados'!$G$8,"Você está dentro do prazo ótimo de contato com o (a) &amp;B8&amp;, não deixe o tempo passar, aproveite para fazer o follow up ainda hoje.",IF(R348&gt;'2. Banco de Dados'!$G$9,"O prazo aceitável para follow up já acabou, entre em contato com o(a) "&amp;B348&amp;" o quanto antes, afinal já fazem "&amp;R348&amp;" dias que você não tem qualquer tipo de contato",IF(R348&gt;'2. Banco de Dados'!$G$8,"Ligue para o "&amp;B348&amp;", você está dentro do prazo aceitável de contato, mas já fazem "&amp;R348&amp;" dias desde o seu último contato",""))))))</f>
        <v/>
      </c>
      <c r="V348" s="27" t="str">
        <f t="shared" si="23"/>
        <v/>
      </c>
      <c r="W348" s="138"/>
    </row>
    <row r="349" spans="2:23" ht="50.1" customHeight="1" x14ac:dyDescent="0.2">
      <c r="B349" s="131"/>
      <c r="C349" s="10" t="s">
        <v>5</v>
      </c>
      <c r="D349" s="10"/>
      <c r="E349" s="10"/>
      <c r="F349" s="11"/>
      <c r="G349" s="11"/>
      <c r="H349" s="11"/>
      <c r="I349" s="38"/>
      <c r="J349" s="132"/>
      <c r="K349" s="126"/>
      <c r="L349" s="11"/>
      <c r="M349" s="11"/>
      <c r="N349" s="11"/>
      <c r="O349" s="11"/>
      <c r="P349" s="127"/>
      <c r="Q349" s="137"/>
      <c r="R349" s="35" t="str">
        <f t="shared" ca="1" si="20"/>
        <v/>
      </c>
      <c r="S349" s="35" t="str">
        <f t="shared" si="21"/>
        <v/>
      </c>
      <c r="T349" s="35" t="str">
        <f t="shared" si="22"/>
        <v/>
      </c>
      <c r="U349" s="27" t="str">
        <f ca="1">IF(P349="Realizado","",IF(O349="Realizado","",IF(R349="","",IF(R349&lt;='2. Banco de Dados'!$G$8,"Você está dentro do prazo ótimo de contato com o (a) &amp;B8&amp;, não deixe o tempo passar, aproveite para fazer o follow up ainda hoje.",IF(R349&gt;'2. Banco de Dados'!$G$9,"O prazo aceitável para follow up já acabou, entre em contato com o(a) "&amp;B349&amp;" o quanto antes, afinal já fazem "&amp;R349&amp;" dias que você não tem qualquer tipo de contato",IF(R349&gt;'2. Banco de Dados'!$G$8,"Ligue para o "&amp;B349&amp;", você está dentro do prazo aceitável de contato, mas já fazem "&amp;R349&amp;" dias desde o seu último contato",""))))))</f>
        <v/>
      </c>
      <c r="V349" s="27" t="str">
        <f t="shared" si="23"/>
        <v/>
      </c>
      <c r="W349" s="138"/>
    </row>
    <row r="350" spans="2:23" ht="50.1" customHeight="1" x14ac:dyDescent="0.2">
      <c r="B350" s="131"/>
      <c r="C350" s="10" t="s">
        <v>5</v>
      </c>
      <c r="D350" s="10"/>
      <c r="E350" s="10"/>
      <c r="F350" s="11"/>
      <c r="G350" s="11"/>
      <c r="H350" s="11"/>
      <c r="I350" s="38"/>
      <c r="J350" s="132"/>
      <c r="K350" s="126"/>
      <c r="L350" s="11"/>
      <c r="M350" s="11"/>
      <c r="N350" s="11"/>
      <c r="O350" s="11"/>
      <c r="P350" s="127"/>
      <c r="Q350" s="137"/>
      <c r="R350" s="35" t="str">
        <f t="shared" ca="1" si="20"/>
        <v/>
      </c>
      <c r="S350" s="35" t="str">
        <f t="shared" si="21"/>
        <v/>
      </c>
      <c r="T350" s="35" t="str">
        <f t="shared" si="22"/>
        <v/>
      </c>
      <c r="U350" s="27" t="str">
        <f ca="1">IF(P350="Realizado","",IF(O350="Realizado","",IF(R350="","",IF(R350&lt;='2. Banco de Dados'!$G$8,"Você está dentro do prazo ótimo de contato com o (a) &amp;B8&amp;, não deixe o tempo passar, aproveite para fazer o follow up ainda hoje.",IF(R350&gt;'2. Banco de Dados'!$G$9,"O prazo aceitável para follow up já acabou, entre em contato com o(a) "&amp;B350&amp;" o quanto antes, afinal já fazem "&amp;R350&amp;" dias que você não tem qualquer tipo de contato",IF(R350&gt;'2. Banco de Dados'!$G$8,"Ligue para o "&amp;B350&amp;", você está dentro do prazo aceitável de contato, mas já fazem "&amp;R350&amp;" dias desde o seu último contato",""))))))</f>
        <v/>
      </c>
      <c r="V350" s="27" t="str">
        <f t="shared" si="23"/>
        <v/>
      </c>
      <c r="W350" s="138"/>
    </row>
    <row r="351" spans="2:23" ht="50.1" customHeight="1" x14ac:dyDescent="0.2">
      <c r="B351" s="131"/>
      <c r="C351" s="10" t="s">
        <v>5</v>
      </c>
      <c r="D351" s="10"/>
      <c r="E351" s="10"/>
      <c r="F351" s="11"/>
      <c r="G351" s="11"/>
      <c r="H351" s="11"/>
      <c r="I351" s="38"/>
      <c r="J351" s="132"/>
      <c r="K351" s="126"/>
      <c r="L351" s="11"/>
      <c r="M351" s="11"/>
      <c r="N351" s="11"/>
      <c r="O351" s="11"/>
      <c r="P351" s="127"/>
      <c r="Q351" s="137"/>
      <c r="R351" s="35" t="str">
        <f t="shared" ca="1" si="20"/>
        <v/>
      </c>
      <c r="S351" s="35" t="str">
        <f t="shared" si="21"/>
        <v/>
      </c>
      <c r="T351" s="35" t="str">
        <f t="shared" si="22"/>
        <v/>
      </c>
      <c r="U351" s="27" t="str">
        <f ca="1">IF(P351="Realizado","",IF(O351="Realizado","",IF(R351="","",IF(R351&lt;='2. Banco de Dados'!$G$8,"Você está dentro do prazo ótimo de contato com o (a) &amp;B8&amp;, não deixe o tempo passar, aproveite para fazer o follow up ainda hoje.",IF(R351&gt;'2. Banco de Dados'!$G$9,"O prazo aceitável para follow up já acabou, entre em contato com o(a) "&amp;B351&amp;" o quanto antes, afinal já fazem "&amp;R351&amp;" dias que você não tem qualquer tipo de contato",IF(R351&gt;'2. Banco de Dados'!$G$8,"Ligue para o "&amp;B351&amp;", você está dentro do prazo aceitável de contato, mas já fazem "&amp;R351&amp;" dias desde o seu último contato",""))))))</f>
        <v/>
      </c>
      <c r="V351" s="27" t="str">
        <f t="shared" si="23"/>
        <v/>
      </c>
      <c r="W351" s="138"/>
    </row>
    <row r="352" spans="2:23" ht="50.1" customHeight="1" x14ac:dyDescent="0.2">
      <c r="B352" s="131"/>
      <c r="C352" s="10" t="s">
        <v>5</v>
      </c>
      <c r="D352" s="10"/>
      <c r="E352" s="10"/>
      <c r="F352" s="11"/>
      <c r="G352" s="11"/>
      <c r="H352" s="11"/>
      <c r="I352" s="38"/>
      <c r="J352" s="132"/>
      <c r="K352" s="126"/>
      <c r="L352" s="11"/>
      <c r="M352" s="11"/>
      <c r="N352" s="11"/>
      <c r="O352" s="11"/>
      <c r="P352" s="127"/>
      <c r="Q352" s="137"/>
      <c r="R352" s="35" t="str">
        <f t="shared" ca="1" si="20"/>
        <v/>
      </c>
      <c r="S352" s="35" t="str">
        <f t="shared" si="21"/>
        <v/>
      </c>
      <c r="T352" s="35" t="str">
        <f t="shared" si="22"/>
        <v/>
      </c>
      <c r="U352" s="27" t="str">
        <f ca="1">IF(P352="Realizado","",IF(O352="Realizado","",IF(R352="","",IF(R352&lt;='2. Banco de Dados'!$G$8,"Você está dentro do prazo ótimo de contato com o (a) &amp;B8&amp;, não deixe o tempo passar, aproveite para fazer o follow up ainda hoje.",IF(R352&gt;'2. Banco de Dados'!$G$9,"O prazo aceitável para follow up já acabou, entre em contato com o(a) "&amp;B352&amp;" o quanto antes, afinal já fazem "&amp;R352&amp;" dias que você não tem qualquer tipo de contato",IF(R352&gt;'2. Banco de Dados'!$G$8,"Ligue para o "&amp;B352&amp;", você está dentro do prazo aceitável de contato, mas já fazem "&amp;R352&amp;" dias desde o seu último contato",""))))))</f>
        <v/>
      </c>
      <c r="V352" s="27" t="str">
        <f t="shared" si="23"/>
        <v/>
      </c>
      <c r="W352" s="138"/>
    </row>
    <row r="353" spans="2:23" ht="50.1" customHeight="1" x14ac:dyDescent="0.2">
      <c r="B353" s="131"/>
      <c r="C353" s="10" t="s">
        <v>5</v>
      </c>
      <c r="D353" s="10"/>
      <c r="E353" s="10"/>
      <c r="F353" s="11"/>
      <c r="G353" s="11"/>
      <c r="H353" s="11"/>
      <c r="I353" s="38"/>
      <c r="J353" s="132"/>
      <c r="K353" s="126"/>
      <c r="L353" s="11"/>
      <c r="M353" s="11"/>
      <c r="N353" s="11"/>
      <c r="O353" s="11"/>
      <c r="P353" s="127"/>
      <c r="Q353" s="137"/>
      <c r="R353" s="35" t="str">
        <f t="shared" ca="1" si="20"/>
        <v/>
      </c>
      <c r="S353" s="35" t="str">
        <f t="shared" si="21"/>
        <v/>
      </c>
      <c r="T353" s="35" t="str">
        <f t="shared" si="22"/>
        <v/>
      </c>
      <c r="U353" s="27" t="str">
        <f ca="1">IF(P353="Realizado","",IF(O353="Realizado","",IF(R353="","",IF(R353&lt;='2. Banco de Dados'!$G$8,"Você está dentro do prazo ótimo de contato com o (a) &amp;B8&amp;, não deixe o tempo passar, aproveite para fazer o follow up ainda hoje.",IF(R353&gt;'2. Banco de Dados'!$G$9,"O prazo aceitável para follow up já acabou, entre em contato com o(a) "&amp;B353&amp;" o quanto antes, afinal já fazem "&amp;R353&amp;" dias que você não tem qualquer tipo de contato",IF(R353&gt;'2. Banco de Dados'!$G$8,"Ligue para o "&amp;B353&amp;", você está dentro do prazo aceitável de contato, mas já fazem "&amp;R353&amp;" dias desde o seu último contato",""))))))</f>
        <v/>
      </c>
      <c r="V353" s="27" t="str">
        <f t="shared" si="23"/>
        <v/>
      </c>
      <c r="W353" s="138"/>
    </row>
    <row r="354" spans="2:23" ht="50.1" customHeight="1" x14ac:dyDescent="0.2">
      <c r="B354" s="131"/>
      <c r="C354" s="10" t="s">
        <v>5</v>
      </c>
      <c r="D354" s="10"/>
      <c r="E354" s="10"/>
      <c r="F354" s="11"/>
      <c r="G354" s="11"/>
      <c r="H354" s="11"/>
      <c r="I354" s="38"/>
      <c r="J354" s="132"/>
      <c r="K354" s="126"/>
      <c r="L354" s="11"/>
      <c r="M354" s="11"/>
      <c r="N354" s="11"/>
      <c r="O354" s="11"/>
      <c r="P354" s="127"/>
      <c r="Q354" s="137"/>
      <c r="R354" s="35" t="str">
        <f t="shared" ca="1" si="20"/>
        <v/>
      </c>
      <c r="S354" s="35" t="str">
        <f t="shared" si="21"/>
        <v/>
      </c>
      <c r="T354" s="35" t="str">
        <f t="shared" si="22"/>
        <v/>
      </c>
      <c r="U354" s="27" t="str">
        <f ca="1">IF(P354="Realizado","",IF(O354="Realizado","",IF(R354="","",IF(R354&lt;='2. Banco de Dados'!$G$8,"Você está dentro do prazo ótimo de contato com o (a) &amp;B8&amp;, não deixe o tempo passar, aproveite para fazer o follow up ainda hoje.",IF(R354&gt;'2. Banco de Dados'!$G$9,"O prazo aceitável para follow up já acabou, entre em contato com o(a) "&amp;B354&amp;" o quanto antes, afinal já fazem "&amp;R354&amp;" dias que você não tem qualquer tipo de contato",IF(R354&gt;'2. Banco de Dados'!$G$8,"Ligue para o "&amp;B354&amp;", você está dentro do prazo aceitável de contato, mas já fazem "&amp;R354&amp;" dias desde o seu último contato",""))))))</f>
        <v/>
      </c>
      <c r="V354" s="27" t="str">
        <f t="shared" si="23"/>
        <v/>
      </c>
      <c r="W354" s="138"/>
    </row>
    <row r="355" spans="2:23" ht="50.1" customHeight="1" x14ac:dyDescent="0.2">
      <c r="B355" s="131"/>
      <c r="C355" s="10" t="s">
        <v>5</v>
      </c>
      <c r="D355" s="10"/>
      <c r="E355" s="10"/>
      <c r="F355" s="11"/>
      <c r="G355" s="11"/>
      <c r="H355" s="11"/>
      <c r="I355" s="38"/>
      <c r="J355" s="132"/>
      <c r="K355" s="126"/>
      <c r="L355" s="11"/>
      <c r="M355" s="11"/>
      <c r="N355" s="11"/>
      <c r="O355" s="11"/>
      <c r="P355" s="127"/>
      <c r="Q355" s="137"/>
      <c r="R355" s="35" t="str">
        <f t="shared" ca="1" si="20"/>
        <v/>
      </c>
      <c r="S355" s="35" t="str">
        <f t="shared" si="21"/>
        <v/>
      </c>
      <c r="T355" s="35" t="str">
        <f t="shared" si="22"/>
        <v/>
      </c>
      <c r="U355" s="27" t="str">
        <f ca="1">IF(P355="Realizado","",IF(O355="Realizado","",IF(R355="","",IF(R355&lt;='2. Banco de Dados'!$G$8,"Você está dentro do prazo ótimo de contato com o (a) &amp;B8&amp;, não deixe o tempo passar, aproveite para fazer o follow up ainda hoje.",IF(R355&gt;'2. Banco de Dados'!$G$9,"O prazo aceitável para follow up já acabou, entre em contato com o(a) "&amp;B355&amp;" o quanto antes, afinal já fazem "&amp;R355&amp;" dias que você não tem qualquer tipo de contato",IF(R355&gt;'2. Banco de Dados'!$G$8,"Ligue para o "&amp;B355&amp;", você está dentro do prazo aceitável de contato, mas já fazem "&amp;R355&amp;" dias desde o seu último contato",""))))))</f>
        <v/>
      </c>
      <c r="V355" s="27" t="str">
        <f t="shared" si="23"/>
        <v/>
      </c>
      <c r="W355" s="138"/>
    </row>
    <row r="356" spans="2:23" ht="50.1" customHeight="1" x14ac:dyDescent="0.2">
      <c r="B356" s="131"/>
      <c r="C356" s="10" t="s">
        <v>5</v>
      </c>
      <c r="D356" s="10"/>
      <c r="E356" s="10"/>
      <c r="F356" s="11"/>
      <c r="G356" s="11"/>
      <c r="H356" s="11"/>
      <c r="I356" s="38"/>
      <c r="J356" s="132"/>
      <c r="K356" s="126"/>
      <c r="L356" s="11"/>
      <c r="M356" s="11"/>
      <c r="N356" s="11"/>
      <c r="O356" s="11"/>
      <c r="P356" s="127"/>
      <c r="Q356" s="137"/>
      <c r="R356" s="35" t="str">
        <f t="shared" ca="1" si="20"/>
        <v/>
      </c>
      <c r="S356" s="35" t="str">
        <f t="shared" si="21"/>
        <v/>
      </c>
      <c r="T356" s="35" t="str">
        <f t="shared" si="22"/>
        <v/>
      </c>
      <c r="U356" s="27" t="str">
        <f ca="1">IF(P356="Realizado","",IF(O356="Realizado","",IF(R356="","",IF(R356&lt;='2. Banco de Dados'!$G$8,"Você está dentro do prazo ótimo de contato com o (a) &amp;B8&amp;, não deixe o tempo passar, aproveite para fazer o follow up ainda hoje.",IF(R356&gt;'2. Banco de Dados'!$G$9,"O prazo aceitável para follow up já acabou, entre em contato com o(a) "&amp;B356&amp;" o quanto antes, afinal já fazem "&amp;R356&amp;" dias que você não tem qualquer tipo de contato",IF(R356&gt;'2. Banco de Dados'!$G$8,"Ligue para o "&amp;B356&amp;", você está dentro do prazo aceitável de contato, mas já fazem "&amp;R356&amp;" dias desde o seu último contato",""))))))</f>
        <v/>
      </c>
      <c r="V356" s="27" t="str">
        <f t="shared" si="23"/>
        <v/>
      </c>
      <c r="W356" s="138"/>
    </row>
    <row r="357" spans="2:23" ht="50.1" customHeight="1" x14ac:dyDescent="0.2">
      <c r="B357" s="131"/>
      <c r="C357" s="10" t="s">
        <v>5</v>
      </c>
      <c r="D357" s="10"/>
      <c r="E357" s="10"/>
      <c r="F357" s="11"/>
      <c r="G357" s="11"/>
      <c r="H357" s="11"/>
      <c r="I357" s="38"/>
      <c r="J357" s="132"/>
      <c r="K357" s="126"/>
      <c r="L357" s="11"/>
      <c r="M357" s="11"/>
      <c r="N357" s="11"/>
      <c r="O357" s="11"/>
      <c r="P357" s="127"/>
      <c r="Q357" s="137"/>
      <c r="R357" s="35" t="str">
        <f t="shared" ca="1" si="20"/>
        <v/>
      </c>
      <c r="S357" s="35" t="str">
        <f t="shared" si="21"/>
        <v/>
      </c>
      <c r="T357" s="35" t="str">
        <f t="shared" si="22"/>
        <v/>
      </c>
      <c r="U357" s="27" t="str">
        <f ca="1">IF(P357="Realizado","",IF(O357="Realizado","",IF(R357="","",IF(R357&lt;='2. Banco de Dados'!$G$8,"Você está dentro do prazo ótimo de contato com o (a) &amp;B8&amp;, não deixe o tempo passar, aproveite para fazer o follow up ainda hoje.",IF(R357&gt;'2. Banco de Dados'!$G$9,"O prazo aceitável para follow up já acabou, entre em contato com o(a) "&amp;B357&amp;" o quanto antes, afinal já fazem "&amp;R357&amp;" dias que você não tem qualquer tipo de contato",IF(R357&gt;'2. Banco de Dados'!$G$8,"Ligue para o "&amp;B357&amp;", você está dentro do prazo aceitável de contato, mas já fazem "&amp;R357&amp;" dias desde o seu último contato",""))))))</f>
        <v/>
      </c>
      <c r="V357" s="27" t="str">
        <f t="shared" si="23"/>
        <v/>
      </c>
      <c r="W357" s="138"/>
    </row>
    <row r="358" spans="2:23" ht="50.1" customHeight="1" x14ac:dyDescent="0.2">
      <c r="B358" s="131"/>
      <c r="C358" s="10" t="s">
        <v>5</v>
      </c>
      <c r="D358" s="10"/>
      <c r="E358" s="10"/>
      <c r="F358" s="11"/>
      <c r="G358" s="11"/>
      <c r="H358" s="11"/>
      <c r="I358" s="38"/>
      <c r="J358" s="132"/>
      <c r="K358" s="126"/>
      <c r="L358" s="11"/>
      <c r="M358" s="11"/>
      <c r="N358" s="11"/>
      <c r="O358" s="11"/>
      <c r="P358" s="127"/>
      <c r="Q358" s="137"/>
      <c r="R358" s="35" t="str">
        <f t="shared" ca="1" si="20"/>
        <v/>
      </c>
      <c r="S358" s="35" t="str">
        <f t="shared" si="21"/>
        <v/>
      </c>
      <c r="T358" s="35" t="str">
        <f t="shared" si="22"/>
        <v/>
      </c>
      <c r="U358" s="27" t="str">
        <f ca="1">IF(P358="Realizado","",IF(O358="Realizado","",IF(R358="","",IF(R358&lt;='2. Banco de Dados'!$G$8,"Você está dentro do prazo ótimo de contato com o (a) &amp;B8&amp;, não deixe o tempo passar, aproveite para fazer o follow up ainda hoje.",IF(R358&gt;'2. Banco de Dados'!$G$9,"O prazo aceitável para follow up já acabou, entre em contato com o(a) "&amp;B358&amp;" o quanto antes, afinal já fazem "&amp;R358&amp;" dias que você não tem qualquer tipo de contato",IF(R358&gt;'2. Banco de Dados'!$G$8,"Ligue para o "&amp;B358&amp;", você está dentro do prazo aceitável de contato, mas já fazem "&amp;R358&amp;" dias desde o seu último contato",""))))))</f>
        <v/>
      </c>
      <c r="V358" s="27" t="str">
        <f t="shared" si="23"/>
        <v/>
      </c>
      <c r="W358" s="138"/>
    </row>
    <row r="359" spans="2:23" ht="50.1" customHeight="1" x14ac:dyDescent="0.2">
      <c r="B359" s="131"/>
      <c r="C359" s="10" t="s">
        <v>5</v>
      </c>
      <c r="D359" s="10"/>
      <c r="E359" s="10"/>
      <c r="F359" s="11"/>
      <c r="G359" s="11"/>
      <c r="H359" s="11"/>
      <c r="I359" s="38"/>
      <c r="J359" s="132"/>
      <c r="K359" s="126"/>
      <c r="L359" s="11"/>
      <c r="M359" s="11"/>
      <c r="N359" s="11"/>
      <c r="O359" s="11"/>
      <c r="P359" s="127"/>
      <c r="Q359" s="137"/>
      <c r="R359" s="35" t="str">
        <f t="shared" ca="1" si="20"/>
        <v/>
      </c>
      <c r="S359" s="35" t="str">
        <f t="shared" si="21"/>
        <v/>
      </c>
      <c r="T359" s="35" t="str">
        <f t="shared" si="22"/>
        <v/>
      </c>
      <c r="U359" s="27" t="str">
        <f ca="1">IF(P359="Realizado","",IF(O359="Realizado","",IF(R359="","",IF(R359&lt;='2. Banco de Dados'!$G$8,"Você está dentro do prazo ótimo de contato com o (a) &amp;B8&amp;, não deixe o tempo passar, aproveite para fazer o follow up ainda hoje.",IF(R359&gt;'2. Banco de Dados'!$G$9,"O prazo aceitável para follow up já acabou, entre em contato com o(a) "&amp;B359&amp;" o quanto antes, afinal já fazem "&amp;R359&amp;" dias que você não tem qualquer tipo de contato",IF(R359&gt;'2. Banco de Dados'!$G$8,"Ligue para o "&amp;B359&amp;", você está dentro do prazo aceitável de contato, mas já fazem "&amp;R359&amp;" dias desde o seu último contato",""))))))</f>
        <v/>
      </c>
      <c r="V359" s="27" t="str">
        <f t="shared" si="23"/>
        <v/>
      </c>
      <c r="W359" s="138"/>
    </row>
    <row r="360" spans="2:23" ht="50.1" customHeight="1" x14ac:dyDescent="0.2">
      <c r="B360" s="131"/>
      <c r="C360" s="10" t="s">
        <v>5</v>
      </c>
      <c r="D360" s="10"/>
      <c r="E360" s="10"/>
      <c r="F360" s="11"/>
      <c r="G360" s="11"/>
      <c r="H360" s="11"/>
      <c r="I360" s="38"/>
      <c r="J360" s="132"/>
      <c r="K360" s="126"/>
      <c r="L360" s="11"/>
      <c r="M360" s="11"/>
      <c r="N360" s="11"/>
      <c r="O360" s="11"/>
      <c r="P360" s="127"/>
      <c r="Q360" s="137"/>
      <c r="R360" s="35" t="str">
        <f t="shared" ca="1" si="20"/>
        <v/>
      </c>
      <c r="S360" s="35" t="str">
        <f t="shared" si="21"/>
        <v/>
      </c>
      <c r="T360" s="35" t="str">
        <f t="shared" si="22"/>
        <v/>
      </c>
      <c r="U360" s="27" t="str">
        <f ca="1">IF(P360="Realizado","",IF(O360="Realizado","",IF(R360="","",IF(R360&lt;='2. Banco de Dados'!$G$8,"Você está dentro do prazo ótimo de contato com o (a) &amp;B8&amp;, não deixe o tempo passar, aproveite para fazer o follow up ainda hoje.",IF(R360&gt;'2. Banco de Dados'!$G$9,"O prazo aceitável para follow up já acabou, entre em contato com o(a) "&amp;B360&amp;" o quanto antes, afinal já fazem "&amp;R360&amp;" dias que você não tem qualquer tipo de contato",IF(R360&gt;'2. Banco de Dados'!$G$8,"Ligue para o "&amp;B360&amp;", você está dentro do prazo aceitável de contato, mas já fazem "&amp;R360&amp;" dias desde o seu último contato",""))))))</f>
        <v/>
      </c>
      <c r="V360" s="27" t="str">
        <f t="shared" si="23"/>
        <v/>
      </c>
      <c r="W360" s="138"/>
    </row>
    <row r="361" spans="2:23" ht="50.1" customHeight="1" x14ac:dyDescent="0.2">
      <c r="B361" s="131"/>
      <c r="C361" s="10" t="s">
        <v>5</v>
      </c>
      <c r="D361" s="10"/>
      <c r="E361" s="10"/>
      <c r="F361" s="11"/>
      <c r="G361" s="11"/>
      <c r="H361" s="11"/>
      <c r="I361" s="38"/>
      <c r="J361" s="132"/>
      <c r="K361" s="126"/>
      <c r="L361" s="11"/>
      <c r="M361" s="11"/>
      <c r="N361" s="11"/>
      <c r="O361" s="11"/>
      <c r="P361" s="127"/>
      <c r="Q361" s="137"/>
      <c r="R361" s="35" t="str">
        <f t="shared" ca="1" si="20"/>
        <v/>
      </c>
      <c r="S361" s="35" t="str">
        <f t="shared" si="21"/>
        <v/>
      </c>
      <c r="T361" s="35" t="str">
        <f t="shared" si="22"/>
        <v/>
      </c>
      <c r="U361" s="27" t="str">
        <f ca="1">IF(P361="Realizado","",IF(O361="Realizado","",IF(R361="","",IF(R361&lt;='2. Banco de Dados'!$G$8,"Você está dentro do prazo ótimo de contato com o (a) &amp;B8&amp;, não deixe o tempo passar, aproveite para fazer o follow up ainda hoje.",IF(R361&gt;'2. Banco de Dados'!$G$9,"O prazo aceitável para follow up já acabou, entre em contato com o(a) "&amp;B361&amp;" o quanto antes, afinal já fazem "&amp;R361&amp;" dias que você não tem qualquer tipo de contato",IF(R361&gt;'2. Banco de Dados'!$G$8,"Ligue para o "&amp;B361&amp;", você está dentro do prazo aceitável de contato, mas já fazem "&amp;R361&amp;" dias desde o seu último contato",""))))))</f>
        <v/>
      </c>
      <c r="V361" s="27" t="str">
        <f t="shared" si="23"/>
        <v/>
      </c>
      <c r="W361" s="138"/>
    </row>
    <row r="362" spans="2:23" ht="50.1" customHeight="1" x14ac:dyDescent="0.2">
      <c r="B362" s="131"/>
      <c r="C362" s="10" t="s">
        <v>5</v>
      </c>
      <c r="D362" s="10"/>
      <c r="E362" s="10"/>
      <c r="F362" s="11"/>
      <c r="G362" s="11"/>
      <c r="H362" s="11"/>
      <c r="I362" s="38"/>
      <c r="J362" s="132"/>
      <c r="K362" s="126"/>
      <c r="L362" s="11"/>
      <c r="M362" s="11"/>
      <c r="N362" s="11"/>
      <c r="O362" s="11"/>
      <c r="P362" s="127"/>
      <c r="Q362" s="137"/>
      <c r="R362" s="35" t="str">
        <f t="shared" ca="1" si="20"/>
        <v/>
      </c>
      <c r="S362" s="35" t="str">
        <f t="shared" si="21"/>
        <v/>
      </c>
      <c r="T362" s="35" t="str">
        <f t="shared" si="22"/>
        <v/>
      </c>
      <c r="U362" s="27" t="str">
        <f ca="1">IF(P362="Realizado","",IF(O362="Realizado","",IF(R362="","",IF(R362&lt;='2. Banco de Dados'!$G$8,"Você está dentro do prazo ótimo de contato com o (a) &amp;B8&amp;, não deixe o tempo passar, aproveite para fazer o follow up ainda hoje.",IF(R362&gt;'2. Banco de Dados'!$G$9,"O prazo aceitável para follow up já acabou, entre em contato com o(a) "&amp;B362&amp;" o quanto antes, afinal já fazem "&amp;R362&amp;" dias que você não tem qualquer tipo de contato",IF(R362&gt;'2. Banco de Dados'!$G$8,"Ligue para o "&amp;B362&amp;", você está dentro do prazo aceitável de contato, mas já fazem "&amp;R362&amp;" dias desde o seu último contato",""))))))</f>
        <v/>
      </c>
      <c r="V362" s="27" t="str">
        <f t="shared" si="23"/>
        <v/>
      </c>
      <c r="W362" s="138"/>
    </row>
    <row r="363" spans="2:23" ht="50.1" customHeight="1" x14ac:dyDescent="0.2">
      <c r="B363" s="131"/>
      <c r="C363" s="10" t="s">
        <v>5</v>
      </c>
      <c r="D363" s="10"/>
      <c r="E363" s="10"/>
      <c r="F363" s="11"/>
      <c r="G363" s="11"/>
      <c r="H363" s="11"/>
      <c r="I363" s="38"/>
      <c r="J363" s="132"/>
      <c r="K363" s="126"/>
      <c r="L363" s="11"/>
      <c r="M363" s="11"/>
      <c r="N363" s="11"/>
      <c r="O363" s="11"/>
      <c r="P363" s="127"/>
      <c r="Q363" s="137"/>
      <c r="R363" s="35" t="str">
        <f t="shared" ca="1" si="20"/>
        <v/>
      </c>
      <c r="S363" s="35" t="str">
        <f t="shared" si="21"/>
        <v/>
      </c>
      <c r="T363" s="35" t="str">
        <f t="shared" si="22"/>
        <v/>
      </c>
      <c r="U363" s="27" t="str">
        <f ca="1">IF(P363="Realizado","",IF(O363="Realizado","",IF(R363="","",IF(R363&lt;='2. Banco de Dados'!$G$8,"Você está dentro do prazo ótimo de contato com o (a) &amp;B8&amp;, não deixe o tempo passar, aproveite para fazer o follow up ainda hoje.",IF(R363&gt;'2. Banco de Dados'!$G$9,"O prazo aceitável para follow up já acabou, entre em contato com o(a) "&amp;B363&amp;" o quanto antes, afinal já fazem "&amp;R363&amp;" dias que você não tem qualquer tipo de contato",IF(R363&gt;'2. Banco de Dados'!$G$8,"Ligue para o "&amp;B363&amp;", você está dentro do prazo aceitável de contato, mas já fazem "&amp;R363&amp;" dias desde o seu último contato",""))))))</f>
        <v/>
      </c>
      <c r="V363" s="27" t="str">
        <f t="shared" si="23"/>
        <v/>
      </c>
      <c r="W363" s="138"/>
    </row>
    <row r="364" spans="2:23" ht="50.1" customHeight="1" x14ac:dyDescent="0.2">
      <c r="B364" s="131"/>
      <c r="C364" s="10" t="s">
        <v>5</v>
      </c>
      <c r="D364" s="10"/>
      <c r="E364" s="10"/>
      <c r="F364" s="11"/>
      <c r="G364" s="11"/>
      <c r="H364" s="11"/>
      <c r="I364" s="38"/>
      <c r="J364" s="132"/>
      <c r="K364" s="126"/>
      <c r="L364" s="11"/>
      <c r="M364" s="11"/>
      <c r="N364" s="11"/>
      <c r="O364" s="11"/>
      <c r="P364" s="127"/>
      <c r="Q364" s="137"/>
      <c r="R364" s="35" t="str">
        <f t="shared" ca="1" si="20"/>
        <v/>
      </c>
      <c r="S364" s="35" t="str">
        <f t="shared" si="21"/>
        <v/>
      </c>
      <c r="T364" s="35" t="str">
        <f t="shared" si="22"/>
        <v/>
      </c>
      <c r="U364" s="27" t="str">
        <f ca="1">IF(P364="Realizado","",IF(O364="Realizado","",IF(R364="","",IF(R364&lt;='2. Banco de Dados'!$G$8,"Você está dentro do prazo ótimo de contato com o (a) &amp;B8&amp;, não deixe o tempo passar, aproveite para fazer o follow up ainda hoje.",IF(R364&gt;'2. Banco de Dados'!$G$9,"O prazo aceitável para follow up já acabou, entre em contato com o(a) "&amp;B364&amp;" o quanto antes, afinal já fazem "&amp;R364&amp;" dias que você não tem qualquer tipo de contato",IF(R364&gt;'2. Banco de Dados'!$G$8,"Ligue para o "&amp;B364&amp;", você está dentro do prazo aceitável de contato, mas já fazem "&amp;R364&amp;" dias desde o seu último contato",""))))))</f>
        <v/>
      </c>
      <c r="V364" s="27" t="str">
        <f t="shared" si="23"/>
        <v/>
      </c>
      <c r="W364" s="138"/>
    </row>
    <row r="365" spans="2:23" ht="50.1" customHeight="1" x14ac:dyDescent="0.2">
      <c r="B365" s="131"/>
      <c r="C365" s="10" t="s">
        <v>5</v>
      </c>
      <c r="D365" s="10"/>
      <c r="E365" s="10"/>
      <c r="F365" s="11"/>
      <c r="G365" s="11"/>
      <c r="H365" s="11"/>
      <c r="I365" s="38"/>
      <c r="J365" s="132"/>
      <c r="K365" s="126"/>
      <c r="L365" s="11"/>
      <c r="M365" s="11"/>
      <c r="N365" s="11"/>
      <c r="O365" s="11"/>
      <c r="P365" s="127"/>
      <c r="Q365" s="137"/>
      <c r="R365" s="35" t="str">
        <f t="shared" ca="1" si="20"/>
        <v/>
      </c>
      <c r="S365" s="35" t="str">
        <f t="shared" si="21"/>
        <v/>
      </c>
      <c r="T365" s="35" t="str">
        <f t="shared" si="22"/>
        <v/>
      </c>
      <c r="U365" s="27" t="str">
        <f ca="1">IF(P365="Realizado","",IF(O365="Realizado","",IF(R365="","",IF(R365&lt;='2. Banco de Dados'!$G$8,"Você está dentro do prazo ótimo de contato com o (a) &amp;B8&amp;, não deixe o tempo passar, aproveite para fazer o follow up ainda hoje.",IF(R365&gt;'2. Banco de Dados'!$G$9,"O prazo aceitável para follow up já acabou, entre em contato com o(a) "&amp;B365&amp;" o quanto antes, afinal já fazem "&amp;R365&amp;" dias que você não tem qualquer tipo de contato",IF(R365&gt;'2. Banco de Dados'!$G$8,"Ligue para o "&amp;B365&amp;", você está dentro do prazo aceitável de contato, mas já fazem "&amp;R365&amp;" dias desde o seu último contato",""))))))</f>
        <v/>
      </c>
      <c r="V365" s="27" t="str">
        <f t="shared" si="23"/>
        <v/>
      </c>
      <c r="W365" s="138"/>
    </row>
    <row r="366" spans="2:23" ht="50.1" customHeight="1" x14ac:dyDescent="0.2">
      <c r="B366" s="131"/>
      <c r="C366" s="10" t="s">
        <v>5</v>
      </c>
      <c r="D366" s="10"/>
      <c r="E366" s="10"/>
      <c r="F366" s="11"/>
      <c r="G366" s="11"/>
      <c r="H366" s="11"/>
      <c r="I366" s="38"/>
      <c r="J366" s="132"/>
      <c r="K366" s="126"/>
      <c r="L366" s="11"/>
      <c r="M366" s="11"/>
      <c r="N366" s="11"/>
      <c r="O366" s="11"/>
      <c r="P366" s="127"/>
      <c r="Q366" s="137"/>
      <c r="R366" s="35" t="str">
        <f t="shared" ca="1" si="20"/>
        <v/>
      </c>
      <c r="S366" s="35" t="str">
        <f t="shared" si="21"/>
        <v/>
      </c>
      <c r="T366" s="35" t="str">
        <f t="shared" si="22"/>
        <v/>
      </c>
      <c r="U366" s="27" t="str">
        <f ca="1">IF(P366="Realizado","",IF(O366="Realizado","",IF(R366="","",IF(R366&lt;='2. Banco de Dados'!$G$8,"Você está dentro do prazo ótimo de contato com o (a) &amp;B8&amp;, não deixe o tempo passar, aproveite para fazer o follow up ainda hoje.",IF(R366&gt;'2. Banco de Dados'!$G$9,"O prazo aceitável para follow up já acabou, entre em contato com o(a) "&amp;B366&amp;" o quanto antes, afinal já fazem "&amp;R366&amp;" dias que você não tem qualquer tipo de contato",IF(R366&gt;'2. Banco de Dados'!$G$8,"Ligue para o "&amp;B366&amp;", você está dentro do prazo aceitável de contato, mas já fazem "&amp;R366&amp;" dias desde o seu último contato",""))))))</f>
        <v/>
      </c>
      <c r="V366" s="27" t="str">
        <f t="shared" si="23"/>
        <v/>
      </c>
      <c r="W366" s="138"/>
    </row>
    <row r="367" spans="2:23" ht="50.1" customHeight="1" x14ac:dyDescent="0.2">
      <c r="B367" s="131"/>
      <c r="C367" s="10" t="s">
        <v>5</v>
      </c>
      <c r="D367" s="10"/>
      <c r="E367" s="10"/>
      <c r="F367" s="11"/>
      <c r="G367" s="11"/>
      <c r="H367" s="11"/>
      <c r="I367" s="38"/>
      <c r="J367" s="132"/>
      <c r="K367" s="126"/>
      <c r="L367" s="11"/>
      <c r="M367" s="11"/>
      <c r="N367" s="11"/>
      <c r="O367" s="11"/>
      <c r="P367" s="127"/>
      <c r="Q367" s="137"/>
      <c r="R367" s="35" t="str">
        <f t="shared" ca="1" si="20"/>
        <v/>
      </c>
      <c r="S367" s="35" t="str">
        <f t="shared" si="21"/>
        <v/>
      </c>
      <c r="T367" s="35" t="str">
        <f t="shared" si="22"/>
        <v/>
      </c>
      <c r="U367" s="27" t="str">
        <f ca="1">IF(P367="Realizado","",IF(O367="Realizado","",IF(R367="","",IF(R367&lt;='2. Banco de Dados'!$G$8,"Você está dentro do prazo ótimo de contato com o (a) &amp;B8&amp;, não deixe o tempo passar, aproveite para fazer o follow up ainda hoje.",IF(R367&gt;'2. Banco de Dados'!$G$9,"O prazo aceitável para follow up já acabou, entre em contato com o(a) "&amp;B367&amp;" o quanto antes, afinal já fazem "&amp;R367&amp;" dias que você não tem qualquer tipo de contato",IF(R367&gt;'2. Banco de Dados'!$G$8,"Ligue para o "&amp;B367&amp;", você está dentro do prazo aceitável de contato, mas já fazem "&amp;R367&amp;" dias desde o seu último contato",""))))))</f>
        <v/>
      </c>
      <c r="V367" s="27" t="str">
        <f t="shared" si="23"/>
        <v/>
      </c>
      <c r="W367" s="138"/>
    </row>
    <row r="368" spans="2:23" ht="50.1" customHeight="1" x14ac:dyDescent="0.2">
      <c r="B368" s="131"/>
      <c r="C368" s="10" t="s">
        <v>5</v>
      </c>
      <c r="D368" s="10"/>
      <c r="E368" s="10"/>
      <c r="F368" s="11"/>
      <c r="G368" s="11"/>
      <c r="H368" s="11"/>
      <c r="I368" s="38"/>
      <c r="J368" s="132"/>
      <c r="K368" s="126"/>
      <c r="L368" s="11"/>
      <c r="M368" s="11"/>
      <c r="N368" s="11"/>
      <c r="O368" s="11"/>
      <c r="P368" s="127"/>
      <c r="Q368" s="137"/>
      <c r="R368" s="35" t="str">
        <f t="shared" ca="1" si="20"/>
        <v/>
      </c>
      <c r="S368" s="35" t="str">
        <f t="shared" si="21"/>
        <v/>
      </c>
      <c r="T368" s="35" t="str">
        <f t="shared" si="22"/>
        <v/>
      </c>
      <c r="U368" s="27" t="str">
        <f ca="1">IF(P368="Realizado","",IF(O368="Realizado","",IF(R368="","",IF(R368&lt;='2. Banco de Dados'!$G$8,"Você está dentro do prazo ótimo de contato com o (a) &amp;B8&amp;, não deixe o tempo passar, aproveite para fazer o follow up ainda hoje.",IF(R368&gt;'2. Banco de Dados'!$G$9,"O prazo aceitável para follow up já acabou, entre em contato com o(a) "&amp;B368&amp;" o quanto antes, afinal já fazem "&amp;R368&amp;" dias que você não tem qualquer tipo de contato",IF(R368&gt;'2. Banco de Dados'!$G$8,"Ligue para o "&amp;B368&amp;", você está dentro do prazo aceitável de contato, mas já fazem "&amp;R368&amp;" dias desde o seu último contato",""))))))</f>
        <v/>
      </c>
      <c r="V368" s="27" t="str">
        <f t="shared" si="23"/>
        <v/>
      </c>
      <c r="W368" s="138"/>
    </row>
    <row r="369" spans="2:23" ht="50.1" customHeight="1" x14ac:dyDescent="0.2">
      <c r="B369" s="131"/>
      <c r="C369" s="10" t="s">
        <v>5</v>
      </c>
      <c r="D369" s="10"/>
      <c r="E369" s="10"/>
      <c r="F369" s="11"/>
      <c r="G369" s="11"/>
      <c r="H369" s="11"/>
      <c r="I369" s="38"/>
      <c r="J369" s="132"/>
      <c r="K369" s="126"/>
      <c r="L369" s="11"/>
      <c r="M369" s="11"/>
      <c r="N369" s="11"/>
      <c r="O369" s="11"/>
      <c r="P369" s="127"/>
      <c r="Q369" s="137"/>
      <c r="R369" s="35" t="str">
        <f t="shared" ca="1" si="20"/>
        <v/>
      </c>
      <c r="S369" s="35" t="str">
        <f t="shared" si="21"/>
        <v/>
      </c>
      <c r="T369" s="35" t="str">
        <f t="shared" si="22"/>
        <v/>
      </c>
      <c r="U369" s="27" t="str">
        <f ca="1">IF(P369="Realizado","",IF(O369="Realizado","",IF(R369="","",IF(R369&lt;='2. Banco de Dados'!$G$8,"Você está dentro do prazo ótimo de contato com o (a) &amp;B8&amp;, não deixe o tempo passar, aproveite para fazer o follow up ainda hoje.",IF(R369&gt;'2. Banco de Dados'!$G$9,"O prazo aceitável para follow up já acabou, entre em contato com o(a) "&amp;B369&amp;" o quanto antes, afinal já fazem "&amp;R369&amp;" dias que você não tem qualquer tipo de contato",IF(R369&gt;'2. Banco de Dados'!$G$8,"Ligue para o "&amp;B369&amp;", você está dentro do prazo aceitável de contato, mas já fazem "&amp;R369&amp;" dias desde o seu último contato",""))))))</f>
        <v/>
      </c>
      <c r="V369" s="27" t="str">
        <f t="shared" si="23"/>
        <v/>
      </c>
      <c r="W369" s="138"/>
    </row>
    <row r="370" spans="2:23" ht="50.1" customHeight="1" x14ac:dyDescent="0.2">
      <c r="B370" s="131"/>
      <c r="C370" s="10" t="s">
        <v>5</v>
      </c>
      <c r="D370" s="10"/>
      <c r="E370" s="10"/>
      <c r="F370" s="11"/>
      <c r="G370" s="11"/>
      <c r="H370" s="11"/>
      <c r="I370" s="38"/>
      <c r="J370" s="132"/>
      <c r="K370" s="126"/>
      <c r="L370" s="11"/>
      <c r="M370" s="11"/>
      <c r="N370" s="11"/>
      <c r="O370" s="11"/>
      <c r="P370" s="127"/>
      <c r="Q370" s="137"/>
      <c r="R370" s="35" t="str">
        <f t="shared" ca="1" si="20"/>
        <v/>
      </c>
      <c r="S370" s="35" t="str">
        <f t="shared" si="21"/>
        <v/>
      </c>
      <c r="T370" s="35" t="str">
        <f t="shared" si="22"/>
        <v/>
      </c>
      <c r="U370" s="27" t="str">
        <f ca="1">IF(P370="Realizado","",IF(O370="Realizado","",IF(R370="","",IF(R370&lt;='2. Banco de Dados'!$G$8,"Você está dentro do prazo ótimo de contato com o (a) &amp;B8&amp;, não deixe o tempo passar, aproveite para fazer o follow up ainda hoje.",IF(R370&gt;'2. Banco de Dados'!$G$9,"O prazo aceitável para follow up já acabou, entre em contato com o(a) "&amp;B370&amp;" o quanto antes, afinal já fazem "&amp;R370&amp;" dias que você não tem qualquer tipo de contato",IF(R370&gt;'2. Banco de Dados'!$G$8,"Ligue para o "&amp;B370&amp;", você está dentro do prazo aceitável de contato, mas já fazem "&amp;R370&amp;" dias desde o seu último contato",""))))))</f>
        <v/>
      </c>
      <c r="V370" s="27" t="str">
        <f t="shared" si="23"/>
        <v/>
      </c>
      <c r="W370" s="138"/>
    </row>
    <row r="371" spans="2:23" ht="50.1" customHeight="1" x14ac:dyDescent="0.2">
      <c r="B371" s="131"/>
      <c r="C371" s="10" t="s">
        <v>5</v>
      </c>
      <c r="D371" s="10"/>
      <c r="E371" s="10"/>
      <c r="F371" s="11"/>
      <c r="G371" s="11"/>
      <c r="H371" s="11"/>
      <c r="I371" s="38"/>
      <c r="J371" s="132"/>
      <c r="K371" s="126"/>
      <c r="L371" s="11"/>
      <c r="M371" s="11"/>
      <c r="N371" s="11"/>
      <c r="O371" s="11"/>
      <c r="P371" s="127"/>
      <c r="Q371" s="137"/>
      <c r="R371" s="35" t="str">
        <f t="shared" ca="1" si="20"/>
        <v/>
      </c>
      <c r="S371" s="35" t="str">
        <f t="shared" si="21"/>
        <v/>
      </c>
      <c r="T371" s="35" t="str">
        <f t="shared" si="22"/>
        <v/>
      </c>
      <c r="U371" s="27" t="str">
        <f ca="1">IF(P371="Realizado","",IF(O371="Realizado","",IF(R371="","",IF(R371&lt;='2. Banco de Dados'!$G$8,"Você está dentro do prazo ótimo de contato com o (a) &amp;B8&amp;, não deixe o tempo passar, aproveite para fazer o follow up ainda hoje.",IF(R371&gt;'2. Banco de Dados'!$G$9,"O prazo aceitável para follow up já acabou, entre em contato com o(a) "&amp;B371&amp;" o quanto antes, afinal já fazem "&amp;R371&amp;" dias que você não tem qualquer tipo de contato",IF(R371&gt;'2. Banco de Dados'!$G$8,"Ligue para o "&amp;B371&amp;", você está dentro do prazo aceitável de contato, mas já fazem "&amp;R371&amp;" dias desde o seu último contato",""))))))</f>
        <v/>
      </c>
      <c r="V371" s="27" t="str">
        <f t="shared" si="23"/>
        <v/>
      </c>
      <c r="W371" s="138"/>
    </row>
    <row r="372" spans="2:23" ht="50.1" customHeight="1" x14ac:dyDescent="0.2">
      <c r="B372" s="131"/>
      <c r="C372" s="10" t="s">
        <v>5</v>
      </c>
      <c r="D372" s="10"/>
      <c r="E372" s="10"/>
      <c r="F372" s="11"/>
      <c r="G372" s="11"/>
      <c r="H372" s="11"/>
      <c r="I372" s="38"/>
      <c r="J372" s="132"/>
      <c r="K372" s="126"/>
      <c r="L372" s="11"/>
      <c r="M372" s="11"/>
      <c r="N372" s="11"/>
      <c r="O372" s="11"/>
      <c r="P372" s="127"/>
      <c r="Q372" s="137"/>
      <c r="R372" s="35" t="str">
        <f t="shared" ca="1" si="20"/>
        <v/>
      </c>
      <c r="S372" s="35" t="str">
        <f t="shared" si="21"/>
        <v/>
      </c>
      <c r="T372" s="35" t="str">
        <f t="shared" si="22"/>
        <v/>
      </c>
      <c r="U372" s="27" t="str">
        <f ca="1">IF(P372="Realizado","",IF(O372="Realizado","",IF(R372="","",IF(R372&lt;='2. Banco de Dados'!$G$8,"Você está dentro do prazo ótimo de contato com o (a) &amp;B8&amp;, não deixe o tempo passar, aproveite para fazer o follow up ainda hoje.",IF(R372&gt;'2. Banco de Dados'!$G$9,"O prazo aceitável para follow up já acabou, entre em contato com o(a) "&amp;B372&amp;" o quanto antes, afinal já fazem "&amp;R372&amp;" dias que você não tem qualquer tipo de contato",IF(R372&gt;'2. Banco de Dados'!$G$8,"Ligue para o "&amp;B372&amp;", você está dentro do prazo aceitável de contato, mas já fazem "&amp;R372&amp;" dias desde o seu último contato",""))))))</f>
        <v/>
      </c>
      <c r="V372" s="27" t="str">
        <f t="shared" si="23"/>
        <v/>
      </c>
      <c r="W372" s="138"/>
    </row>
    <row r="373" spans="2:23" ht="50.1" customHeight="1" x14ac:dyDescent="0.2">
      <c r="B373" s="131"/>
      <c r="C373" s="10" t="s">
        <v>5</v>
      </c>
      <c r="D373" s="10"/>
      <c r="E373" s="10"/>
      <c r="F373" s="11"/>
      <c r="G373" s="11"/>
      <c r="H373" s="11"/>
      <c r="I373" s="38"/>
      <c r="J373" s="132"/>
      <c r="K373" s="126"/>
      <c r="L373" s="11"/>
      <c r="M373" s="11"/>
      <c r="N373" s="11"/>
      <c r="O373" s="11"/>
      <c r="P373" s="127"/>
      <c r="Q373" s="137"/>
      <c r="R373" s="35" t="str">
        <f t="shared" ca="1" si="20"/>
        <v/>
      </c>
      <c r="S373" s="35" t="str">
        <f t="shared" si="21"/>
        <v/>
      </c>
      <c r="T373" s="35" t="str">
        <f t="shared" si="22"/>
        <v/>
      </c>
      <c r="U373" s="27" t="str">
        <f ca="1">IF(P373="Realizado","",IF(O373="Realizado","",IF(R373="","",IF(R373&lt;='2. Banco de Dados'!$G$8,"Você está dentro do prazo ótimo de contato com o (a) &amp;B8&amp;, não deixe o tempo passar, aproveite para fazer o follow up ainda hoje.",IF(R373&gt;'2. Banco de Dados'!$G$9,"O prazo aceitável para follow up já acabou, entre em contato com o(a) "&amp;B373&amp;" o quanto antes, afinal já fazem "&amp;R373&amp;" dias que você não tem qualquer tipo de contato",IF(R373&gt;'2. Banco de Dados'!$G$8,"Ligue para o "&amp;B373&amp;", você está dentro do prazo aceitável de contato, mas já fazem "&amp;R373&amp;" dias desde o seu último contato",""))))))</f>
        <v/>
      </c>
      <c r="V373" s="27" t="str">
        <f t="shared" si="23"/>
        <v/>
      </c>
      <c r="W373" s="138"/>
    </row>
    <row r="374" spans="2:23" ht="50.1" customHeight="1" x14ac:dyDescent="0.2">
      <c r="B374" s="131"/>
      <c r="C374" s="10" t="s">
        <v>5</v>
      </c>
      <c r="D374" s="10"/>
      <c r="E374" s="10"/>
      <c r="F374" s="11"/>
      <c r="G374" s="11"/>
      <c r="H374" s="11"/>
      <c r="I374" s="38"/>
      <c r="J374" s="132"/>
      <c r="K374" s="126"/>
      <c r="L374" s="11"/>
      <c r="M374" s="11"/>
      <c r="N374" s="11"/>
      <c r="O374" s="11"/>
      <c r="P374" s="127"/>
      <c r="Q374" s="137"/>
      <c r="R374" s="35" t="str">
        <f t="shared" ca="1" si="20"/>
        <v/>
      </c>
      <c r="S374" s="35" t="str">
        <f t="shared" si="21"/>
        <v/>
      </c>
      <c r="T374" s="35" t="str">
        <f t="shared" si="22"/>
        <v/>
      </c>
      <c r="U374" s="27" t="str">
        <f ca="1">IF(P374="Realizado","",IF(O374="Realizado","",IF(R374="","",IF(R374&lt;='2. Banco de Dados'!$G$8,"Você está dentro do prazo ótimo de contato com o (a) &amp;B8&amp;, não deixe o tempo passar, aproveite para fazer o follow up ainda hoje.",IF(R374&gt;'2. Banco de Dados'!$G$9,"O prazo aceitável para follow up já acabou, entre em contato com o(a) "&amp;B374&amp;" o quanto antes, afinal já fazem "&amp;R374&amp;" dias que você não tem qualquer tipo de contato",IF(R374&gt;'2. Banco de Dados'!$G$8,"Ligue para o "&amp;B374&amp;", você está dentro do prazo aceitável de contato, mas já fazem "&amp;R374&amp;" dias desde o seu último contato",""))))))</f>
        <v/>
      </c>
      <c r="V374" s="27" t="str">
        <f t="shared" si="23"/>
        <v/>
      </c>
      <c r="W374" s="138"/>
    </row>
    <row r="375" spans="2:23" ht="50.1" customHeight="1" x14ac:dyDescent="0.2">
      <c r="B375" s="131"/>
      <c r="C375" s="10" t="s">
        <v>5</v>
      </c>
      <c r="D375" s="10"/>
      <c r="E375" s="10"/>
      <c r="F375" s="11"/>
      <c r="G375" s="11"/>
      <c r="H375" s="11"/>
      <c r="I375" s="38"/>
      <c r="J375" s="132"/>
      <c r="K375" s="126"/>
      <c r="L375" s="11"/>
      <c r="M375" s="11"/>
      <c r="N375" s="11"/>
      <c r="O375" s="11"/>
      <c r="P375" s="127"/>
      <c r="Q375" s="137"/>
      <c r="R375" s="35" t="str">
        <f t="shared" ca="1" si="20"/>
        <v/>
      </c>
      <c r="S375" s="35" t="str">
        <f t="shared" si="21"/>
        <v/>
      </c>
      <c r="T375" s="35" t="str">
        <f t="shared" si="22"/>
        <v/>
      </c>
      <c r="U375" s="27" t="str">
        <f ca="1">IF(P375="Realizado","",IF(O375="Realizado","",IF(R375="","",IF(R375&lt;='2. Banco de Dados'!$G$8,"Você está dentro do prazo ótimo de contato com o (a) &amp;B8&amp;, não deixe o tempo passar, aproveite para fazer o follow up ainda hoje.",IF(R375&gt;'2. Banco de Dados'!$G$9,"O prazo aceitável para follow up já acabou, entre em contato com o(a) "&amp;B375&amp;" o quanto antes, afinal já fazem "&amp;R375&amp;" dias que você não tem qualquer tipo de contato",IF(R375&gt;'2. Banco de Dados'!$G$8,"Ligue para o "&amp;B375&amp;", você está dentro do prazo aceitável de contato, mas já fazem "&amp;R375&amp;" dias desde o seu último contato",""))))))</f>
        <v/>
      </c>
      <c r="V375" s="27" t="str">
        <f t="shared" si="23"/>
        <v/>
      </c>
      <c r="W375" s="138"/>
    </row>
    <row r="376" spans="2:23" ht="50.1" customHeight="1" x14ac:dyDescent="0.2">
      <c r="B376" s="131"/>
      <c r="C376" s="10" t="s">
        <v>5</v>
      </c>
      <c r="D376" s="10"/>
      <c r="E376" s="10"/>
      <c r="F376" s="11"/>
      <c r="G376" s="11"/>
      <c r="H376" s="11"/>
      <c r="I376" s="38"/>
      <c r="J376" s="132"/>
      <c r="K376" s="126"/>
      <c r="L376" s="11"/>
      <c r="M376" s="11"/>
      <c r="N376" s="11"/>
      <c r="O376" s="11"/>
      <c r="P376" s="127"/>
      <c r="Q376" s="137"/>
      <c r="R376" s="35" t="str">
        <f t="shared" ca="1" si="20"/>
        <v/>
      </c>
      <c r="S376" s="35" t="str">
        <f t="shared" si="21"/>
        <v/>
      </c>
      <c r="T376" s="35" t="str">
        <f t="shared" si="22"/>
        <v/>
      </c>
      <c r="U376" s="27" t="str">
        <f ca="1">IF(P376="Realizado","",IF(O376="Realizado","",IF(R376="","",IF(R376&lt;='2. Banco de Dados'!$G$8,"Você está dentro do prazo ótimo de contato com o (a) &amp;B8&amp;, não deixe o tempo passar, aproveite para fazer o follow up ainda hoje.",IF(R376&gt;'2. Banco de Dados'!$G$9,"O prazo aceitável para follow up já acabou, entre em contato com o(a) "&amp;B376&amp;" o quanto antes, afinal já fazem "&amp;R376&amp;" dias que você não tem qualquer tipo de contato",IF(R376&gt;'2. Banco de Dados'!$G$8,"Ligue para o "&amp;B376&amp;", você está dentro do prazo aceitável de contato, mas já fazem "&amp;R376&amp;" dias desde o seu último contato",""))))))</f>
        <v/>
      </c>
      <c r="V376" s="27" t="str">
        <f t="shared" si="23"/>
        <v/>
      </c>
      <c r="W376" s="138"/>
    </row>
    <row r="377" spans="2:23" ht="50.1" customHeight="1" x14ac:dyDescent="0.2">
      <c r="B377" s="131"/>
      <c r="C377" s="10" t="s">
        <v>5</v>
      </c>
      <c r="D377" s="10"/>
      <c r="E377" s="10"/>
      <c r="F377" s="11"/>
      <c r="G377" s="11"/>
      <c r="H377" s="11"/>
      <c r="I377" s="38"/>
      <c r="J377" s="132"/>
      <c r="K377" s="126"/>
      <c r="L377" s="11"/>
      <c r="M377" s="11"/>
      <c r="N377" s="11"/>
      <c r="O377" s="11"/>
      <c r="P377" s="127"/>
      <c r="Q377" s="137"/>
      <c r="R377" s="35" t="str">
        <f t="shared" ca="1" si="20"/>
        <v/>
      </c>
      <c r="S377" s="35" t="str">
        <f t="shared" si="21"/>
        <v/>
      </c>
      <c r="T377" s="35" t="str">
        <f t="shared" si="22"/>
        <v/>
      </c>
      <c r="U377" s="27" t="str">
        <f ca="1">IF(P377="Realizado","",IF(O377="Realizado","",IF(R377="","",IF(R377&lt;='2. Banco de Dados'!$G$8,"Você está dentro do prazo ótimo de contato com o (a) &amp;B8&amp;, não deixe o tempo passar, aproveite para fazer o follow up ainda hoje.",IF(R377&gt;'2. Banco de Dados'!$G$9,"O prazo aceitável para follow up já acabou, entre em contato com o(a) "&amp;B377&amp;" o quanto antes, afinal já fazem "&amp;R377&amp;" dias que você não tem qualquer tipo de contato",IF(R377&gt;'2. Banco de Dados'!$G$8,"Ligue para o "&amp;B377&amp;", você está dentro do prazo aceitável de contato, mas já fazem "&amp;R377&amp;" dias desde o seu último contato",""))))))</f>
        <v/>
      </c>
      <c r="V377" s="27" t="str">
        <f t="shared" si="23"/>
        <v/>
      </c>
      <c r="W377" s="138"/>
    </row>
    <row r="378" spans="2:23" ht="50.1" customHeight="1" x14ac:dyDescent="0.2">
      <c r="B378" s="131"/>
      <c r="C378" s="10" t="s">
        <v>5</v>
      </c>
      <c r="D378" s="10"/>
      <c r="E378" s="10"/>
      <c r="F378" s="11"/>
      <c r="G378" s="11"/>
      <c r="H378" s="11"/>
      <c r="I378" s="38"/>
      <c r="J378" s="132"/>
      <c r="K378" s="126"/>
      <c r="L378" s="11"/>
      <c r="M378" s="11"/>
      <c r="N378" s="11"/>
      <c r="O378" s="11"/>
      <c r="P378" s="127"/>
      <c r="Q378" s="137"/>
      <c r="R378" s="35" t="str">
        <f t="shared" ca="1" si="20"/>
        <v/>
      </c>
      <c r="S378" s="35" t="str">
        <f t="shared" si="21"/>
        <v/>
      </c>
      <c r="T378" s="35" t="str">
        <f t="shared" si="22"/>
        <v/>
      </c>
      <c r="U378" s="27" t="str">
        <f ca="1">IF(P378="Realizado","",IF(O378="Realizado","",IF(R378="","",IF(R378&lt;='2. Banco de Dados'!$G$8,"Você está dentro do prazo ótimo de contato com o (a) &amp;B8&amp;, não deixe o tempo passar, aproveite para fazer o follow up ainda hoje.",IF(R378&gt;'2. Banco de Dados'!$G$9,"O prazo aceitável para follow up já acabou, entre em contato com o(a) "&amp;B378&amp;" o quanto antes, afinal já fazem "&amp;R378&amp;" dias que você não tem qualquer tipo de contato",IF(R378&gt;'2. Banco de Dados'!$G$8,"Ligue para o "&amp;B378&amp;", você está dentro do prazo aceitável de contato, mas já fazem "&amp;R378&amp;" dias desde o seu último contato",""))))))</f>
        <v/>
      </c>
      <c r="V378" s="27" t="str">
        <f t="shared" si="23"/>
        <v/>
      </c>
      <c r="W378" s="138"/>
    </row>
    <row r="379" spans="2:23" ht="50.1" customHeight="1" x14ac:dyDescent="0.2">
      <c r="B379" s="131"/>
      <c r="C379" s="10" t="s">
        <v>5</v>
      </c>
      <c r="D379" s="10"/>
      <c r="E379" s="10"/>
      <c r="F379" s="11"/>
      <c r="G379" s="11"/>
      <c r="H379" s="11"/>
      <c r="I379" s="38"/>
      <c r="J379" s="132"/>
      <c r="K379" s="126"/>
      <c r="L379" s="11"/>
      <c r="M379" s="11"/>
      <c r="N379" s="11"/>
      <c r="O379" s="11"/>
      <c r="P379" s="127"/>
      <c r="Q379" s="137"/>
      <c r="R379" s="35" t="str">
        <f t="shared" ca="1" si="20"/>
        <v/>
      </c>
      <c r="S379" s="35" t="str">
        <f t="shared" si="21"/>
        <v/>
      </c>
      <c r="T379" s="35" t="str">
        <f t="shared" si="22"/>
        <v/>
      </c>
      <c r="U379" s="27" t="str">
        <f ca="1">IF(P379="Realizado","",IF(O379="Realizado","",IF(R379="","",IF(R379&lt;='2. Banco de Dados'!$G$8,"Você está dentro do prazo ótimo de contato com o (a) &amp;B8&amp;, não deixe o tempo passar, aproveite para fazer o follow up ainda hoje.",IF(R379&gt;'2. Banco de Dados'!$G$9,"O prazo aceitável para follow up já acabou, entre em contato com o(a) "&amp;B379&amp;" o quanto antes, afinal já fazem "&amp;R379&amp;" dias que você não tem qualquer tipo de contato",IF(R379&gt;'2. Banco de Dados'!$G$8,"Ligue para o "&amp;B379&amp;", você está dentro do prazo aceitável de contato, mas já fazem "&amp;R379&amp;" dias desde o seu último contato",""))))))</f>
        <v/>
      </c>
      <c r="V379" s="27" t="str">
        <f t="shared" si="23"/>
        <v/>
      </c>
      <c r="W379" s="138"/>
    </row>
    <row r="380" spans="2:23" ht="50.1" customHeight="1" x14ac:dyDescent="0.2">
      <c r="B380" s="131"/>
      <c r="C380" s="10" t="s">
        <v>5</v>
      </c>
      <c r="D380" s="10"/>
      <c r="E380" s="10"/>
      <c r="F380" s="11"/>
      <c r="G380" s="11"/>
      <c r="H380" s="11"/>
      <c r="I380" s="38"/>
      <c r="J380" s="132"/>
      <c r="K380" s="126"/>
      <c r="L380" s="11"/>
      <c r="M380" s="11"/>
      <c r="N380" s="11"/>
      <c r="O380" s="11"/>
      <c r="P380" s="127"/>
      <c r="Q380" s="137"/>
      <c r="R380" s="35" t="str">
        <f t="shared" ca="1" si="20"/>
        <v/>
      </c>
      <c r="S380" s="35" t="str">
        <f t="shared" si="21"/>
        <v/>
      </c>
      <c r="T380" s="35" t="str">
        <f t="shared" si="22"/>
        <v/>
      </c>
      <c r="U380" s="27" t="str">
        <f ca="1">IF(P380="Realizado","",IF(O380="Realizado","",IF(R380="","",IF(R380&lt;='2. Banco de Dados'!$G$8,"Você está dentro do prazo ótimo de contato com o (a) &amp;B8&amp;, não deixe o tempo passar, aproveite para fazer o follow up ainda hoje.",IF(R380&gt;'2. Banco de Dados'!$G$9,"O prazo aceitável para follow up já acabou, entre em contato com o(a) "&amp;B380&amp;" o quanto antes, afinal já fazem "&amp;R380&amp;" dias que você não tem qualquer tipo de contato",IF(R380&gt;'2. Banco de Dados'!$G$8,"Ligue para o "&amp;B380&amp;", você está dentro do prazo aceitável de contato, mas já fazem "&amp;R380&amp;" dias desde o seu último contato",""))))))</f>
        <v/>
      </c>
      <c r="V380" s="27" t="str">
        <f t="shared" si="23"/>
        <v/>
      </c>
      <c r="W380" s="138"/>
    </row>
    <row r="381" spans="2:23" ht="50.1" customHeight="1" x14ac:dyDescent="0.2">
      <c r="B381" s="131"/>
      <c r="C381" s="10" t="s">
        <v>5</v>
      </c>
      <c r="D381" s="10"/>
      <c r="E381" s="10"/>
      <c r="F381" s="11"/>
      <c r="G381" s="11"/>
      <c r="H381" s="11"/>
      <c r="I381" s="38"/>
      <c r="J381" s="132"/>
      <c r="K381" s="126"/>
      <c r="L381" s="11"/>
      <c r="M381" s="11"/>
      <c r="N381" s="11"/>
      <c r="O381" s="11"/>
      <c r="P381" s="127"/>
      <c r="Q381" s="137"/>
      <c r="R381" s="35" t="str">
        <f t="shared" ca="1" si="20"/>
        <v/>
      </c>
      <c r="S381" s="35" t="str">
        <f t="shared" si="21"/>
        <v/>
      </c>
      <c r="T381" s="35" t="str">
        <f t="shared" si="22"/>
        <v/>
      </c>
      <c r="U381" s="27" t="str">
        <f ca="1">IF(P381="Realizado","",IF(O381="Realizado","",IF(R381="","",IF(R381&lt;='2. Banco de Dados'!$G$8,"Você está dentro do prazo ótimo de contato com o (a) &amp;B8&amp;, não deixe o tempo passar, aproveite para fazer o follow up ainda hoje.",IF(R381&gt;'2. Banco de Dados'!$G$9,"O prazo aceitável para follow up já acabou, entre em contato com o(a) "&amp;B381&amp;" o quanto antes, afinal já fazem "&amp;R381&amp;" dias que você não tem qualquer tipo de contato",IF(R381&gt;'2. Banco de Dados'!$G$8,"Ligue para o "&amp;B381&amp;", você está dentro do prazo aceitável de contato, mas já fazem "&amp;R381&amp;" dias desde o seu último contato",""))))))</f>
        <v/>
      </c>
      <c r="V381" s="27" t="str">
        <f t="shared" si="23"/>
        <v/>
      </c>
      <c r="W381" s="138"/>
    </row>
    <row r="382" spans="2:23" ht="50.1" customHeight="1" x14ac:dyDescent="0.2">
      <c r="B382" s="131"/>
      <c r="C382" s="10" t="s">
        <v>5</v>
      </c>
      <c r="D382" s="10"/>
      <c r="E382" s="10"/>
      <c r="F382" s="11"/>
      <c r="G382" s="11"/>
      <c r="H382" s="11"/>
      <c r="I382" s="38"/>
      <c r="J382" s="132"/>
      <c r="K382" s="126"/>
      <c r="L382" s="11"/>
      <c r="M382" s="11"/>
      <c r="N382" s="11"/>
      <c r="O382" s="11"/>
      <c r="P382" s="127"/>
      <c r="Q382" s="137"/>
      <c r="R382" s="35" t="str">
        <f t="shared" ca="1" si="20"/>
        <v/>
      </c>
      <c r="S382" s="35" t="str">
        <f t="shared" si="21"/>
        <v/>
      </c>
      <c r="T382" s="35" t="str">
        <f t="shared" si="22"/>
        <v/>
      </c>
      <c r="U382" s="27" t="str">
        <f ca="1">IF(P382="Realizado","",IF(O382="Realizado","",IF(R382="","",IF(R382&lt;='2. Banco de Dados'!$G$8,"Você está dentro do prazo ótimo de contato com o (a) &amp;B8&amp;, não deixe o tempo passar, aproveite para fazer o follow up ainda hoje.",IF(R382&gt;'2. Banco de Dados'!$G$9,"O prazo aceitável para follow up já acabou, entre em contato com o(a) "&amp;B382&amp;" o quanto antes, afinal já fazem "&amp;R382&amp;" dias que você não tem qualquer tipo de contato",IF(R382&gt;'2. Banco de Dados'!$G$8,"Ligue para o "&amp;B382&amp;", você está dentro do prazo aceitável de contato, mas já fazem "&amp;R382&amp;" dias desde o seu último contato",""))))))</f>
        <v/>
      </c>
      <c r="V382" s="27" t="str">
        <f t="shared" si="23"/>
        <v/>
      </c>
      <c r="W382" s="138"/>
    </row>
    <row r="383" spans="2:23" ht="50.1" customHeight="1" x14ac:dyDescent="0.2">
      <c r="B383" s="131"/>
      <c r="C383" s="10" t="s">
        <v>5</v>
      </c>
      <c r="D383" s="10"/>
      <c r="E383" s="10"/>
      <c r="F383" s="11"/>
      <c r="G383" s="11"/>
      <c r="H383" s="11"/>
      <c r="I383" s="38"/>
      <c r="J383" s="132"/>
      <c r="K383" s="126"/>
      <c r="L383" s="11"/>
      <c r="M383" s="11"/>
      <c r="N383" s="11"/>
      <c r="O383" s="11"/>
      <c r="P383" s="127"/>
      <c r="Q383" s="137"/>
      <c r="R383" s="35" t="str">
        <f t="shared" ca="1" si="20"/>
        <v/>
      </c>
      <c r="S383" s="35" t="str">
        <f t="shared" si="21"/>
        <v/>
      </c>
      <c r="T383" s="35" t="str">
        <f t="shared" si="22"/>
        <v/>
      </c>
      <c r="U383" s="27" t="str">
        <f ca="1">IF(P383="Realizado","",IF(O383="Realizado","",IF(R383="","",IF(R383&lt;='2. Banco de Dados'!$G$8,"Você está dentro do prazo ótimo de contato com o (a) &amp;B8&amp;, não deixe o tempo passar, aproveite para fazer o follow up ainda hoje.",IF(R383&gt;'2. Banco de Dados'!$G$9,"O prazo aceitável para follow up já acabou, entre em contato com o(a) "&amp;B383&amp;" o quanto antes, afinal já fazem "&amp;R383&amp;" dias que você não tem qualquer tipo de contato",IF(R383&gt;'2. Banco de Dados'!$G$8,"Ligue para o "&amp;B383&amp;", você está dentro do prazo aceitável de contato, mas já fazem "&amp;R383&amp;" dias desde o seu último contato",""))))))</f>
        <v/>
      </c>
      <c r="V383" s="27" t="str">
        <f t="shared" si="23"/>
        <v/>
      </c>
      <c r="W383" s="138"/>
    </row>
    <row r="384" spans="2:23" ht="50.1" customHeight="1" x14ac:dyDescent="0.2">
      <c r="B384" s="131"/>
      <c r="C384" s="10" t="s">
        <v>5</v>
      </c>
      <c r="D384" s="10"/>
      <c r="E384" s="10"/>
      <c r="F384" s="11"/>
      <c r="G384" s="11"/>
      <c r="H384" s="11"/>
      <c r="I384" s="38"/>
      <c r="J384" s="132"/>
      <c r="K384" s="126"/>
      <c r="L384" s="11"/>
      <c r="M384" s="11"/>
      <c r="N384" s="11"/>
      <c r="O384" s="11"/>
      <c r="P384" s="127"/>
      <c r="Q384" s="137"/>
      <c r="R384" s="35" t="str">
        <f t="shared" ca="1" si="20"/>
        <v/>
      </c>
      <c r="S384" s="35" t="str">
        <f t="shared" si="21"/>
        <v/>
      </c>
      <c r="T384" s="35" t="str">
        <f t="shared" si="22"/>
        <v/>
      </c>
      <c r="U384" s="27" t="str">
        <f ca="1">IF(P384="Realizado","",IF(O384="Realizado","",IF(R384="","",IF(R384&lt;='2. Banco de Dados'!$G$8,"Você está dentro do prazo ótimo de contato com o (a) &amp;B8&amp;, não deixe o tempo passar, aproveite para fazer o follow up ainda hoje.",IF(R384&gt;'2. Banco de Dados'!$G$9,"O prazo aceitável para follow up já acabou, entre em contato com o(a) "&amp;B384&amp;" o quanto antes, afinal já fazem "&amp;R384&amp;" dias que você não tem qualquer tipo de contato",IF(R384&gt;'2. Banco de Dados'!$G$8,"Ligue para o "&amp;B384&amp;", você está dentro do prazo aceitável de contato, mas já fazem "&amp;R384&amp;" dias desde o seu último contato",""))))))</f>
        <v/>
      </c>
      <c r="V384" s="27" t="str">
        <f t="shared" si="23"/>
        <v/>
      </c>
      <c r="W384" s="138"/>
    </row>
    <row r="385" spans="2:23" ht="50.1" customHeight="1" x14ac:dyDescent="0.2">
      <c r="B385" s="131"/>
      <c r="C385" s="10" t="s">
        <v>5</v>
      </c>
      <c r="D385" s="10"/>
      <c r="E385" s="10"/>
      <c r="F385" s="11"/>
      <c r="G385" s="11"/>
      <c r="H385" s="11"/>
      <c r="I385" s="38"/>
      <c r="J385" s="132"/>
      <c r="K385" s="126"/>
      <c r="L385" s="11"/>
      <c r="M385" s="11"/>
      <c r="N385" s="11"/>
      <c r="O385" s="11"/>
      <c r="P385" s="127"/>
      <c r="Q385" s="137"/>
      <c r="R385" s="35" t="str">
        <f t="shared" ca="1" si="20"/>
        <v/>
      </c>
      <c r="S385" s="35" t="str">
        <f t="shared" si="21"/>
        <v/>
      </c>
      <c r="T385" s="35" t="str">
        <f t="shared" si="22"/>
        <v/>
      </c>
      <c r="U385" s="27" t="str">
        <f ca="1">IF(P385="Realizado","",IF(O385="Realizado","",IF(R385="","",IF(R385&lt;='2. Banco de Dados'!$G$8,"Você está dentro do prazo ótimo de contato com o (a) &amp;B8&amp;, não deixe o tempo passar, aproveite para fazer o follow up ainda hoje.",IF(R385&gt;'2. Banco de Dados'!$G$9,"O prazo aceitável para follow up já acabou, entre em contato com o(a) "&amp;B385&amp;" o quanto antes, afinal já fazem "&amp;R385&amp;" dias que você não tem qualquer tipo de contato",IF(R385&gt;'2. Banco de Dados'!$G$8,"Ligue para o "&amp;B385&amp;", você está dentro do prazo aceitável de contato, mas já fazem "&amp;R385&amp;" dias desde o seu último contato",""))))))</f>
        <v/>
      </c>
      <c r="V385" s="27" t="str">
        <f t="shared" si="23"/>
        <v/>
      </c>
      <c r="W385" s="138"/>
    </row>
    <row r="386" spans="2:23" ht="50.1" customHeight="1" x14ac:dyDescent="0.2">
      <c r="B386" s="131"/>
      <c r="C386" s="10" t="s">
        <v>5</v>
      </c>
      <c r="D386" s="10"/>
      <c r="E386" s="10"/>
      <c r="F386" s="11"/>
      <c r="G386" s="11"/>
      <c r="H386" s="11"/>
      <c r="I386" s="38"/>
      <c r="J386" s="132"/>
      <c r="K386" s="126"/>
      <c r="L386" s="11"/>
      <c r="M386" s="11"/>
      <c r="N386" s="11"/>
      <c r="O386" s="11"/>
      <c r="P386" s="127"/>
      <c r="Q386" s="137"/>
      <c r="R386" s="35" t="str">
        <f t="shared" ca="1" si="20"/>
        <v/>
      </c>
      <c r="S386" s="35" t="str">
        <f t="shared" si="21"/>
        <v/>
      </c>
      <c r="T386" s="35" t="str">
        <f t="shared" si="22"/>
        <v/>
      </c>
      <c r="U386" s="27" t="str">
        <f ca="1">IF(P386="Realizado","",IF(O386="Realizado","",IF(R386="","",IF(R386&lt;='2. Banco de Dados'!$G$8,"Você está dentro do prazo ótimo de contato com o (a) &amp;B8&amp;, não deixe o tempo passar, aproveite para fazer o follow up ainda hoje.",IF(R386&gt;'2. Banco de Dados'!$G$9,"O prazo aceitável para follow up já acabou, entre em contato com o(a) "&amp;B386&amp;" o quanto antes, afinal já fazem "&amp;R386&amp;" dias que você não tem qualquer tipo de contato",IF(R386&gt;'2. Banco de Dados'!$G$8,"Ligue para o "&amp;B386&amp;", você está dentro do prazo aceitável de contato, mas já fazem "&amp;R386&amp;" dias desde o seu último contato",""))))))</f>
        <v/>
      </c>
      <c r="V386" s="27" t="str">
        <f t="shared" si="23"/>
        <v/>
      </c>
      <c r="W386" s="138"/>
    </row>
    <row r="387" spans="2:23" ht="50.1" customHeight="1" x14ac:dyDescent="0.2">
      <c r="B387" s="131"/>
      <c r="C387" s="10" t="s">
        <v>5</v>
      </c>
      <c r="D387" s="10"/>
      <c r="E387" s="10"/>
      <c r="F387" s="11"/>
      <c r="G387" s="11"/>
      <c r="H387" s="11"/>
      <c r="I387" s="38"/>
      <c r="J387" s="132"/>
      <c r="K387" s="126"/>
      <c r="L387" s="11"/>
      <c r="M387" s="11"/>
      <c r="N387" s="11"/>
      <c r="O387" s="11"/>
      <c r="P387" s="127"/>
      <c r="Q387" s="137"/>
      <c r="R387" s="35" t="str">
        <f t="shared" ca="1" si="20"/>
        <v/>
      </c>
      <c r="S387" s="35" t="str">
        <f t="shared" si="21"/>
        <v/>
      </c>
      <c r="T387" s="35" t="str">
        <f t="shared" si="22"/>
        <v/>
      </c>
      <c r="U387" s="27" t="str">
        <f ca="1">IF(P387="Realizado","",IF(O387="Realizado","",IF(R387="","",IF(R387&lt;='2. Banco de Dados'!$G$8,"Você está dentro do prazo ótimo de contato com o (a) &amp;B8&amp;, não deixe o tempo passar, aproveite para fazer o follow up ainda hoje.",IF(R387&gt;'2. Banco de Dados'!$G$9,"O prazo aceitável para follow up já acabou, entre em contato com o(a) "&amp;B387&amp;" o quanto antes, afinal já fazem "&amp;R387&amp;" dias que você não tem qualquer tipo de contato",IF(R387&gt;'2. Banco de Dados'!$G$8,"Ligue para o "&amp;B387&amp;", você está dentro do prazo aceitável de contato, mas já fazem "&amp;R387&amp;" dias desde o seu último contato",""))))))</f>
        <v/>
      </c>
      <c r="V387" s="27" t="str">
        <f t="shared" si="23"/>
        <v/>
      </c>
      <c r="W387" s="138"/>
    </row>
    <row r="388" spans="2:23" ht="50.1" customHeight="1" x14ac:dyDescent="0.2">
      <c r="B388" s="131"/>
      <c r="C388" s="10" t="s">
        <v>5</v>
      </c>
      <c r="D388" s="10"/>
      <c r="E388" s="10"/>
      <c r="F388" s="11"/>
      <c r="G388" s="11"/>
      <c r="H388" s="11"/>
      <c r="I388" s="38"/>
      <c r="J388" s="132"/>
      <c r="K388" s="126"/>
      <c r="L388" s="11"/>
      <c r="M388" s="11"/>
      <c r="N388" s="11"/>
      <c r="O388" s="11"/>
      <c r="P388" s="127"/>
      <c r="Q388" s="137"/>
      <c r="R388" s="35" t="str">
        <f t="shared" ca="1" si="20"/>
        <v/>
      </c>
      <c r="S388" s="35" t="str">
        <f t="shared" si="21"/>
        <v/>
      </c>
      <c r="T388" s="35" t="str">
        <f t="shared" si="22"/>
        <v/>
      </c>
      <c r="U388" s="27" t="str">
        <f ca="1">IF(P388="Realizado","",IF(O388="Realizado","",IF(R388="","",IF(R388&lt;='2. Banco de Dados'!$G$8,"Você está dentro do prazo ótimo de contato com o (a) &amp;B8&amp;, não deixe o tempo passar, aproveite para fazer o follow up ainda hoje.",IF(R388&gt;'2. Banco de Dados'!$G$9,"O prazo aceitável para follow up já acabou, entre em contato com o(a) "&amp;B388&amp;" o quanto antes, afinal já fazem "&amp;R388&amp;" dias que você não tem qualquer tipo de contato",IF(R388&gt;'2. Banco de Dados'!$G$8,"Ligue para o "&amp;B388&amp;", você está dentro do prazo aceitável de contato, mas já fazem "&amp;R388&amp;" dias desde o seu último contato",""))))))</f>
        <v/>
      </c>
      <c r="V388" s="27" t="str">
        <f t="shared" si="23"/>
        <v/>
      </c>
      <c r="W388" s="138"/>
    </row>
    <row r="389" spans="2:23" ht="50.1" customHeight="1" x14ac:dyDescent="0.2">
      <c r="B389" s="131"/>
      <c r="C389" s="10" t="s">
        <v>5</v>
      </c>
      <c r="D389" s="10"/>
      <c r="E389" s="10"/>
      <c r="F389" s="11"/>
      <c r="G389" s="11"/>
      <c r="H389" s="11"/>
      <c r="I389" s="38"/>
      <c r="J389" s="132"/>
      <c r="K389" s="126"/>
      <c r="L389" s="11"/>
      <c r="M389" s="11"/>
      <c r="N389" s="11"/>
      <c r="O389" s="11"/>
      <c r="P389" s="127"/>
      <c r="Q389" s="137"/>
      <c r="R389" s="35" t="str">
        <f t="shared" ca="1" si="20"/>
        <v/>
      </c>
      <c r="S389" s="35" t="str">
        <f t="shared" si="21"/>
        <v/>
      </c>
      <c r="T389" s="35" t="str">
        <f t="shared" si="22"/>
        <v/>
      </c>
      <c r="U389" s="27" t="str">
        <f ca="1">IF(P389="Realizado","",IF(O389="Realizado","",IF(R389="","",IF(R389&lt;='2. Banco de Dados'!$G$8,"Você está dentro do prazo ótimo de contato com o (a) &amp;B8&amp;, não deixe o tempo passar, aproveite para fazer o follow up ainda hoje.",IF(R389&gt;'2. Banco de Dados'!$G$9,"O prazo aceitável para follow up já acabou, entre em contato com o(a) "&amp;B389&amp;" o quanto antes, afinal já fazem "&amp;R389&amp;" dias que você não tem qualquer tipo de contato",IF(R389&gt;'2. Banco de Dados'!$G$8,"Ligue para o "&amp;B389&amp;", você está dentro do prazo aceitável de contato, mas já fazem "&amp;R389&amp;" dias desde o seu último contato",""))))))</f>
        <v/>
      </c>
      <c r="V389" s="27" t="str">
        <f t="shared" si="23"/>
        <v/>
      </c>
      <c r="W389" s="138"/>
    </row>
    <row r="390" spans="2:23" ht="50.1" customHeight="1" x14ac:dyDescent="0.2">
      <c r="B390" s="131"/>
      <c r="C390" s="10" t="s">
        <v>5</v>
      </c>
      <c r="D390" s="10"/>
      <c r="E390" s="10"/>
      <c r="F390" s="11"/>
      <c r="G390" s="11"/>
      <c r="H390" s="11"/>
      <c r="I390" s="38"/>
      <c r="J390" s="132"/>
      <c r="K390" s="126"/>
      <c r="L390" s="11"/>
      <c r="M390" s="11"/>
      <c r="N390" s="11"/>
      <c r="O390" s="11"/>
      <c r="P390" s="127"/>
      <c r="Q390" s="137"/>
      <c r="R390" s="35" t="str">
        <f t="shared" ca="1" si="20"/>
        <v/>
      </c>
      <c r="S390" s="35" t="str">
        <f t="shared" si="21"/>
        <v/>
      </c>
      <c r="T390" s="35" t="str">
        <f t="shared" si="22"/>
        <v/>
      </c>
      <c r="U390" s="27" t="str">
        <f ca="1">IF(P390="Realizado","",IF(O390="Realizado","",IF(R390="","",IF(R390&lt;='2. Banco de Dados'!$G$8,"Você está dentro do prazo ótimo de contato com o (a) &amp;B8&amp;, não deixe o tempo passar, aproveite para fazer o follow up ainda hoje.",IF(R390&gt;'2. Banco de Dados'!$G$9,"O prazo aceitável para follow up já acabou, entre em contato com o(a) "&amp;B390&amp;" o quanto antes, afinal já fazem "&amp;R390&amp;" dias que você não tem qualquer tipo de contato",IF(R390&gt;'2. Banco de Dados'!$G$8,"Ligue para o "&amp;B390&amp;", você está dentro do prazo aceitável de contato, mas já fazem "&amp;R390&amp;" dias desde o seu último contato",""))))))</f>
        <v/>
      </c>
      <c r="V390" s="27" t="str">
        <f t="shared" si="23"/>
        <v/>
      </c>
      <c r="W390" s="138"/>
    </row>
    <row r="391" spans="2:23" ht="50.1" customHeight="1" x14ac:dyDescent="0.2">
      <c r="B391" s="131"/>
      <c r="C391" s="10" t="s">
        <v>5</v>
      </c>
      <c r="D391" s="10"/>
      <c r="E391" s="10"/>
      <c r="F391" s="11"/>
      <c r="G391" s="11"/>
      <c r="H391" s="11"/>
      <c r="I391" s="38"/>
      <c r="J391" s="132"/>
      <c r="K391" s="126"/>
      <c r="L391" s="11"/>
      <c r="M391" s="11"/>
      <c r="N391" s="11"/>
      <c r="O391" s="11"/>
      <c r="P391" s="127"/>
      <c r="Q391" s="137"/>
      <c r="R391" s="35" t="str">
        <f t="shared" ca="1" si="20"/>
        <v/>
      </c>
      <c r="S391" s="35" t="str">
        <f t="shared" si="21"/>
        <v/>
      </c>
      <c r="T391" s="35" t="str">
        <f t="shared" si="22"/>
        <v/>
      </c>
      <c r="U391" s="27" t="str">
        <f ca="1">IF(P391="Realizado","",IF(O391="Realizado","",IF(R391="","",IF(R391&lt;='2. Banco de Dados'!$G$8,"Você está dentro do prazo ótimo de contato com o (a) &amp;B8&amp;, não deixe o tempo passar, aproveite para fazer o follow up ainda hoje.",IF(R391&gt;'2. Banco de Dados'!$G$9,"O prazo aceitável para follow up já acabou, entre em contato com o(a) "&amp;B391&amp;" o quanto antes, afinal já fazem "&amp;R391&amp;" dias que você não tem qualquer tipo de contato",IF(R391&gt;'2. Banco de Dados'!$G$8,"Ligue para o "&amp;B391&amp;", você está dentro do prazo aceitável de contato, mas já fazem "&amp;R391&amp;" dias desde o seu último contato",""))))))</f>
        <v/>
      </c>
      <c r="V391" s="27" t="str">
        <f t="shared" si="23"/>
        <v/>
      </c>
      <c r="W391" s="138"/>
    </row>
    <row r="392" spans="2:23" ht="50.1" customHeight="1" x14ac:dyDescent="0.2">
      <c r="B392" s="131"/>
      <c r="C392" s="10" t="s">
        <v>5</v>
      </c>
      <c r="D392" s="10"/>
      <c r="E392" s="10"/>
      <c r="F392" s="11"/>
      <c r="G392" s="11"/>
      <c r="H392" s="11"/>
      <c r="I392" s="38"/>
      <c r="J392" s="132"/>
      <c r="K392" s="126"/>
      <c r="L392" s="11"/>
      <c r="M392" s="11"/>
      <c r="N392" s="11"/>
      <c r="O392" s="11"/>
      <c r="P392" s="127"/>
      <c r="Q392" s="137"/>
      <c r="R392" s="35" t="str">
        <f t="shared" ca="1" si="20"/>
        <v/>
      </c>
      <c r="S392" s="35" t="str">
        <f t="shared" si="21"/>
        <v/>
      </c>
      <c r="T392" s="35" t="str">
        <f t="shared" si="22"/>
        <v/>
      </c>
      <c r="U392" s="27" t="str">
        <f ca="1">IF(P392="Realizado","",IF(O392="Realizado","",IF(R392="","",IF(R392&lt;='2. Banco de Dados'!$G$8,"Você está dentro do prazo ótimo de contato com o (a) &amp;B8&amp;, não deixe o tempo passar, aproveite para fazer o follow up ainda hoje.",IF(R392&gt;'2. Banco de Dados'!$G$9,"O prazo aceitável para follow up já acabou, entre em contato com o(a) "&amp;B392&amp;" o quanto antes, afinal já fazem "&amp;R392&amp;" dias que você não tem qualquer tipo de contato",IF(R392&gt;'2. Banco de Dados'!$G$8,"Ligue para o "&amp;B392&amp;", você está dentro do prazo aceitável de contato, mas já fazem "&amp;R392&amp;" dias desde o seu último contato",""))))))</f>
        <v/>
      </c>
      <c r="V392" s="27" t="str">
        <f t="shared" si="23"/>
        <v/>
      </c>
      <c r="W392" s="138"/>
    </row>
    <row r="393" spans="2:23" ht="50.1" customHeight="1" x14ac:dyDescent="0.2">
      <c r="B393" s="131"/>
      <c r="C393" s="10" t="s">
        <v>5</v>
      </c>
      <c r="D393" s="10"/>
      <c r="E393" s="10"/>
      <c r="F393" s="11"/>
      <c r="G393" s="11"/>
      <c r="H393" s="11"/>
      <c r="I393" s="38"/>
      <c r="J393" s="132"/>
      <c r="K393" s="126"/>
      <c r="L393" s="11"/>
      <c r="M393" s="11"/>
      <c r="N393" s="11"/>
      <c r="O393" s="11"/>
      <c r="P393" s="127"/>
      <c r="Q393" s="137"/>
      <c r="R393" s="35" t="str">
        <f t="shared" ref="R393:R456" ca="1" si="24">IF($Q$5-Q393&gt;2000,"",$Q$5-Q393)</f>
        <v/>
      </c>
      <c r="S393" s="35" t="str">
        <f t="shared" ref="S393:S456" si="25">IF(Q393="","",MONTH(Q393))</f>
        <v/>
      </c>
      <c r="T393" s="35" t="str">
        <f t="shared" ref="T393:T456" si="26">IF(S393=1,"Janeiro",IF(S393=2,"Fevereiro",IF(S393=3,"Março",IF(S393=4,"Abril",IF(S393=5,"Maio",IF(S393=6,"Junho",IF(S393=7,"Julho",IF(S393=8,"Agosto",IF(S393=9,"Setembro",IF(S393=10,"Outubro",IF(S393=11,"Novembro",IF(S393=12,"Dezembro",""))))))))))))</f>
        <v/>
      </c>
      <c r="U393" s="27" t="str">
        <f ca="1">IF(P393="Realizado","",IF(O393="Realizado","",IF(R393="","",IF(R393&lt;='2. Banco de Dados'!$G$8,"Você está dentro do prazo ótimo de contato com o (a) &amp;B8&amp;, não deixe o tempo passar, aproveite para fazer o follow up ainda hoje.",IF(R393&gt;'2. Banco de Dados'!$G$9,"O prazo aceitável para follow up já acabou, entre em contato com o(a) "&amp;B393&amp;" o quanto antes, afinal já fazem "&amp;R393&amp;" dias que você não tem qualquer tipo de contato",IF(R393&gt;'2. Banco de Dados'!$G$8,"Ligue para o "&amp;B393&amp;", você está dentro do prazo aceitável de contato, mas já fazem "&amp;R393&amp;" dias desde o seu último contato",""))))))</f>
        <v/>
      </c>
      <c r="V393" s="27" t="str">
        <f t="shared" ref="V393:V456" si="27">IF(P393="Realizado","Que pena, essa negociação não foi para frente. Não esqueça de preencher a coluna ao lado com o principal motivo e tome ações para melhorá-los",IF(O393="Realizado","Parabéns, mais um projeto para a conta do final do mês! Lembre-se de continuar fazendo o que deu certo!",IF(N393="Realizado","Procure ser flexível dentro do seu limite de custos e observe se é um projeto que vale muito a pena ou não. Dependendo da resposta, seja mais flexível",IF(M393="Realizado","Se tiver sido solicitado, faça ajustes na proposta, se não, aguarde por alguns dias pela resposta do seu cliente. Se ele não responder, entre em contato proativamente para saber do interesse dele",IF(L393="Realizado","Agora que você já fez a primeira reunião, não esqueça de enviar a proposta junto com depoimentos e atestados técnicos da qualidade do seu serviço",IF(K393="Realizado","Envie um material institucional da empresa por email e tente agendar uma reunião presencial ou conversa por telefone",""))))))</f>
        <v/>
      </c>
      <c r="W393" s="138"/>
    </row>
    <row r="394" spans="2:23" ht="50.1" customHeight="1" x14ac:dyDescent="0.2">
      <c r="B394" s="131"/>
      <c r="C394" s="10" t="s">
        <v>5</v>
      </c>
      <c r="D394" s="10"/>
      <c r="E394" s="10"/>
      <c r="F394" s="11"/>
      <c r="G394" s="11"/>
      <c r="H394" s="11"/>
      <c r="I394" s="38"/>
      <c r="J394" s="132"/>
      <c r="K394" s="126"/>
      <c r="L394" s="11"/>
      <c r="M394" s="11"/>
      <c r="N394" s="11"/>
      <c r="O394" s="11"/>
      <c r="P394" s="127"/>
      <c r="Q394" s="137"/>
      <c r="R394" s="35" t="str">
        <f t="shared" ca="1" si="24"/>
        <v/>
      </c>
      <c r="S394" s="35" t="str">
        <f t="shared" si="25"/>
        <v/>
      </c>
      <c r="T394" s="35" t="str">
        <f t="shared" si="26"/>
        <v/>
      </c>
      <c r="U394" s="27" t="str">
        <f ca="1">IF(P394="Realizado","",IF(O394="Realizado","",IF(R394="","",IF(R394&lt;='2. Banco de Dados'!$G$8,"Você está dentro do prazo ótimo de contato com o (a) &amp;B8&amp;, não deixe o tempo passar, aproveite para fazer o follow up ainda hoje.",IF(R394&gt;'2. Banco de Dados'!$G$9,"O prazo aceitável para follow up já acabou, entre em contato com o(a) "&amp;B394&amp;" o quanto antes, afinal já fazem "&amp;R394&amp;" dias que você não tem qualquer tipo de contato",IF(R394&gt;'2. Banco de Dados'!$G$8,"Ligue para o "&amp;B394&amp;", você está dentro do prazo aceitável de contato, mas já fazem "&amp;R394&amp;" dias desde o seu último contato",""))))))</f>
        <v/>
      </c>
      <c r="V394" s="27" t="str">
        <f t="shared" si="27"/>
        <v/>
      </c>
      <c r="W394" s="138"/>
    </row>
    <row r="395" spans="2:23" ht="50.1" customHeight="1" x14ac:dyDescent="0.2">
      <c r="B395" s="131"/>
      <c r="C395" s="10" t="s">
        <v>5</v>
      </c>
      <c r="D395" s="10"/>
      <c r="E395" s="10"/>
      <c r="F395" s="11"/>
      <c r="G395" s="11"/>
      <c r="H395" s="11"/>
      <c r="I395" s="38"/>
      <c r="J395" s="132"/>
      <c r="K395" s="126"/>
      <c r="L395" s="11"/>
      <c r="M395" s="11"/>
      <c r="N395" s="11"/>
      <c r="O395" s="11"/>
      <c r="P395" s="127"/>
      <c r="Q395" s="137"/>
      <c r="R395" s="35" t="str">
        <f t="shared" ca="1" si="24"/>
        <v/>
      </c>
      <c r="S395" s="35" t="str">
        <f t="shared" si="25"/>
        <v/>
      </c>
      <c r="T395" s="35" t="str">
        <f t="shared" si="26"/>
        <v/>
      </c>
      <c r="U395" s="27" t="str">
        <f ca="1">IF(P395="Realizado","",IF(O395="Realizado","",IF(R395="","",IF(R395&lt;='2. Banco de Dados'!$G$8,"Você está dentro do prazo ótimo de contato com o (a) &amp;B8&amp;, não deixe o tempo passar, aproveite para fazer o follow up ainda hoje.",IF(R395&gt;'2. Banco de Dados'!$G$9,"O prazo aceitável para follow up já acabou, entre em contato com o(a) "&amp;B395&amp;" o quanto antes, afinal já fazem "&amp;R395&amp;" dias que você não tem qualquer tipo de contato",IF(R395&gt;'2. Banco de Dados'!$G$8,"Ligue para o "&amp;B395&amp;", você está dentro do prazo aceitável de contato, mas já fazem "&amp;R395&amp;" dias desde o seu último contato",""))))))</f>
        <v/>
      </c>
      <c r="V395" s="27" t="str">
        <f t="shared" si="27"/>
        <v/>
      </c>
      <c r="W395" s="138"/>
    </row>
    <row r="396" spans="2:23" ht="50.1" customHeight="1" x14ac:dyDescent="0.2">
      <c r="B396" s="131"/>
      <c r="C396" s="10" t="s">
        <v>5</v>
      </c>
      <c r="D396" s="10"/>
      <c r="E396" s="10"/>
      <c r="F396" s="11"/>
      <c r="G396" s="11"/>
      <c r="H396" s="11"/>
      <c r="I396" s="38"/>
      <c r="J396" s="132"/>
      <c r="K396" s="126"/>
      <c r="L396" s="11"/>
      <c r="M396" s="11"/>
      <c r="N396" s="11"/>
      <c r="O396" s="11"/>
      <c r="P396" s="127"/>
      <c r="Q396" s="137"/>
      <c r="R396" s="35" t="str">
        <f t="shared" ca="1" si="24"/>
        <v/>
      </c>
      <c r="S396" s="35" t="str">
        <f t="shared" si="25"/>
        <v/>
      </c>
      <c r="T396" s="35" t="str">
        <f t="shared" si="26"/>
        <v/>
      </c>
      <c r="U396" s="27" t="str">
        <f ca="1">IF(P396="Realizado","",IF(O396="Realizado","",IF(R396="","",IF(R396&lt;='2. Banco de Dados'!$G$8,"Você está dentro do prazo ótimo de contato com o (a) &amp;B8&amp;, não deixe o tempo passar, aproveite para fazer o follow up ainda hoje.",IF(R396&gt;'2. Banco de Dados'!$G$9,"O prazo aceitável para follow up já acabou, entre em contato com o(a) "&amp;B396&amp;" o quanto antes, afinal já fazem "&amp;R396&amp;" dias que você não tem qualquer tipo de contato",IF(R396&gt;'2. Banco de Dados'!$G$8,"Ligue para o "&amp;B396&amp;", você está dentro do prazo aceitável de contato, mas já fazem "&amp;R396&amp;" dias desde o seu último contato",""))))))</f>
        <v/>
      </c>
      <c r="V396" s="27" t="str">
        <f t="shared" si="27"/>
        <v/>
      </c>
      <c r="W396" s="138"/>
    </row>
    <row r="397" spans="2:23" ht="50.1" customHeight="1" x14ac:dyDescent="0.2">
      <c r="B397" s="131"/>
      <c r="C397" s="10" t="s">
        <v>5</v>
      </c>
      <c r="D397" s="10"/>
      <c r="E397" s="10"/>
      <c r="F397" s="11"/>
      <c r="G397" s="11"/>
      <c r="H397" s="11"/>
      <c r="I397" s="38"/>
      <c r="J397" s="132"/>
      <c r="K397" s="126"/>
      <c r="L397" s="11"/>
      <c r="M397" s="11"/>
      <c r="N397" s="11"/>
      <c r="O397" s="11"/>
      <c r="P397" s="127"/>
      <c r="Q397" s="137"/>
      <c r="R397" s="35" t="str">
        <f t="shared" ca="1" si="24"/>
        <v/>
      </c>
      <c r="S397" s="35" t="str">
        <f t="shared" si="25"/>
        <v/>
      </c>
      <c r="T397" s="35" t="str">
        <f t="shared" si="26"/>
        <v/>
      </c>
      <c r="U397" s="27" t="str">
        <f ca="1">IF(P397="Realizado","",IF(O397="Realizado","",IF(R397="","",IF(R397&lt;='2. Banco de Dados'!$G$8,"Você está dentro do prazo ótimo de contato com o (a) &amp;B8&amp;, não deixe o tempo passar, aproveite para fazer o follow up ainda hoje.",IF(R397&gt;'2. Banco de Dados'!$G$9,"O prazo aceitável para follow up já acabou, entre em contato com o(a) "&amp;B397&amp;" o quanto antes, afinal já fazem "&amp;R397&amp;" dias que você não tem qualquer tipo de contato",IF(R397&gt;'2. Banco de Dados'!$G$8,"Ligue para o "&amp;B397&amp;", você está dentro do prazo aceitável de contato, mas já fazem "&amp;R397&amp;" dias desde o seu último contato",""))))))</f>
        <v/>
      </c>
      <c r="V397" s="27" t="str">
        <f t="shared" si="27"/>
        <v/>
      </c>
      <c r="W397" s="138"/>
    </row>
    <row r="398" spans="2:23" ht="50.1" customHeight="1" x14ac:dyDescent="0.2">
      <c r="B398" s="131"/>
      <c r="C398" s="10" t="s">
        <v>5</v>
      </c>
      <c r="D398" s="10"/>
      <c r="E398" s="10"/>
      <c r="F398" s="11"/>
      <c r="G398" s="11"/>
      <c r="H398" s="11"/>
      <c r="I398" s="38"/>
      <c r="J398" s="132"/>
      <c r="K398" s="126"/>
      <c r="L398" s="11"/>
      <c r="M398" s="11"/>
      <c r="N398" s="11"/>
      <c r="O398" s="11"/>
      <c r="P398" s="127"/>
      <c r="Q398" s="137"/>
      <c r="R398" s="35" t="str">
        <f t="shared" ca="1" si="24"/>
        <v/>
      </c>
      <c r="S398" s="35" t="str">
        <f t="shared" si="25"/>
        <v/>
      </c>
      <c r="T398" s="35" t="str">
        <f t="shared" si="26"/>
        <v/>
      </c>
      <c r="U398" s="27" t="str">
        <f ca="1">IF(P398="Realizado","",IF(O398="Realizado","",IF(R398="","",IF(R398&lt;='2. Banco de Dados'!$G$8,"Você está dentro do prazo ótimo de contato com o (a) &amp;B8&amp;, não deixe o tempo passar, aproveite para fazer o follow up ainda hoje.",IF(R398&gt;'2. Banco de Dados'!$G$9,"O prazo aceitável para follow up já acabou, entre em contato com o(a) "&amp;B398&amp;" o quanto antes, afinal já fazem "&amp;R398&amp;" dias que você não tem qualquer tipo de contato",IF(R398&gt;'2. Banco de Dados'!$G$8,"Ligue para o "&amp;B398&amp;", você está dentro do prazo aceitável de contato, mas já fazem "&amp;R398&amp;" dias desde o seu último contato",""))))))</f>
        <v/>
      </c>
      <c r="V398" s="27" t="str">
        <f t="shared" si="27"/>
        <v/>
      </c>
      <c r="W398" s="138"/>
    </row>
    <row r="399" spans="2:23" ht="50.1" customHeight="1" x14ac:dyDescent="0.2">
      <c r="B399" s="131"/>
      <c r="C399" s="10" t="s">
        <v>5</v>
      </c>
      <c r="D399" s="10"/>
      <c r="E399" s="10"/>
      <c r="F399" s="11"/>
      <c r="G399" s="11"/>
      <c r="H399" s="11"/>
      <c r="I399" s="38"/>
      <c r="J399" s="132"/>
      <c r="K399" s="126"/>
      <c r="L399" s="11"/>
      <c r="M399" s="11"/>
      <c r="N399" s="11"/>
      <c r="O399" s="11"/>
      <c r="P399" s="127"/>
      <c r="Q399" s="137"/>
      <c r="R399" s="35" t="str">
        <f t="shared" ca="1" si="24"/>
        <v/>
      </c>
      <c r="S399" s="35" t="str">
        <f t="shared" si="25"/>
        <v/>
      </c>
      <c r="T399" s="35" t="str">
        <f t="shared" si="26"/>
        <v/>
      </c>
      <c r="U399" s="27" t="str">
        <f ca="1">IF(P399="Realizado","",IF(O399="Realizado","",IF(R399="","",IF(R399&lt;='2. Banco de Dados'!$G$8,"Você está dentro do prazo ótimo de contato com o (a) &amp;B8&amp;, não deixe o tempo passar, aproveite para fazer o follow up ainda hoje.",IF(R399&gt;'2. Banco de Dados'!$G$9,"O prazo aceitável para follow up já acabou, entre em contato com o(a) "&amp;B399&amp;" o quanto antes, afinal já fazem "&amp;R399&amp;" dias que você não tem qualquer tipo de contato",IF(R399&gt;'2. Banco de Dados'!$G$8,"Ligue para o "&amp;B399&amp;", você está dentro do prazo aceitável de contato, mas já fazem "&amp;R399&amp;" dias desde o seu último contato",""))))))</f>
        <v/>
      </c>
      <c r="V399" s="27" t="str">
        <f t="shared" si="27"/>
        <v/>
      </c>
      <c r="W399" s="138"/>
    </row>
    <row r="400" spans="2:23" ht="50.1" customHeight="1" x14ac:dyDescent="0.2">
      <c r="B400" s="131"/>
      <c r="C400" s="10" t="s">
        <v>5</v>
      </c>
      <c r="D400" s="10"/>
      <c r="E400" s="10"/>
      <c r="F400" s="11"/>
      <c r="G400" s="11"/>
      <c r="H400" s="11"/>
      <c r="I400" s="38"/>
      <c r="J400" s="132"/>
      <c r="K400" s="126"/>
      <c r="L400" s="11"/>
      <c r="M400" s="11"/>
      <c r="N400" s="11"/>
      <c r="O400" s="11"/>
      <c r="P400" s="127"/>
      <c r="Q400" s="137"/>
      <c r="R400" s="35" t="str">
        <f t="shared" ca="1" si="24"/>
        <v/>
      </c>
      <c r="S400" s="35" t="str">
        <f t="shared" si="25"/>
        <v/>
      </c>
      <c r="T400" s="35" t="str">
        <f t="shared" si="26"/>
        <v/>
      </c>
      <c r="U400" s="27" t="str">
        <f ca="1">IF(P400="Realizado","",IF(O400="Realizado","",IF(R400="","",IF(R400&lt;='2. Banco de Dados'!$G$8,"Você está dentro do prazo ótimo de contato com o (a) &amp;B8&amp;, não deixe o tempo passar, aproveite para fazer o follow up ainda hoje.",IF(R400&gt;'2. Banco de Dados'!$G$9,"O prazo aceitável para follow up já acabou, entre em contato com o(a) "&amp;B400&amp;" o quanto antes, afinal já fazem "&amp;R400&amp;" dias que você não tem qualquer tipo de contato",IF(R400&gt;'2. Banco de Dados'!$G$8,"Ligue para o "&amp;B400&amp;", você está dentro do prazo aceitável de contato, mas já fazem "&amp;R400&amp;" dias desde o seu último contato",""))))))</f>
        <v/>
      </c>
      <c r="V400" s="27" t="str">
        <f t="shared" si="27"/>
        <v/>
      </c>
      <c r="W400" s="138"/>
    </row>
    <row r="401" spans="2:23" ht="50.1" customHeight="1" x14ac:dyDescent="0.2">
      <c r="B401" s="131"/>
      <c r="C401" s="10" t="s">
        <v>5</v>
      </c>
      <c r="D401" s="10"/>
      <c r="E401" s="10"/>
      <c r="F401" s="11"/>
      <c r="G401" s="11"/>
      <c r="H401" s="11"/>
      <c r="I401" s="38"/>
      <c r="J401" s="132"/>
      <c r="K401" s="126"/>
      <c r="L401" s="11"/>
      <c r="M401" s="11"/>
      <c r="N401" s="11"/>
      <c r="O401" s="11"/>
      <c r="P401" s="127"/>
      <c r="Q401" s="137"/>
      <c r="R401" s="35" t="str">
        <f t="shared" ca="1" si="24"/>
        <v/>
      </c>
      <c r="S401" s="35" t="str">
        <f t="shared" si="25"/>
        <v/>
      </c>
      <c r="T401" s="35" t="str">
        <f t="shared" si="26"/>
        <v/>
      </c>
      <c r="U401" s="27" t="str">
        <f ca="1">IF(P401="Realizado","",IF(O401="Realizado","",IF(R401="","",IF(R401&lt;='2. Banco de Dados'!$G$8,"Você está dentro do prazo ótimo de contato com o (a) &amp;B8&amp;, não deixe o tempo passar, aproveite para fazer o follow up ainda hoje.",IF(R401&gt;'2. Banco de Dados'!$G$9,"O prazo aceitável para follow up já acabou, entre em contato com o(a) "&amp;B401&amp;" o quanto antes, afinal já fazem "&amp;R401&amp;" dias que você não tem qualquer tipo de contato",IF(R401&gt;'2. Banco de Dados'!$G$8,"Ligue para o "&amp;B401&amp;", você está dentro do prazo aceitável de contato, mas já fazem "&amp;R401&amp;" dias desde o seu último contato",""))))))</f>
        <v/>
      </c>
      <c r="V401" s="27" t="str">
        <f t="shared" si="27"/>
        <v/>
      </c>
      <c r="W401" s="138"/>
    </row>
    <row r="402" spans="2:23" ht="50.1" customHeight="1" x14ac:dyDescent="0.2">
      <c r="B402" s="131"/>
      <c r="C402" s="10" t="s">
        <v>5</v>
      </c>
      <c r="D402" s="10"/>
      <c r="E402" s="10"/>
      <c r="F402" s="11"/>
      <c r="G402" s="11"/>
      <c r="H402" s="11"/>
      <c r="I402" s="38"/>
      <c r="J402" s="132"/>
      <c r="K402" s="126"/>
      <c r="L402" s="11"/>
      <c r="M402" s="11"/>
      <c r="N402" s="11"/>
      <c r="O402" s="11"/>
      <c r="P402" s="127"/>
      <c r="Q402" s="137"/>
      <c r="R402" s="35" t="str">
        <f t="shared" ca="1" si="24"/>
        <v/>
      </c>
      <c r="S402" s="35" t="str">
        <f t="shared" si="25"/>
        <v/>
      </c>
      <c r="T402" s="35" t="str">
        <f t="shared" si="26"/>
        <v/>
      </c>
      <c r="U402" s="27" t="str">
        <f ca="1">IF(P402="Realizado","",IF(O402="Realizado","",IF(R402="","",IF(R402&lt;='2. Banco de Dados'!$G$8,"Você está dentro do prazo ótimo de contato com o (a) &amp;B8&amp;, não deixe o tempo passar, aproveite para fazer o follow up ainda hoje.",IF(R402&gt;'2. Banco de Dados'!$G$9,"O prazo aceitável para follow up já acabou, entre em contato com o(a) "&amp;B402&amp;" o quanto antes, afinal já fazem "&amp;R402&amp;" dias que você não tem qualquer tipo de contato",IF(R402&gt;'2. Banco de Dados'!$G$8,"Ligue para o "&amp;B402&amp;", você está dentro do prazo aceitável de contato, mas já fazem "&amp;R402&amp;" dias desde o seu último contato",""))))))</f>
        <v/>
      </c>
      <c r="V402" s="27" t="str">
        <f t="shared" si="27"/>
        <v/>
      </c>
      <c r="W402" s="138"/>
    </row>
    <row r="403" spans="2:23" ht="50.1" customHeight="1" x14ac:dyDescent="0.2">
      <c r="B403" s="131"/>
      <c r="C403" s="10" t="s">
        <v>5</v>
      </c>
      <c r="D403" s="10"/>
      <c r="E403" s="10"/>
      <c r="F403" s="11"/>
      <c r="G403" s="11"/>
      <c r="H403" s="11"/>
      <c r="I403" s="38"/>
      <c r="J403" s="132"/>
      <c r="K403" s="126"/>
      <c r="L403" s="11"/>
      <c r="M403" s="11"/>
      <c r="N403" s="11"/>
      <c r="O403" s="11"/>
      <c r="P403" s="127"/>
      <c r="Q403" s="137"/>
      <c r="R403" s="35" t="str">
        <f t="shared" ca="1" si="24"/>
        <v/>
      </c>
      <c r="S403" s="35" t="str">
        <f t="shared" si="25"/>
        <v/>
      </c>
      <c r="T403" s="35" t="str">
        <f t="shared" si="26"/>
        <v/>
      </c>
      <c r="U403" s="27" t="str">
        <f ca="1">IF(P403="Realizado","",IF(O403="Realizado","",IF(R403="","",IF(R403&lt;='2. Banco de Dados'!$G$8,"Você está dentro do prazo ótimo de contato com o (a) &amp;B8&amp;, não deixe o tempo passar, aproveite para fazer o follow up ainda hoje.",IF(R403&gt;'2. Banco de Dados'!$G$9,"O prazo aceitável para follow up já acabou, entre em contato com o(a) "&amp;B403&amp;" o quanto antes, afinal já fazem "&amp;R403&amp;" dias que você não tem qualquer tipo de contato",IF(R403&gt;'2. Banco de Dados'!$G$8,"Ligue para o "&amp;B403&amp;", você está dentro do prazo aceitável de contato, mas já fazem "&amp;R403&amp;" dias desde o seu último contato",""))))))</f>
        <v/>
      </c>
      <c r="V403" s="27" t="str">
        <f t="shared" si="27"/>
        <v/>
      </c>
      <c r="W403" s="138"/>
    </row>
    <row r="404" spans="2:23" ht="50.1" customHeight="1" x14ac:dyDescent="0.2">
      <c r="B404" s="131"/>
      <c r="C404" s="10" t="s">
        <v>5</v>
      </c>
      <c r="D404" s="10"/>
      <c r="E404" s="10"/>
      <c r="F404" s="11"/>
      <c r="G404" s="11"/>
      <c r="H404" s="11"/>
      <c r="I404" s="38"/>
      <c r="J404" s="132"/>
      <c r="K404" s="126"/>
      <c r="L404" s="11"/>
      <c r="M404" s="11"/>
      <c r="N404" s="11"/>
      <c r="O404" s="11"/>
      <c r="P404" s="127"/>
      <c r="Q404" s="137"/>
      <c r="R404" s="35" t="str">
        <f t="shared" ca="1" si="24"/>
        <v/>
      </c>
      <c r="S404" s="35" t="str">
        <f t="shared" si="25"/>
        <v/>
      </c>
      <c r="T404" s="35" t="str">
        <f t="shared" si="26"/>
        <v/>
      </c>
      <c r="U404" s="27" t="str">
        <f ca="1">IF(P404="Realizado","",IF(O404="Realizado","",IF(R404="","",IF(R404&lt;='2. Banco de Dados'!$G$8,"Você está dentro do prazo ótimo de contato com o (a) &amp;B8&amp;, não deixe o tempo passar, aproveite para fazer o follow up ainda hoje.",IF(R404&gt;'2. Banco de Dados'!$G$9,"O prazo aceitável para follow up já acabou, entre em contato com o(a) "&amp;B404&amp;" o quanto antes, afinal já fazem "&amp;R404&amp;" dias que você não tem qualquer tipo de contato",IF(R404&gt;'2. Banco de Dados'!$G$8,"Ligue para o "&amp;B404&amp;", você está dentro do prazo aceitável de contato, mas já fazem "&amp;R404&amp;" dias desde o seu último contato",""))))))</f>
        <v/>
      </c>
      <c r="V404" s="27" t="str">
        <f t="shared" si="27"/>
        <v/>
      </c>
      <c r="W404" s="138"/>
    </row>
    <row r="405" spans="2:23" ht="50.1" customHeight="1" x14ac:dyDescent="0.2">
      <c r="B405" s="131"/>
      <c r="C405" s="10" t="s">
        <v>5</v>
      </c>
      <c r="D405" s="10"/>
      <c r="E405" s="10"/>
      <c r="F405" s="11"/>
      <c r="G405" s="11"/>
      <c r="H405" s="11"/>
      <c r="I405" s="38"/>
      <c r="J405" s="132"/>
      <c r="K405" s="126"/>
      <c r="L405" s="11"/>
      <c r="M405" s="11"/>
      <c r="N405" s="11"/>
      <c r="O405" s="11"/>
      <c r="P405" s="127"/>
      <c r="Q405" s="137"/>
      <c r="R405" s="35" t="str">
        <f t="shared" ca="1" si="24"/>
        <v/>
      </c>
      <c r="S405" s="35" t="str">
        <f t="shared" si="25"/>
        <v/>
      </c>
      <c r="T405" s="35" t="str">
        <f t="shared" si="26"/>
        <v/>
      </c>
      <c r="U405" s="27" t="str">
        <f ca="1">IF(P405="Realizado","",IF(O405="Realizado","",IF(R405="","",IF(R405&lt;='2. Banco de Dados'!$G$8,"Você está dentro do prazo ótimo de contato com o (a) &amp;B8&amp;, não deixe o tempo passar, aproveite para fazer o follow up ainda hoje.",IF(R405&gt;'2. Banco de Dados'!$G$9,"O prazo aceitável para follow up já acabou, entre em contato com o(a) "&amp;B405&amp;" o quanto antes, afinal já fazem "&amp;R405&amp;" dias que você não tem qualquer tipo de contato",IF(R405&gt;'2. Banco de Dados'!$G$8,"Ligue para o "&amp;B405&amp;", você está dentro do prazo aceitável de contato, mas já fazem "&amp;R405&amp;" dias desde o seu último contato",""))))))</f>
        <v/>
      </c>
      <c r="V405" s="27" t="str">
        <f t="shared" si="27"/>
        <v/>
      </c>
      <c r="W405" s="138"/>
    </row>
    <row r="406" spans="2:23" ht="50.1" customHeight="1" x14ac:dyDescent="0.2">
      <c r="B406" s="131"/>
      <c r="C406" s="10" t="s">
        <v>5</v>
      </c>
      <c r="D406" s="10"/>
      <c r="E406" s="10"/>
      <c r="F406" s="11"/>
      <c r="G406" s="11"/>
      <c r="H406" s="11"/>
      <c r="I406" s="38"/>
      <c r="J406" s="132"/>
      <c r="K406" s="126"/>
      <c r="L406" s="11"/>
      <c r="M406" s="11"/>
      <c r="N406" s="11"/>
      <c r="O406" s="11"/>
      <c r="P406" s="127"/>
      <c r="Q406" s="137"/>
      <c r="R406" s="35" t="str">
        <f t="shared" ca="1" si="24"/>
        <v/>
      </c>
      <c r="S406" s="35" t="str">
        <f t="shared" si="25"/>
        <v/>
      </c>
      <c r="T406" s="35" t="str">
        <f t="shared" si="26"/>
        <v/>
      </c>
      <c r="U406" s="27" t="str">
        <f ca="1">IF(P406="Realizado","",IF(O406="Realizado","",IF(R406="","",IF(R406&lt;='2. Banco de Dados'!$G$8,"Você está dentro do prazo ótimo de contato com o (a) &amp;B8&amp;, não deixe o tempo passar, aproveite para fazer o follow up ainda hoje.",IF(R406&gt;'2. Banco de Dados'!$G$9,"O prazo aceitável para follow up já acabou, entre em contato com o(a) "&amp;B406&amp;" o quanto antes, afinal já fazem "&amp;R406&amp;" dias que você não tem qualquer tipo de contato",IF(R406&gt;'2. Banco de Dados'!$G$8,"Ligue para o "&amp;B406&amp;", você está dentro do prazo aceitável de contato, mas já fazem "&amp;R406&amp;" dias desde o seu último contato",""))))))</f>
        <v/>
      </c>
      <c r="V406" s="27" t="str">
        <f t="shared" si="27"/>
        <v/>
      </c>
      <c r="W406" s="138"/>
    </row>
    <row r="407" spans="2:23" ht="50.1" customHeight="1" x14ac:dyDescent="0.2">
      <c r="B407" s="131"/>
      <c r="C407" s="10" t="s">
        <v>5</v>
      </c>
      <c r="D407" s="10"/>
      <c r="E407" s="10"/>
      <c r="F407" s="11"/>
      <c r="G407" s="11"/>
      <c r="H407" s="11"/>
      <c r="I407" s="38"/>
      <c r="J407" s="132"/>
      <c r="K407" s="126"/>
      <c r="L407" s="11"/>
      <c r="M407" s="11"/>
      <c r="N407" s="11"/>
      <c r="O407" s="11"/>
      <c r="P407" s="127"/>
      <c r="Q407" s="137"/>
      <c r="R407" s="35" t="str">
        <f t="shared" ca="1" si="24"/>
        <v/>
      </c>
      <c r="S407" s="35" t="str">
        <f t="shared" si="25"/>
        <v/>
      </c>
      <c r="T407" s="35" t="str">
        <f t="shared" si="26"/>
        <v/>
      </c>
      <c r="U407" s="27" t="str">
        <f ca="1">IF(P407="Realizado","",IF(O407="Realizado","",IF(R407="","",IF(R407&lt;='2. Banco de Dados'!$G$8,"Você está dentro do prazo ótimo de contato com o (a) &amp;B8&amp;, não deixe o tempo passar, aproveite para fazer o follow up ainda hoje.",IF(R407&gt;'2. Banco de Dados'!$G$9,"O prazo aceitável para follow up já acabou, entre em contato com o(a) "&amp;B407&amp;" o quanto antes, afinal já fazem "&amp;R407&amp;" dias que você não tem qualquer tipo de contato",IF(R407&gt;'2. Banco de Dados'!$G$8,"Ligue para o "&amp;B407&amp;", você está dentro do prazo aceitável de contato, mas já fazem "&amp;R407&amp;" dias desde o seu último contato",""))))))</f>
        <v/>
      </c>
      <c r="V407" s="27" t="str">
        <f t="shared" si="27"/>
        <v/>
      </c>
      <c r="W407" s="138"/>
    </row>
    <row r="408" spans="2:23" ht="50.1" customHeight="1" x14ac:dyDescent="0.2">
      <c r="B408" s="131"/>
      <c r="C408" s="10" t="s">
        <v>5</v>
      </c>
      <c r="D408" s="10"/>
      <c r="E408" s="10"/>
      <c r="F408" s="11"/>
      <c r="G408" s="11"/>
      <c r="H408" s="11"/>
      <c r="I408" s="38"/>
      <c r="J408" s="132"/>
      <c r="K408" s="126"/>
      <c r="L408" s="11"/>
      <c r="M408" s="11"/>
      <c r="N408" s="11"/>
      <c r="O408" s="11"/>
      <c r="P408" s="127"/>
      <c r="Q408" s="137"/>
      <c r="R408" s="35" t="str">
        <f t="shared" ca="1" si="24"/>
        <v/>
      </c>
      <c r="S408" s="35" t="str">
        <f t="shared" si="25"/>
        <v/>
      </c>
      <c r="T408" s="35" t="str">
        <f t="shared" si="26"/>
        <v/>
      </c>
      <c r="U408" s="27" t="str">
        <f ca="1">IF(P408="Realizado","",IF(O408="Realizado","",IF(R408="","",IF(R408&lt;='2. Banco de Dados'!$G$8,"Você está dentro do prazo ótimo de contato com o (a) &amp;B8&amp;, não deixe o tempo passar, aproveite para fazer o follow up ainda hoje.",IF(R408&gt;'2. Banco de Dados'!$G$9,"O prazo aceitável para follow up já acabou, entre em contato com o(a) "&amp;B408&amp;" o quanto antes, afinal já fazem "&amp;R408&amp;" dias que você não tem qualquer tipo de contato",IF(R408&gt;'2. Banco de Dados'!$G$8,"Ligue para o "&amp;B408&amp;", você está dentro do prazo aceitável de contato, mas já fazem "&amp;R408&amp;" dias desde o seu último contato",""))))))</f>
        <v/>
      </c>
      <c r="V408" s="27" t="str">
        <f t="shared" si="27"/>
        <v/>
      </c>
      <c r="W408" s="138"/>
    </row>
    <row r="409" spans="2:23" ht="50.1" customHeight="1" x14ac:dyDescent="0.2">
      <c r="B409" s="131"/>
      <c r="C409" s="10" t="s">
        <v>5</v>
      </c>
      <c r="D409" s="10"/>
      <c r="E409" s="10"/>
      <c r="F409" s="11"/>
      <c r="G409" s="11"/>
      <c r="H409" s="11"/>
      <c r="I409" s="38"/>
      <c r="J409" s="132"/>
      <c r="K409" s="126"/>
      <c r="L409" s="11"/>
      <c r="M409" s="11"/>
      <c r="N409" s="11"/>
      <c r="O409" s="11"/>
      <c r="P409" s="127"/>
      <c r="Q409" s="137"/>
      <c r="R409" s="35" t="str">
        <f t="shared" ca="1" si="24"/>
        <v/>
      </c>
      <c r="S409" s="35" t="str">
        <f t="shared" si="25"/>
        <v/>
      </c>
      <c r="T409" s="35" t="str">
        <f t="shared" si="26"/>
        <v/>
      </c>
      <c r="U409" s="27" t="str">
        <f ca="1">IF(P409="Realizado","",IF(O409="Realizado","",IF(R409="","",IF(R409&lt;='2. Banco de Dados'!$G$8,"Você está dentro do prazo ótimo de contato com o (a) &amp;B8&amp;, não deixe o tempo passar, aproveite para fazer o follow up ainda hoje.",IF(R409&gt;'2. Banco de Dados'!$G$9,"O prazo aceitável para follow up já acabou, entre em contato com o(a) "&amp;B409&amp;" o quanto antes, afinal já fazem "&amp;R409&amp;" dias que você não tem qualquer tipo de contato",IF(R409&gt;'2. Banco de Dados'!$G$8,"Ligue para o "&amp;B409&amp;", você está dentro do prazo aceitável de contato, mas já fazem "&amp;R409&amp;" dias desde o seu último contato",""))))))</f>
        <v/>
      </c>
      <c r="V409" s="27" t="str">
        <f t="shared" si="27"/>
        <v/>
      </c>
      <c r="W409" s="138"/>
    </row>
    <row r="410" spans="2:23" ht="50.1" customHeight="1" x14ac:dyDescent="0.2">
      <c r="B410" s="131"/>
      <c r="C410" s="10" t="s">
        <v>5</v>
      </c>
      <c r="D410" s="10"/>
      <c r="E410" s="10"/>
      <c r="F410" s="11"/>
      <c r="G410" s="11"/>
      <c r="H410" s="11"/>
      <c r="I410" s="38"/>
      <c r="J410" s="132"/>
      <c r="K410" s="126"/>
      <c r="L410" s="11"/>
      <c r="M410" s="11"/>
      <c r="N410" s="11"/>
      <c r="O410" s="11"/>
      <c r="P410" s="127"/>
      <c r="Q410" s="137"/>
      <c r="R410" s="35" t="str">
        <f t="shared" ca="1" si="24"/>
        <v/>
      </c>
      <c r="S410" s="35" t="str">
        <f t="shared" si="25"/>
        <v/>
      </c>
      <c r="T410" s="35" t="str">
        <f t="shared" si="26"/>
        <v/>
      </c>
      <c r="U410" s="27" t="str">
        <f ca="1">IF(P410="Realizado","",IF(O410="Realizado","",IF(R410="","",IF(R410&lt;='2. Banco de Dados'!$G$8,"Você está dentro do prazo ótimo de contato com o (a) &amp;B8&amp;, não deixe o tempo passar, aproveite para fazer o follow up ainda hoje.",IF(R410&gt;'2. Banco de Dados'!$G$9,"O prazo aceitável para follow up já acabou, entre em contato com o(a) "&amp;B410&amp;" o quanto antes, afinal já fazem "&amp;R410&amp;" dias que você não tem qualquer tipo de contato",IF(R410&gt;'2. Banco de Dados'!$G$8,"Ligue para o "&amp;B410&amp;", você está dentro do prazo aceitável de contato, mas já fazem "&amp;R410&amp;" dias desde o seu último contato",""))))))</f>
        <v/>
      </c>
      <c r="V410" s="27" t="str">
        <f t="shared" si="27"/>
        <v/>
      </c>
      <c r="W410" s="138"/>
    </row>
    <row r="411" spans="2:23" ht="50.1" customHeight="1" x14ac:dyDescent="0.2">
      <c r="B411" s="131"/>
      <c r="C411" s="10" t="s">
        <v>5</v>
      </c>
      <c r="D411" s="10"/>
      <c r="E411" s="10"/>
      <c r="F411" s="11"/>
      <c r="G411" s="11"/>
      <c r="H411" s="11"/>
      <c r="I411" s="38"/>
      <c r="J411" s="132"/>
      <c r="K411" s="126"/>
      <c r="L411" s="11"/>
      <c r="M411" s="11"/>
      <c r="N411" s="11"/>
      <c r="O411" s="11"/>
      <c r="P411" s="127"/>
      <c r="Q411" s="137"/>
      <c r="R411" s="35" t="str">
        <f t="shared" ca="1" si="24"/>
        <v/>
      </c>
      <c r="S411" s="35" t="str">
        <f t="shared" si="25"/>
        <v/>
      </c>
      <c r="T411" s="35" t="str">
        <f t="shared" si="26"/>
        <v/>
      </c>
      <c r="U411" s="27" t="str">
        <f ca="1">IF(P411="Realizado","",IF(O411="Realizado","",IF(R411="","",IF(R411&lt;='2. Banco de Dados'!$G$8,"Você está dentro do prazo ótimo de contato com o (a) &amp;B8&amp;, não deixe o tempo passar, aproveite para fazer o follow up ainda hoje.",IF(R411&gt;'2. Banco de Dados'!$G$9,"O prazo aceitável para follow up já acabou, entre em contato com o(a) "&amp;B411&amp;" o quanto antes, afinal já fazem "&amp;R411&amp;" dias que você não tem qualquer tipo de contato",IF(R411&gt;'2. Banco de Dados'!$G$8,"Ligue para o "&amp;B411&amp;", você está dentro do prazo aceitável de contato, mas já fazem "&amp;R411&amp;" dias desde o seu último contato",""))))))</f>
        <v/>
      </c>
      <c r="V411" s="27" t="str">
        <f t="shared" si="27"/>
        <v/>
      </c>
      <c r="W411" s="138"/>
    </row>
    <row r="412" spans="2:23" ht="50.1" customHeight="1" x14ac:dyDescent="0.2">
      <c r="B412" s="131"/>
      <c r="C412" s="10" t="s">
        <v>5</v>
      </c>
      <c r="D412" s="10"/>
      <c r="E412" s="10"/>
      <c r="F412" s="11"/>
      <c r="G412" s="11"/>
      <c r="H412" s="11"/>
      <c r="I412" s="38"/>
      <c r="J412" s="132"/>
      <c r="K412" s="126"/>
      <c r="L412" s="11"/>
      <c r="M412" s="11"/>
      <c r="N412" s="11"/>
      <c r="O412" s="11"/>
      <c r="P412" s="127"/>
      <c r="Q412" s="137"/>
      <c r="R412" s="35" t="str">
        <f t="shared" ca="1" si="24"/>
        <v/>
      </c>
      <c r="S412" s="35" t="str">
        <f t="shared" si="25"/>
        <v/>
      </c>
      <c r="T412" s="35" t="str">
        <f t="shared" si="26"/>
        <v/>
      </c>
      <c r="U412" s="27" t="str">
        <f ca="1">IF(P412="Realizado","",IF(O412="Realizado","",IF(R412="","",IF(R412&lt;='2. Banco de Dados'!$G$8,"Você está dentro do prazo ótimo de contato com o (a) &amp;B8&amp;, não deixe o tempo passar, aproveite para fazer o follow up ainda hoje.",IF(R412&gt;'2. Banco de Dados'!$G$9,"O prazo aceitável para follow up já acabou, entre em contato com o(a) "&amp;B412&amp;" o quanto antes, afinal já fazem "&amp;R412&amp;" dias que você não tem qualquer tipo de contato",IF(R412&gt;'2. Banco de Dados'!$G$8,"Ligue para o "&amp;B412&amp;", você está dentro do prazo aceitável de contato, mas já fazem "&amp;R412&amp;" dias desde o seu último contato",""))))))</f>
        <v/>
      </c>
      <c r="V412" s="27" t="str">
        <f t="shared" si="27"/>
        <v/>
      </c>
      <c r="W412" s="138"/>
    </row>
    <row r="413" spans="2:23" ht="50.1" customHeight="1" x14ac:dyDescent="0.2">
      <c r="B413" s="131"/>
      <c r="C413" s="10" t="s">
        <v>5</v>
      </c>
      <c r="D413" s="10"/>
      <c r="E413" s="10"/>
      <c r="F413" s="11"/>
      <c r="G413" s="11"/>
      <c r="H413" s="11"/>
      <c r="I413" s="38"/>
      <c r="J413" s="132"/>
      <c r="K413" s="126"/>
      <c r="L413" s="11"/>
      <c r="M413" s="11"/>
      <c r="N413" s="11"/>
      <c r="O413" s="11"/>
      <c r="P413" s="127"/>
      <c r="Q413" s="137"/>
      <c r="R413" s="35" t="str">
        <f t="shared" ca="1" si="24"/>
        <v/>
      </c>
      <c r="S413" s="35" t="str">
        <f t="shared" si="25"/>
        <v/>
      </c>
      <c r="T413" s="35" t="str">
        <f t="shared" si="26"/>
        <v/>
      </c>
      <c r="U413" s="27" t="str">
        <f ca="1">IF(P413="Realizado","",IF(O413="Realizado","",IF(R413="","",IF(R413&lt;='2. Banco de Dados'!$G$8,"Você está dentro do prazo ótimo de contato com o (a) &amp;B8&amp;, não deixe o tempo passar, aproveite para fazer o follow up ainda hoje.",IF(R413&gt;'2. Banco de Dados'!$G$9,"O prazo aceitável para follow up já acabou, entre em contato com o(a) "&amp;B413&amp;" o quanto antes, afinal já fazem "&amp;R413&amp;" dias que você não tem qualquer tipo de contato",IF(R413&gt;'2. Banco de Dados'!$G$8,"Ligue para o "&amp;B413&amp;", você está dentro do prazo aceitável de contato, mas já fazem "&amp;R413&amp;" dias desde o seu último contato",""))))))</f>
        <v/>
      </c>
      <c r="V413" s="27" t="str">
        <f t="shared" si="27"/>
        <v/>
      </c>
      <c r="W413" s="138"/>
    </row>
    <row r="414" spans="2:23" ht="50.1" customHeight="1" x14ac:dyDescent="0.2">
      <c r="B414" s="131"/>
      <c r="C414" s="10" t="s">
        <v>5</v>
      </c>
      <c r="D414" s="10"/>
      <c r="E414" s="10"/>
      <c r="F414" s="11"/>
      <c r="G414" s="11"/>
      <c r="H414" s="11"/>
      <c r="I414" s="38"/>
      <c r="J414" s="132"/>
      <c r="K414" s="126"/>
      <c r="L414" s="11"/>
      <c r="M414" s="11"/>
      <c r="N414" s="11"/>
      <c r="O414" s="11"/>
      <c r="P414" s="127"/>
      <c r="Q414" s="137"/>
      <c r="R414" s="35" t="str">
        <f t="shared" ca="1" si="24"/>
        <v/>
      </c>
      <c r="S414" s="35" t="str">
        <f t="shared" si="25"/>
        <v/>
      </c>
      <c r="T414" s="35" t="str">
        <f t="shared" si="26"/>
        <v/>
      </c>
      <c r="U414" s="27" t="str">
        <f ca="1">IF(P414="Realizado","",IF(O414="Realizado","",IF(R414="","",IF(R414&lt;='2. Banco de Dados'!$G$8,"Você está dentro do prazo ótimo de contato com o (a) &amp;B8&amp;, não deixe o tempo passar, aproveite para fazer o follow up ainda hoje.",IF(R414&gt;'2. Banco de Dados'!$G$9,"O prazo aceitável para follow up já acabou, entre em contato com o(a) "&amp;B414&amp;" o quanto antes, afinal já fazem "&amp;R414&amp;" dias que você não tem qualquer tipo de contato",IF(R414&gt;'2. Banco de Dados'!$G$8,"Ligue para o "&amp;B414&amp;", você está dentro do prazo aceitável de contato, mas já fazem "&amp;R414&amp;" dias desde o seu último contato",""))))))</f>
        <v/>
      </c>
      <c r="V414" s="27" t="str">
        <f t="shared" si="27"/>
        <v/>
      </c>
      <c r="W414" s="138"/>
    </row>
    <row r="415" spans="2:23" ht="50.1" customHeight="1" x14ac:dyDescent="0.2">
      <c r="B415" s="131"/>
      <c r="C415" s="10" t="s">
        <v>5</v>
      </c>
      <c r="D415" s="10"/>
      <c r="E415" s="10"/>
      <c r="F415" s="11"/>
      <c r="G415" s="11"/>
      <c r="H415" s="11"/>
      <c r="I415" s="38"/>
      <c r="J415" s="132"/>
      <c r="K415" s="126"/>
      <c r="L415" s="11"/>
      <c r="M415" s="11"/>
      <c r="N415" s="11"/>
      <c r="O415" s="11"/>
      <c r="P415" s="127"/>
      <c r="Q415" s="137"/>
      <c r="R415" s="35" t="str">
        <f t="shared" ca="1" si="24"/>
        <v/>
      </c>
      <c r="S415" s="35" t="str">
        <f t="shared" si="25"/>
        <v/>
      </c>
      <c r="T415" s="35" t="str">
        <f t="shared" si="26"/>
        <v/>
      </c>
      <c r="U415" s="27" t="str">
        <f ca="1">IF(P415="Realizado","",IF(O415="Realizado","",IF(R415="","",IF(R415&lt;='2. Banco de Dados'!$G$8,"Você está dentro do prazo ótimo de contato com o (a) &amp;B8&amp;, não deixe o tempo passar, aproveite para fazer o follow up ainda hoje.",IF(R415&gt;'2. Banco de Dados'!$G$9,"O prazo aceitável para follow up já acabou, entre em contato com o(a) "&amp;B415&amp;" o quanto antes, afinal já fazem "&amp;R415&amp;" dias que você não tem qualquer tipo de contato",IF(R415&gt;'2. Banco de Dados'!$G$8,"Ligue para o "&amp;B415&amp;", você está dentro do prazo aceitável de contato, mas já fazem "&amp;R415&amp;" dias desde o seu último contato",""))))))</f>
        <v/>
      </c>
      <c r="V415" s="27" t="str">
        <f t="shared" si="27"/>
        <v/>
      </c>
      <c r="W415" s="138"/>
    </row>
    <row r="416" spans="2:23" ht="50.1" customHeight="1" x14ac:dyDescent="0.2">
      <c r="B416" s="131"/>
      <c r="C416" s="10" t="s">
        <v>5</v>
      </c>
      <c r="D416" s="10"/>
      <c r="E416" s="10"/>
      <c r="F416" s="11"/>
      <c r="G416" s="11"/>
      <c r="H416" s="11"/>
      <c r="I416" s="38"/>
      <c r="J416" s="132"/>
      <c r="K416" s="126"/>
      <c r="L416" s="11"/>
      <c r="M416" s="11"/>
      <c r="N416" s="11"/>
      <c r="O416" s="11"/>
      <c r="P416" s="127"/>
      <c r="Q416" s="137"/>
      <c r="R416" s="35" t="str">
        <f t="shared" ca="1" si="24"/>
        <v/>
      </c>
      <c r="S416" s="35" t="str">
        <f t="shared" si="25"/>
        <v/>
      </c>
      <c r="T416" s="35" t="str">
        <f t="shared" si="26"/>
        <v/>
      </c>
      <c r="U416" s="27" t="str">
        <f ca="1">IF(P416="Realizado","",IF(O416="Realizado","",IF(R416="","",IF(R416&lt;='2. Banco de Dados'!$G$8,"Você está dentro do prazo ótimo de contato com o (a) &amp;B8&amp;, não deixe o tempo passar, aproveite para fazer o follow up ainda hoje.",IF(R416&gt;'2. Banco de Dados'!$G$9,"O prazo aceitável para follow up já acabou, entre em contato com o(a) "&amp;B416&amp;" o quanto antes, afinal já fazem "&amp;R416&amp;" dias que você não tem qualquer tipo de contato",IF(R416&gt;'2. Banco de Dados'!$G$8,"Ligue para o "&amp;B416&amp;", você está dentro do prazo aceitável de contato, mas já fazem "&amp;R416&amp;" dias desde o seu último contato",""))))))</f>
        <v/>
      </c>
      <c r="V416" s="27" t="str">
        <f t="shared" si="27"/>
        <v/>
      </c>
      <c r="W416" s="138"/>
    </row>
    <row r="417" spans="2:23" ht="50.1" customHeight="1" x14ac:dyDescent="0.2">
      <c r="B417" s="131"/>
      <c r="C417" s="10" t="s">
        <v>5</v>
      </c>
      <c r="D417" s="10"/>
      <c r="E417" s="10"/>
      <c r="F417" s="11"/>
      <c r="G417" s="11"/>
      <c r="H417" s="11"/>
      <c r="I417" s="38"/>
      <c r="J417" s="132"/>
      <c r="K417" s="126"/>
      <c r="L417" s="11"/>
      <c r="M417" s="11"/>
      <c r="N417" s="11"/>
      <c r="O417" s="11"/>
      <c r="P417" s="127"/>
      <c r="Q417" s="137"/>
      <c r="R417" s="35" t="str">
        <f t="shared" ca="1" si="24"/>
        <v/>
      </c>
      <c r="S417" s="35" t="str">
        <f t="shared" si="25"/>
        <v/>
      </c>
      <c r="T417" s="35" t="str">
        <f t="shared" si="26"/>
        <v/>
      </c>
      <c r="U417" s="27" t="str">
        <f ca="1">IF(P417="Realizado","",IF(O417="Realizado","",IF(R417="","",IF(R417&lt;='2. Banco de Dados'!$G$8,"Você está dentro do prazo ótimo de contato com o (a) &amp;B8&amp;, não deixe o tempo passar, aproveite para fazer o follow up ainda hoje.",IF(R417&gt;'2. Banco de Dados'!$G$9,"O prazo aceitável para follow up já acabou, entre em contato com o(a) "&amp;B417&amp;" o quanto antes, afinal já fazem "&amp;R417&amp;" dias que você não tem qualquer tipo de contato",IF(R417&gt;'2. Banco de Dados'!$G$8,"Ligue para o "&amp;B417&amp;", você está dentro do prazo aceitável de contato, mas já fazem "&amp;R417&amp;" dias desde o seu último contato",""))))))</f>
        <v/>
      </c>
      <c r="V417" s="27" t="str">
        <f t="shared" si="27"/>
        <v/>
      </c>
      <c r="W417" s="138"/>
    </row>
    <row r="418" spans="2:23" ht="50.1" customHeight="1" x14ac:dyDescent="0.2">
      <c r="B418" s="131"/>
      <c r="C418" s="10" t="s">
        <v>5</v>
      </c>
      <c r="D418" s="10"/>
      <c r="E418" s="10"/>
      <c r="F418" s="11"/>
      <c r="G418" s="11"/>
      <c r="H418" s="11"/>
      <c r="I418" s="38"/>
      <c r="J418" s="132"/>
      <c r="K418" s="126"/>
      <c r="L418" s="11"/>
      <c r="M418" s="11"/>
      <c r="N418" s="11"/>
      <c r="O418" s="11"/>
      <c r="P418" s="127"/>
      <c r="Q418" s="137"/>
      <c r="R418" s="35" t="str">
        <f t="shared" ca="1" si="24"/>
        <v/>
      </c>
      <c r="S418" s="35" t="str">
        <f t="shared" si="25"/>
        <v/>
      </c>
      <c r="T418" s="35" t="str">
        <f t="shared" si="26"/>
        <v/>
      </c>
      <c r="U418" s="27" t="str">
        <f ca="1">IF(P418="Realizado","",IF(O418="Realizado","",IF(R418="","",IF(R418&lt;='2. Banco de Dados'!$G$8,"Você está dentro do prazo ótimo de contato com o (a) &amp;B8&amp;, não deixe o tempo passar, aproveite para fazer o follow up ainda hoje.",IF(R418&gt;'2. Banco de Dados'!$G$9,"O prazo aceitável para follow up já acabou, entre em contato com o(a) "&amp;B418&amp;" o quanto antes, afinal já fazem "&amp;R418&amp;" dias que você não tem qualquer tipo de contato",IF(R418&gt;'2. Banco de Dados'!$G$8,"Ligue para o "&amp;B418&amp;", você está dentro do prazo aceitável de contato, mas já fazem "&amp;R418&amp;" dias desde o seu último contato",""))))))</f>
        <v/>
      </c>
      <c r="V418" s="27" t="str">
        <f t="shared" si="27"/>
        <v/>
      </c>
      <c r="W418" s="138"/>
    </row>
    <row r="419" spans="2:23" ht="50.1" customHeight="1" x14ac:dyDescent="0.2">
      <c r="B419" s="131"/>
      <c r="C419" s="10" t="s">
        <v>5</v>
      </c>
      <c r="D419" s="10"/>
      <c r="E419" s="10"/>
      <c r="F419" s="11"/>
      <c r="G419" s="11"/>
      <c r="H419" s="11"/>
      <c r="I419" s="38"/>
      <c r="J419" s="132"/>
      <c r="K419" s="126"/>
      <c r="L419" s="11"/>
      <c r="M419" s="11"/>
      <c r="N419" s="11"/>
      <c r="O419" s="11"/>
      <c r="P419" s="127"/>
      <c r="Q419" s="137"/>
      <c r="R419" s="35" t="str">
        <f t="shared" ca="1" si="24"/>
        <v/>
      </c>
      <c r="S419" s="35" t="str">
        <f t="shared" si="25"/>
        <v/>
      </c>
      <c r="T419" s="35" t="str">
        <f t="shared" si="26"/>
        <v/>
      </c>
      <c r="U419" s="27" t="str">
        <f ca="1">IF(P419="Realizado","",IF(O419="Realizado","",IF(R419="","",IF(R419&lt;='2. Banco de Dados'!$G$8,"Você está dentro do prazo ótimo de contato com o (a) &amp;B8&amp;, não deixe o tempo passar, aproveite para fazer o follow up ainda hoje.",IF(R419&gt;'2. Banco de Dados'!$G$9,"O prazo aceitável para follow up já acabou, entre em contato com o(a) "&amp;B419&amp;" o quanto antes, afinal já fazem "&amp;R419&amp;" dias que você não tem qualquer tipo de contato",IF(R419&gt;'2. Banco de Dados'!$G$8,"Ligue para o "&amp;B419&amp;", você está dentro do prazo aceitável de contato, mas já fazem "&amp;R419&amp;" dias desde o seu último contato",""))))))</f>
        <v/>
      </c>
      <c r="V419" s="27" t="str">
        <f t="shared" si="27"/>
        <v/>
      </c>
      <c r="W419" s="138"/>
    </row>
    <row r="420" spans="2:23" ht="50.1" customHeight="1" x14ac:dyDescent="0.2">
      <c r="B420" s="131"/>
      <c r="C420" s="10" t="s">
        <v>5</v>
      </c>
      <c r="D420" s="10"/>
      <c r="E420" s="10"/>
      <c r="F420" s="11"/>
      <c r="G420" s="11"/>
      <c r="H420" s="11"/>
      <c r="I420" s="38"/>
      <c r="J420" s="132"/>
      <c r="K420" s="126"/>
      <c r="L420" s="11"/>
      <c r="M420" s="11"/>
      <c r="N420" s="11"/>
      <c r="O420" s="11"/>
      <c r="P420" s="127"/>
      <c r="Q420" s="137"/>
      <c r="R420" s="35" t="str">
        <f t="shared" ca="1" si="24"/>
        <v/>
      </c>
      <c r="S420" s="35" t="str">
        <f t="shared" si="25"/>
        <v/>
      </c>
      <c r="T420" s="35" t="str">
        <f t="shared" si="26"/>
        <v/>
      </c>
      <c r="U420" s="27" t="str">
        <f ca="1">IF(P420="Realizado","",IF(O420="Realizado","",IF(R420="","",IF(R420&lt;='2. Banco de Dados'!$G$8,"Você está dentro do prazo ótimo de contato com o (a) &amp;B8&amp;, não deixe o tempo passar, aproveite para fazer o follow up ainda hoje.",IF(R420&gt;'2. Banco de Dados'!$G$9,"O prazo aceitável para follow up já acabou, entre em contato com o(a) "&amp;B420&amp;" o quanto antes, afinal já fazem "&amp;R420&amp;" dias que você não tem qualquer tipo de contato",IF(R420&gt;'2. Banco de Dados'!$G$8,"Ligue para o "&amp;B420&amp;", você está dentro do prazo aceitável de contato, mas já fazem "&amp;R420&amp;" dias desde o seu último contato",""))))))</f>
        <v/>
      </c>
      <c r="V420" s="27" t="str">
        <f t="shared" si="27"/>
        <v/>
      </c>
      <c r="W420" s="138"/>
    </row>
    <row r="421" spans="2:23" ht="50.1" customHeight="1" x14ac:dyDescent="0.2">
      <c r="B421" s="131"/>
      <c r="C421" s="10" t="s">
        <v>5</v>
      </c>
      <c r="D421" s="10"/>
      <c r="E421" s="10"/>
      <c r="F421" s="11"/>
      <c r="G421" s="11"/>
      <c r="H421" s="11"/>
      <c r="I421" s="38"/>
      <c r="J421" s="132"/>
      <c r="K421" s="126"/>
      <c r="L421" s="11"/>
      <c r="M421" s="11"/>
      <c r="N421" s="11"/>
      <c r="O421" s="11"/>
      <c r="P421" s="127"/>
      <c r="Q421" s="137"/>
      <c r="R421" s="35" t="str">
        <f t="shared" ca="1" si="24"/>
        <v/>
      </c>
      <c r="S421" s="35" t="str">
        <f t="shared" si="25"/>
        <v/>
      </c>
      <c r="T421" s="35" t="str">
        <f t="shared" si="26"/>
        <v/>
      </c>
      <c r="U421" s="27" t="str">
        <f ca="1">IF(P421="Realizado","",IF(O421="Realizado","",IF(R421="","",IF(R421&lt;='2. Banco de Dados'!$G$8,"Você está dentro do prazo ótimo de contato com o (a) &amp;B8&amp;, não deixe o tempo passar, aproveite para fazer o follow up ainda hoje.",IF(R421&gt;'2. Banco de Dados'!$G$9,"O prazo aceitável para follow up já acabou, entre em contato com o(a) "&amp;B421&amp;" o quanto antes, afinal já fazem "&amp;R421&amp;" dias que você não tem qualquer tipo de contato",IF(R421&gt;'2. Banco de Dados'!$G$8,"Ligue para o "&amp;B421&amp;", você está dentro do prazo aceitável de contato, mas já fazem "&amp;R421&amp;" dias desde o seu último contato",""))))))</f>
        <v/>
      </c>
      <c r="V421" s="27" t="str">
        <f t="shared" si="27"/>
        <v/>
      </c>
      <c r="W421" s="138"/>
    </row>
    <row r="422" spans="2:23" ht="50.1" customHeight="1" x14ac:dyDescent="0.2">
      <c r="B422" s="131"/>
      <c r="C422" s="10" t="s">
        <v>5</v>
      </c>
      <c r="D422" s="10"/>
      <c r="E422" s="10"/>
      <c r="F422" s="11"/>
      <c r="G422" s="11"/>
      <c r="H422" s="11"/>
      <c r="I422" s="38"/>
      <c r="J422" s="132"/>
      <c r="K422" s="126"/>
      <c r="L422" s="11"/>
      <c r="M422" s="11"/>
      <c r="N422" s="11"/>
      <c r="O422" s="11"/>
      <c r="P422" s="127"/>
      <c r="Q422" s="137"/>
      <c r="R422" s="35" t="str">
        <f t="shared" ca="1" si="24"/>
        <v/>
      </c>
      <c r="S422" s="35" t="str">
        <f t="shared" si="25"/>
        <v/>
      </c>
      <c r="T422" s="35" t="str">
        <f t="shared" si="26"/>
        <v/>
      </c>
      <c r="U422" s="27" t="str">
        <f ca="1">IF(P422="Realizado","",IF(O422="Realizado","",IF(R422="","",IF(R422&lt;='2. Banco de Dados'!$G$8,"Você está dentro do prazo ótimo de contato com o (a) &amp;B8&amp;, não deixe o tempo passar, aproveite para fazer o follow up ainda hoje.",IF(R422&gt;'2. Banco de Dados'!$G$9,"O prazo aceitável para follow up já acabou, entre em contato com o(a) "&amp;B422&amp;" o quanto antes, afinal já fazem "&amp;R422&amp;" dias que você não tem qualquer tipo de contato",IF(R422&gt;'2. Banco de Dados'!$G$8,"Ligue para o "&amp;B422&amp;", você está dentro do prazo aceitável de contato, mas já fazem "&amp;R422&amp;" dias desde o seu último contato",""))))))</f>
        <v/>
      </c>
      <c r="V422" s="27" t="str">
        <f t="shared" si="27"/>
        <v/>
      </c>
      <c r="W422" s="138"/>
    </row>
    <row r="423" spans="2:23" ht="50.1" customHeight="1" x14ac:dyDescent="0.2">
      <c r="B423" s="131"/>
      <c r="C423" s="10" t="s">
        <v>5</v>
      </c>
      <c r="D423" s="10"/>
      <c r="E423" s="10"/>
      <c r="F423" s="11"/>
      <c r="G423" s="11"/>
      <c r="H423" s="11"/>
      <c r="I423" s="38"/>
      <c r="J423" s="132"/>
      <c r="K423" s="126"/>
      <c r="L423" s="11"/>
      <c r="M423" s="11"/>
      <c r="N423" s="11"/>
      <c r="O423" s="11"/>
      <c r="P423" s="127"/>
      <c r="Q423" s="137"/>
      <c r="R423" s="35" t="str">
        <f t="shared" ca="1" si="24"/>
        <v/>
      </c>
      <c r="S423" s="35" t="str">
        <f t="shared" si="25"/>
        <v/>
      </c>
      <c r="T423" s="35" t="str">
        <f t="shared" si="26"/>
        <v/>
      </c>
      <c r="U423" s="27" t="str">
        <f ca="1">IF(P423="Realizado","",IF(O423="Realizado","",IF(R423="","",IF(R423&lt;='2. Banco de Dados'!$G$8,"Você está dentro do prazo ótimo de contato com o (a) &amp;B8&amp;, não deixe o tempo passar, aproveite para fazer o follow up ainda hoje.",IF(R423&gt;'2. Banco de Dados'!$G$9,"O prazo aceitável para follow up já acabou, entre em contato com o(a) "&amp;B423&amp;" o quanto antes, afinal já fazem "&amp;R423&amp;" dias que você não tem qualquer tipo de contato",IF(R423&gt;'2. Banco de Dados'!$G$8,"Ligue para o "&amp;B423&amp;", você está dentro do prazo aceitável de contato, mas já fazem "&amp;R423&amp;" dias desde o seu último contato",""))))))</f>
        <v/>
      </c>
      <c r="V423" s="27" t="str">
        <f t="shared" si="27"/>
        <v/>
      </c>
      <c r="W423" s="138"/>
    </row>
    <row r="424" spans="2:23" ht="50.1" customHeight="1" x14ac:dyDescent="0.2">
      <c r="B424" s="131"/>
      <c r="C424" s="10" t="s">
        <v>5</v>
      </c>
      <c r="D424" s="10"/>
      <c r="E424" s="10"/>
      <c r="F424" s="11"/>
      <c r="G424" s="11"/>
      <c r="H424" s="11"/>
      <c r="I424" s="38"/>
      <c r="J424" s="132"/>
      <c r="K424" s="126"/>
      <c r="L424" s="11"/>
      <c r="M424" s="11"/>
      <c r="N424" s="11"/>
      <c r="O424" s="11"/>
      <c r="P424" s="127"/>
      <c r="Q424" s="137"/>
      <c r="R424" s="35" t="str">
        <f t="shared" ca="1" si="24"/>
        <v/>
      </c>
      <c r="S424" s="35" t="str">
        <f t="shared" si="25"/>
        <v/>
      </c>
      <c r="T424" s="35" t="str">
        <f t="shared" si="26"/>
        <v/>
      </c>
      <c r="U424" s="27" t="str">
        <f ca="1">IF(P424="Realizado","",IF(O424="Realizado","",IF(R424="","",IF(R424&lt;='2. Banco de Dados'!$G$8,"Você está dentro do prazo ótimo de contato com o (a) &amp;B8&amp;, não deixe o tempo passar, aproveite para fazer o follow up ainda hoje.",IF(R424&gt;'2. Banco de Dados'!$G$9,"O prazo aceitável para follow up já acabou, entre em contato com o(a) "&amp;B424&amp;" o quanto antes, afinal já fazem "&amp;R424&amp;" dias que você não tem qualquer tipo de contato",IF(R424&gt;'2. Banco de Dados'!$G$8,"Ligue para o "&amp;B424&amp;", você está dentro do prazo aceitável de contato, mas já fazem "&amp;R424&amp;" dias desde o seu último contato",""))))))</f>
        <v/>
      </c>
      <c r="V424" s="27" t="str">
        <f t="shared" si="27"/>
        <v/>
      </c>
      <c r="W424" s="138"/>
    </row>
    <row r="425" spans="2:23" ht="50.1" customHeight="1" x14ac:dyDescent="0.2">
      <c r="B425" s="131"/>
      <c r="C425" s="10" t="s">
        <v>5</v>
      </c>
      <c r="D425" s="10"/>
      <c r="E425" s="10"/>
      <c r="F425" s="11"/>
      <c r="G425" s="11"/>
      <c r="H425" s="11"/>
      <c r="I425" s="38"/>
      <c r="J425" s="132"/>
      <c r="K425" s="126"/>
      <c r="L425" s="11"/>
      <c r="M425" s="11"/>
      <c r="N425" s="11"/>
      <c r="O425" s="11"/>
      <c r="P425" s="127"/>
      <c r="Q425" s="137"/>
      <c r="R425" s="35" t="str">
        <f t="shared" ca="1" si="24"/>
        <v/>
      </c>
      <c r="S425" s="35" t="str">
        <f t="shared" si="25"/>
        <v/>
      </c>
      <c r="T425" s="35" t="str">
        <f t="shared" si="26"/>
        <v/>
      </c>
      <c r="U425" s="27" t="str">
        <f ca="1">IF(P425="Realizado","",IF(O425="Realizado","",IF(R425="","",IF(R425&lt;='2. Banco de Dados'!$G$8,"Você está dentro do prazo ótimo de contato com o (a) &amp;B8&amp;, não deixe o tempo passar, aproveite para fazer o follow up ainda hoje.",IF(R425&gt;'2. Banco de Dados'!$G$9,"O prazo aceitável para follow up já acabou, entre em contato com o(a) "&amp;B425&amp;" o quanto antes, afinal já fazem "&amp;R425&amp;" dias que você não tem qualquer tipo de contato",IF(R425&gt;'2. Banco de Dados'!$G$8,"Ligue para o "&amp;B425&amp;", você está dentro do prazo aceitável de contato, mas já fazem "&amp;R425&amp;" dias desde o seu último contato",""))))))</f>
        <v/>
      </c>
      <c r="V425" s="27" t="str">
        <f t="shared" si="27"/>
        <v/>
      </c>
      <c r="W425" s="138"/>
    </row>
    <row r="426" spans="2:23" ht="50.1" customHeight="1" x14ac:dyDescent="0.2">
      <c r="B426" s="131"/>
      <c r="C426" s="10" t="s">
        <v>5</v>
      </c>
      <c r="D426" s="10"/>
      <c r="E426" s="10"/>
      <c r="F426" s="11"/>
      <c r="G426" s="11"/>
      <c r="H426" s="11"/>
      <c r="I426" s="38"/>
      <c r="J426" s="132"/>
      <c r="K426" s="126"/>
      <c r="L426" s="11"/>
      <c r="M426" s="11"/>
      <c r="N426" s="11"/>
      <c r="O426" s="11"/>
      <c r="P426" s="127"/>
      <c r="Q426" s="137"/>
      <c r="R426" s="35" t="str">
        <f t="shared" ca="1" si="24"/>
        <v/>
      </c>
      <c r="S426" s="35" t="str">
        <f t="shared" si="25"/>
        <v/>
      </c>
      <c r="T426" s="35" t="str">
        <f t="shared" si="26"/>
        <v/>
      </c>
      <c r="U426" s="27" t="str">
        <f ca="1">IF(P426="Realizado","",IF(O426="Realizado","",IF(R426="","",IF(R426&lt;='2. Banco de Dados'!$G$8,"Você está dentro do prazo ótimo de contato com o (a) &amp;B8&amp;, não deixe o tempo passar, aproveite para fazer o follow up ainda hoje.",IF(R426&gt;'2. Banco de Dados'!$G$9,"O prazo aceitável para follow up já acabou, entre em contato com o(a) "&amp;B426&amp;" o quanto antes, afinal já fazem "&amp;R426&amp;" dias que você não tem qualquer tipo de contato",IF(R426&gt;'2. Banco de Dados'!$G$8,"Ligue para o "&amp;B426&amp;", você está dentro do prazo aceitável de contato, mas já fazem "&amp;R426&amp;" dias desde o seu último contato",""))))))</f>
        <v/>
      </c>
      <c r="V426" s="27" t="str">
        <f t="shared" si="27"/>
        <v/>
      </c>
      <c r="W426" s="138"/>
    </row>
    <row r="427" spans="2:23" ht="50.1" customHeight="1" x14ac:dyDescent="0.2">
      <c r="B427" s="131"/>
      <c r="C427" s="10" t="s">
        <v>5</v>
      </c>
      <c r="D427" s="10"/>
      <c r="E427" s="10"/>
      <c r="F427" s="11"/>
      <c r="G427" s="11"/>
      <c r="H427" s="11"/>
      <c r="I427" s="38"/>
      <c r="J427" s="132"/>
      <c r="K427" s="126"/>
      <c r="L427" s="11"/>
      <c r="M427" s="11"/>
      <c r="N427" s="11"/>
      <c r="O427" s="11"/>
      <c r="P427" s="127"/>
      <c r="Q427" s="137"/>
      <c r="R427" s="35" t="str">
        <f t="shared" ca="1" si="24"/>
        <v/>
      </c>
      <c r="S427" s="35" t="str">
        <f t="shared" si="25"/>
        <v/>
      </c>
      <c r="T427" s="35" t="str">
        <f t="shared" si="26"/>
        <v/>
      </c>
      <c r="U427" s="27" t="str">
        <f ca="1">IF(P427="Realizado","",IF(O427="Realizado","",IF(R427="","",IF(R427&lt;='2. Banco de Dados'!$G$8,"Você está dentro do prazo ótimo de contato com o (a) &amp;B8&amp;, não deixe o tempo passar, aproveite para fazer o follow up ainda hoje.",IF(R427&gt;'2. Banco de Dados'!$G$9,"O prazo aceitável para follow up já acabou, entre em contato com o(a) "&amp;B427&amp;" o quanto antes, afinal já fazem "&amp;R427&amp;" dias que você não tem qualquer tipo de contato",IF(R427&gt;'2. Banco de Dados'!$G$8,"Ligue para o "&amp;B427&amp;", você está dentro do prazo aceitável de contato, mas já fazem "&amp;R427&amp;" dias desde o seu último contato",""))))))</f>
        <v/>
      </c>
      <c r="V427" s="27" t="str">
        <f t="shared" si="27"/>
        <v/>
      </c>
      <c r="W427" s="138"/>
    </row>
    <row r="428" spans="2:23" ht="50.1" customHeight="1" x14ac:dyDescent="0.2">
      <c r="B428" s="131"/>
      <c r="C428" s="10" t="s">
        <v>5</v>
      </c>
      <c r="D428" s="10"/>
      <c r="E428" s="10"/>
      <c r="F428" s="11"/>
      <c r="G428" s="11"/>
      <c r="H428" s="11"/>
      <c r="I428" s="38"/>
      <c r="J428" s="132"/>
      <c r="K428" s="126"/>
      <c r="L428" s="11"/>
      <c r="M428" s="11"/>
      <c r="N428" s="11"/>
      <c r="O428" s="11"/>
      <c r="P428" s="127"/>
      <c r="Q428" s="137"/>
      <c r="R428" s="35" t="str">
        <f t="shared" ca="1" si="24"/>
        <v/>
      </c>
      <c r="S428" s="35" t="str">
        <f t="shared" si="25"/>
        <v/>
      </c>
      <c r="T428" s="35" t="str">
        <f t="shared" si="26"/>
        <v/>
      </c>
      <c r="U428" s="27" t="str">
        <f ca="1">IF(P428="Realizado","",IF(O428="Realizado","",IF(R428="","",IF(R428&lt;='2. Banco de Dados'!$G$8,"Você está dentro do prazo ótimo de contato com o (a) &amp;B8&amp;, não deixe o tempo passar, aproveite para fazer o follow up ainda hoje.",IF(R428&gt;'2. Banco de Dados'!$G$9,"O prazo aceitável para follow up já acabou, entre em contato com o(a) "&amp;B428&amp;" o quanto antes, afinal já fazem "&amp;R428&amp;" dias que você não tem qualquer tipo de contato",IF(R428&gt;'2. Banco de Dados'!$G$8,"Ligue para o "&amp;B428&amp;", você está dentro do prazo aceitável de contato, mas já fazem "&amp;R428&amp;" dias desde o seu último contato",""))))))</f>
        <v/>
      </c>
      <c r="V428" s="27" t="str">
        <f t="shared" si="27"/>
        <v/>
      </c>
      <c r="W428" s="138"/>
    </row>
    <row r="429" spans="2:23" ht="50.1" customHeight="1" x14ac:dyDescent="0.2">
      <c r="B429" s="131"/>
      <c r="C429" s="10" t="s">
        <v>5</v>
      </c>
      <c r="D429" s="10"/>
      <c r="E429" s="10"/>
      <c r="F429" s="11"/>
      <c r="G429" s="11"/>
      <c r="H429" s="11"/>
      <c r="I429" s="38"/>
      <c r="J429" s="132"/>
      <c r="K429" s="126"/>
      <c r="L429" s="11"/>
      <c r="M429" s="11"/>
      <c r="N429" s="11"/>
      <c r="O429" s="11"/>
      <c r="P429" s="127"/>
      <c r="Q429" s="137"/>
      <c r="R429" s="35" t="str">
        <f t="shared" ca="1" si="24"/>
        <v/>
      </c>
      <c r="S429" s="35" t="str">
        <f t="shared" si="25"/>
        <v/>
      </c>
      <c r="T429" s="35" t="str">
        <f t="shared" si="26"/>
        <v/>
      </c>
      <c r="U429" s="27" t="str">
        <f ca="1">IF(P429="Realizado","",IF(O429="Realizado","",IF(R429="","",IF(R429&lt;='2. Banco de Dados'!$G$8,"Você está dentro do prazo ótimo de contato com o (a) &amp;B8&amp;, não deixe o tempo passar, aproveite para fazer o follow up ainda hoje.",IF(R429&gt;'2. Banco de Dados'!$G$9,"O prazo aceitável para follow up já acabou, entre em contato com o(a) "&amp;B429&amp;" o quanto antes, afinal já fazem "&amp;R429&amp;" dias que você não tem qualquer tipo de contato",IF(R429&gt;'2. Banco de Dados'!$G$8,"Ligue para o "&amp;B429&amp;", você está dentro do prazo aceitável de contato, mas já fazem "&amp;R429&amp;" dias desde o seu último contato",""))))))</f>
        <v/>
      </c>
      <c r="V429" s="27" t="str">
        <f t="shared" si="27"/>
        <v/>
      </c>
      <c r="W429" s="138"/>
    </row>
    <row r="430" spans="2:23" ht="50.1" customHeight="1" x14ac:dyDescent="0.2">
      <c r="B430" s="131"/>
      <c r="C430" s="10" t="s">
        <v>5</v>
      </c>
      <c r="D430" s="10"/>
      <c r="E430" s="10"/>
      <c r="F430" s="11"/>
      <c r="G430" s="11"/>
      <c r="H430" s="11"/>
      <c r="I430" s="38"/>
      <c r="J430" s="132"/>
      <c r="K430" s="126"/>
      <c r="L430" s="11"/>
      <c r="M430" s="11"/>
      <c r="N430" s="11"/>
      <c r="O430" s="11"/>
      <c r="P430" s="127"/>
      <c r="Q430" s="137"/>
      <c r="R430" s="35" t="str">
        <f t="shared" ca="1" si="24"/>
        <v/>
      </c>
      <c r="S430" s="35" t="str">
        <f t="shared" si="25"/>
        <v/>
      </c>
      <c r="T430" s="35" t="str">
        <f t="shared" si="26"/>
        <v/>
      </c>
      <c r="U430" s="27" t="str">
        <f ca="1">IF(P430="Realizado","",IF(O430="Realizado","",IF(R430="","",IF(R430&lt;='2. Banco de Dados'!$G$8,"Você está dentro do prazo ótimo de contato com o (a) &amp;B8&amp;, não deixe o tempo passar, aproveite para fazer o follow up ainda hoje.",IF(R430&gt;'2. Banco de Dados'!$G$9,"O prazo aceitável para follow up já acabou, entre em contato com o(a) "&amp;B430&amp;" o quanto antes, afinal já fazem "&amp;R430&amp;" dias que você não tem qualquer tipo de contato",IF(R430&gt;'2. Banco de Dados'!$G$8,"Ligue para o "&amp;B430&amp;", você está dentro do prazo aceitável de contato, mas já fazem "&amp;R430&amp;" dias desde o seu último contato",""))))))</f>
        <v/>
      </c>
      <c r="V430" s="27" t="str">
        <f t="shared" si="27"/>
        <v/>
      </c>
      <c r="W430" s="138"/>
    </row>
    <row r="431" spans="2:23" ht="50.1" customHeight="1" x14ac:dyDescent="0.2">
      <c r="B431" s="131"/>
      <c r="C431" s="10" t="s">
        <v>5</v>
      </c>
      <c r="D431" s="10"/>
      <c r="E431" s="10"/>
      <c r="F431" s="11"/>
      <c r="G431" s="11"/>
      <c r="H431" s="11"/>
      <c r="I431" s="38"/>
      <c r="J431" s="132"/>
      <c r="K431" s="126"/>
      <c r="L431" s="11"/>
      <c r="M431" s="11"/>
      <c r="N431" s="11"/>
      <c r="O431" s="11"/>
      <c r="P431" s="127"/>
      <c r="Q431" s="137"/>
      <c r="R431" s="35" t="str">
        <f t="shared" ca="1" si="24"/>
        <v/>
      </c>
      <c r="S431" s="35" t="str">
        <f t="shared" si="25"/>
        <v/>
      </c>
      <c r="T431" s="35" t="str">
        <f t="shared" si="26"/>
        <v/>
      </c>
      <c r="U431" s="27" t="str">
        <f ca="1">IF(P431="Realizado","",IF(O431="Realizado","",IF(R431="","",IF(R431&lt;='2. Banco de Dados'!$G$8,"Você está dentro do prazo ótimo de contato com o (a) &amp;B8&amp;, não deixe o tempo passar, aproveite para fazer o follow up ainda hoje.",IF(R431&gt;'2. Banco de Dados'!$G$9,"O prazo aceitável para follow up já acabou, entre em contato com o(a) "&amp;B431&amp;" o quanto antes, afinal já fazem "&amp;R431&amp;" dias que você não tem qualquer tipo de contato",IF(R431&gt;'2. Banco de Dados'!$G$8,"Ligue para o "&amp;B431&amp;", você está dentro do prazo aceitável de contato, mas já fazem "&amp;R431&amp;" dias desde o seu último contato",""))))))</f>
        <v/>
      </c>
      <c r="V431" s="27" t="str">
        <f t="shared" si="27"/>
        <v/>
      </c>
      <c r="W431" s="138"/>
    </row>
    <row r="432" spans="2:23" ht="50.1" customHeight="1" x14ac:dyDescent="0.2">
      <c r="B432" s="131"/>
      <c r="C432" s="10" t="s">
        <v>5</v>
      </c>
      <c r="D432" s="10"/>
      <c r="E432" s="10"/>
      <c r="F432" s="11"/>
      <c r="G432" s="11"/>
      <c r="H432" s="11"/>
      <c r="I432" s="38"/>
      <c r="J432" s="132"/>
      <c r="K432" s="126"/>
      <c r="L432" s="11"/>
      <c r="M432" s="11"/>
      <c r="N432" s="11"/>
      <c r="O432" s="11"/>
      <c r="P432" s="127"/>
      <c r="Q432" s="137"/>
      <c r="R432" s="35" t="str">
        <f t="shared" ca="1" si="24"/>
        <v/>
      </c>
      <c r="S432" s="35" t="str">
        <f t="shared" si="25"/>
        <v/>
      </c>
      <c r="T432" s="35" t="str">
        <f t="shared" si="26"/>
        <v/>
      </c>
      <c r="U432" s="27" t="str">
        <f ca="1">IF(P432="Realizado","",IF(O432="Realizado","",IF(R432="","",IF(R432&lt;='2. Banco de Dados'!$G$8,"Você está dentro do prazo ótimo de contato com o (a) &amp;B8&amp;, não deixe o tempo passar, aproveite para fazer o follow up ainda hoje.",IF(R432&gt;'2. Banco de Dados'!$G$9,"O prazo aceitável para follow up já acabou, entre em contato com o(a) "&amp;B432&amp;" o quanto antes, afinal já fazem "&amp;R432&amp;" dias que você não tem qualquer tipo de contato",IF(R432&gt;'2. Banco de Dados'!$G$8,"Ligue para o "&amp;B432&amp;", você está dentro do prazo aceitável de contato, mas já fazem "&amp;R432&amp;" dias desde o seu último contato",""))))))</f>
        <v/>
      </c>
      <c r="V432" s="27" t="str">
        <f t="shared" si="27"/>
        <v/>
      </c>
      <c r="W432" s="138"/>
    </row>
    <row r="433" spans="2:23" ht="50.1" customHeight="1" x14ac:dyDescent="0.2">
      <c r="B433" s="131"/>
      <c r="C433" s="10" t="s">
        <v>5</v>
      </c>
      <c r="D433" s="10"/>
      <c r="E433" s="10"/>
      <c r="F433" s="11"/>
      <c r="G433" s="11"/>
      <c r="H433" s="11"/>
      <c r="I433" s="38"/>
      <c r="J433" s="132"/>
      <c r="K433" s="126"/>
      <c r="L433" s="11"/>
      <c r="M433" s="11"/>
      <c r="N433" s="11"/>
      <c r="O433" s="11"/>
      <c r="P433" s="127"/>
      <c r="Q433" s="137"/>
      <c r="R433" s="35" t="str">
        <f t="shared" ca="1" si="24"/>
        <v/>
      </c>
      <c r="S433" s="35" t="str">
        <f t="shared" si="25"/>
        <v/>
      </c>
      <c r="T433" s="35" t="str">
        <f t="shared" si="26"/>
        <v/>
      </c>
      <c r="U433" s="27" t="str">
        <f ca="1">IF(P433="Realizado","",IF(O433="Realizado","",IF(R433="","",IF(R433&lt;='2. Banco de Dados'!$G$8,"Você está dentro do prazo ótimo de contato com o (a) &amp;B8&amp;, não deixe o tempo passar, aproveite para fazer o follow up ainda hoje.",IF(R433&gt;'2. Banco de Dados'!$G$9,"O prazo aceitável para follow up já acabou, entre em contato com o(a) "&amp;B433&amp;" o quanto antes, afinal já fazem "&amp;R433&amp;" dias que você não tem qualquer tipo de contato",IF(R433&gt;'2. Banco de Dados'!$G$8,"Ligue para o "&amp;B433&amp;", você está dentro do prazo aceitável de contato, mas já fazem "&amp;R433&amp;" dias desde o seu último contato",""))))))</f>
        <v/>
      </c>
      <c r="V433" s="27" t="str">
        <f t="shared" si="27"/>
        <v/>
      </c>
      <c r="W433" s="138"/>
    </row>
    <row r="434" spans="2:23" ht="50.1" customHeight="1" x14ac:dyDescent="0.2">
      <c r="B434" s="131"/>
      <c r="C434" s="10" t="s">
        <v>5</v>
      </c>
      <c r="D434" s="10"/>
      <c r="E434" s="10"/>
      <c r="F434" s="11"/>
      <c r="G434" s="11"/>
      <c r="H434" s="11"/>
      <c r="I434" s="38"/>
      <c r="J434" s="132"/>
      <c r="K434" s="126"/>
      <c r="L434" s="11"/>
      <c r="M434" s="11"/>
      <c r="N434" s="11"/>
      <c r="O434" s="11"/>
      <c r="P434" s="127"/>
      <c r="Q434" s="137"/>
      <c r="R434" s="35" t="str">
        <f t="shared" ca="1" si="24"/>
        <v/>
      </c>
      <c r="S434" s="35" t="str">
        <f t="shared" si="25"/>
        <v/>
      </c>
      <c r="T434" s="35" t="str">
        <f t="shared" si="26"/>
        <v/>
      </c>
      <c r="U434" s="27" t="str">
        <f ca="1">IF(P434="Realizado","",IF(O434="Realizado","",IF(R434="","",IF(R434&lt;='2. Banco de Dados'!$G$8,"Você está dentro do prazo ótimo de contato com o (a) &amp;B8&amp;, não deixe o tempo passar, aproveite para fazer o follow up ainda hoje.",IF(R434&gt;'2. Banco de Dados'!$G$9,"O prazo aceitável para follow up já acabou, entre em contato com o(a) "&amp;B434&amp;" o quanto antes, afinal já fazem "&amp;R434&amp;" dias que você não tem qualquer tipo de contato",IF(R434&gt;'2. Banco de Dados'!$G$8,"Ligue para o "&amp;B434&amp;", você está dentro do prazo aceitável de contato, mas já fazem "&amp;R434&amp;" dias desde o seu último contato",""))))))</f>
        <v/>
      </c>
      <c r="V434" s="27" t="str">
        <f t="shared" si="27"/>
        <v/>
      </c>
      <c r="W434" s="138"/>
    </row>
    <row r="435" spans="2:23" ht="50.1" customHeight="1" x14ac:dyDescent="0.2">
      <c r="B435" s="131"/>
      <c r="C435" s="10" t="s">
        <v>5</v>
      </c>
      <c r="D435" s="10"/>
      <c r="E435" s="10"/>
      <c r="F435" s="11"/>
      <c r="G435" s="11"/>
      <c r="H435" s="11"/>
      <c r="I435" s="38"/>
      <c r="J435" s="132"/>
      <c r="K435" s="126"/>
      <c r="L435" s="11"/>
      <c r="M435" s="11"/>
      <c r="N435" s="11"/>
      <c r="O435" s="11"/>
      <c r="P435" s="127"/>
      <c r="Q435" s="137"/>
      <c r="R435" s="35" t="str">
        <f t="shared" ca="1" si="24"/>
        <v/>
      </c>
      <c r="S435" s="35" t="str">
        <f t="shared" si="25"/>
        <v/>
      </c>
      <c r="T435" s="35" t="str">
        <f t="shared" si="26"/>
        <v/>
      </c>
      <c r="U435" s="27" t="str">
        <f ca="1">IF(P435="Realizado","",IF(O435="Realizado","",IF(R435="","",IF(R435&lt;='2. Banco de Dados'!$G$8,"Você está dentro do prazo ótimo de contato com o (a) &amp;B8&amp;, não deixe o tempo passar, aproveite para fazer o follow up ainda hoje.",IF(R435&gt;'2. Banco de Dados'!$G$9,"O prazo aceitável para follow up já acabou, entre em contato com o(a) "&amp;B435&amp;" o quanto antes, afinal já fazem "&amp;R435&amp;" dias que você não tem qualquer tipo de contato",IF(R435&gt;'2. Banco de Dados'!$G$8,"Ligue para o "&amp;B435&amp;", você está dentro do prazo aceitável de contato, mas já fazem "&amp;R435&amp;" dias desde o seu último contato",""))))))</f>
        <v/>
      </c>
      <c r="V435" s="27" t="str">
        <f t="shared" si="27"/>
        <v/>
      </c>
      <c r="W435" s="138"/>
    </row>
    <row r="436" spans="2:23" ht="50.1" customHeight="1" x14ac:dyDescent="0.2">
      <c r="B436" s="131"/>
      <c r="C436" s="10" t="s">
        <v>5</v>
      </c>
      <c r="D436" s="10"/>
      <c r="E436" s="10"/>
      <c r="F436" s="11"/>
      <c r="G436" s="11"/>
      <c r="H436" s="11"/>
      <c r="I436" s="38"/>
      <c r="J436" s="132"/>
      <c r="K436" s="126"/>
      <c r="L436" s="11"/>
      <c r="M436" s="11"/>
      <c r="N436" s="11"/>
      <c r="O436" s="11"/>
      <c r="P436" s="127"/>
      <c r="Q436" s="137"/>
      <c r="R436" s="35" t="str">
        <f t="shared" ca="1" si="24"/>
        <v/>
      </c>
      <c r="S436" s="35" t="str">
        <f t="shared" si="25"/>
        <v/>
      </c>
      <c r="T436" s="35" t="str">
        <f t="shared" si="26"/>
        <v/>
      </c>
      <c r="U436" s="27" t="str">
        <f ca="1">IF(P436="Realizado","",IF(O436="Realizado","",IF(R436="","",IF(R436&lt;='2. Banco de Dados'!$G$8,"Você está dentro do prazo ótimo de contato com o (a) &amp;B8&amp;, não deixe o tempo passar, aproveite para fazer o follow up ainda hoje.",IF(R436&gt;'2. Banco de Dados'!$G$9,"O prazo aceitável para follow up já acabou, entre em contato com o(a) "&amp;B436&amp;" o quanto antes, afinal já fazem "&amp;R436&amp;" dias que você não tem qualquer tipo de contato",IF(R436&gt;'2. Banco de Dados'!$G$8,"Ligue para o "&amp;B436&amp;", você está dentro do prazo aceitável de contato, mas já fazem "&amp;R436&amp;" dias desde o seu último contato",""))))))</f>
        <v/>
      </c>
      <c r="V436" s="27" t="str">
        <f t="shared" si="27"/>
        <v/>
      </c>
      <c r="W436" s="138"/>
    </row>
    <row r="437" spans="2:23" ht="50.1" customHeight="1" x14ac:dyDescent="0.2">
      <c r="B437" s="131"/>
      <c r="C437" s="10" t="s">
        <v>5</v>
      </c>
      <c r="D437" s="10"/>
      <c r="E437" s="10"/>
      <c r="F437" s="11"/>
      <c r="G437" s="11"/>
      <c r="H437" s="11"/>
      <c r="I437" s="38"/>
      <c r="J437" s="132"/>
      <c r="K437" s="126"/>
      <c r="L437" s="11"/>
      <c r="M437" s="11"/>
      <c r="N437" s="11"/>
      <c r="O437" s="11"/>
      <c r="P437" s="127"/>
      <c r="Q437" s="137"/>
      <c r="R437" s="35" t="str">
        <f t="shared" ca="1" si="24"/>
        <v/>
      </c>
      <c r="S437" s="35" t="str">
        <f t="shared" si="25"/>
        <v/>
      </c>
      <c r="T437" s="35" t="str">
        <f t="shared" si="26"/>
        <v/>
      </c>
      <c r="U437" s="27" t="str">
        <f ca="1">IF(P437="Realizado","",IF(O437="Realizado","",IF(R437="","",IF(R437&lt;='2. Banco de Dados'!$G$8,"Você está dentro do prazo ótimo de contato com o (a) &amp;B8&amp;, não deixe o tempo passar, aproveite para fazer o follow up ainda hoje.",IF(R437&gt;'2. Banco de Dados'!$G$9,"O prazo aceitável para follow up já acabou, entre em contato com o(a) "&amp;B437&amp;" o quanto antes, afinal já fazem "&amp;R437&amp;" dias que você não tem qualquer tipo de contato",IF(R437&gt;'2. Banco de Dados'!$G$8,"Ligue para o "&amp;B437&amp;", você está dentro do prazo aceitável de contato, mas já fazem "&amp;R437&amp;" dias desde o seu último contato",""))))))</f>
        <v/>
      </c>
      <c r="V437" s="27" t="str">
        <f t="shared" si="27"/>
        <v/>
      </c>
      <c r="W437" s="138"/>
    </row>
    <row r="438" spans="2:23" ht="50.1" customHeight="1" x14ac:dyDescent="0.2">
      <c r="B438" s="131"/>
      <c r="C438" s="10" t="s">
        <v>5</v>
      </c>
      <c r="D438" s="10"/>
      <c r="E438" s="10"/>
      <c r="F438" s="11"/>
      <c r="G438" s="11"/>
      <c r="H438" s="11"/>
      <c r="I438" s="38"/>
      <c r="J438" s="132"/>
      <c r="K438" s="126"/>
      <c r="L438" s="11"/>
      <c r="M438" s="11"/>
      <c r="N438" s="11"/>
      <c r="O438" s="11"/>
      <c r="P438" s="127"/>
      <c r="Q438" s="137"/>
      <c r="R438" s="35" t="str">
        <f t="shared" ca="1" si="24"/>
        <v/>
      </c>
      <c r="S438" s="35" t="str">
        <f t="shared" si="25"/>
        <v/>
      </c>
      <c r="T438" s="35" t="str">
        <f t="shared" si="26"/>
        <v/>
      </c>
      <c r="U438" s="27" t="str">
        <f ca="1">IF(P438="Realizado","",IF(O438="Realizado","",IF(R438="","",IF(R438&lt;='2. Banco de Dados'!$G$8,"Você está dentro do prazo ótimo de contato com o (a) &amp;B8&amp;, não deixe o tempo passar, aproveite para fazer o follow up ainda hoje.",IF(R438&gt;'2. Banco de Dados'!$G$9,"O prazo aceitável para follow up já acabou, entre em contato com o(a) "&amp;B438&amp;" o quanto antes, afinal já fazem "&amp;R438&amp;" dias que você não tem qualquer tipo de contato",IF(R438&gt;'2. Banco de Dados'!$G$8,"Ligue para o "&amp;B438&amp;", você está dentro do prazo aceitável de contato, mas já fazem "&amp;R438&amp;" dias desde o seu último contato",""))))))</f>
        <v/>
      </c>
      <c r="V438" s="27" t="str">
        <f t="shared" si="27"/>
        <v/>
      </c>
      <c r="W438" s="138"/>
    </row>
    <row r="439" spans="2:23" ht="50.1" customHeight="1" x14ac:dyDescent="0.2">
      <c r="B439" s="131"/>
      <c r="C439" s="10" t="s">
        <v>5</v>
      </c>
      <c r="D439" s="10"/>
      <c r="E439" s="10"/>
      <c r="F439" s="11"/>
      <c r="G439" s="11"/>
      <c r="H439" s="11"/>
      <c r="I439" s="38"/>
      <c r="J439" s="132"/>
      <c r="K439" s="126"/>
      <c r="L439" s="11"/>
      <c r="M439" s="11"/>
      <c r="N439" s="11"/>
      <c r="O439" s="11"/>
      <c r="P439" s="127"/>
      <c r="Q439" s="137"/>
      <c r="R439" s="35" t="str">
        <f t="shared" ca="1" si="24"/>
        <v/>
      </c>
      <c r="S439" s="35" t="str">
        <f t="shared" si="25"/>
        <v/>
      </c>
      <c r="T439" s="35" t="str">
        <f t="shared" si="26"/>
        <v/>
      </c>
      <c r="U439" s="27" t="str">
        <f ca="1">IF(P439="Realizado","",IF(O439="Realizado","",IF(R439="","",IF(R439&lt;='2. Banco de Dados'!$G$8,"Você está dentro do prazo ótimo de contato com o (a) &amp;B8&amp;, não deixe o tempo passar, aproveite para fazer o follow up ainda hoje.",IF(R439&gt;'2. Banco de Dados'!$G$9,"O prazo aceitável para follow up já acabou, entre em contato com o(a) "&amp;B439&amp;" o quanto antes, afinal já fazem "&amp;R439&amp;" dias que você não tem qualquer tipo de contato",IF(R439&gt;'2. Banco de Dados'!$G$8,"Ligue para o "&amp;B439&amp;", você está dentro do prazo aceitável de contato, mas já fazem "&amp;R439&amp;" dias desde o seu último contato",""))))))</f>
        <v/>
      </c>
      <c r="V439" s="27" t="str">
        <f t="shared" si="27"/>
        <v/>
      </c>
      <c r="W439" s="138"/>
    </row>
    <row r="440" spans="2:23" ht="50.1" customHeight="1" x14ac:dyDescent="0.2">
      <c r="B440" s="131"/>
      <c r="C440" s="10" t="s">
        <v>5</v>
      </c>
      <c r="D440" s="10"/>
      <c r="E440" s="10"/>
      <c r="F440" s="11"/>
      <c r="G440" s="11"/>
      <c r="H440" s="11"/>
      <c r="I440" s="38"/>
      <c r="J440" s="132"/>
      <c r="K440" s="126"/>
      <c r="L440" s="11"/>
      <c r="M440" s="11"/>
      <c r="N440" s="11"/>
      <c r="O440" s="11"/>
      <c r="P440" s="127"/>
      <c r="Q440" s="137"/>
      <c r="R440" s="35" t="str">
        <f t="shared" ca="1" si="24"/>
        <v/>
      </c>
      <c r="S440" s="35" t="str">
        <f t="shared" si="25"/>
        <v/>
      </c>
      <c r="T440" s="35" t="str">
        <f t="shared" si="26"/>
        <v/>
      </c>
      <c r="U440" s="27" t="str">
        <f ca="1">IF(P440="Realizado","",IF(O440="Realizado","",IF(R440="","",IF(R440&lt;='2. Banco de Dados'!$G$8,"Você está dentro do prazo ótimo de contato com o (a) &amp;B8&amp;, não deixe o tempo passar, aproveite para fazer o follow up ainda hoje.",IF(R440&gt;'2. Banco de Dados'!$G$9,"O prazo aceitável para follow up já acabou, entre em contato com o(a) "&amp;B440&amp;" o quanto antes, afinal já fazem "&amp;R440&amp;" dias que você não tem qualquer tipo de contato",IF(R440&gt;'2. Banco de Dados'!$G$8,"Ligue para o "&amp;B440&amp;", você está dentro do prazo aceitável de contato, mas já fazem "&amp;R440&amp;" dias desde o seu último contato",""))))))</f>
        <v/>
      </c>
      <c r="V440" s="27" t="str">
        <f t="shared" si="27"/>
        <v/>
      </c>
      <c r="W440" s="138"/>
    </row>
    <row r="441" spans="2:23" ht="50.1" customHeight="1" x14ac:dyDescent="0.2">
      <c r="B441" s="131"/>
      <c r="C441" s="10" t="s">
        <v>5</v>
      </c>
      <c r="D441" s="10"/>
      <c r="E441" s="10"/>
      <c r="F441" s="11"/>
      <c r="G441" s="11"/>
      <c r="H441" s="11"/>
      <c r="I441" s="38"/>
      <c r="J441" s="132"/>
      <c r="K441" s="126"/>
      <c r="L441" s="11"/>
      <c r="M441" s="11"/>
      <c r="N441" s="11"/>
      <c r="O441" s="11"/>
      <c r="P441" s="127"/>
      <c r="Q441" s="137"/>
      <c r="R441" s="35" t="str">
        <f t="shared" ca="1" si="24"/>
        <v/>
      </c>
      <c r="S441" s="35" t="str">
        <f t="shared" si="25"/>
        <v/>
      </c>
      <c r="T441" s="35" t="str">
        <f t="shared" si="26"/>
        <v/>
      </c>
      <c r="U441" s="27" t="str">
        <f ca="1">IF(P441="Realizado","",IF(O441="Realizado","",IF(R441="","",IF(R441&lt;='2. Banco de Dados'!$G$8,"Você está dentro do prazo ótimo de contato com o (a) &amp;B8&amp;, não deixe o tempo passar, aproveite para fazer o follow up ainda hoje.",IF(R441&gt;'2. Banco de Dados'!$G$9,"O prazo aceitável para follow up já acabou, entre em contato com o(a) "&amp;B441&amp;" o quanto antes, afinal já fazem "&amp;R441&amp;" dias que você não tem qualquer tipo de contato",IF(R441&gt;'2. Banco de Dados'!$G$8,"Ligue para o "&amp;B441&amp;", você está dentro do prazo aceitável de contato, mas já fazem "&amp;R441&amp;" dias desde o seu último contato",""))))))</f>
        <v/>
      </c>
      <c r="V441" s="27" t="str">
        <f t="shared" si="27"/>
        <v/>
      </c>
      <c r="W441" s="138"/>
    </row>
    <row r="442" spans="2:23" ht="50.1" customHeight="1" x14ac:dyDescent="0.2">
      <c r="B442" s="131"/>
      <c r="C442" s="10" t="s">
        <v>5</v>
      </c>
      <c r="D442" s="10"/>
      <c r="E442" s="10"/>
      <c r="F442" s="11"/>
      <c r="G442" s="11"/>
      <c r="H442" s="11"/>
      <c r="I442" s="38"/>
      <c r="J442" s="132"/>
      <c r="K442" s="126"/>
      <c r="L442" s="11"/>
      <c r="M442" s="11"/>
      <c r="N442" s="11"/>
      <c r="O442" s="11"/>
      <c r="P442" s="127"/>
      <c r="Q442" s="137"/>
      <c r="R442" s="35" t="str">
        <f t="shared" ca="1" si="24"/>
        <v/>
      </c>
      <c r="S442" s="35" t="str">
        <f t="shared" si="25"/>
        <v/>
      </c>
      <c r="T442" s="35" t="str">
        <f t="shared" si="26"/>
        <v/>
      </c>
      <c r="U442" s="27" t="str">
        <f ca="1">IF(P442="Realizado","",IF(O442="Realizado","",IF(R442="","",IF(R442&lt;='2. Banco de Dados'!$G$8,"Você está dentro do prazo ótimo de contato com o (a) &amp;B8&amp;, não deixe o tempo passar, aproveite para fazer o follow up ainda hoje.",IF(R442&gt;'2. Banco de Dados'!$G$9,"O prazo aceitável para follow up já acabou, entre em contato com o(a) "&amp;B442&amp;" o quanto antes, afinal já fazem "&amp;R442&amp;" dias que você não tem qualquer tipo de contato",IF(R442&gt;'2. Banco de Dados'!$G$8,"Ligue para o "&amp;B442&amp;", você está dentro do prazo aceitável de contato, mas já fazem "&amp;R442&amp;" dias desde o seu último contato",""))))))</f>
        <v/>
      </c>
      <c r="V442" s="27" t="str">
        <f t="shared" si="27"/>
        <v/>
      </c>
      <c r="W442" s="138"/>
    </row>
    <row r="443" spans="2:23" ht="50.1" customHeight="1" x14ac:dyDescent="0.2">
      <c r="B443" s="131"/>
      <c r="C443" s="10" t="s">
        <v>5</v>
      </c>
      <c r="D443" s="10"/>
      <c r="E443" s="10"/>
      <c r="F443" s="11"/>
      <c r="G443" s="11"/>
      <c r="H443" s="11"/>
      <c r="I443" s="38"/>
      <c r="J443" s="132"/>
      <c r="K443" s="126"/>
      <c r="L443" s="11"/>
      <c r="M443" s="11"/>
      <c r="N443" s="11"/>
      <c r="O443" s="11"/>
      <c r="P443" s="127"/>
      <c r="Q443" s="137"/>
      <c r="R443" s="35" t="str">
        <f t="shared" ca="1" si="24"/>
        <v/>
      </c>
      <c r="S443" s="35" t="str">
        <f t="shared" si="25"/>
        <v/>
      </c>
      <c r="T443" s="35" t="str">
        <f t="shared" si="26"/>
        <v/>
      </c>
      <c r="U443" s="27" t="str">
        <f ca="1">IF(P443="Realizado","",IF(O443="Realizado","",IF(R443="","",IF(R443&lt;='2. Banco de Dados'!$G$8,"Você está dentro do prazo ótimo de contato com o (a) &amp;B8&amp;, não deixe o tempo passar, aproveite para fazer o follow up ainda hoje.",IF(R443&gt;'2. Banco de Dados'!$G$9,"O prazo aceitável para follow up já acabou, entre em contato com o(a) "&amp;B443&amp;" o quanto antes, afinal já fazem "&amp;R443&amp;" dias que você não tem qualquer tipo de contato",IF(R443&gt;'2. Banco de Dados'!$G$8,"Ligue para o "&amp;B443&amp;", você está dentro do prazo aceitável de contato, mas já fazem "&amp;R443&amp;" dias desde o seu último contato",""))))))</f>
        <v/>
      </c>
      <c r="V443" s="27" t="str">
        <f t="shared" si="27"/>
        <v/>
      </c>
      <c r="W443" s="138"/>
    </row>
    <row r="444" spans="2:23" ht="50.1" customHeight="1" x14ac:dyDescent="0.2">
      <c r="B444" s="131"/>
      <c r="C444" s="10" t="s">
        <v>5</v>
      </c>
      <c r="D444" s="10"/>
      <c r="E444" s="10"/>
      <c r="F444" s="11"/>
      <c r="G444" s="11"/>
      <c r="H444" s="11"/>
      <c r="I444" s="38"/>
      <c r="J444" s="132"/>
      <c r="K444" s="126"/>
      <c r="L444" s="11"/>
      <c r="M444" s="11"/>
      <c r="N444" s="11"/>
      <c r="O444" s="11"/>
      <c r="P444" s="127"/>
      <c r="Q444" s="137"/>
      <c r="R444" s="35" t="str">
        <f t="shared" ca="1" si="24"/>
        <v/>
      </c>
      <c r="S444" s="35" t="str">
        <f t="shared" si="25"/>
        <v/>
      </c>
      <c r="T444" s="35" t="str">
        <f t="shared" si="26"/>
        <v/>
      </c>
      <c r="U444" s="27" t="str">
        <f ca="1">IF(P444="Realizado","",IF(O444="Realizado","",IF(R444="","",IF(R444&lt;='2. Banco de Dados'!$G$8,"Você está dentro do prazo ótimo de contato com o (a) &amp;B8&amp;, não deixe o tempo passar, aproveite para fazer o follow up ainda hoje.",IF(R444&gt;'2. Banco de Dados'!$G$9,"O prazo aceitável para follow up já acabou, entre em contato com o(a) "&amp;B444&amp;" o quanto antes, afinal já fazem "&amp;R444&amp;" dias que você não tem qualquer tipo de contato",IF(R444&gt;'2. Banco de Dados'!$G$8,"Ligue para o "&amp;B444&amp;", você está dentro do prazo aceitável de contato, mas já fazem "&amp;R444&amp;" dias desde o seu último contato",""))))))</f>
        <v/>
      </c>
      <c r="V444" s="27" t="str">
        <f t="shared" si="27"/>
        <v/>
      </c>
      <c r="W444" s="138"/>
    </row>
    <row r="445" spans="2:23" ht="50.1" customHeight="1" x14ac:dyDescent="0.2">
      <c r="B445" s="131"/>
      <c r="C445" s="10" t="s">
        <v>5</v>
      </c>
      <c r="D445" s="10"/>
      <c r="E445" s="10"/>
      <c r="F445" s="11"/>
      <c r="G445" s="11"/>
      <c r="H445" s="11"/>
      <c r="I445" s="38"/>
      <c r="J445" s="132"/>
      <c r="K445" s="126"/>
      <c r="L445" s="11"/>
      <c r="M445" s="11"/>
      <c r="N445" s="11"/>
      <c r="O445" s="11"/>
      <c r="P445" s="127"/>
      <c r="Q445" s="137"/>
      <c r="R445" s="35" t="str">
        <f t="shared" ca="1" si="24"/>
        <v/>
      </c>
      <c r="S445" s="35" t="str">
        <f t="shared" si="25"/>
        <v/>
      </c>
      <c r="T445" s="35" t="str">
        <f t="shared" si="26"/>
        <v/>
      </c>
      <c r="U445" s="27" t="str">
        <f ca="1">IF(P445="Realizado","",IF(O445="Realizado","",IF(R445="","",IF(R445&lt;='2. Banco de Dados'!$G$8,"Você está dentro do prazo ótimo de contato com o (a) &amp;B8&amp;, não deixe o tempo passar, aproveite para fazer o follow up ainda hoje.",IF(R445&gt;'2. Banco de Dados'!$G$9,"O prazo aceitável para follow up já acabou, entre em contato com o(a) "&amp;B445&amp;" o quanto antes, afinal já fazem "&amp;R445&amp;" dias que você não tem qualquer tipo de contato",IF(R445&gt;'2. Banco de Dados'!$G$8,"Ligue para o "&amp;B445&amp;", você está dentro do prazo aceitável de contato, mas já fazem "&amp;R445&amp;" dias desde o seu último contato",""))))))</f>
        <v/>
      </c>
      <c r="V445" s="27" t="str">
        <f t="shared" si="27"/>
        <v/>
      </c>
      <c r="W445" s="138"/>
    </row>
    <row r="446" spans="2:23" ht="50.1" customHeight="1" x14ac:dyDescent="0.2">
      <c r="B446" s="131"/>
      <c r="C446" s="10" t="s">
        <v>5</v>
      </c>
      <c r="D446" s="10"/>
      <c r="E446" s="10"/>
      <c r="F446" s="11"/>
      <c r="G446" s="11"/>
      <c r="H446" s="11"/>
      <c r="I446" s="38"/>
      <c r="J446" s="132"/>
      <c r="K446" s="126"/>
      <c r="L446" s="11"/>
      <c r="M446" s="11"/>
      <c r="N446" s="11"/>
      <c r="O446" s="11"/>
      <c r="P446" s="127"/>
      <c r="Q446" s="137"/>
      <c r="R446" s="35" t="str">
        <f t="shared" ca="1" si="24"/>
        <v/>
      </c>
      <c r="S446" s="35" t="str">
        <f t="shared" si="25"/>
        <v/>
      </c>
      <c r="T446" s="35" t="str">
        <f t="shared" si="26"/>
        <v/>
      </c>
      <c r="U446" s="27" t="str">
        <f ca="1">IF(P446="Realizado","",IF(O446="Realizado","",IF(R446="","",IF(R446&lt;='2. Banco de Dados'!$G$8,"Você está dentro do prazo ótimo de contato com o (a) &amp;B8&amp;, não deixe o tempo passar, aproveite para fazer o follow up ainda hoje.",IF(R446&gt;'2. Banco de Dados'!$G$9,"O prazo aceitável para follow up já acabou, entre em contato com o(a) "&amp;B446&amp;" o quanto antes, afinal já fazem "&amp;R446&amp;" dias que você não tem qualquer tipo de contato",IF(R446&gt;'2. Banco de Dados'!$G$8,"Ligue para o "&amp;B446&amp;", você está dentro do prazo aceitável de contato, mas já fazem "&amp;R446&amp;" dias desde o seu último contato",""))))))</f>
        <v/>
      </c>
      <c r="V446" s="27" t="str">
        <f t="shared" si="27"/>
        <v/>
      </c>
      <c r="W446" s="138"/>
    </row>
    <row r="447" spans="2:23" ht="50.1" customHeight="1" x14ac:dyDescent="0.2">
      <c r="B447" s="131"/>
      <c r="C447" s="10" t="s">
        <v>5</v>
      </c>
      <c r="D447" s="10"/>
      <c r="E447" s="10"/>
      <c r="F447" s="11"/>
      <c r="G447" s="11"/>
      <c r="H447" s="11"/>
      <c r="I447" s="38"/>
      <c r="J447" s="132"/>
      <c r="K447" s="126"/>
      <c r="L447" s="11"/>
      <c r="M447" s="11"/>
      <c r="N447" s="11"/>
      <c r="O447" s="11"/>
      <c r="P447" s="127"/>
      <c r="Q447" s="137"/>
      <c r="R447" s="35" t="str">
        <f t="shared" ca="1" si="24"/>
        <v/>
      </c>
      <c r="S447" s="35" t="str">
        <f t="shared" si="25"/>
        <v/>
      </c>
      <c r="T447" s="35" t="str">
        <f t="shared" si="26"/>
        <v/>
      </c>
      <c r="U447" s="27" t="str">
        <f ca="1">IF(P447="Realizado","",IF(O447="Realizado","",IF(R447="","",IF(R447&lt;='2. Banco de Dados'!$G$8,"Você está dentro do prazo ótimo de contato com o (a) &amp;B8&amp;, não deixe o tempo passar, aproveite para fazer o follow up ainda hoje.",IF(R447&gt;'2. Banco de Dados'!$G$9,"O prazo aceitável para follow up já acabou, entre em contato com o(a) "&amp;B447&amp;" o quanto antes, afinal já fazem "&amp;R447&amp;" dias que você não tem qualquer tipo de contato",IF(R447&gt;'2. Banco de Dados'!$G$8,"Ligue para o "&amp;B447&amp;", você está dentro do prazo aceitável de contato, mas já fazem "&amp;R447&amp;" dias desde o seu último contato",""))))))</f>
        <v/>
      </c>
      <c r="V447" s="27" t="str">
        <f t="shared" si="27"/>
        <v/>
      </c>
      <c r="W447" s="138"/>
    </row>
    <row r="448" spans="2:23" ht="50.1" customHeight="1" x14ac:dyDescent="0.2">
      <c r="B448" s="131"/>
      <c r="C448" s="10" t="s">
        <v>5</v>
      </c>
      <c r="D448" s="10"/>
      <c r="E448" s="10"/>
      <c r="F448" s="11"/>
      <c r="G448" s="11"/>
      <c r="H448" s="11"/>
      <c r="I448" s="38"/>
      <c r="J448" s="132"/>
      <c r="K448" s="126"/>
      <c r="L448" s="11"/>
      <c r="M448" s="11"/>
      <c r="N448" s="11"/>
      <c r="O448" s="11"/>
      <c r="P448" s="127"/>
      <c r="Q448" s="137"/>
      <c r="R448" s="35" t="str">
        <f t="shared" ca="1" si="24"/>
        <v/>
      </c>
      <c r="S448" s="35" t="str">
        <f t="shared" si="25"/>
        <v/>
      </c>
      <c r="T448" s="35" t="str">
        <f t="shared" si="26"/>
        <v/>
      </c>
      <c r="U448" s="27" t="str">
        <f ca="1">IF(P448="Realizado","",IF(O448="Realizado","",IF(R448="","",IF(R448&lt;='2. Banco de Dados'!$G$8,"Você está dentro do prazo ótimo de contato com o (a) &amp;B8&amp;, não deixe o tempo passar, aproveite para fazer o follow up ainda hoje.",IF(R448&gt;'2. Banco de Dados'!$G$9,"O prazo aceitável para follow up já acabou, entre em contato com o(a) "&amp;B448&amp;" o quanto antes, afinal já fazem "&amp;R448&amp;" dias que você não tem qualquer tipo de contato",IF(R448&gt;'2. Banco de Dados'!$G$8,"Ligue para o "&amp;B448&amp;", você está dentro do prazo aceitável de contato, mas já fazem "&amp;R448&amp;" dias desde o seu último contato",""))))))</f>
        <v/>
      </c>
      <c r="V448" s="27" t="str">
        <f t="shared" si="27"/>
        <v/>
      </c>
      <c r="W448" s="138"/>
    </row>
    <row r="449" spans="2:23" ht="50.1" customHeight="1" x14ac:dyDescent="0.2">
      <c r="B449" s="131"/>
      <c r="C449" s="10" t="s">
        <v>5</v>
      </c>
      <c r="D449" s="10"/>
      <c r="E449" s="10"/>
      <c r="F449" s="11"/>
      <c r="G449" s="11"/>
      <c r="H449" s="11"/>
      <c r="I449" s="38"/>
      <c r="J449" s="132"/>
      <c r="K449" s="126"/>
      <c r="L449" s="11"/>
      <c r="M449" s="11"/>
      <c r="N449" s="11"/>
      <c r="O449" s="11"/>
      <c r="P449" s="127"/>
      <c r="Q449" s="137"/>
      <c r="R449" s="35" t="str">
        <f t="shared" ca="1" si="24"/>
        <v/>
      </c>
      <c r="S449" s="35" t="str">
        <f t="shared" si="25"/>
        <v/>
      </c>
      <c r="T449" s="35" t="str">
        <f t="shared" si="26"/>
        <v/>
      </c>
      <c r="U449" s="27" t="str">
        <f ca="1">IF(P449="Realizado","",IF(O449="Realizado","",IF(R449="","",IF(R449&lt;='2. Banco de Dados'!$G$8,"Você está dentro do prazo ótimo de contato com o (a) &amp;B8&amp;, não deixe o tempo passar, aproveite para fazer o follow up ainda hoje.",IF(R449&gt;'2. Banco de Dados'!$G$9,"O prazo aceitável para follow up já acabou, entre em contato com o(a) "&amp;B449&amp;" o quanto antes, afinal já fazem "&amp;R449&amp;" dias que você não tem qualquer tipo de contato",IF(R449&gt;'2. Banco de Dados'!$G$8,"Ligue para o "&amp;B449&amp;", você está dentro do prazo aceitável de contato, mas já fazem "&amp;R449&amp;" dias desde o seu último contato",""))))))</f>
        <v/>
      </c>
      <c r="V449" s="27" t="str">
        <f t="shared" si="27"/>
        <v/>
      </c>
      <c r="W449" s="138"/>
    </row>
    <row r="450" spans="2:23" ht="50.1" customHeight="1" x14ac:dyDescent="0.2">
      <c r="B450" s="131"/>
      <c r="C450" s="10" t="s">
        <v>5</v>
      </c>
      <c r="D450" s="10"/>
      <c r="E450" s="10"/>
      <c r="F450" s="11"/>
      <c r="G450" s="11"/>
      <c r="H450" s="11"/>
      <c r="I450" s="38"/>
      <c r="J450" s="132"/>
      <c r="K450" s="126"/>
      <c r="L450" s="11"/>
      <c r="M450" s="11"/>
      <c r="N450" s="11"/>
      <c r="O450" s="11"/>
      <c r="P450" s="127"/>
      <c r="Q450" s="137"/>
      <c r="R450" s="35" t="str">
        <f t="shared" ca="1" si="24"/>
        <v/>
      </c>
      <c r="S450" s="35" t="str">
        <f t="shared" si="25"/>
        <v/>
      </c>
      <c r="T450" s="35" t="str">
        <f t="shared" si="26"/>
        <v/>
      </c>
      <c r="U450" s="27" t="str">
        <f ca="1">IF(P450="Realizado","",IF(O450="Realizado","",IF(R450="","",IF(R450&lt;='2. Banco de Dados'!$G$8,"Você está dentro do prazo ótimo de contato com o (a) &amp;B8&amp;, não deixe o tempo passar, aproveite para fazer o follow up ainda hoje.",IF(R450&gt;'2. Banco de Dados'!$G$9,"O prazo aceitável para follow up já acabou, entre em contato com o(a) "&amp;B450&amp;" o quanto antes, afinal já fazem "&amp;R450&amp;" dias que você não tem qualquer tipo de contato",IF(R450&gt;'2. Banco de Dados'!$G$8,"Ligue para o "&amp;B450&amp;", você está dentro do prazo aceitável de contato, mas já fazem "&amp;R450&amp;" dias desde o seu último contato",""))))))</f>
        <v/>
      </c>
      <c r="V450" s="27" t="str">
        <f t="shared" si="27"/>
        <v/>
      </c>
      <c r="W450" s="138"/>
    </row>
    <row r="451" spans="2:23" ht="50.1" customHeight="1" x14ac:dyDescent="0.2">
      <c r="B451" s="131"/>
      <c r="C451" s="10" t="s">
        <v>5</v>
      </c>
      <c r="D451" s="10"/>
      <c r="E451" s="10"/>
      <c r="F451" s="11"/>
      <c r="G451" s="11"/>
      <c r="H451" s="11"/>
      <c r="I451" s="38"/>
      <c r="J451" s="132"/>
      <c r="K451" s="126"/>
      <c r="L451" s="11"/>
      <c r="M451" s="11"/>
      <c r="N451" s="11"/>
      <c r="O451" s="11"/>
      <c r="P451" s="127"/>
      <c r="Q451" s="137"/>
      <c r="R451" s="35" t="str">
        <f t="shared" ca="1" si="24"/>
        <v/>
      </c>
      <c r="S451" s="35" t="str">
        <f t="shared" si="25"/>
        <v/>
      </c>
      <c r="T451" s="35" t="str">
        <f t="shared" si="26"/>
        <v/>
      </c>
      <c r="U451" s="27" t="str">
        <f ca="1">IF(P451="Realizado","",IF(O451="Realizado","",IF(R451="","",IF(R451&lt;='2. Banco de Dados'!$G$8,"Você está dentro do prazo ótimo de contato com o (a) &amp;B8&amp;, não deixe o tempo passar, aproveite para fazer o follow up ainda hoje.",IF(R451&gt;'2. Banco de Dados'!$G$9,"O prazo aceitável para follow up já acabou, entre em contato com o(a) "&amp;B451&amp;" o quanto antes, afinal já fazem "&amp;R451&amp;" dias que você não tem qualquer tipo de contato",IF(R451&gt;'2. Banco de Dados'!$G$8,"Ligue para o "&amp;B451&amp;", você está dentro do prazo aceitável de contato, mas já fazem "&amp;R451&amp;" dias desde o seu último contato",""))))))</f>
        <v/>
      </c>
      <c r="V451" s="27" t="str">
        <f t="shared" si="27"/>
        <v/>
      </c>
      <c r="W451" s="138"/>
    </row>
    <row r="452" spans="2:23" ht="50.1" customHeight="1" x14ac:dyDescent="0.2">
      <c r="B452" s="131"/>
      <c r="C452" s="10" t="s">
        <v>5</v>
      </c>
      <c r="D452" s="10"/>
      <c r="E452" s="10"/>
      <c r="F452" s="11"/>
      <c r="G452" s="11"/>
      <c r="H452" s="11"/>
      <c r="I452" s="38"/>
      <c r="J452" s="132"/>
      <c r="K452" s="126"/>
      <c r="L452" s="11"/>
      <c r="M452" s="11"/>
      <c r="N452" s="11"/>
      <c r="O452" s="11"/>
      <c r="P452" s="127"/>
      <c r="Q452" s="137"/>
      <c r="R452" s="35" t="str">
        <f t="shared" ca="1" si="24"/>
        <v/>
      </c>
      <c r="S452" s="35" t="str">
        <f t="shared" si="25"/>
        <v/>
      </c>
      <c r="T452" s="35" t="str">
        <f t="shared" si="26"/>
        <v/>
      </c>
      <c r="U452" s="27" t="str">
        <f ca="1">IF(P452="Realizado","",IF(O452="Realizado","",IF(R452="","",IF(R452&lt;='2. Banco de Dados'!$G$8,"Você está dentro do prazo ótimo de contato com o (a) &amp;B8&amp;, não deixe o tempo passar, aproveite para fazer o follow up ainda hoje.",IF(R452&gt;'2. Banco de Dados'!$G$9,"O prazo aceitável para follow up já acabou, entre em contato com o(a) "&amp;B452&amp;" o quanto antes, afinal já fazem "&amp;R452&amp;" dias que você não tem qualquer tipo de contato",IF(R452&gt;'2. Banco de Dados'!$G$8,"Ligue para o "&amp;B452&amp;", você está dentro do prazo aceitável de contato, mas já fazem "&amp;R452&amp;" dias desde o seu último contato",""))))))</f>
        <v/>
      </c>
      <c r="V452" s="27" t="str">
        <f t="shared" si="27"/>
        <v/>
      </c>
      <c r="W452" s="138"/>
    </row>
    <row r="453" spans="2:23" ht="50.1" customHeight="1" x14ac:dyDescent="0.2">
      <c r="B453" s="131"/>
      <c r="C453" s="10" t="s">
        <v>5</v>
      </c>
      <c r="D453" s="10"/>
      <c r="E453" s="10"/>
      <c r="F453" s="11"/>
      <c r="G453" s="11"/>
      <c r="H453" s="11"/>
      <c r="I453" s="38"/>
      <c r="J453" s="132"/>
      <c r="K453" s="126"/>
      <c r="L453" s="11"/>
      <c r="M453" s="11"/>
      <c r="N453" s="11"/>
      <c r="O453" s="11"/>
      <c r="P453" s="127"/>
      <c r="Q453" s="137"/>
      <c r="R453" s="35" t="str">
        <f t="shared" ca="1" si="24"/>
        <v/>
      </c>
      <c r="S453" s="35" t="str">
        <f t="shared" si="25"/>
        <v/>
      </c>
      <c r="T453" s="35" t="str">
        <f t="shared" si="26"/>
        <v/>
      </c>
      <c r="U453" s="27" t="str">
        <f ca="1">IF(P453="Realizado","",IF(O453="Realizado","",IF(R453="","",IF(R453&lt;='2. Banco de Dados'!$G$8,"Você está dentro do prazo ótimo de contato com o (a) &amp;B8&amp;, não deixe o tempo passar, aproveite para fazer o follow up ainda hoje.",IF(R453&gt;'2. Banco de Dados'!$G$9,"O prazo aceitável para follow up já acabou, entre em contato com o(a) "&amp;B453&amp;" o quanto antes, afinal já fazem "&amp;R453&amp;" dias que você não tem qualquer tipo de contato",IF(R453&gt;'2. Banco de Dados'!$G$8,"Ligue para o "&amp;B453&amp;", você está dentro do prazo aceitável de contato, mas já fazem "&amp;R453&amp;" dias desde o seu último contato",""))))))</f>
        <v/>
      </c>
      <c r="V453" s="27" t="str">
        <f t="shared" si="27"/>
        <v/>
      </c>
      <c r="W453" s="138"/>
    </row>
    <row r="454" spans="2:23" ht="50.1" customHeight="1" x14ac:dyDescent="0.2">
      <c r="B454" s="131"/>
      <c r="C454" s="10" t="s">
        <v>5</v>
      </c>
      <c r="D454" s="10"/>
      <c r="E454" s="10"/>
      <c r="F454" s="11"/>
      <c r="G454" s="11"/>
      <c r="H454" s="11"/>
      <c r="I454" s="38"/>
      <c r="J454" s="132"/>
      <c r="K454" s="126"/>
      <c r="L454" s="11"/>
      <c r="M454" s="11"/>
      <c r="N454" s="11"/>
      <c r="O454" s="11"/>
      <c r="P454" s="127"/>
      <c r="Q454" s="137"/>
      <c r="R454" s="35" t="str">
        <f t="shared" ca="1" si="24"/>
        <v/>
      </c>
      <c r="S454" s="35" t="str">
        <f t="shared" si="25"/>
        <v/>
      </c>
      <c r="T454" s="35" t="str">
        <f t="shared" si="26"/>
        <v/>
      </c>
      <c r="U454" s="27" t="str">
        <f ca="1">IF(P454="Realizado","",IF(O454="Realizado","",IF(R454="","",IF(R454&lt;='2. Banco de Dados'!$G$8,"Você está dentro do prazo ótimo de contato com o (a) &amp;B8&amp;, não deixe o tempo passar, aproveite para fazer o follow up ainda hoje.",IF(R454&gt;'2. Banco de Dados'!$G$9,"O prazo aceitável para follow up já acabou, entre em contato com o(a) "&amp;B454&amp;" o quanto antes, afinal já fazem "&amp;R454&amp;" dias que você não tem qualquer tipo de contato",IF(R454&gt;'2. Banco de Dados'!$G$8,"Ligue para o "&amp;B454&amp;", você está dentro do prazo aceitável de contato, mas já fazem "&amp;R454&amp;" dias desde o seu último contato",""))))))</f>
        <v/>
      </c>
      <c r="V454" s="27" t="str">
        <f t="shared" si="27"/>
        <v/>
      </c>
      <c r="W454" s="138"/>
    </row>
    <row r="455" spans="2:23" ht="50.1" customHeight="1" x14ac:dyDescent="0.2">
      <c r="B455" s="131"/>
      <c r="C455" s="10" t="s">
        <v>5</v>
      </c>
      <c r="D455" s="10"/>
      <c r="E455" s="10"/>
      <c r="F455" s="11"/>
      <c r="G455" s="11"/>
      <c r="H455" s="11"/>
      <c r="I455" s="38"/>
      <c r="J455" s="132"/>
      <c r="K455" s="126"/>
      <c r="L455" s="11"/>
      <c r="M455" s="11"/>
      <c r="N455" s="11"/>
      <c r="O455" s="11"/>
      <c r="P455" s="127"/>
      <c r="Q455" s="137"/>
      <c r="R455" s="35" t="str">
        <f t="shared" ca="1" si="24"/>
        <v/>
      </c>
      <c r="S455" s="35" t="str">
        <f t="shared" si="25"/>
        <v/>
      </c>
      <c r="T455" s="35" t="str">
        <f t="shared" si="26"/>
        <v/>
      </c>
      <c r="U455" s="27" t="str">
        <f ca="1">IF(P455="Realizado","",IF(O455="Realizado","",IF(R455="","",IF(R455&lt;='2. Banco de Dados'!$G$8,"Você está dentro do prazo ótimo de contato com o (a) &amp;B8&amp;, não deixe o tempo passar, aproveite para fazer o follow up ainda hoje.",IF(R455&gt;'2. Banco de Dados'!$G$9,"O prazo aceitável para follow up já acabou, entre em contato com o(a) "&amp;B455&amp;" o quanto antes, afinal já fazem "&amp;R455&amp;" dias que você não tem qualquer tipo de contato",IF(R455&gt;'2. Banco de Dados'!$G$8,"Ligue para o "&amp;B455&amp;", você está dentro do prazo aceitável de contato, mas já fazem "&amp;R455&amp;" dias desde o seu último contato",""))))))</f>
        <v/>
      </c>
      <c r="V455" s="27" t="str">
        <f t="shared" si="27"/>
        <v/>
      </c>
      <c r="W455" s="138"/>
    </row>
    <row r="456" spans="2:23" ht="50.1" customHeight="1" x14ac:dyDescent="0.2">
      <c r="B456" s="131"/>
      <c r="C456" s="10" t="s">
        <v>5</v>
      </c>
      <c r="D456" s="10"/>
      <c r="E456" s="10"/>
      <c r="F456" s="11"/>
      <c r="G456" s="11"/>
      <c r="H456" s="11"/>
      <c r="I456" s="38"/>
      <c r="J456" s="132"/>
      <c r="K456" s="126"/>
      <c r="L456" s="11"/>
      <c r="M456" s="11"/>
      <c r="N456" s="11"/>
      <c r="O456" s="11"/>
      <c r="P456" s="127"/>
      <c r="Q456" s="137"/>
      <c r="R456" s="35" t="str">
        <f t="shared" ca="1" si="24"/>
        <v/>
      </c>
      <c r="S456" s="35" t="str">
        <f t="shared" si="25"/>
        <v/>
      </c>
      <c r="T456" s="35" t="str">
        <f t="shared" si="26"/>
        <v/>
      </c>
      <c r="U456" s="27" t="str">
        <f ca="1">IF(P456="Realizado","",IF(O456="Realizado","",IF(R456="","",IF(R456&lt;='2. Banco de Dados'!$G$8,"Você está dentro do prazo ótimo de contato com o (a) &amp;B8&amp;, não deixe o tempo passar, aproveite para fazer o follow up ainda hoje.",IF(R456&gt;'2. Banco de Dados'!$G$9,"O prazo aceitável para follow up já acabou, entre em contato com o(a) "&amp;B456&amp;" o quanto antes, afinal já fazem "&amp;R456&amp;" dias que você não tem qualquer tipo de contato",IF(R456&gt;'2. Banco de Dados'!$G$8,"Ligue para o "&amp;B456&amp;", você está dentro do prazo aceitável de contato, mas já fazem "&amp;R456&amp;" dias desde o seu último contato",""))))))</f>
        <v/>
      </c>
      <c r="V456" s="27" t="str">
        <f t="shared" si="27"/>
        <v/>
      </c>
      <c r="W456" s="138"/>
    </row>
    <row r="457" spans="2:23" ht="50.1" customHeight="1" x14ac:dyDescent="0.2">
      <c r="B457" s="131"/>
      <c r="C457" s="10" t="s">
        <v>5</v>
      </c>
      <c r="D457" s="10"/>
      <c r="E457" s="10"/>
      <c r="F457" s="11"/>
      <c r="G457" s="11"/>
      <c r="H457" s="11"/>
      <c r="I457" s="38"/>
      <c r="J457" s="132"/>
      <c r="K457" s="126"/>
      <c r="L457" s="11"/>
      <c r="M457" s="11"/>
      <c r="N457" s="11"/>
      <c r="O457" s="11"/>
      <c r="P457" s="127"/>
      <c r="Q457" s="137"/>
      <c r="R457" s="35" t="str">
        <f t="shared" ref="R457:R500" ca="1" si="28">IF($Q$5-Q457&gt;2000,"",$Q$5-Q457)</f>
        <v/>
      </c>
      <c r="S457" s="35" t="str">
        <f t="shared" ref="S457:S500" si="29">IF(Q457="","",MONTH(Q457))</f>
        <v/>
      </c>
      <c r="T457" s="35" t="str">
        <f t="shared" ref="T457:T500" si="30">IF(S457=1,"Janeiro",IF(S457=2,"Fevereiro",IF(S457=3,"Março",IF(S457=4,"Abril",IF(S457=5,"Maio",IF(S457=6,"Junho",IF(S457=7,"Julho",IF(S457=8,"Agosto",IF(S457=9,"Setembro",IF(S457=10,"Outubro",IF(S457=11,"Novembro",IF(S457=12,"Dezembro",""))))))))))))</f>
        <v/>
      </c>
      <c r="U457" s="27" t="str">
        <f ca="1">IF(P457="Realizado","",IF(O457="Realizado","",IF(R457="","",IF(R457&lt;='2. Banco de Dados'!$G$8,"Você está dentro do prazo ótimo de contato com o (a) &amp;B8&amp;, não deixe o tempo passar, aproveite para fazer o follow up ainda hoje.",IF(R457&gt;'2. Banco de Dados'!$G$9,"O prazo aceitável para follow up já acabou, entre em contato com o(a) "&amp;B457&amp;" o quanto antes, afinal já fazem "&amp;R457&amp;" dias que você não tem qualquer tipo de contato",IF(R457&gt;'2. Banco de Dados'!$G$8,"Ligue para o "&amp;B457&amp;", você está dentro do prazo aceitável de contato, mas já fazem "&amp;R457&amp;" dias desde o seu último contato",""))))))</f>
        <v/>
      </c>
      <c r="V457" s="27" t="str">
        <f t="shared" ref="V457:V500" si="31">IF(P457="Realizado","Que pena, essa negociação não foi para frente. Não esqueça de preencher a coluna ao lado com o principal motivo e tome ações para melhorá-los",IF(O457="Realizado","Parabéns, mais um projeto para a conta do final do mês! Lembre-se de continuar fazendo o que deu certo!",IF(N457="Realizado","Procure ser flexível dentro do seu limite de custos e observe se é um projeto que vale muito a pena ou não. Dependendo da resposta, seja mais flexível",IF(M457="Realizado","Se tiver sido solicitado, faça ajustes na proposta, se não, aguarde por alguns dias pela resposta do seu cliente. Se ele não responder, entre em contato proativamente para saber do interesse dele",IF(L457="Realizado","Agora que você já fez a primeira reunião, não esqueça de enviar a proposta junto com depoimentos e atestados técnicos da qualidade do seu serviço",IF(K457="Realizado","Envie um material institucional da empresa por email e tente agendar uma reunião presencial ou conversa por telefone",""))))))</f>
        <v/>
      </c>
      <c r="W457" s="138"/>
    </row>
    <row r="458" spans="2:23" ht="50.1" customHeight="1" x14ac:dyDescent="0.2">
      <c r="B458" s="131"/>
      <c r="C458" s="10" t="s">
        <v>5</v>
      </c>
      <c r="D458" s="10"/>
      <c r="E458" s="10"/>
      <c r="F458" s="11"/>
      <c r="G458" s="11"/>
      <c r="H458" s="11"/>
      <c r="I458" s="38"/>
      <c r="J458" s="132"/>
      <c r="K458" s="126"/>
      <c r="L458" s="11"/>
      <c r="M458" s="11"/>
      <c r="N458" s="11"/>
      <c r="O458" s="11"/>
      <c r="P458" s="127"/>
      <c r="Q458" s="137"/>
      <c r="R458" s="35" t="str">
        <f t="shared" ca="1" si="28"/>
        <v/>
      </c>
      <c r="S458" s="35" t="str">
        <f t="shared" si="29"/>
        <v/>
      </c>
      <c r="T458" s="35" t="str">
        <f t="shared" si="30"/>
        <v/>
      </c>
      <c r="U458" s="27" t="str">
        <f ca="1">IF(P458="Realizado","",IF(O458="Realizado","",IF(R458="","",IF(R458&lt;='2. Banco de Dados'!$G$8,"Você está dentro do prazo ótimo de contato com o (a) &amp;B8&amp;, não deixe o tempo passar, aproveite para fazer o follow up ainda hoje.",IF(R458&gt;'2. Banco de Dados'!$G$9,"O prazo aceitável para follow up já acabou, entre em contato com o(a) "&amp;B458&amp;" o quanto antes, afinal já fazem "&amp;R458&amp;" dias que você não tem qualquer tipo de contato",IF(R458&gt;'2. Banco de Dados'!$G$8,"Ligue para o "&amp;B458&amp;", você está dentro do prazo aceitável de contato, mas já fazem "&amp;R458&amp;" dias desde o seu último contato",""))))))</f>
        <v/>
      </c>
      <c r="V458" s="27" t="str">
        <f t="shared" si="31"/>
        <v/>
      </c>
      <c r="W458" s="138"/>
    </row>
    <row r="459" spans="2:23" ht="50.1" customHeight="1" x14ac:dyDescent="0.2">
      <c r="B459" s="131"/>
      <c r="C459" s="10" t="s">
        <v>5</v>
      </c>
      <c r="D459" s="10"/>
      <c r="E459" s="10"/>
      <c r="F459" s="11"/>
      <c r="G459" s="11"/>
      <c r="H459" s="11"/>
      <c r="I459" s="38"/>
      <c r="J459" s="132"/>
      <c r="K459" s="126"/>
      <c r="L459" s="11"/>
      <c r="M459" s="11"/>
      <c r="N459" s="11"/>
      <c r="O459" s="11"/>
      <c r="P459" s="127"/>
      <c r="Q459" s="137"/>
      <c r="R459" s="35" t="str">
        <f t="shared" ca="1" si="28"/>
        <v/>
      </c>
      <c r="S459" s="35" t="str">
        <f t="shared" si="29"/>
        <v/>
      </c>
      <c r="T459" s="35" t="str">
        <f t="shared" si="30"/>
        <v/>
      </c>
      <c r="U459" s="27" t="str">
        <f ca="1">IF(P459="Realizado","",IF(O459="Realizado","",IF(R459="","",IF(R459&lt;='2. Banco de Dados'!$G$8,"Você está dentro do prazo ótimo de contato com o (a) &amp;B8&amp;, não deixe o tempo passar, aproveite para fazer o follow up ainda hoje.",IF(R459&gt;'2. Banco de Dados'!$G$9,"O prazo aceitável para follow up já acabou, entre em contato com o(a) "&amp;B459&amp;" o quanto antes, afinal já fazem "&amp;R459&amp;" dias que você não tem qualquer tipo de contato",IF(R459&gt;'2. Banco de Dados'!$G$8,"Ligue para o "&amp;B459&amp;", você está dentro do prazo aceitável de contato, mas já fazem "&amp;R459&amp;" dias desde o seu último contato",""))))))</f>
        <v/>
      </c>
      <c r="V459" s="27" t="str">
        <f t="shared" si="31"/>
        <v/>
      </c>
      <c r="W459" s="138"/>
    </row>
    <row r="460" spans="2:23" ht="50.1" customHeight="1" x14ac:dyDescent="0.2">
      <c r="B460" s="131"/>
      <c r="C460" s="10" t="s">
        <v>5</v>
      </c>
      <c r="D460" s="10"/>
      <c r="E460" s="10"/>
      <c r="F460" s="11"/>
      <c r="G460" s="11"/>
      <c r="H460" s="11"/>
      <c r="I460" s="38"/>
      <c r="J460" s="132"/>
      <c r="K460" s="126"/>
      <c r="L460" s="11"/>
      <c r="M460" s="11"/>
      <c r="N460" s="11"/>
      <c r="O460" s="11"/>
      <c r="P460" s="127"/>
      <c r="Q460" s="137"/>
      <c r="R460" s="35" t="str">
        <f t="shared" ca="1" si="28"/>
        <v/>
      </c>
      <c r="S460" s="35" t="str">
        <f t="shared" si="29"/>
        <v/>
      </c>
      <c r="T460" s="35" t="str">
        <f t="shared" si="30"/>
        <v/>
      </c>
      <c r="U460" s="27" t="str">
        <f ca="1">IF(P460="Realizado","",IF(O460="Realizado","",IF(R460="","",IF(R460&lt;='2. Banco de Dados'!$G$8,"Você está dentro do prazo ótimo de contato com o (a) &amp;B8&amp;, não deixe o tempo passar, aproveite para fazer o follow up ainda hoje.",IF(R460&gt;'2. Banco de Dados'!$G$9,"O prazo aceitável para follow up já acabou, entre em contato com o(a) "&amp;B460&amp;" o quanto antes, afinal já fazem "&amp;R460&amp;" dias que você não tem qualquer tipo de contato",IF(R460&gt;'2. Banco de Dados'!$G$8,"Ligue para o "&amp;B460&amp;", você está dentro do prazo aceitável de contato, mas já fazem "&amp;R460&amp;" dias desde o seu último contato",""))))))</f>
        <v/>
      </c>
      <c r="V460" s="27" t="str">
        <f t="shared" si="31"/>
        <v/>
      </c>
      <c r="W460" s="138"/>
    </row>
    <row r="461" spans="2:23" ht="50.1" customHeight="1" x14ac:dyDescent="0.2">
      <c r="B461" s="131"/>
      <c r="C461" s="10" t="s">
        <v>5</v>
      </c>
      <c r="D461" s="10"/>
      <c r="E461" s="10"/>
      <c r="F461" s="11"/>
      <c r="G461" s="11"/>
      <c r="H461" s="11"/>
      <c r="I461" s="38"/>
      <c r="J461" s="132"/>
      <c r="K461" s="126"/>
      <c r="L461" s="11"/>
      <c r="M461" s="11"/>
      <c r="N461" s="11"/>
      <c r="O461" s="11"/>
      <c r="P461" s="127"/>
      <c r="Q461" s="137"/>
      <c r="R461" s="35" t="str">
        <f t="shared" ca="1" si="28"/>
        <v/>
      </c>
      <c r="S461" s="35" t="str">
        <f t="shared" si="29"/>
        <v/>
      </c>
      <c r="T461" s="35" t="str">
        <f t="shared" si="30"/>
        <v/>
      </c>
      <c r="U461" s="27" t="str">
        <f ca="1">IF(P461="Realizado","",IF(O461="Realizado","",IF(R461="","",IF(R461&lt;='2. Banco de Dados'!$G$8,"Você está dentro do prazo ótimo de contato com o (a) &amp;B8&amp;, não deixe o tempo passar, aproveite para fazer o follow up ainda hoje.",IF(R461&gt;'2. Banco de Dados'!$G$9,"O prazo aceitável para follow up já acabou, entre em contato com o(a) "&amp;B461&amp;" o quanto antes, afinal já fazem "&amp;R461&amp;" dias que você não tem qualquer tipo de contato",IF(R461&gt;'2. Banco de Dados'!$G$8,"Ligue para o "&amp;B461&amp;", você está dentro do prazo aceitável de contato, mas já fazem "&amp;R461&amp;" dias desde o seu último contato",""))))))</f>
        <v/>
      </c>
      <c r="V461" s="27" t="str">
        <f t="shared" si="31"/>
        <v/>
      </c>
      <c r="W461" s="138"/>
    </row>
    <row r="462" spans="2:23" ht="50.1" customHeight="1" x14ac:dyDescent="0.2">
      <c r="B462" s="131"/>
      <c r="C462" s="10" t="s">
        <v>5</v>
      </c>
      <c r="D462" s="10"/>
      <c r="E462" s="10"/>
      <c r="F462" s="11"/>
      <c r="G462" s="11"/>
      <c r="H462" s="11"/>
      <c r="I462" s="38"/>
      <c r="J462" s="132"/>
      <c r="K462" s="126"/>
      <c r="L462" s="11"/>
      <c r="M462" s="11"/>
      <c r="N462" s="11"/>
      <c r="O462" s="11"/>
      <c r="P462" s="127"/>
      <c r="Q462" s="137"/>
      <c r="R462" s="35" t="str">
        <f t="shared" ca="1" si="28"/>
        <v/>
      </c>
      <c r="S462" s="35" t="str">
        <f t="shared" si="29"/>
        <v/>
      </c>
      <c r="T462" s="35" t="str">
        <f t="shared" si="30"/>
        <v/>
      </c>
      <c r="U462" s="27" t="str">
        <f ca="1">IF(P462="Realizado","",IF(O462="Realizado","",IF(R462="","",IF(R462&lt;='2. Banco de Dados'!$G$8,"Você está dentro do prazo ótimo de contato com o (a) &amp;B8&amp;, não deixe o tempo passar, aproveite para fazer o follow up ainda hoje.",IF(R462&gt;'2. Banco de Dados'!$G$9,"O prazo aceitável para follow up já acabou, entre em contato com o(a) "&amp;B462&amp;" o quanto antes, afinal já fazem "&amp;R462&amp;" dias que você não tem qualquer tipo de contato",IF(R462&gt;'2. Banco de Dados'!$G$8,"Ligue para o "&amp;B462&amp;", você está dentro do prazo aceitável de contato, mas já fazem "&amp;R462&amp;" dias desde o seu último contato",""))))))</f>
        <v/>
      </c>
      <c r="V462" s="27" t="str">
        <f t="shared" si="31"/>
        <v/>
      </c>
      <c r="W462" s="138"/>
    </row>
    <row r="463" spans="2:23" ht="50.1" customHeight="1" x14ac:dyDescent="0.2">
      <c r="B463" s="131"/>
      <c r="C463" s="10" t="s">
        <v>5</v>
      </c>
      <c r="D463" s="10"/>
      <c r="E463" s="10"/>
      <c r="F463" s="11"/>
      <c r="G463" s="11"/>
      <c r="H463" s="11"/>
      <c r="I463" s="38"/>
      <c r="J463" s="132"/>
      <c r="K463" s="126"/>
      <c r="L463" s="11"/>
      <c r="M463" s="11"/>
      <c r="N463" s="11"/>
      <c r="O463" s="11"/>
      <c r="P463" s="127"/>
      <c r="Q463" s="137"/>
      <c r="R463" s="35" t="str">
        <f t="shared" ca="1" si="28"/>
        <v/>
      </c>
      <c r="S463" s="35" t="str">
        <f t="shared" si="29"/>
        <v/>
      </c>
      <c r="T463" s="35" t="str">
        <f t="shared" si="30"/>
        <v/>
      </c>
      <c r="U463" s="27" t="str">
        <f ca="1">IF(P463="Realizado","",IF(O463="Realizado","",IF(R463="","",IF(R463&lt;='2. Banco de Dados'!$G$8,"Você está dentro do prazo ótimo de contato com o (a) &amp;B8&amp;, não deixe o tempo passar, aproveite para fazer o follow up ainda hoje.",IF(R463&gt;'2. Banco de Dados'!$G$9,"O prazo aceitável para follow up já acabou, entre em contato com o(a) "&amp;B463&amp;" o quanto antes, afinal já fazem "&amp;R463&amp;" dias que você não tem qualquer tipo de contato",IF(R463&gt;'2. Banco de Dados'!$G$8,"Ligue para o "&amp;B463&amp;", você está dentro do prazo aceitável de contato, mas já fazem "&amp;R463&amp;" dias desde o seu último contato",""))))))</f>
        <v/>
      </c>
      <c r="V463" s="27" t="str">
        <f t="shared" si="31"/>
        <v/>
      </c>
      <c r="W463" s="138"/>
    </row>
    <row r="464" spans="2:23" ht="50.1" customHeight="1" x14ac:dyDescent="0.2">
      <c r="B464" s="131"/>
      <c r="C464" s="10" t="s">
        <v>5</v>
      </c>
      <c r="D464" s="10"/>
      <c r="E464" s="10"/>
      <c r="F464" s="11"/>
      <c r="G464" s="11"/>
      <c r="H464" s="11"/>
      <c r="I464" s="38"/>
      <c r="J464" s="132"/>
      <c r="K464" s="126"/>
      <c r="L464" s="11"/>
      <c r="M464" s="11"/>
      <c r="N464" s="11"/>
      <c r="O464" s="11"/>
      <c r="P464" s="127"/>
      <c r="Q464" s="137"/>
      <c r="R464" s="35" t="str">
        <f t="shared" ca="1" si="28"/>
        <v/>
      </c>
      <c r="S464" s="35" t="str">
        <f t="shared" si="29"/>
        <v/>
      </c>
      <c r="T464" s="35" t="str">
        <f t="shared" si="30"/>
        <v/>
      </c>
      <c r="U464" s="27" t="str">
        <f ca="1">IF(P464="Realizado","",IF(O464="Realizado","",IF(R464="","",IF(R464&lt;='2. Banco de Dados'!$G$8,"Você está dentro do prazo ótimo de contato com o (a) &amp;B8&amp;, não deixe o tempo passar, aproveite para fazer o follow up ainda hoje.",IF(R464&gt;'2. Banco de Dados'!$G$9,"O prazo aceitável para follow up já acabou, entre em contato com o(a) "&amp;B464&amp;" o quanto antes, afinal já fazem "&amp;R464&amp;" dias que você não tem qualquer tipo de contato",IF(R464&gt;'2. Banco de Dados'!$G$8,"Ligue para o "&amp;B464&amp;", você está dentro do prazo aceitável de contato, mas já fazem "&amp;R464&amp;" dias desde o seu último contato",""))))))</f>
        <v/>
      </c>
      <c r="V464" s="27" t="str">
        <f t="shared" si="31"/>
        <v/>
      </c>
      <c r="W464" s="138"/>
    </row>
    <row r="465" spans="2:23" ht="50.1" customHeight="1" x14ac:dyDescent="0.2">
      <c r="B465" s="131"/>
      <c r="C465" s="10" t="s">
        <v>5</v>
      </c>
      <c r="D465" s="10"/>
      <c r="E465" s="10"/>
      <c r="F465" s="11"/>
      <c r="G465" s="11"/>
      <c r="H465" s="11"/>
      <c r="I465" s="38"/>
      <c r="J465" s="132"/>
      <c r="K465" s="126"/>
      <c r="L465" s="11"/>
      <c r="M465" s="11"/>
      <c r="N465" s="11"/>
      <c r="O465" s="11"/>
      <c r="P465" s="127"/>
      <c r="Q465" s="137"/>
      <c r="R465" s="35" t="str">
        <f t="shared" ca="1" si="28"/>
        <v/>
      </c>
      <c r="S465" s="35" t="str">
        <f t="shared" si="29"/>
        <v/>
      </c>
      <c r="T465" s="35" t="str">
        <f t="shared" si="30"/>
        <v/>
      </c>
      <c r="U465" s="27" t="str">
        <f ca="1">IF(P465="Realizado","",IF(O465="Realizado","",IF(R465="","",IF(R465&lt;='2. Banco de Dados'!$G$8,"Você está dentro do prazo ótimo de contato com o (a) &amp;B8&amp;, não deixe o tempo passar, aproveite para fazer o follow up ainda hoje.",IF(R465&gt;'2. Banco de Dados'!$G$9,"O prazo aceitável para follow up já acabou, entre em contato com o(a) "&amp;B465&amp;" o quanto antes, afinal já fazem "&amp;R465&amp;" dias que você não tem qualquer tipo de contato",IF(R465&gt;'2. Banco de Dados'!$G$8,"Ligue para o "&amp;B465&amp;", você está dentro do prazo aceitável de contato, mas já fazem "&amp;R465&amp;" dias desde o seu último contato",""))))))</f>
        <v/>
      </c>
      <c r="V465" s="27" t="str">
        <f t="shared" si="31"/>
        <v/>
      </c>
      <c r="W465" s="138"/>
    </row>
    <row r="466" spans="2:23" ht="50.1" customHeight="1" x14ac:dyDescent="0.2">
      <c r="B466" s="131"/>
      <c r="C466" s="10" t="s">
        <v>5</v>
      </c>
      <c r="D466" s="10"/>
      <c r="E466" s="10"/>
      <c r="F466" s="11"/>
      <c r="G466" s="11"/>
      <c r="H466" s="11"/>
      <c r="I466" s="38"/>
      <c r="J466" s="132"/>
      <c r="K466" s="126"/>
      <c r="L466" s="11"/>
      <c r="M466" s="11"/>
      <c r="N466" s="11"/>
      <c r="O466" s="11"/>
      <c r="P466" s="127"/>
      <c r="Q466" s="137"/>
      <c r="R466" s="35" t="str">
        <f t="shared" ca="1" si="28"/>
        <v/>
      </c>
      <c r="S466" s="35" t="str">
        <f t="shared" si="29"/>
        <v/>
      </c>
      <c r="T466" s="35" t="str">
        <f t="shared" si="30"/>
        <v/>
      </c>
      <c r="U466" s="27" t="str">
        <f ca="1">IF(P466="Realizado","",IF(O466="Realizado","",IF(R466="","",IF(R466&lt;='2. Banco de Dados'!$G$8,"Você está dentro do prazo ótimo de contato com o (a) &amp;B8&amp;, não deixe o tempo passar, aproveite para fazer o follow up ainda hoje.",IF(R466&gt;'2. Banco de Dados'!$G$9,"O prazo aceitável para follow up já acabou, entre em contato com o(a) "&amp;B466&amp;" o quanto antes, afinal já fazem "&amp;R466&amp;" dias que você não tem qualquer tipo de contato",IF(R466&gt;'2. Banco de Dados'!$G$8,"Ligue para o "&amp;B466&amp;", você está dentro do prazo aceitável de contato, mas já fazem "&amp;R466&amp;" dias desde o seu último contato",""))))))</f>
        <v/>
      </c>
      <c r="V466" s="27" t="str">
        <f t="shared" si="31"/>
        <v/>
      </c>
      <c r="W466" s="138"/>
    </row>
    <row r="467" spans="2:23" ht="50.1" customHeight="1" x14ac:dyDescent="0.2">
      <c r="B467" s="131"/>
      <c r="C467" s="10" t="s">
        <v>5</v>
      </c>
      <c r="D467" s="10"/>
      <c r="E467" s="10"/>
      <c r="F467" s="11"/>
      <c r="G467" s="11"/>
      <c r="H467" s="11"/>
      <c r="I467" s="38"/>
      <c r="J467" s="132"/>
      <c r="K467" s="126"/>
      <c r="L467" s="11"/>
      <c r="M467" s="11"/>
      <c r="N467" s="11"/>
      <c r="O467" s="11"/>
      <c r="P467" s="127"/>
      <c r="Q467" s="137"/>
      <c r="R467" s="35" t="str">
        <f t="shared" ca="1" si="28"/>
        <v/>
      </c>
      <c r="S467" s="35" t="str">
        <f t="shared" si="29"/>
        <v/>
      </c>
      <c r="T467" s="35" t="str">
        <f t="shared" si="30"/>
        <v/>
      </c>
      <c r="U467" s="27" t="str">
        <f ca="1">IF(P467="Realizado","",IF(O467="Realizado","",IF(R467="","",IF(R467&lt;='2. Banco de Dados'!$G$8,"Você está dentro do prazo ótimo de contato com o (a) &amp;B8&amp;, não deixe o tempo passar, aproveite para fazer o follow up ainda hoje.",IF(R467&gt;'2. Banco de Dados'!$G$9,"O prazo aceitável para follow up já acabou, entre em contato com o(a) "&amp;B467&amp;" o quanto antes, afinal já fazem "&amp;R467&amp;" dias que você não tem qualquer tipo de contato",IF(R467&gt;'2. Banco de Dados'!$G$8,"Ligue para o "&amp;B467&amp;", você está dentro do prazo aceitável de contato, mas já fazem "&amp;R467&amp;" dias desde o seu último contato",""))))))</f>
        <v/>
      </c>
      <c r="V467" s="27" t="str">
        <f t="shared" si="31"/>
        <v/>
      </c>
      <c r="W467" s="138"/>
    </row>
    <row r="468" spans="2:23" ht="50.1" customHeight="1" x14ac:dyDescent="0.2">
      <c r="B468" s="131"/>
      <c r="C468" s="10" t="s">
        <v>5</v>
      </c>
      <c r="D468" s="10"/>
      <c r="E468" s="10"/>
      <c r="F468" s="11"/>
      <c r="G468" s="11"/>
      <c r="H468" s="11"/>
      <c r="I468" s="38"/>
      <c r="J468" s="132"/>
      <c r="K468" s="126"/>
      <c r="L468" s="11"/>
      <c r="M468" s="11"/>
      <c r="N468" s="11"/>
      <c r="O468" s="11"/>
      <c r="P468" s="127"/>
      <c r="Q468" s="137"/>
      <c r="R468" s="35" t="str">
        <f t="shared" ca="1" si="28"/>
        <v/>
      </c>
      <c r="S468" s="35" t="str">
        <f t="shared" si="29"/>
        <v/>
      </c>
      <c r="T468" s="35" t="str">
        <f t="shared" si="30"/>
        <v/>
      </c>
      <c r="U468" s="27" t="str">
        <f ca="1">IF(P468="Realizado","",IF(O468="Realizado","",IF(R468="","",IF(R468&lt;='2. Banco de Dados'!$G$8,"Você está dentro do prazo ótimo de contato com o (a) &amp;B8&amp;, não deixe o tempo passar, aproveite para fazer o follow up ainda hoje.",IF(R468&gt;'2. Banco de Dados'!$G$9,"O prazo aceitável para follow up já acabou, entre em contato com o(a) "&amp;B468&amp;" o quanto antes, afinal já fazem "&amp;R468&amp;" dias que você não tem qualquer tipo de contato",IF(R468&gt;'2. Banco de Dados'!$G$8,"Ligue para o "&amp;B468&amp;", você está dentro do prazo aceitável de contato, mas já fazem "&amp;R468&amp;" dias desde o seu último contato",""))))))</f>
        <v/>
      </c>
      <c r="V468" s="27" t="str">
        <f t="shared" si="31"/>
        <v/>
      </c>
      <c r="W468" s="138"/>
    </row>
    <row r="469" spans="2:23" ht="50.1" customHeight="1" x14ac:dyDescent="0.2">
      <c r="B469" s="131"/>
      <c r="C469" s="10" t="s">
        <v>5</v>
      </c>
      <c r="D469" s="10"/>
      <c r="E469" s="10"/>
      <c r="F469" s="11"/>
      <c r="G469" s="11"/>
      <c r="H469" s="11"/>
      <c r="I469" s="38"/>
      <c r="J469" s="132"/>
      <c r="K469" s="126"/>
      <c r="L469" s="11"/>
      <c r="M469" s="11"/>
      <c r="N469" s="11"/>
      <c r="O469" s="11"/>
      <c r="P469" s="127"/>
      <c r="Q469" s="137"/>
      <c r="R469" s="35" t="str">
        <f t="shared" ca="1" si="28"/>
        <v/>
      </c>
      <c r="S469" s="35" t="str">
        <f t="shared" si="29"/>
        <v/>
      </c>
      <c r="T469" s="35" t="str">
        <f t="shared" si="30"/>
        <v/>
      </c>
      <c r="U469" s="27" t="str">
        <f ca="1">IF(P469="Realizado","",IF(O469="Realizado","",IF(R469="","",IF(R469&lt;='2. Banco de Dados'!$G$8,"Você está dentro do prazo ótimo de contato com o (a) &amp;B8&amp;, não deixe o tempo passar, aproveite para fazer o follow up ainda hoje.",IF(R469&gt;'2. Banco de Dados'!$G$9,"O prazo aceitável para follow up já acabou, entre em contato com o(a) "&amp;B469&amp;" o quanto antes, afinal já fazem "&amp;R469&amp;" dias que você não tem qualquer tipo de contato",IF(R469&gt;'2. Banco de Dados'!$G$8,"Ligue para o "&amp;B469&amp;", você está dentro do prazo aceitável de contato, mas já fazem "&amp;R469&amp;" dias desde o seu último contato",""))))))</f>
        <v/>
      </c>
      <c r="V469" s="27" t="str">
        <f t="shared" si="31"/>
        <v/>
      </c>
      <c r="W469" s="138"/>
    </row>
    <row r="470" spans="2:23" ht="50.1" customHeight="1" x14ac:dyDescent="0.2">
      <c r="B470" s="131"/>
      <c r="C470" s="10" t="s">
        <v>5</v>
      </c>
      <c r="D470" s="10"/>
      <c r="E470" s="10"/>
      <c r="F470" s="11"/>
      <c r="G470" s="11"/>
      <c r="H470" s="11"/>
      <c r="I470" s="38"/>
      <c r="J470" s="132"/>
      <c r="K470" s="126"/>
      <c r="L470" s="11"/>
      <c r="M470" s="11"/>
      <c r="N470" s="11"/>
      <c r="O470" s="11"/>
      <c r="P470" s="127"/>
      <c r="Q470" s="137"/>
      <c r="R470" s="35" t="str">
        <f t="shared" ca="1" si="28"/>
        <v/>
      </c>
      <c r="S470" s="35" t="str">
        <f t="shared" si="29"/>
        <v/>
      </c>
      <c r="T470" s="35" t="str">
        <f t="shared" si="30"/>
        <v/>
      </c>
      <c r="U470" s="27" t="str">
        <f ca="1">IF(P470="Realizado","",IF(O470="Realizado","",IF(R470="","",IF(R470&lt;='2. Banco de Dados'!$G$8,"Você está dentro do prazo ótimo de contato com o (a) &amp;B8&amp;, não deixe o tempo passar, aproveite para fazer o follow up ainda hoje.",IF(R470&gt;'2. Banco de Dados'!$G$9,"O prazo aceitável para follow up já acabou, entre em contato com o(a) "&amp;B470&amp;" o quanto antes, afinal já fazem "&amp;R470&amp;" dias que você não tem qualquer tipo de contato",IF(R470&gt;'2. Banco de Dados'!$G$8,"Ligue para o "&amp;B470&amp;", você está dentro do prazo aceitável de contato, mas já fazem "&amp;R470&amp;" dias desde o seu último contato",""))))))</f>
        <v/>
      </c>
      <c r="V470" s="27" t="str">
        <f t="shared" si="31"/>
        <v/>
      </c>
      <c r="W470" s="138"/>
    </row>
    <row r="471" spans="2:23" ht="50.1" customHeight="1" x14ac:dyDescent="0.2">
      <c r="B471" s="131"/>
      <c r="C471" s="10" t="s">
        <v>5</v>
      </c>
      <c r="D471" s="10"/>
      <c r="E471" s="10"/>
      <c r="F471" s="11"/>
      <c r="G471" s="11"/>
      <c r="H471" s="11"/>
      <c r="I471" s="38"/>
      <c r="J471" s="132"/>
      <c r="K471" s="126"/>
      <c r="L471" s="11"/>
      <c r="M471" s="11"/>
      <c r="N471" s="11"/>
      <c r="O471" s="11"/>
      <c r="P471" s="127"/>
      <c r="Q471" s="137"/>
      <c r="R471" s="35" t="str">
        <f t="shared" ca="1" si="28"/>
        <v/>
      </c>
      <c r="S471" s="35" t="str">
        <f t="shared" si="29"/>
        <v/>
      </c>
      <c r="T471" s="35" t="str">
        <f t="shared" si="30"/>
        <v/>
      </c>
      <c r="U471" s="27" t="str">
        <f ca="1">IF(P471="Realizado","",IF(O471="Realizado","",IF(R471="","",IF(R471&lt;='2. Banco de Dados'!$G$8,"Você está dentro do prazo ótimo de contato com o (a) &amp;B8&amp;, não deixe o tempo passar, aproveite para fazer o follow up ainda hoje.",IF(R471&gt;'2. Banco de Dados'!$G$9,"O prazo aceitável para follow up já acabou, entre em contato com o(a) "&amp;B471&amp;" o quanto antes, afinal já fazem "&amp;R471&amp;" dias que você não tem qualquer tipo de contato",IF(R471&gt;'2. Banco de Dados'!$G$8,"Ligue para o "&amp;B471&amp;", você está dentro do prazo aceitável de contato, mas já fazem "&amp;R471&amp;" dias desde o seu último contato",""))))))</f>
        <v/>
      </c>
      <c r="V471" s="27" t="str">
        <f t="shared" si="31"/>
        <v/>
      </c>
      <c r="W471" s="138"/>
    </row>
    <row r="472" spans="2:23" ht="50.1" customHeight="1" x14ac:dyDescent="0.2">
      <c r="B472" s="131"/>
      <c r="C472" s="10" t="s">
        <v>5</v>
      </c>
      <c r="D472" s="10"/>
      <c r="E472" s="10"/>
      <c r="F472" s="11"/>
      <c r="G472" s="11"/>
      <c r="H472" s="11"/>
      <c r="I472" s="38"/>
      <c r="J472" s="132"/>
      <c r="K472" s="126"/>
      <c r="L472" s="11"/>
      <c r="M472" s="11"/>
      <c r="N472" s="11"/>
      <c r="O472" s="11"/>
      <c r="P472" s="127"/>
      <c r="Q472" s="137"/>
      <c r="R472" s="35" t="str">
        <f t="shared" ca="1" si="28"/>
        <v/>
      </c>
      <c r="S472" s="35" t="str">
        <f t="shared" si="29"/>
        <v/>
      </c>
      <c r="T472" s="35" t="str">
        <f t="shared" si="30"/>
        <v/>
      </c>
      <c r="U472" s="27" t="str">
        <f ca="1">IF(P472="Realizado","",IF(O472="Realizado","",IF(R472="","",IF(R472&lt;='2. Banco de Dados'!$G$8,"Você está dentro do prazo ótimo de contato com o (a) &amp;B8&amp;, não deixe o tempo passar, aproveite para fazer o follow up ainda hoje.",IF(R472&gt;'2. Banco de Dados'!$G$9,"O prazo aceitável para follow up já acabou, entre em contato com o(a) "&amp;B472&amp;" o quanto antes, afinal já fazem "&amp;R472&amp;" dias que você não tem qualquer tipo de contato",IF(R472&gt;'2. Banco de Dados'!$G$8,"Ligue para o "&amp;B472&amp;", você está dentro do prazo aceitável de contato, mas já fazem "&amp;R472&amp;" dias desde o seu último contato",""))))))</f>
        <v/>
      </c>
      <c r="V472" s="27" t="str">
        <f t="shared" si="31"/>
        <v/>
      </c>
      <c r="W472" s="138"/>
    </row>
    <row r="473" spans="2:23" ht="50.1" customHeight="1" x14ac:dyDescent="0.2">
      <c r="B473" s="131"/>
      <c r="C473" s="10" t="s">
        <v>5</v>
      </c>
      <c r="D473" s="10"/>
      <c r="E473" s="10"/>
      <c r="F473" s="11"/>
      <c r="G473" s="11"/>
      <c r="H473" s="11"/>
      <c r="I473" s="38"/>
      <c r="J473" s="132"/>
      <c r="K473" s="126"/>
      <c r="L473" s="11"/>
      <c r="M473" s="11"/>
      <c r="N473" s="11"/>
      <c r="O473" s="11"/>
      <c r="P473" s="127"/>
      <c r="Q473" s="137"/>
      <c r="R473" s="35" t="str">
        <f t="shared" ca="1" si="28"/>
        <v/>
      </c>
      <c r="S473" s="35" t="str">
        <f t="shared" si="29"/>
        <v/>
      </c>
      <c r="T473" s="35" t="str">
        <f t="shared" si="30"/>
        <v/>
      </c>
      <c r="U473" s="27" t="str">
        <f ca="1">IF(P473="Realizado","",IF(O473="Realizado","",IF(R473="","",IF(R473&lt;='2. Banco de Dados'!$G$8,"Você está dentro do prazo ótimo de contato com o (a) &amp;B8&amp;, não deixe o tempo passar, aproveite para fazer o follow up ainda hoje.",IF(R473&gt;'2. Banco de Dados'!$G$9,"O prazo aceitável para follow up já acabou, entre em contato com o(a) "&amp;B473&amp;" o quanto antes, afinal já fazem "&amp;R473&amp;" dias que você não tem qualquer tipo de contato",IF(R473&gt;'2. Banco de Dados'!$G$8,"Ligue para o "&amp;B473&amp;", você está dentro do prazo aceitável de contato, mas já fazem "&amp;R473&amp;" dias desde o seu último contato",""))))))</f>
        <v/>
      </c>
      <c r="V473" s="27" t="str">
        <f t="shared" si="31"/>
        <v/>
      </c>
      <c r="W473" s="138"/>
    </row>
    <row r="474" spans="2:23" ht="50.1" customHeight="1" x14ac:dyDescent="0.2">
      <c r="B474" s="131"/>
      <c r="C474" s="10" t="s">
        <v>5</v>
      </c>
      <c r="D474" s="10"/>
      <c r="E474" s="10"/>
      <c r="F474" s="11"/>
      <c r="G474" s="11"/>
      <c r="H474" s="11"/>
      <c r="I474" s="38"/>
      <c r="J474" s="132"/>
      <c r="K474" s="126"/>
      <c r="L474" s="11"/>
      <c r="M474" s="11"/>
      <c r="N474" s="11"/>
      <c r="O474" s="11"/>
      <c r="P474" s="127"/>
      <c r="Q474" s="137"/>
      <c r="R474" s="35" t="str">
        <f t="shared" ca="1" si="28"/>
        <v/>
      </c>
      <c r="S474" s="35" t="str">
        <f t="shared" si="29"/>
        <v/>
      </c>
      <c r="T474" s="35" t="str">
        <f t="shared" si="30"/>
        <v/>
      </c>
      <c r="U474" s="27" t="str">
        <f ca="1">IF(P474="Realizado","",IF(O474="Realizado","",IF(R474="","",IF(R474&lt;='2. Banco de Dados'!$G$8,"Você está dentro do prazo ótimo de contato com o (a) &amp;B8&amp;, não deixe o tempo passar, aproveite para fazer o follow up ainda hoje.",IF(R474&gt;'2. Banco de Dados'!$G$9,"O prazo aceitável para follow up já acabou, entre em contato com o(a) "&amp;B474&amp;" o quanto antes, afinal já fazem "&amp;R474&amp;" dias que você não tem qualquer tipo de contato",IF(R474&gt;'2. Banco de Dados'!$G$8,"Ligue para o "&amp;B474&amp;", você está dentro do prazo aceitável de contato, mas já fazem "&amp;R474&amp;" dias desde o seu último contato",""))))))</f>
        <v/>
      </c>
      <c r="V474" s="27" t="str">
        <f t="shared" si="31"/>
        <v/>
      </c>
      <c r="W474" s="138"/>
    </row>
    <row r="475" spans="2:23" ht="50.1" customHeight="1" x14ac:dyDescent="0.2">
      <c r="B475" s="131"/>
      <c r="C475" s="10" t="s">
        <v>5</v>
      </c>
      <c r="D475" s="10"/>
      <c r="E475" s="10"/>
      <c r="F475" s="11"/>
      <c r="G475" s="11"/>
      <c r="H475" s="11"/>
      <c r="I475" s="38"/>
      <c r="J475" s="132"/>
      <c r="K475" s="126"/>
      <c r="L475" s="11"/>
      <c r="M475" s="11"/>
      <c r="N475" s="11"/>
      <c r="O475" s="11"/>
      <c r="P475" s="127"/>
      <c r="Q475" s="137"/>
      <c r="R475" s="35" t="str">
        <f t="shared" ca="1" si="28"/>
        <v/>
      </c>
      <c r="S475" s="35" t="str">
        <f t="shared" si="29"/>
        <v/>
      </c>
      <c r="T475" s="35" t="str">
        <f t="shared" si="30"/>
        <v/>
      </c>
      <c r="U475" s="27" t="str">
        <f ca="1">IF(P475="Realizado","",IF(O475="Realizado","",IF(R475="","",IF(R475&lt;='2. Banco de Dados'!$G$8,"Você está dentro do prazo ótimo de contato com o (a) &amp;B8&amp;, não deixe o tempo passar, aproveite para fazer o follow up ainda hoje.",IF(R475&gt;'2. Banco de Dados'!$G$9,"O prazo aceitável para follow up já acabou, entre em contato com o(a) "&amp;B475&amp;" o quanto antes, afinal já fazem "&amp;R475&amp;" dias que você não tem qualquer tipo de contato",IF(R475&gt;'2. Banco de Dados'!$G$8,"Ligue para o "&amp;B475&amp;", você está dentro do prazo aceitável de contato, mas já fazem "&amp;R475&amp;" dias desde o seu último contato",""))))))</f>
        <v/>
      </c>
      <c r="V475" s="27" t="str">
        <f t="shared" si="31"/>
        <v/>
      </c>
      <c r="W475" s="138"/>
    </row>
    <row r="476" spans="2:23" ht="50.1" customHeight="1" x14ac:dyDescent="0.2">
      <c r="B476" s="131"/>
      <c r="C476" s="10" t="s">
        <v>5</v>
      </c>
      <c r="D476" s="10"/>
      <c r="E476" s="10"/>
      <c r="F476" s="11"/>
      <c r="G476" s="11"/>
      <c r="H476" s="11"/>
      <c r="I476" s="38"/>
      <c r="J476" s="132"/>
      <c r="K476" s="126"/>
      <c r="L476" s="11"/>
      <c r="M476" s="11"/>
      <c r="N476" s="11"/>
      <c r="O476" s="11"/>
      <c r="P476" s="127"/>
      <c r="Q476" s="137"/>
      <c r="R476" s="35" t="str">
        <f t="shared" ca="1" si="28"/>
        <v/>
      </c>
      <c r="S476" s="35" t="str">
        <f t="shared" si="29"/>
        <v/>
      </c>
      <c r="T476" s="35" t="str">
        <f t="shared" si="30"/>
        <v/>
      </c>
      <c r="U476" s="27" t="str">
        <f ca="1">IF(P476="Realizado","",IF(O476="Realizado","",IF(R476="","",IF(R476&lt;='2. Banco de Dados'!$G$8,"Você está dentro do prazo ótimo de contato com o (a) &amp;B8&amp;, não deixe o tempo passar, aproveite para fazer o follow up ainda hoje.",IF(R476&gt;'2. Banco de Dados'!$G$9,"O prazo aceitável para follow up já acabou, entre em contato com o(a) "&amp;B476&amp;" o quanto antes, afinal já fazem "&amp;R476&amp;" dias que você não tem qualquer tipo de contato",IF(R476&gt;'2. Banco de Dados'!$G$8,"Ligue para o "&amp;B476&amp;", você está dentro do prazo aceitável de contato, mas já fazem "&amp;R476&amp;" dias desde o seu último contato",""))))))</f>
        <v/>
      </c>
      <c r="V476" s="27" t="str">
        <f t="shared" si="31"/>
        <v/>
      </c>
      <c r="W476" s="138"/>
    </row>
    <row r="477" spans="2:23" ht="50.1" customHeight="1" x14ac:dyDescent="0.2">
      <c r="B477" s="131"/>
      <c r="C477" s="10" t="s">
        <v>5</v>
      </c>
      <c r="D477" s="10"/>
      <c r="E477" s="10"/>
      <c r="F477" s="11"/>
      <c r="G477" s="11"/>
      <c r="H477" s="11"/>
      <c r="I477" s="38"/>
      <c r="J477" s="132"/>
      <c r="K477" s="126"/>
      <c r="L477" s="11"/>
      <c r="M477" s="11"/>
      <c r="N477" s="11"/>
      <c r="O477" s="11"/>
      <c r="P477" s="127"/>
      <c r="Q477" s="137"/>
      <c r="R477" s="35" t="str">
        <f t="shared" ca="1" si="28"/>
        <v/>
      </c>
      <c r="S477" s="35" t="str">
        <f t="shared" si="29"/>
        <v/>
      </c>
      <c r="T477" s="35" t="str">
        <f t="shared" si="30"/>
        <v/>
      </c>
      <c r="U477" s="27" t="str">
        <f ca="1">IF(P477="Realizado","",IF(O477="Realizado","",IF(R477="","",IF(R477&lt;='2. Banco de Dados'!$G$8,"Você está dentro do prazo ótimo de contato com o (a) &amp;B8&amp;, não deixe o tempo passar, aproveite para fazer o follow up ainda hoje.",IF(R477&gt;'2. Banco de Dados'!$G$9,"O prazo aceitável para follow up já acabou, entre em contato com o(a) "&amp;B477&amp;" o quanto antes, afinal já fazem "&amp;R477&amp;" dias que você não tem qualquer tipo de contato",IF(R477&gt;'2. Banco de Dados'!$G$8,"Ligue para o "&amp;B477&amp;", você está dentro do prazo aceitável de contato, mas já fazem "&amp;R477&amp;" dias desde o seu último contato",""))))))</f>
        <v/>
      </c>
      <c r="V477" s="27" t="str">
        <f t="shared" si="31"/>
        <v/>
      </c>
      <c r="W477" s="138"/>
    </row>
    <row r="478" spans="2:23" ht="50.1" customHeight="1" x14ac:dyDescent="0.2">
      <c r="B478" s="131"/>
      <c r="C478" s="10" t="s">
        <v>5</v>
      </c>
      <c r="D478" s="10"/>
      <c r="E478" s="10"/>
      <c r="F478" s="11"/>
      <c r="G478" s="11"/>
      <c r="H478" s="11"/>
      <c r="I478" s="38"/>
      <c r="J478" s="132"/>
      <c r="K478" s="126"/>
      <c r="L478" s="11"/>
      <c r="M478" s="11"/>
      <c r="N478" s="11"/>
      <c r="O478" s="11"/>
      <c r="P478" s="127"/>
      <c r="Q478" s="137"/>
      <c r="R478" s="35" t="str">
        <f t="shared" ca="1" si="28"/>
        <v/>
      </c>
      <c r="S478" s="35" t="str">
        <f t="shared" si="29"/>
        <v/>
      </c>
      <c r="T478" s="35" t="str">
        <f t="shared" si="30"/>
        <v/>
      </c>
      <c r="U478" s="27" t="str">
        <f ca="1">IF(P478="Realizado","",IF(O478="Realizado","",IF(R478="","",IF(R478&lt;='2. Banco de Dados'!$G$8,"Você está dentro do prazo ótimo de contato com o (a) &amp;B8&amp;, não deixe o tempo passar, aproveite para fazer o follow up ainda hoje.",IF(R478&gt;'2. Banco de Dados'!$G$9,"O prazo aceitável para follow up já acabou, entre em contato com o(a) "&amp;B478&amp;" o quanto antes, afinal já fazem "&amp;R478&amp;" dias que você não tem qualquer tipo de contato",IF(R478&gt;'2. Banco de Dados'!$G$8,"Ligue para o "&amp;B478&amp;", você está dentro do prazo aceitável de contato, mas já fazem "&amp;R478&amp;" dias desde o seu último contato",""))))))</f>
        <v/>
      </c>
      <c r="V478" s="27" t="str">
        <f t="shared" si="31"/>
        <v/>
      </c>
      <c r="W478" s="138"/>
    </row>
    <row r="479" spans="2:23" ht="50.1" customHeight="1" x14ac:dyDescent="0.2">
      <c r="B479" s="131"/>
      <c r="C479" s="10" t="s">
        <v>5</v>
      </c>
      <c r="D479" s="10"/>
      <c r="E479" s="10"/>
      <c r="F479" s="11"/>
      <c r="G479" s="11"/>
      <c r="H479" s="11"/>
      <c r="I479" s="38"/>
      <c r="J479" s="132"/>
      <c r="K479" s="126"/>
      <c r="L479" s="11"/>
      <c r="M479" s="11"/>
      <c r="N479" s="11"/>
      <c r="O479" s="11"/>
      <c r="P479" s="127"/>
      <c r="Q479" s="137"/>
      <c r="R479" s="35" t="str">
        <f t="shared" ca="1" si="28"/>
        <v/>
      </c>
      <c r="S479" s="35" t="str">
        <f t="shared" si="29"/>
        <v/>
      </c>
      <c r="T479" s="35" t="str">
        <f t="shared" si="30"/>
        <v/>
      </c>
      <c r="U479" s="27" t="str">
        <f ca="1">IF(P479="Realizado","",IF(O479="Realizado","",IF(R479="","",IF(R479&lt;='2. Banco de Dados'!$G$8,"Você está dentro do prazo ótimo de contato com o (a) &amp;B8&amp;, não deixe o tempo passar, aproveite para fazer o follow up ainda hoje.",IF(R479&gt;'2. Banco de Dados'!$G$9,"O prazo aceitável para follow up já acabou, entre em contato com o(a) "&amp;B479&amp;" o quanto antes, afinal já fazem "&amp;R479&amp;" dias que você não tem qualquer tipo de contato",IF(R479&gt;'2. Banco de Dados'!$G$8,"Ligue para o "&amp;B479&amp;", você está dentro do prazo aceitável de contato, mas já fazem "&amp;R479&amp;" dias desde o seu último contato",""))))))</f>
        <v/>
      </c>
      <c r="V479" s="27" t="str">
        <f t="shared" si="31"/>
        <v/>
      </c>
      <c r="W479" s="138"/>
    </row>
    <row r="480" spans="2:23" ht="50.1" customHeight="1" x14ac:dyDescent="0.2">
      <c r="B480" s="131"/>
      <c r="C480" s="10" t="s">
        <v>5</v>
      </c>
      <c r="D480" s="10"/>
      <c r="E480" s="10"/>
      <c r="F480" s="11"/>
      <c r="G480" s="11"/>
      <c r="H480" s="11"/>
      <c r="I480" s="38"/>
      <c r="J480" s="132"/>
      <c r="K480" s="126"/>
      <c r="L480" s="11"/>
      <c r="M480" s="11"/>
      <c r="N480" s="11"/>
      <c r="O480" s="11"/>
      <c r="P480" s="127"/>
      <c r="Q480" s="137"/>
      <c r="R480" s="35" t="str">
        <f t="shared" ca="1" si="28"/>
        <v/>
      </c>
      <c r="S480" s="35" t="str">
        <f t="shared" si="29"/>
        <v/>
      </c>
      <c r="T480" s="35" t="str">
        <f t="shared" si="30"/>
        <v/>
      </c>
      <c r="U480" s="27" t="str">
        <f ca="1">IF(P480="Realizado","",IF(O480="Realizado","",IF(R480="","",IF(R480&lt;='2. Banco de Dados'!$G$8,"Você está dentro do prazo ótimo de contato com o (a) &amp;B8&amp;, não deixe o tempo passar, aproveite para fazer o follow up ainda hoje.",IF(R480&gt;'2. Banco de Dados'!$G$9,"O prazo aceitável para follow up já acabou, entre em contato com o(a) "&amp;B480&amp;" o quanto antes, afinal já fazem "&amp;R480&amp;" dias que você não tem qualquer tipo de contato",IF(R480&gt;'2. Banco de Dados'!$G$8,"Ligue para o "&amp;B480&amp;", você está dentro do prazo aceitável de contato, mas já fazem "&amp;R480&amp;" dias desde o seu último contato",""))))))</f>
        <v/>
      </c>
      <c r="V480" s="27" t="str">
        <f t="shared" si="31"/>
        <v/>
      </c>
      <c r="W480" s="138"/>
    </row>
    <row r="481" spans="2:23" ht="50.1" customHeight="1" x14ac:dyDescent="0.2">
      <c r="B481" s="131"/>
      <c r="C481" s="10" t="s">
        <v>5</v>
      </c>
      <c r="D481" s="10"/>
      <c r="E481" s="10"/>
      <c r="F481" s="11"/>
      <c r="G481" s="11"/>
      <c r="H481" s="11"/>
      <c r="I481" s="38"/>
      <c r="J481" s="132"/>
      <c r="K481" s="126"/>
      <c r="L481" s="11"/>
      <c r="M481" s="11"/>
      <c r="N481" s="11"/>
      <c r="O481" s="11"/>
      <c r="P481" s="127"/>
      <c r="Q481" s="137"/>
      <c r="R481" s="35" t="str">
        <f t="shared" ca="1" si="28"/>
        <v/>
      </c>
      <c r="S481" s="35" t="str">
        <f t="shared" si="29"/>
        <v/>
      </c>
      <c r="T481" s="35" t="str">
        <f t="shared" si="30"/>
        <v/>
      </c>
      <c r="U481" s="27" t="str">
        <f ca="1">IF(P481="Realizado","",IF(O481="Realizado","",IF(R481="","",IF(R481&lt;='2. Banco de Dados'!$G$8,"Você está dentro do prazo ótimo de contato com o (a) &amp;B8&amp;, não deixe o tempo passar, aproveite para fazer o follow up ainda hoje.",IF(R481&gt;'2. Banco de Dados'!$G$9,"O prazo aceitável para follow up já acabou, entre em contato com o(a) "&amp;B481&amp;" o quanto antes, afinal já fazem "&amp;R481&amp;" dias que você não tem qualquer tipo de contato",IF(R481&gt;'2. Banco de Dados'!$G$8,"Ligue para o "&amp;B481&amp;", você está dentro do prazo aceitável de contato, mas já fazem "&amp;R481&amp;" dias desde o seu último contato",""))))))</f>
        <v/>
      </c>
      <c r="V481" s="27" t="str">
        <f t="shared" si="31"/>
        <v/>
      </c>
      <c r="W481" s="138"/>
    </row>
    <row r="482" spans="2:23" ht="50.1" customHeight="1" x14ac:dyDescent="0.2">
      <c r="B482" s="131"/>
      <c r="C482" s="10" t="s">
        <v>5</v>
      </c>
      <c r="D482" s="10"/>
      <c r="E482" s="10"/>
      <c r="F482" s="11"/>
      <c r="G482" s="11"/>
      <c r="H482" s="11"/>
      <c r="I482" s="38"/>
      <c r="J482" s="132"/>
      <c r="K482" s="126"/>
      <c r="L482" s="11"/>
      <c r="M482" s="11"/>
      <c r="N482" s="11"/>
      <c r="O482" s="11"/>
      <c r="P482" s="127"/>
      <c r="Q482" s="137"/>
      <c r="R482" s="35" t="str">
        <f t="shared" ca="1" si="28"/>
        <v/>
      </c>
      <c r="S482" s="35" t="str">
        <f t="shared" si="29"/>
        <v/>
      </c>
      <c r="T482" s="35" t="str">
        <f t="shared" si="30"/>
        <v/>
      </c>
      <c r="U482" s="27" t="str">
        <f ca="1">IF(P482="Realizado","",IF(O482="Realizado","",IF(R482="","",IF(R482&lt;='2. Banco de Dados'!$G$8,"Você está dentro do prazo ótimo de contato com o (a) &amp;B8&amp;, não deixe o tempo passar, aproveite para fazer o follow up ainda hoje.",IF(R482&gt;'2. Banco de Dados'!$G$9,"O prazo aceitável para follow up já acabou, entre em contato com o(a) "&amp;B482&amp;" o quanto antes, afinal já fazem "&amp;R482&amp;" dias que você não tem qualquer tipo de contato",IF(R482&gt;'2. Banco de Dados'!$G$8,"Ligue para o "&amp;B482&amp;", você está dentro do prazo aceitável de contato, mas já fazem "&amp;R482&amp;" dias desde o seu último contato",""))))))</f>
        <v/>
      </c>
      <c r="V482" s="27" t="str">
        <f t="shared" si="31"/>
        <v/>
      </c>
      <c r="W482" s="138"/>
    </row>
    <row r="483" spans="2:23" ht="50.1" customHeight="1" x14ac:dyDescent="0.2">
      <c r="B483" s="131"/>
      <c r="C483" s="10" t="s">
        <v>5</v>
      </c>
      <c r="D483" s="10"/>
      <c r="E483" s="10"/>
      <c r="F483" s="11"/>
      <c r="G483" s="11"/>
      <c r="H483" s="11"/>
      <c r="I483" s="38"/>
      <c r="J483" s="132"/>
      <c r="K483" s="126"/>
      <c r="L483" s="11"/>
      <c r="M483" s="11"/>
      <c r="N483" s="11"/>
      <c r="O483" s="11"/>
      <c r="P483" s="127"/>
      <c r="Q483" s="137"/>
      <c r="R483" s="35" t="str">
        <f t="shared" ca="1" si="28"/>
        <v/>
      </c>
      <c r="S483" s="35" t="str">
        <f t="shared" si="29"/>
        <v/>
      </c>
      <c r="T483" s="35" t="str">
        <f t="shared" si="30"/>
        <v/>
      </c>
      <c r="U483" s="27" t="str">
        <f ca="1">IF(P483="Realizado","",IF(O483="Realizado","",IF(R483="","",IF(R483&lt;='2. Banco de Dados'!$G$8,"Você está dentro do prazo ótimo de contato com o (a) &amp;B8&amp;, não deixe o tempo passar, aproveite para fazer o follow up ainda hoje.",IF(R483&gt;'2. Banco de Dados'!$G$9,"O prazo aceitável para follow up já acabou, entre em contato com o(a) "&amp;B483&amp;" o quanto antes, afinal já fazem "&amp;R483&amp;" dias que você não tem qualquer tipo de contato",IF(R483&gt;'2. Banco de Dados'!$G$8,"Ligue para o "&amp;B483&amp;", você está dentro do prazo aceitável de contato, mas já fazem "&amp;R483&amp;" dias desde o seu último contato",""))))))</f>
        <v/>
      </c>
      <c r="V483" s="27" t="str">
        <f t="shared" si="31"/>
        <v/>
      </c>
      <c r="W483" s="138"/>
    </row>
    <row r="484" spans="2:23" ht="50.1" customHeight="1" x14ac:dyDescent="0.2">
      <c r="B484" s="131"/>
      <c r="C484" s="10" t="s">
        <v>5</v>
      </c>
      <c r="D484" s="10"/>
      <c r="E484" s="10"/>
      <c r="F484" s="11"/>
      <c r="G484" s="11"/>
      <c r="H484" s="11"/>
      <c r="I484" s="38"/>
      <c r="J484" s="132"/>
      <c r="K484" s="126"/>
      <c r="L484" s="11"/>
      <c r="M484" s="11"/>
      <c r="N484" s="11"/>
      <c r="O484" s="11"/>
      <c r="P484" s="127"/>
      <c r="Q484" s="137"/>
      <c r="R484" s="35" t="str">
        <f t="shared" ca="1" si="28"/>
        <v/>
      </c>
      <c r="S484" s="35" t="str">
        <f t="shared" si="29"/>
        <v/>
      </c>
      <c r="T484" s="35" t="str">
        <f t="shared" si="30"/>
        <v/>
      </c>
      <c r="U484" s="27" t="str">
        <f ca="1">IF(P484="Realizado","",IF(O484="Realizado","",IF(R484="","",IF(R484&lt;='2. Banco de Dados'!$G$8,"Você está dentro do prazo ótimo de contato com o (a) &amp;B8&amp;, não deixe o tempo passar, aproveite para fazer o follow up ainda hoje.",IF(R484&gt;'2. Banco de Dados'!$G$9,"O prazo aceitável para follow up já acabou, entre em contato com o(a) "&amp;B484&amp;" o quanto antes, afinal já fazem "&amp;R484&amp;" dias que você não tem qualquer tipo de contato",IF(R484&gt;'2. Banco de Dados'!$G$8,"Ligue para o "&amp;B484&amp;", você está dentro do prazo aceitável de contato, mas já fazem "&amp;R484&amp;" dias desde o seu último contato",""))))))</f>
        <v/>
      </c>
      <c r="V484" s="27" t="str">
        <f t="shared" si="31"/>
        <v/>
      </c>
      <c r="W484" s="138"/>
    </row>
    <row r="485" spans="2:23" ht="50.1" customHeight="1" x14ac:dyDescent="0.2">
      <c r="B485" s="131"/>
      <c r="C485" s="10" t="s">
        <v>5</v>
      </c>
      <c r="D485" s="10"/>
      <c r="E485" s="10"/>
      <c r="F485" s="11"/>
      <c r="G485" s="11"/>
      <c r="H485" s="11"/>
      <c r="I485" s="38"/>
      <c r="J485" s="132"/>
      <c r="K485" s="126"/>
      <c r="L485" s="11"/>
      <c r="M485" s="11"/>
      <c r="N485" s="11"/>
      <c r="O485" s="11"/>
      <c r="P485" s="127"/>
      <c r="Q485" s="137"/>
      <c r="R485" s="35" t="str">
        <f t="shared" ca="1" si="28"/>
        <v/>
      </c>
      <c r="S485" s="35" t="str">
        <f t="shared" si="29"/>
        <v/>
      </c>
      <c r="T485" s="35" t="str">
        <f t="shared" si="30"/>
        <v/>
      </c>
      <c r="U485" s="27" t="str">
        <f ca="1">IF(P485="Realizado","",IF(O485="Realizado","",IF(R485="","",IF(R485&lt;='2. Banco de Dados'!$G$8,"Você está dentro do prazo ótimo de contato com o (a) &amp;B8&amp;, não deixe o tempo passar, aproveite para fazer o follow up ainda hoje.",IF(R485&gt;'2. Banco de Dados'!$G$9,"O prazo aceitável para follow up já acabou, entre em contato com o(a) "&amp;B485&amp;" o quanto antes, afinal já fazem "&amp;R485&amp;" dias que você não tem qualquer tipo de contato",IF(R485&gt;'2. Banco de Dados'!$G$8,"Ligue para o "&amp;B485&amp;", você está dentro do prazo aceitável de contato, mas já fazem "&amp;R485&amp;" dias desde o seu último contato",""))))))</f>
        <v/>
      </c>
      <c r="V485" s="27" t="str">
        <f t="shared" si="31"/>
        <v/>
      </c>
      <c r="W485" s="138"/>
    </row>
    <row r="486" spans="2:23" ht="50.1" customHeight="1" x14ac:dyDescent="0.2">
      <c r="B486" s="131"/>
      <c r="C486" s="10" t="s">
        <v>5</v>
      </c>
      <c r="D486" s="10"/>
      <c r="E486" s="10"/>
      <c r="F486" s="11"/>
      <c r="G486" s="11"/>
      <c r="H486" s="11"/>
      <c r="I486" s="38"/>
      <c r="J486" s="132"/>
      <c r="K486" s="126"/>
      <c r="L486" s="11"/>
      <c r="M486" s="11"/>
      <c r="N486" s="11"/>
      <c r="O486" s="11"/>
      <c r="P486" s="127"/>
      <c r="Q486" s="137"/>
      <c r="R486" s="35" t="str">
        <f t="shared" ca="1" si="28"/>
        <v/>
      </c>
      <c r="S486" s="35" t="str">
        <f t="shared" si="29"/>
        <v/>
      </c>
      <c r="T486" s="35" t="str">
        <f t="shared" si="30"/>
        <v/>
      </c>
      <c r="U486" s="27" t="str">
        <f ca="1">IF(P486="Realizado","",IF(O486="Realizado","",IF(R486="","",IF(R486&lt;='2. Banco de Dados'!$G$8,"Você está dentro do prazo ótimo de contato com o (a) &amp;B8&amp;, não deixe o tempo passar, aproveite para fazer o follow up ainda hoje.",IF(R486&gt;'2. Banco de Dados'!$G$9,"O prazo aceitável para follow up já acabou, entre em contato com o(a) "&amp;B486&amp;" o quanto antes, afinal já fazem "&amp;R486&amp;" dias que você não tem qualquer tipo de contato",IF(R486&gt;'2. Banco de Dados'!$G$8,"Ligue para o "&amp;B486&amp;", você está dentro do prazo aceitável de contato, mas já fazem "&amp;R486&amp;" dias desde o seu último contato",""))))))</f>
        <v/>
      </c>
      <c r="V486" s="27" t="str">
        <f t="shared" si="31"/>
        <v/>
      </c>
      <c r="W486" s="138"/>
    </row>
    <row r="487" spans="2:23" ht="50.1" customHeight="1" x14ac:dyDescent="0.2">
      <c r="B487" s="131"/>
      <c r="C487" s="10" t="s">
        <v>5</v>
      </c>
      <c r="D487" s="10"/>
      <c r="E487" s="10"/>
      <c r="F487" s="11"/>
      <c r="G487" s="11"/>
      <c r="H487" s="11"/>
      <c r="I487" s="38"/>
      <c r="J487" s="132"/>
      <c r="K487" s="126"/>
      <c r="L487" s="11"/>
      <c r="M487" s="11"/>
      <c r="N487" s="11"/>
      <c r="O487" s="11"/>
      <c r="P487" s="127"/>
      <c r="Q487" s="137"/>
      <c r="R487" s="35" t="str">
        <f t="shared" ca="1" si="28"/>
        <v/>
      </c>
      <c r="S487" s="35" t="str">
        <f t="shared" si="29"/>
        <v/>
      </c>
      <c r="T487" s="35" t="str">
        <f t="shared" si="30"/>
        <v/>
      </c>
      <c r="U487" s="27" t="str">
        <f ca="1">IF(P487="Realizado","",IF(O487="Realizado","",IF(R487="","",IF(R487&lt;='2. Banco de Dados'!$G$8,"Você está dentro do prazo ótimo de contato com o (a) &amp;B8&amp;, não deixe o tempo passar, aproveite para fazer o follow up ainda hoje.",IF(R487&gt;'2. Banco de Dados'!$G$9,"O prazo aceitável para follow up já acabou, entre em contato com o(a) "&amp;B487&amp;" o quanto antes, afinal já fazem "&amp;R487&amp;" dias que você não tem qualquer tipo de contato",IF(R487&gt;'2. Banco de Dados'!$G$8,"Ligue para o "&amp;B487&amp;", você está dentro do prazo aceitável de contato, mas já fazem "&amp;R487&amp;" dias desde o seu último contato",""))))))</f>
        <v/>
      </c>
      <c r="V487" s="27" t="str">
        <f t="shared" si="31"/>
        <v/>
      </c>
      <c r="W487" s="138"/>
    </row>
    <row r="488" spans="2:23" ht="50.1" customHeight="1" x14ac:dyDescent="0.2">
      <c r="B488" s="131"/>
      <c r="C488" s="10" t="s">
        <v>5</v>
      </c>
      <c r="D488" s="10"/>
      <c r="E488" s="10"/>
      <c r="F488" s="11"/>
      <c r="G488" s="11"/>
      <c r="H488" s="11"/>
      <c r="I488" s="38"/>
      <c r="J488" s="132"/>
      <c r="K488" s="126"/>
      <c r="L488" s="11"/>
      <c r="M488" s="11"/>
      <c r="N488" s="11"/>
      <c r="O488" s="11"/>
      <c r="P488" s="127"/>
      <c r="Q488" s="137"/>
      <c r="R488" s="35" t="str">
        <f t="shared" ca="1" si="28"/>
        <v/>
      </c>
      <c r="S488" s="35" t="str">
        <f t="shared" si="29"/>
        <v/>
      </c>
      <c r="T488" s="35" t="str">
        <f t="shared" si="30"/>
        <v/>
      </c>
      <c r="U488" s="27" t="str">
        <f ca="1">IF(P488="Realizado","",IF(O488="Realizado","",IF(R488="","",IF(R488&lt;='2. Banco de Dados'!$G$8,"Você está dentro do prazo ótimo de contato com o (a) &amp;B8&amp;, não deixe o tempo passar, aproveite para fazer o follow up ainda hoje.",IF(R488&gt;'2. Banco de Dados'!$G$9,"O prazo aceitável para follow up já acabou, entre em contato com o(a) "&amp;B488&amp;" o quanto antes, afinal já fazem "&amp;R488&amp;" dias que você não tem qualquer tipo de contato",IF(R488&gt;'2. Banco de Dados'!$G$8,"Ligue para o "&amp;B488&amp;", você está dentro do prazo aceitável de contato, mas já fazem "&amp;R488&amp;" dias desde o seu último contato",""))))))</f>
        <v/>
      </c>
      <c r="V488" s="27" t="str">
        <f t="shared" si="31"/>
        <v/>
      </c>
      <c r="W488" s="138"/>
    </row>
    <row r="489" spans="2:23" ht="50.1" customHeight="1" x14ac:dyDescent="0.2">
      <c r="B489" s="131"/>
      <c r="C489" s="10" t="s">
        <v>5</v>
      </c>
      <c r="D489" s="10"/>
      <c r="E489" s="10"/>
      <c r="F489" s="11"/>
      <c r="G489" s="11"/>
      <c r="H489" s="11"/>
      <c r="I489" s="38"/>
      <c r="J489" s="132"/>
      <c r="K489" s="126"/>
      <c r="L489" s="11"/>
      <c r="M489" s="11"/>
      <c r="N489" s="11"/>
      <c r="O489" s="11"/>
      <c r="P489" s="127"/>
      <c r="Q489" s="137"/>
      <c r="R489" s="35" t="str">
        <f t="shared" ca="1" si="28"/>
        <v/>
      </c>
      <c r="S489" s="35" t="str">
        <f t="shared" si="29"/>
        <v/>
      </c>
      <c r="T489" s="35" t="str">
        <f t="shared" si="30"/>
        <v/>
      </c>
      <c r="U489" s="27" t="str">
        <f ca="1">IF(P489="Realizado","",IF(O489="Realizado","",IF(R489="","",IF(R489&lt;='2. Banco de Dados'!$G$8,"Você está dentro do prazo ótimo de contato com o (a) &amp;B8&amp;, não deixe o tempo passar, aproveite para fazer o follow up ainda hoje.",IF(R489&gt;'2. Banco de Dados'!$G$9,"O prazo aceitável para follow up já acabou, entre em contato com o(a) "&amp;B489&amp;" o quanto antes, afinal já fazem "&amp;R489&amp;" dias que você não tem qualquer tipo de contato",IF(R489&gt;'2. Banco de Dados'!$G$8,"Ligue para o "&amp;B489&amp;", você está dentro do prazo aceitável de contato, mas já fazem "&amp;R489&amp;" dias desde o seu último contato",""))))))</f>
        <v/>
      </c>
      <c r="V489" s="27" t="str">
        <f t="shared" si="31"/>
        <v/>
      </c>
      <c r="W489" s="138"/>
    </row>
    <row r="490" spans="2:23" ht="50.1" customHeight="1" x14ac:dyDescent="0.2">
      <c r="B490" s="131"/>
      <c r="C490" s="10" t="s">
        <v>5</v>
      </c>
      <c r="D490" s="10"/>
      <c r="E490" s="10"/>
      <c r="F490" s="11"/>
      <c r="G490" s="11"/>
      <c r="H490" s="11"/>
      <c r="I490" s="38"/>
      <c r="J490" s="132"/>
      <c r="K490" s="126"/>
      <c r="L490" s="11"/>
      <c r="M490" s="11"/>
      <c r="N490" s="11"/>
      <c r="O490" s="11"/>
      <c r="P490" s="127"/>
      <c r="Q490" s="137"/>
      <c r="R490" s="35" t="str">
        <f t="shared" ca="1" si="28"/>
        <v/>
      </c>
      <c r="S490" s="35" t="str">
        <f t="shared" si="29"/>
        <v/>
      </c>
      <c r="T490" s="35" t="str">
        <f t="shared" si="30"/>
        <v/>
      </c>
      <c r="U490" s="27" t="str">
        <f ca="1">IF(P490="Realizado","",IF(O490="Realizado","",IF(R490="","",IF(R490&lt;='2. Banco de Dados'!$G$8,"Você está dentro do prazo ótimo de contato com o (a) &amp;B8&amp;, não deixe o tempo passar, aproveite para fazer o follow up ainda hoje.",IF(R490&gt;'2. Banco de Dados'!$G$9,"O prazo aceitável para follow up já acabou, entre em contato com o(a) "&amp;B490&amp;" o quanto antes, afinal já fazem "&amp;R490&amp;" dias que você não tem qualquer tipo de contato",IF(R490&gt;'2. Banco de Dados'!$G$8,"Ligue para o "&amp;B490&amp;", você está dentro do prazo aceitável de contato, mas já fazem "&amp;R490&amp;" dias desde o seu último contato",""))))))</f>
        <v/>
      </c>
      <c r="V490" s="27" t="str">
        <f t="shared" si="31"/>
        <v/>
      </c>
      <c r="W490" s="138"/>
    </row>
    <row r="491" spans="2:23" ht="50.1" customHeight="1" x14ac:dyDescent="0.2">
      <c r="B491" s="131"/>
      <c r="C491" s="10" t="s">
        <v>5</v>
      </c>
      <c r="D491" s="10"/>
      <c r="E491" s="10"/>
      <c r="F491" s="11"/>
      <c r="G491" s="11"/>
      <c r="H491" s="11"/>
      <c r="I491" s="38"/>
      <c r="J491" s="132"/>
      <c r="K491" s="126"/>
      <c r="L491" s="11"/>
      <c r="M491" s="11"/>
      <c r="N491" s="11"/>
      <c r="O491" s="11"/>
      <c r="P491" s="127"/>
      <c r="Q491" s="137"/>
      <c r="R491" s="35" t="str">
        <f t="shared" ca="1" si="28"/>
        <v/>
      </c>
      <c r="S491" s="35" t="str">
        <f t="shared" si="29"/>
        <v/>
      </c>
      <c r="T491" s="35" t="str">
        <f t="shared" si="30"/>
        <v/>
      </c>
      <c r="U491" s="27" t="str">
        <f ca="1">IF(P491="Realizado","",IF(O491="Realizado","",IF(R491="","",IF(R491&lt;='2. Banco de Dados'!$G$8,"Você está dentro do prazo ótimo de contato com o (a) &amp;B8&amp;, não deixe o tempo passar, aproveite para fazer o follow up ainda hoje.",IF(R491&gt;'2. Banco de Dados'!$G$9,"O prazo aceitável para follow up já acabou, entre em contato com o(a) "&amp;B491&amp;" o quanto antes, afinal já fazem "&amp;R491&amp;" dias que você não tem qualquer tipo de contato",IF(R491&gt;'2. Banco de Dados'!$G$8,"Ligue para o "&amp;B491&amp;", você está dentro do prazo aceitável de contato, mas já fazem "&amp;R491&amp;" dias desde o seu último contato",""))))))</f>
        <v/>
      </c>
      <c r="V491" s="27" t="str">
        <f t="shared" si="31"/>
        <v/>
      </c>
      <c r="W491" s="138"/>
    </row>
    <row r="492" spans="2:23" ht="50.1" customHeight="1" x14ac:dyDescent="0.2">
      <c r="B492" s="131"/>
      <c r="C492" s="10" t="s">
        <v>5</v>
      </c>
      <c r="D492" s="10"/>
      <c r="E492" s="10"/>
      <c r="F492" s="11"/>
      <c r="G492" s="11"/>
      <c r="H492" s="11"/>
      <c r="I492" s="38"/>
      <c r="J492" s="132"/>
      <c r="K492" s="126"/>
      <c r="L492" s="11"/>
      <c r="M492" s="11"/>
      <c r="N492" s="11"/>
      <c r="O492" s="11"/>
      <c r="P492" s="127"/>
      <c r="Q492" s="137"/>
      <c r="R492" s="35" t="str">
        <f t="shared" ca="1" si="28"/>
        <v/>
      </c>
      <c r="S492" s="35" t="str">
        <f t="shared" si="29"/>
        <v/>
      </c>
      <c r="T492" s="35" t="str">
        <f t="shared" si="30"/>
        <v/>
      </c>
      <c r="U492" s="27" t="str">
        <f ca="1">IF(P492="Realizado","",IF(O492="Realizado","",IF(R492="","",IF(R492&lt;='2. Banco de Dados'!$G$8,"Você está dentro do prazo ótimo de contato com o (a) &amp;B8&amp;, não deixe o tempo passar, aproveite para fazer o follow up ainda hoje.",IF(R492&gt;'2. Banco de Dados'!$G$9,"O prazo aceitável para follow up já acabou, entre em contato com o(a) "&amp;B492&amp;" o quanto antes, afinal já fazem "&amp;R492&amp;" dias que você não tem qualquer tipo de contato",IF(R492&gt;'2. Banco de Dados'!$G$8,"Ligue para o "&amp;B492&amp;", você está dentro do prazo aceitável de contato, mas já fazem "&amp;R492&amp;" dias desde o seu último contato",""))))))</f>
        <v/>
      </c>
      <c r="V492" s="27" t="str">
        <f t="shared" si="31"/>
        <v/>
      </c>
      <c r="W492" s="138"/>
    </row>
    <row r="493" spans="2:23" ht="50.1" customHeight="1" x14ac:dyDescent="0.2">
      <c r="B493" s="131"/>
      <c r="C493" s="10" t="s">
        <v>5</v>
      </c>
      <c r="D493" s="10"/>
      <c r="E493" s="10"/>
      <c r="F493" s="11"/>
      <c r="G493" s="11"/>
      <c r="H493" s="11"/>
      <c r="I493" s="38"/>
      <c r="J493" s="132"/>
      <c r="K493" s="126"/>
      <c r="L493" s="11"/>
      <c r="M493" s="11"/>
      <c r="N493" s="11"/>
      <c r="O493" s="11"/>
      <c r="P493" s="127"/>
      <c r="Q493" s="137"/>
      <c r="R493" s="35" t="str">
        <f t="shared" ca="1" si="28"/>
        <v/>
      </c>
      <c r="S493" s="35" t="str">
        <f t="shared" si="29"/>
        <v/>
      </c>
      <c r="T493" s="35" t="str">
        <f t="shared" si="30"/>
        <v/>
      </c>
      <c r="U493" s="27" t="str">
        <f ca="1">IF(P493="Realizado","",IF(O493="Realizado","",IF(R493="","",IF(R493&lt;='2. Banco de Dados'!$G$8,"Você está dentro do prazo ótimo de contato com o (a) &amp;B8&amp;, não deixe o tempo passar, aproveite para fazer o follow up ainda hoje.",IF(R493&gt;'2. Banco de Dados'!$G$9,"O prazo aceitável para follow up já acabou, entre em contato com o(a) "&amp;B493&amp;" o quanto antes, afinal já fazem "&amp;R493&amp;" dias que você não tem qualquer tipo de contato",IF(R493&gt;'2. Banco de Dados'!$G$8,"Ligue para o "&amp;B493&amp;", você está dentro do prazo aceitável de contato, mas já fazem "&amp;R493&amp;" dias desde o seu último contato",""))))))</f>
        <v/>
      </c>
      <c r="V493" s="27" t="str">
        <f t="shared" si="31"/>
        <v/>
      </c>
      <c r="W493" s="138"/>
    </row>
    <row r="494" spans="2:23" ht="50.1" customHeight="1" x14ac:dyDescent="0.2">
      <c r="B494" s="131"/>
      <c r="C494" s="10" t="s">
        <v>5</v>
      </c>
      <c r="D494" s="10"/>
      <c r="E494" s="10"/>
      <c r="F494" s="11"/>
      <c r="G494" s="11"/>
      <c r="H494" s="11"/>
      <c r="I494" s="38"/>
      <c r="J494" s="132"/>
      <c r="K494" s="126"/>
      <c r="L494" s="11"/>
      <c r="M494" s="11"/>
      <c r="N494" s="11"/>
      <c r="O494" s="11"/>
      <c r="P494" s="127"/>
      <c r="Q494" s="137"/>
      <c r="R494" s="35" t="str">
        <f t="shared" ca="1" si="28"/>
        <v/>
      </c>
      <c r="S494" s="35" t="str">
        <f t="shared" si="29"/>
        <v/>
      </c>
      <c r="T494" s="35" t="str">
        <f t="shared" si="30"/>
        <v/>
      </c>
      <c r="U494" s="27" t="str">
        <f ca="1">IF(P494="Realizado","",IF(O494="Realizado","",IF(R494="","",IF(R494&lt;='2. Banco de Dados'!$G$8,"Você está dentro do prazo ótimo de contato com o (a) &amp;B8&amp;, não deixe o tempo passar, aproveite para fazer o follow up ainda hoje.",IF(R494&gt;'2. Banco de Dados'!$G$9,"O prazo aceitável para follow up já acabou, entre em contato com o(a) "&amp;B494&amp;" o quanto antes, afinal já fazem "&amp;R494&amp;" dias que você não tem qualquer tipo de contato",IF(R494&gt;'2. Banco de Dados'!$G$8,"Ligue para o "&amp;B494&amp;", você está dentro do prazo aceitável de contato, mas já fazem "&amp;R494&amp;" dias desde o seu último contato",""))))))</f>
        <v/>
      </c>
      <c r="V494" s="27" t="str">
        <f t="shared" si="31"/>
        <v/>
      </c>
      <c r="W494" s="138"/>
    </row>
    <row r="495" spans="2:23" ht="50.1" customHeight="1" x14ac:dyDescent="0.2">
      <c r="B495" s="131"/>
      <c r="C495" s="10" t="s">
        <v>5</v>
      </c>
      <c r="D495" s="10"/>
      <c r="E495" s="10"/>
      <c r="F495" s="11"/>
      <c r="G495" s="11"/>
      <c r="H495" s="11"/>
      <c r="I495" s="38"/>
      <c r="J495" s="132"/>
      <c r="K495" s="126"/>
      <c r="L495" s="11"/>
      <c r="M495" s="11"/>
      <c r="N495" s="11"/>
      <c r="O495" s="11"/>
      <c r="P495" s="127"/>
      <c r="Q495" s="137"/>
      <c r="R495" s="35" t="str">
        <f t="shared" ca="1" si="28"/>
        <v/>
      </c>
      <c r="S495" s="35" t="str">
        <f t="shared" si="29"/>
        <v/>
      </c>
      <c r="T495" s="35" t="str">
        <f t="shared" si="30"/>
        <v/>
      </c>
      <c r="U495" s="27" t="str">
        <f ca="1">IF(P495="Realizado","",IF(O495="Realizado","",IF(R495="","",IF(R495&lt;='2. Banco de Dados'!$G$8,"Você está dentro do prazo ótimo de contato com o (a) &amp;B8&amp;, não deixe o tempo passar, aproveite para fazer o follow up ainda hoje.",IF(R495&gt;'2. Banco de Dados'!$G$9,"O prazo aceitável para follow up já acabou, entre em contato com o(a) "&amp;B495&amp;" o quanto antes, afinal já fazem "&amp;R495&amp;" dias que você não tem qualquer tipo de contato",IF(R495&gt;'2. Banco de Dados'!$G$8,"Ligue para o "&amp;B495&amp;", você está dentro do prazo aceitável de contato, mas já fazem "&amp;R495&amp;" dias desde o seu último contato",""))))))</f>
        <v/>
      </c>
      <c r="V495" s="27" t="str">
        <f t="shared" si="31"/>
        <v/>
      </c>
      <c r="W495" s="138"/>
    </row>
    <row r="496" spans="2:23" ht="50.1" customHeight="1" x14ac:dyDescent="0.2">
      <c r="B496" s="131"/>
      <c r="C496" s="10" t="s">
        <v>5</v>
      </c>
      <c r="D496" s="10"/>
      <c r="E496" s="10"/>
      <c r="F496" s="11"/>
      <c r="G496" s="11"/>
      <c r="H496" s="11"/>
      <c r="I496" s="38"/>
      <c r="J496" s="132"/>
      <c r="K496" s="126"/>
      <c r="L496" s="11"/>
      <c r="M496" s="11"/>
      <c r="N496" s="11"/>
      <c r="O496" s="11"/>
      <c r="P496" s="127"/>
      <c r="Q496" s="137"/>
      <c r="R496" s="35" t="str">
        <f t="shared" ca="1" si="28"/>
        <v/>
      </c>
      <c r="S496" s="35" t="str">
        <f t="shared" si="29"/>
        <v/>
      </c>
      <c r="T496" s="35" t="str">
        <f t="shared" si="30"/>
        <v/>
      </c>
      <c r="U496" s="27" t="str">
        <f ca="1">IF(P496="Realizado","",IF(O496="Realizado","",IF(R496="","",IF(R496&lt;='2. Banco de Dados'!$G$8,"Você está dentro do prazo ótimo de contato com o (a) &amp;B8&amp;, não deixe o tempo passar, aproveite para fazer o follow up ainda hoje.",IF(R496&gt;'2. Banco de Dados'!$G$9,"O prazo aceitável para follow up já acabou, entre em contato com o(a) "&amp;B496&amp;" o quanto antes, afinal já fazem "&amp;R496&amp;" dias que você não tem qualquer tipo de contato",IF(R496&gt;'2. Banco de Dados'!$G$8,"Ligue para o "&amp;B496&amp;", você está dentro do prazo aceitável de contato, mas já fazem "&amp;R496&amp;" dias desde o seu último contato",""))))))</f>
        <v/>
      </c>
      <c r="V496" s="27" t="str">
        <f t="shared" si="31"/>
        <v/>
      </c>
      <c r="W496" s="138"/>
    </row>
    <row r="497" spans="2:23" ht="50.1" customHeight="1" x14ac:dyDescent="0.2">
      <c r="B497" s="131"/>
      <c r="C497" s="10" t="s">
        <v>5</v>
      </c>
      <c r="D497" s="10"/>
      <c r="E497" s="10"/>
      <c r="F497" s="11"/>
      <c r="G497" s="11"/>
      <c r="H497" s="11"/>
      <c r="I497" s="38"/>
      <c r="J497" s="132"/>
      <c r="K497" s="126"/>
      <c r="L497" s="11"/>
      <c r="M497" s="11"/>
      <c r="N497" s="11"/>
      <c r="O497" s="11"/>
      <c r="P497" s="127"/>
      <c r="Q497" s="137"/>
      <c r="R497" s="35" t="str">
        <f t="shared" ca="1" si="28"/>
        <v/>
      </c>
      <c r="S497" s="35" t="str">
        <f t="shared" si="29"/>
        <v/>
      </c>
      <c r="T497" s="35" t="str">
        <f t="shared" si="30"/>
        <v/>
      </c>
      <c r="U497" s="27" t="str">
        <f ca="1">IF(P497="Realizado","",IF(O497="Realizado","",IF(R497="","",IF(R497&lt;='2. Banco de Dados'!$G$8,"Você está dentro do prazo ótimo de contato com o (a) &amp;B8&amp;, não deixe o tempo passar, aproveite para fazer o follow up ainda hoje.",IF(R497&gt;'2. Banco de Dados'!$G$9,"O prazo aceitável para follow up já acabou, entre em contato com o(a) "&amp;B497&amp;" o quanto antes, afinal já fazem "&amp;R497&amp;" dias que você não tem qualquer tipo de contato",IF(R497&gt;'2. Banco de Dados'!$G$8,"Ligue para o "&amp;B497&amp;", você está dentro do prazo aceitável de contato, mas já fazem "&amp;R497&amp;" dias desde o seu último contato",""))))))</f>
        <v/>
      </c>
      <c r="V497" s="27" t="str">
        <f t="shared" si="31"/>
        <v/>
      </c>
      <c r="W497" s="138"/>
    </row>
    <row r="498" spans="2:23" ht="50.1" customHeight="1" x14ac:dyDescent="0.2">
      <c r="B498" s="131"/>
      <c r="C498" s="10" t="s">
        <v>5</v>
      </c>
      <c r="D498" s="10"/>
      <c r="E498" s="10"/>
      <c r="F498" s="11"/>
      <c r="G498" s="11"/>
      <c r="H498" s="11"/>
      <c r="I498" s="38"/>
      <c r="J498" s="132"/>
      <c r="K498" s="126"/>
      <c r="L498" s="11"/>
      <c r="M498" s="11"/>
      <c r="N498" s="11"/>
      <c r="O498" s="11"/>
      <c r="P498" s="127"/>
      <c r="Q498" s="137"/>
      <c r="R498" s="35" t="str">
        <f t="shared" ca="1" si="28"/>
        <v/>
      </c>
      <c r="S498" s="35" t="str">
        <f t="shared" si="29"/>
        <v/>
      </c>
      <c r="T498" s="35" t="str">
        <f t="shared" si="30"/>
        <v/>
      </c>
      <c r="U498" s="27" t="str">
        <f ca="1">IF(P498="Realizado","",IF(O498="Realizado","",IF(R498="","",IF(R498&lt;='2. Banco de Dados'!$G$8,"Você está dentro do prazo ótimo de contato com o (a) &amp;B8&amp;, não deixe o tempo passar, aproveite para fazer o follow up ainda hoje.",IF(R498&gt;'2. Banco de Dados'!$G$9,"O prazo aceitável para follow up já acabou, entre em contato com o(a) "&amp;B498&amp;" o quanto antes, afinal já fazem "&amp;R498&amp;" dias que você não tem qualquer tipo de contato",IF(R498&gt;'2. Banco de Dados'!$G$8,"Ligue para o "&amp;B498&amp;", você está dentro do prazo aceitável de contato, mas já fazem "&amp;R498&amp;" dias desde o seu último contato",""))))))</f>
        <v/>
      </c>
      <c r="V498" s="27" t="str">
        <f t="shared" si="31"/>
        <v/>
      </c>
      <c r="W498" s="138"/>
    </row>
    <row r="499" spans="2:23" ht="50.1" customHeight="1" x14ac:dyDescent="0.2">
      <c r="B499" s="131"/>
      <c r="C499" s="10" t="s">
        <v>5</v>
      </c>
      <c r="D499" s="10"/>
      <c r="E499" s="10"/>
      <c r="F499" s="11"/>
      <c r="G499" s="11"/>
      <c r="H499" s="11"/>
      <c r="I499" s="38"/>
      <c r="J499" s="132"/>
      <c r="K499" s="126"/>
      <c r="L499" s="11"/>
      <c r="M499" s="11"/>
      <c r="N499" s="11"/>
      <c r="O499" s="11"/>
      <c r="P499" s="127"/>
      <c r="Q499" s="137"/>
      <c r="R499" s="35" t="str">
        <f t="shared" ca="1" si="28"/>
        <v/>
      </c>
      <c r="S499" s="35" t="str">
        <f t="shared" si="29"/>
        <v/>
      </c>
      <c r="T499" s="35" t="str">
        <f t="shared" si="30"/>
        <v/>
      </c>
      <c r="U499" s="27" t="str">
        <f ca="1">IF(P499="Realizado","",IF(O499="Realizado","",IF(R499="","",IF(R499&lt;='2. Banco de Dados'!$G$8,"Você está dentro do prazo ótimo de contato com o (a) &amp;B8&amp;, não deixe o tempo passar, aproveite para fazer o follow up ainda hoje.",IF(R499&gt;'2. Banco de Dados'!$G$9,"O prazo aceitável para follow up já acabou, entre em contato com o(a) "&amp;B499&amp;" o quanto antes, afinal já fazem "&amp;R499&amp;" dias que você não tem qualquer tipo de contato",IF(R499&gt;'2. Banco de Dados'!$G$8,"Ligue para o "&amp;B499&amp;", você está dentro do prazo aceitável de contato, mas já fazem "&amp;R499&amp;" dias desde o seu último contato",""))))))</f>
        <v/>
      </c>
      <c r="V499" s="27" t="str">
        <f t="shared" si="31"/>
        <v/>
      </c>
      <c r="W499" s="138"/>
    </row>
    <row r="500" spans="2:23" ht="50.1" customHeight="1" thickBot="1" x14ac:dyDescent="0.25">
      <c r="B500" s="133"/>
      <c r="C500" s="134" t="s">
        <v>5</v>
      </c>
      <c r="D500" s="134"/>
      <c r="E500" s="134"/>
      <c r="F500" s="129"/>
      <c r="G500" s="129"/>
      <c r="H500" s="129"/>
      <c r="I500" s="135"/>
      <c r="J500" s="136"/>
      <c r="K500" s="128"/>
      <c r="L500" s="129"/>
      <c r="M500" s="129"/>
      <c r="N500" s="129"/>
      <c r="O500" s="129"/>
      <c r="P500" s="130"/>
      <c r="Q500" s="139"/>
      <c r="R500" s="140" t="str">
        <f t="shared" ca="1" si="28"/>
        <v/>
      </c>
      <c r="S500" s="140" t="str">
        <f t="shared" si="29"/>
        <v/>
      </c>
      <c r="T500" s="140" t="str">
        <f t="shared" si="30"/>
        <v/>
      </c>
      <c r="U500" s="141" t="str">
        <f ca="1">IF(P500="Realizado","",IF(O500="Realizado","",IF(R500="","",IF(R500&lt;='2. Banco de Dados'!$G$8,"Você está dentro do prazo ótimo de contato com o (a) &amp;B8&amp;, não deixe o tempo passar, aproveite para fazer o follow up ainda hoje.",IF(R500&gt;'2. Banco de Dados'!$G$9,"O prazo aceitável para follow up já acabou, entre em contato com o(a) "&amp;B500&amp;" o quanto antes, afinal já fazem "&amp;R500&amp;" dias que você não tem qualquer tipo de contato",IF(R500&gt;'2. Banco de Dados'!$G$8,"Ligue para o "&amp;B500&amp;", você está dentro do prazo aceitável de contato, mas já fazem "&amp;R500&amp;" dias desde o seu último contato",""))))))</f>
        <v/>
      </c>
      <c r="V500" s="141" t="str">
        <f t="shared" si="31"/>
        <v/>
      </c>
      <c r="W500" s="142"/>
    </row>
    <row r="501" spans="2:23" ht="57" customHeight="1" x14ac:dyDescent="0.2">
      <c r="K501" s="37"/>
      <c r="L501" s="37"/>
      <c r="M501" s="37"/>
      <c r="N501" s="37"/>
      <c r="O501" s="37"/>
      <c r="P501" s="37"/>
      <c r="Q501" s="37"/>
    </row>
  </sheetData>
  <mergeCells count="20">
    <mergeCell ref="B6:B7"/>
    <mergeCell ref="F6:F7"/>
    <mergeCell ref="E6:E7"/>
    <mergeCell ref="D6:D7"/>
    <mergeCell ref="C6:C7"/>
    <mergeCell ref="D2:E2"/>
    <mergeCell ref="G6:G7"/>
    <mergeCell ref="I6:I7"/>
    <mergeCell ref="J6:J7"/>
    <mergeCell ref="K6:P6"/>
    <mergeCell ref="H6:H7"/>
    <mergeCell ref="D3:H3"/>
    <mergeCell ref="I4:J4"/>
    <mergeCell ref="Q6:Q7"/>
    <mergeCell ref="U6:U7"/>
    <mergeCell ref="R6:R7"/>
    <mergeCell ref="W6:W7"/>
    <mergeCell ref="V6:V7"/>
    <mergeCell ref="T6:T7"/>
    <mergeCell ref="S6:S7"/>
  </mergeCells>
  <phoneticPr fontId="10" type="noConversion"/>
  <conditionalFormatting sqref="K8:K500">
    <cfRule type="containsText" dxfId="19" priority="8" operator="containsText" text="Realizado">
      <formula>NOT(ISERROR(SEARCH("Realizado",K8)))</formula>
    </cfRule>
  </conditionalFormatting>
  <conditionalFormatting sqref="L8:L500">
    <cfRule type="containsText" dxfId="18" priority="7" operator="containsText" text="Realizado">
      <formula>NOT(ISERROR(SEARCH("Realizado",L8)))</formula>
    </cfRule>
  </conditionalFormatting>
  <conditionalFormatting sqref="M8:M500">
    <cfRule type="containsText" dxfId="17" priority="12" operator="containsText" text="Realizado">
      <formula>NOT(ISERROR(SEARCH("Realizado",M8)))</formula>
    </cfRule>
  </conditionalFormatting>
  <conditionalFormatting sqref="N8:N500">
    <cfRule type="containsText" dxfId="16" priority="11" operator="containsText" text="Realizado">
      <formula>NOT(ISERROR(SEARCH("Realizado",N8)))</formula>
    </cfRule>
  </conditionalFormatting>
  <conditionalFormatting sqref="O8:O500">
    <cfRule type="containsText" dxfId="15" priority="10" operator="containsText" text="Realizado">
      <formula>NOT(ISERROR(SEARCH("Realizado",O8)))</formula>
    </cfRule>
  </conditionalFormatting>
  <conditionalFormatting sqref="P8:P500">
    <cfRule type="containsText" dxfId="14" priority="9" operator="containsText" text="Realizado">
      <formula>NOT(ISERROR(SEARCH("Realizado",P8)))</formula>
    </cfRule>
  </conditionalFormatting>
  <conditionalFormatting sqref="U8:U500">
    <cfRule type="containsText" dxfId="13" priority="46" operator="containsText" text="ótimo">
      <formula>NOT(ISERROR(SEARCH("ótimo",U8)))</formula>
    </cfRule>
    <cfRule type="containsText" dxfId="12" priority="44" operator="containsText" text="último">
      <formula>NOT(ISERROR(SEARCH("último",U8)))</formula>
    </cfRule>
    <cfRule type="containsText" dxfId="11" priority="45" operator="containsText" text="acabou">
      <formula>NOT(ISERROR(SEARCH("acabou",U8)))</formula>
    </cfRule>
  </conditionalFormatting>
  <conditionalFormatting sqref="V8:V500">
    <cfRule type="containsText" dxfId="10" priority="2" operator="containsText" text="ajustes">
      <formula>NOT(ISERROR(SEARCH("ajustes",V8)))</formula>
    </cfRule>
    <cfRule type="containsText" dxfId="9" priority="3" operator="containsText" text="depoimentos">
      <formula>NOT(ISERROR(SEARCH("depoimentos",V8)))</formula>
    </cfRule>
    <cfRule type="containsText" dxfId="8" priority="4" operator="containsText" text="institucional">
      <formula>NOT(ISERROR(SEARCH("institucional",V8)))</formula>
    </cfRule>
    <cfRule type="containsText" dxfId="7" priority="5" operator="containsText" text="coluna">
      <formula>NOT(ISERROR(SEARCH("coluna",V8)))</formula>
    </cfRule>
    <cfRule type="containsText" dxfId="6" priority="6" operator="containsText" text="Parabéns">
      <formula>NOT(ISERROR(SEARCH("Parabéns",V8)))</formula>
    </cfRule>
    <cfRule type="containsText" dxfId="5" priority="1" operator="containsText" text="flexível">
      <formula>NOT(ISERROR(SEARCH("flexível",V8)))</formula>
    </cfRule>
  </conditionalFormatting>
  <dataValidations count="1">
    <dataValidation type="list" allowBlank="1" showInputMessage="1" showErrorMessage="1" sqref="K8:P500">
      <formula1>$O$2</formula1>
    </dataValidation>
  </dataValidations>
  <hyperlinks>
    <hyperlink ref="D4" location="'2. Banco de Dados'!A1" display="2. BANCO DE DADOS"/>
    <hyperlink ref="E4" location="'3. Prospecção'!A1" display="3. PROSPECÇÃO"/>
    <hyperlink ref="F4" location="'4. Meses, Corretores e Área'!A1" display="4. MESES, VENDEDORES E ÁREA"/>
    <hyperlink ref="G4" location="'5. Gráficos e Indicadores'!A1" display="5. GRÁFICOS E INDICADORES"/>
    <hyperlink ref="C4" location="'1. Início'!A1" display="1. INÍCIO"/>
    <hyperlink ref="D8" r:id="rId1"/>
    <hyperlink ref="D9" r:id="rId2"/>
    <hyperlink ref="D11" r:id="rId3"/>
  </hyperlinks>
  <pageMargins left="0.75000000000000011" right="0.75000000000000011" top="1" bottom="1" header="0.5" footer="0.5"/>
  <pageSetup paperSize="9" orientation="portrait" r:id="rId4"/>
  <drawing r:id="rId5"/>
  <legacyDrawing r:id="rId6"/>
  <extLst>
    <ext xmlns:x14="http://schemas.microsoft.com/office/spreadsheetml/2009/9/main" uri="{CCE6A557-97BC-4b89-ADB6-D9C93CAAB3DF}">
      <x14:dataValidations xmlns:xm="http://schemas.microsoft.com/office/excel/2006/main" count="3">
        <x14:dataValidation type="list" allowBlank="1" showInputMessage="1" showErrorMessage="1">
          <x14:formula1>
            <xm:f>'2. Banco de Dados'!$I$8:$I$12</xm:f>
          </x14:formula1>
          <xm:sqref>W8:W500</xm:sqref>
        </x14:dataValidation>
        <x14:dataValidation type="list" allowBlank="1" showInputMessage="1" showErrorMessage="1">
          <x14:formula1>
            <xm:f>'2. Banco de Dados'!$B$8:$B$15</xm:f>
          </x14:formula1>
          <xm:sqref>F8:F500</xm:sqref>
        </x14:dataValidation>
        <x14:dataValidation type="list" allowBlank="1" showInputMessage="1" showErrorMessage="1">
          <x14:formula1>
            <xm:f>'2. Banco de Dados'!$D$8:$D$15</xm:f>
          </x14:formula1>
          <xm:sqref>G8:G500</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4">
    <pageSetUpPr fitToPage="1"/>
  </sheetPr>
  <dimension ref="A1:AE29"/>
  <sheetViews>
    <sheetView showGridLines="0" workbookViewId="0">
      <selection activeCell="I4" sqref="I4"/>
    </sheetView>
  </sheetViews>
  <sheetFormatPr defaultColWidth="11.42578125" defaultRowHeight="12.75" x14ac:dyDescent="0.2"/>
  <cols>
    <col min="1" max="1" width="4.28515625" customWidth="1"/>
    <col min="2" max="2" width="18.140625" customWidth="1"/>
    <col min="3" max="3" width="17.28515625" customWidth="1"/>
    <col min="4" max="4" width="15.28515625" customWidth="1"/>
    <col min="5" max="5" width="4.85546875" customWidth="1"/>
    <col min="6" max="6" width="9.28515625" customWidth="1"/>
    <col min="7" max="7" width="17.42578125" customWidth="1"/>
    <col min="8" max="8" width="19.42578125" customWidth="1"/>
    <col min="9" max="9" width="20" style="45" customWidth="1"/>
    <col min="10" max="10" width="17.85546875" style="45" customWidth="1"/>
    <col min="11" max="11" width="15.28515625" style="45" customWidth="1"/>
    <col min="12" max="12" width="15.140625" style="45" customWidth="1"/>
    <col min="13" max="13" width="4.140625" style="45" customWidth="1"/>
    <col min="14" max="14" width="15.85546875" style="45" customWidth="1"/>
    <col min="15" max="15" width="17.85546875" style="45" customWidth="1"/>
    <col min="16" max="16" width="16.140625" style="45" customWidth="1"/>
    <col min="17" max="17" width="13.85546875" style="45" customWidth="1"/>
    <col min="18" max="18" width="22.28515625" style="45" customWidth="1"/>
    <col min="19" max="19" width="16" customWidth="1"/>
    <col min="20" max="20" width="23.7109375" customWidth="1"/>
    <col min="21" max="21" width="16" hidden="1" customWidth="1"/>
    <col min="22" max="23" width="10.85546875" hidden="1" customWidth="1"/>
    <col min="24" max="24" width="3.7109375" hidden="1" customWidth="1"/>
    <col min="25" max="25" width="19.42578125" hidden="1" customWidth="1"/>
    <col min="26" max="26" width="14" hidden="1" customWidth="1"/>
    <col min="27" max="27" width="13" hidden="1" customWidth="1"/>
    <col min="28" max="28" width="5" hidden="1" customWidth="1"/>
    <col min="29" max="29" width="15.42578125" hidden="1" customWidth="1"/>
    <col min="30" max="30" width="16.85546875" hidden="1" customWidth="1"/>
    <col min="31" max="31" width="13.85546875" hidden="1" customWidth="1"/>
  </cols>
  <sheetData>
    <row r="1" spans="1:31" s="4" customFormat="1" ht="9" customHeight="1" x14ac:dyDescent="0.2">
      <c r="B1" s="3"/>
      <c r="C1" s="3"/>
      <c r="D1" s="3"/>
      <c r="E1" s="3"/>
      <c r="F1" s="3"/>
      <c r="G1" s="3"/>
      <c r="H1" s="3"/>
      <c r="I1" s="3"/>
      <c r="J1" s="3"/>
      <c r="K1" s="3"/>
      <c r="L1" s="12" t="s">
        <v>7</v>
      </c>
      <c r="M1" s="3"/>
    </row>
    <row r="2" spans="1:31" s="4" customFormat="1" ht="15" x14ac:dyDescent="0.2">
      <c r="B2" s="3"/>
      <c r="C2" s="3"/>
      <c r="D2" s="149"/>
      <c r="E2" s="149"/>
      <c r="F2" s="3"/>
      <c r="G2" s="3"/>
      <c r="H2" s="3"/>
      <c r="I2" s="3"/>
      <c r="J2" s="3"/>
      <c r="K2" s="3"/>
      <c r="L2" s="12" t="s">
        <v>8</v>
      </c>
      <c r="M2" s="3"/>
    </row>
    <row r="3" spans="1:31" s="4" customFormat="1" ht="56.1" customHeight="1" x14ac:dyDescent="0.2">
      <c r="B3" s="3"/>
      <c r="D3" s="176" t="s">
        <v>110</v>
      </c>
      <c r="E3" s="176"/>
      <c r="F3" s="176"/>
      <c r="G3" s="176"/>
      <c r="H3" s="176"/>
      <c r="I3" s="66"/>
      <c r="J3" s="108"/>
      <c r="K3" s="108"/>
      <c r="L3" s="3"/>
      <c r="M3" s="3"/>
    </row>
    <row r="4" spans="1:31" s="5" customFormat="1" ht="36.950000000000003" customHeight="1" x14ac:dyDescent="0.2">
      <c r="B4" s="9" t="s">
        <v>0</v>
      </c>
      <c r="C4" s="8" t="s">
        <v>1</v>
      </c>
      <c r="D4" s="153" t="s">
        <v>11</v>
      </c>
      <c r="E4" s="154"/>
      <c r="F4" s="195" t="s">
        <v>12</v>
      </c>
      <c r="G4" s="196"/>
      <c r="H4" s="110" t="s">
        <v>85</v>
      </c>
      <c r="I4" s="14" t="s">
        <v>52</v>
      </c>
      <c r="J4" s="67"/>
      <c r="K4" s="67"/>
      <c r="L4" s="26"/>
      <c r="M4" s="107"/>
    </row>
    <row r="5" spans="1:31" s="2" customFormat="1" ht="20.100000000000001" customHeight="1" x14ac:dyDescent="0.2">
      <c r="A5" s="1"/>
      <c r="B5" s="1"/>
      <c r="I5" s="44"/>
      <c r="J5" s="44"/>
      <c r="K5" s="44"/>
      <c r="L5" s="44"/>
      <c r="M5" s="44"/>
      <c r="N5" s="44"/>
      <c r="O5" s="44"/>
      <c r="P5" s="44"/>
      <c r="Q5" s="44"/>
      <c r="R5" s="44"/>
    </row>
    <row r="6" spans="1:31" s="2" customFormat="1" ht="35.1" customHeight="1" x14ac:dyDescent="0.2">
      <c r="A6" s="1"/>
      <c r="B6" s="185" t="s">
        <v>68</v>
      </c>
      <c r="C6" s="185"/>
      <c r="D6" s="186"/>
      <c r="E6" s="74"/>
      <c r="F6" s="183" t="s">
        <v>70</v>
      </c>
      <c r="G6" s="187"/>
      <c r="H6" s="187"/>
      <c r="I6" s="187"/>
      <c r="J6" s="187"/>
      <c r="K6" s="187"/>
      <c r="L6" s="188"/>
      <c r="M6" s="74"/>
      <c r="N6" s="189" t="s">
        <v>72</v>
      </c>
      <c r="O6" s="190"/>
      <c r="P6" s="190"/>
      <c r="Q6" s="44"/>
      <c r="R6" s="44"/>
    </row>
    <row r="7" spans="1:31" ht="36" customHeight="1" x14ac:dyDescent="0.2">
      <c r="B7" s="81" t="s">
        <v>34</v>
      </c>
      <c r="C7" s="82" t="s">
        <v>36</v>
      </c>
      <c r="D7" s="83" t="s">
        <v>21</v>
      </c>
      <c r="E7" s="74"/>
      <c r="F7" s="73" t="s">
        <v>37</v>
      </c>
      <c r="G7" s="54" t="s">
        <v>16</v>
      </c>
      <c r="H7" s="56" t="s">
        <v>86</v>
      </c>
      <c r="I7" s="56" t="s">
        <v>87</v>
      </c>
      <c r="J7" s="55" t="s">
        <v>21</v>
      </c>
      <c r="K7" s="43" t="s">
        <v>38</v>
      </c>
      <c r="L7" s="76" t="s">
        <v>88</v>
      </c>
      <c r="M7" s="78"/>
      <c r="N7" s="84" t="s">
        <v>37</v>
      </c>
      <c r="O7" s="85" t="s">
        <v>19</v>
      </c>
      <c r="P7" s="86" t="s">
        <v>21</v>
      </c>
      <c r="U7" s="197" t="s">
        <v>39</v>
      </c>
      <c r="V7" s="197"/>
      <c r="W7" s="197"/>
      <c r="X7" s="37"/>
      <c r="Y7" s="197" t="s">
        <v>40</v>
      </c>
      <c r="Z7" s="197"/>
      <c r="AA7" s="197"/>
      <c r="AB7" s="37"/>
      <c r="AC7" s="197" t="s">
        <v>41</v>
      </c>
      <c r="AD7" s="197"/>
      <c r="AE7" s="197"/>
    </row>
    <row r="8" spans="1:31" s="37" customFormat="1" ht="26.1" customHeight="1" x14ac:dyDescent="0.2">
      <c r="B8" s="46" t="s">
        <v>22</v>
      </c>
      <c r="C8" s="39">
        <f>COUNTIFS('3. Prospecção'!$O$8:$O$500,"Realizado",'3. Prospecção'!$T$8:$T$500,"Janeiro")</f>
        <v>0</v>
      </c>
      <c r="D8" s="72">
        <f>SUMIFS('3. Prospecção'!$I$8:$I$500,'3. Prospecção'!$O$8:$O$500,"Realizado",'3. Prospecção'!$T$8:$T$500,"Janeiro")</f>
        <v>0</v>
      </c>
      <c r="E8" s="75"/>
      <c r="F8" s="70">
        <f t="shared" ref="F8:F15" si="0">RANK(J8,$J$8:$J$15)</f>
        <v>2</v>
      </c>
      <c r="G8" s="46" t="str">
        <f>'2. Banco de Dados'!B8</f>
        <v>Alonso</v>
      </c>
      <c r="H8" s="35">
        <v>1</v>
      </c>
      <c r="I8" s="52">
        <f t="shared" ref="I8:I15" si="1">IF(ISERROR(H8/AB8),"",H8/AB8)</f>
        <v>1</v>
      </c>
      <c r="J8" s="38">
        <v>10000</v>
      </c>
      <c r="K8" s="51">
        <v>400000</v>
      </c>
      <c r="L8" s="77">
        <f>IF(ISERROR(J8/K8),"",J8/K8)</f>
        <v>2.5000000000000001E-2</v>
      </c>
      <c r="M8" s="79"/>
      <c r="N8" s="70">
        <f t="shared" ref="N8:N15" si="2">RANK(P8,$P$8:$P$15)</f>
        <v>1</v>
      </c>
      <c r="O8" s="35" t="str">
        <f>'2. Banco de Dados'!D8</f>
        <v>Ferrari</v>
      </c>
      <c r="P8" s="51">
        <f>SUMIFS('3. Prospecção'!$I$8:$I$500,'3. Prospecção'!$G$8:$G$500,'4. Meses, Corretores e Área'!O8,'3. Prospecção'!$O$8:$O$500,"Realizado")</f>
        <v>1250000</v>
      </c>
      <c r="U8" s="49">
        <f t="shared" ref="U8:U19" si="3">D8</f>
        <v>0</v>
      </c>
      <c r="V8" s="50" t="str">
        <f t="shared" ref="V8:V19" si="4">B8</f>
        <v>Janeiro</v>
      </c>
      <c r="W8" s="49">
        <f>MAX(D8:D19)</f>
        <v>1000000</v>
      </c>
      <c r="X8" s="48"/>
      <c r="Y8" s="49">
        <f t="shared" ref="Y8:Y15" si="5">J8</f>
        <v>10000</v>
      </c>
      <c r="Z8" s="50" t="str">
        <f t="shared" ref="Z8:Z15" si="6">G8</f>
        <v>Alonso</v>
      </c>
      <c r="AA8" s="49">
        <f>MAX(J8:J15)</f>
        <v>1000000</v>
      </c>
      <c r="AB8" s="37">
        <f>COUNTIF('3. Prospecção'!$F$8:$F$500,'4. Meses, Corretores e Área'!Z8)</f>
        <v>1</v>
      </c>
      <c r="AC8" s="38">
        <f t="shared" ref="AC8:AC15" si="7">P8</f>
        <v>1250000</v>
      </c>
      <c r="AD8" s="11" t="str">
        <f t="shared" ref="AD8:AD15" si="8">O8</f>
        <v>Ferrari</v>
      </c>
      <c r="AE8" s="11">
        <f>MAX(P8:P15)</f>
        <v>1250000</v>
      </c>
    </row>
    <row r="9" spans="1:31" ht="26.1" customHeight="1" x14ac:dyDescent="0.2">
      <c r="B9" s="46" t="s">
        <v>23</v>
      </c>
      <c r="C9" s="39">
        <f>COUNTIFS('3. Prospecção'!$O$8:$O$500,"Realizado",'3. Prospecção'!$T$8:$T$500,"Fevereiro")</f>
        <v>0</v>
      </c>
      <c r="D9" s="72">
        <f>SUMIFS('3. Prospecção'!$I$8:$I$500,'3. Prospecção'!$O$8:$O$500,"Realizado",'3. Prospecção'!$T$8:$T$500,"Fevereiro")</f>
        <v>0</v>
      </c>
      <c r="E9" s="75"/>
      <c r="F9" s="70">
        <f t="shared" si="0"/>
        <v>3</v>
      </c>
      <c r="G9" s="46" t="str">
        <f>'2. Banco de Dados'!B9</f>
        <v>Vettel</v>
      </c>
      <c r="H9" s="35">
        <f>COUNTIFS('3. Prospecção'!F9:F501,'4. Meses, Corretores e Área'!G9,'3. Prospecção'!O9:O501,"Realizado")</f>
        <v>0</v>
      </c>
      <c r="I9" s="52">
        <f t="shared" si="1"/>
        <v>0</v>
      </c>
      <c r="J9" s="38">
        <f>SUMIFS('3. Prospecção'!$I$8:$I$500,'3. Prospecção'!$F$8:$F$500,'4. Meses, Corretores e Área'!G9,'3. Prospecção'!$O$8:$O$500,"Realizado")</f>
        <v>0</v>
      </c>
      <c r="K9" s="51">
        <f>SUMIF('3. Prospecção'!$F$8:$F$500,'4. Meses, Corretores e Área'!G9,'3. Prospecção'!$I$8:$I$500)</f>
        <v>150000</v>
      </c>
      <c r="L9" s="77">
        <f t="shared" ref="L9:L15" si="9">IF(ISERROR(J9/K9),"",J9/K9)</f>
        <v>0</v>
      </c>
      <c r="M9" s="79"/>
      <c r="N9" s="70">
        <f t="shared" si="2"/>
        <v>3</v>
      </c>
      <c r="O9" s="35" t="str">
        <f>'2. Banco de Dados'!D9</f>
        <v>Red Bull</v>
      </c>
      <c r="P9" s="51">
        <f>SUMIFS('3. Prospecção'!$I$8:$I$500,'3. Prospecção'!$G$8:$G$500,'4. Meses, Corretores e Área'!O9,'3. Prospecção'!$O$8:$O$500,"Realizado")</f>
        <v>0</v>
      </c>
      <c r="U9" s="38">
        <f t="shared" si="3"/>
        <v>0</v>
      </c>
      <c r="V9" s="11" t="str">
        <f t="shared" si="4"/>
        <v>Fevereiro</v>
      </c>
      <c r="W9" s="11" t="str">
        <f>VLOOKUP(W8,U8:V19,2,FALSE)</f>
        <v>Março</v>
      </c>
      <c r="X9" s="37"/>
      <c r="Y9" s="38">
        <f t="shared" si="5"/>
        <v>0</v>
      </c>
      <c r="Z9" s="11" t="str">
        <f t="shared" si="6"/>
        <v>Vettel</v>
      </c>
      <c r="AA9" s="11" t="str">
        <f>VLOOKUP(AA8,Y8:Z15,2,FALSE)</f>
        <v>Massa</v>
      </c>
      <c r="AB9" s="37">
        <f>COUNTIF('3. Prospecção'!$F$8:$F$500,'4. Meses, Corretores e Área'!Z9)</f>
        <v>1</v>
      </c>
      <c r="AC9" s="38">
        <f t="shared" si="7"/>
        <v>0</v>
      </c>
      <c r="AD9" s="11" t="str">
        <f t="shared" si="8"/>
        <v>Red Bull</v>
      </c>
      <c r="AE9" s="11" t="str">
        <f>VLOOKUP(AE8,AC8:AD15,2,FALSE)</f>
        <v>Ferrari</v>
      </c>
    </row>
    <row r="10" spans="1:31" ht="26.1" customHeight="1" x14ac:dyDescent="0.2">
      <c r="B10" s="46" t="s">
        <v>24</v>
      </c>
      <c r="C10" s="39">
        <f>COUNTIFS('3. Prospecção'!$O$8:$O$500,"Realizado",'3. Prospecção'!$T$8:$T$500,"Março")</f>
        <v>1</v>
      </c>
      <c r="D10" s="72">
        <f>SUMIFS('3. Prospecção'!$I$8:$I$500,'3. Prospecção'!$O$8:$O$500,"Realizado",'3. Prospecção'!$T$8:$T$500,"Março")</f>
        <v>1000000</v>
      </c>
      <c r="E10" s="75"/>
      <c r="F10" s="70">
        <f t="shared" si="0"/>
        <v>1</v>
      </c>
      <c r="G10" s="46" t="str">
        <f>'2. Banco de Dados'!B10</f>
        <v>Massa</v>
      </c>
      <c r="H10" s="35">
        <f>COUNTIFS('3. Prospecção'!F10:F502,'4. Meses, Corretores e Área'!G10,'3. Prospecção'!O10:O502,"Realizado")</f>
        <v>1</v>
      </c>
      <c r="I10" s="52">
        <f t="shared" si="1"/>
        <v>1</v>
      </c>
      <c r="J10" s="38">
        <f>SUMIFS('3. Prospecção'!$I$8:$I$500,'3. Prospecção'!$F$8:$F$500,'4. Meses, Corretores e Área'!G10,'3. Prospecção'!$O$8:$O$500,"Realizado")</f>
        <v>1000000</v>
      </c>
      <c r="K10" s="51">
        <f>SUMIF('3. Prospecção'!$F$8:$F$500,'4. Meses, Corretores e Área'!G10,'3. Prospecção'!$I$8:$I$500)</f>
        <v>1000000</v>
      </c>
      <c r="L10" s="77">
        <f t="shared" si="9"/>
        <v>1</v>
      </c>
      <c r="M10" s="79"/>
      <c r="N10" s="70">
        <f t="shared" si="2"/>
        <v>1</v>
      </c>
      <c r="O10" s="35" t="str">
        <f>'2. Banco de Dados'!D10</f>
        <v>Ferrari</v>
      </c>
      <c r="P10" s="51">
        <f>SUMIFS('3. Prospecção'!$I$8:$I$500,'3. Prospecção'!$G$8:$G$500,'4. Meses, Corretores e Área'!O10,'3. Prospecção'!$O$8:$O$500,"Realizado")</f>
        <v>1250000</v>
      </c>
      <c r="U10" s="38">
        <f t="shared" si="3"/>
        <v>1000000</v>
      </c>
      <c r="V10" s="11" t="str">
        <f t="shared" si="4"/>
        <v>Março</v>
      </c>
      <c r="Y10" s="38">
        <f t="shared" si="5"/>
        <v>1000000</v>
      </c>
      <c r="Z10" s="11" t="str">
        <f t="shared" si="6"/>
        <v>Massa</v>
      </c>
      <c r="AB10" s="37">
        <f>COUNTIF('3. Prospecção'!$F$8:$F$500,'4. Meses, Corretores e Área'!Z10)</f>
        <v>1</v>
      </c>
      <c r="AC10" s="38">
        <f t="shared" si="7"/>
        <v>1250000</v>
      </c>
      <c r="AD10" s="11" t="str">
        <f t="shared" si="8"/>
        <v>Ferrari</v>
      </c>
    </row>
    <row r="11" spans="1:31" ht="26.1" customHeight="1" x14ac:dyDescent="0.2">
      <c r="B11" s="46" t="s">
        <v>25</v>
      </c>
      <c r="C11" s="39">
        <f>COUNTIFS('3. Prospecção'!$O$8:$O$500,"Realizado",'3. Prospecção'!$T$8:$T$500,"Abril")</f>
        <v>1</v>
      </c>
      <c r="D11" s="72">
        <f>SUMIFS('3. Prospecção'!$I$8:$I$500,'3. Prospecção'!$O$8:$O$500,"Realizado",'3. Prospecção'!$T$8:$T$500,"Abril")</f>
        <v>250000</v>
      </c>
      <c r="E11" s="75"/>
      <c r="F11" s="70">
        <f t="shared" si="0"/>
        <v>3</v>
      </c>
      <c r="G11" s="46">
        <f>'2. Banco de Dados'!B11</f>
        <v>0</v>
      </c>
      <c r="H11" s="35">
        <f>COUNTIFS('3. Prospecção'!F11:F503,'4. Meses, Corretores e Área'!G11,'3. Prospecção'!O11:O503,"Realizado")</f>
        <v>0</v>
      </c>
      <c r="I11" s="52" t="str">
        <f t="shared" si="1"/>
        <v/>
      </c>
      <c r="J11" s="38">
        <f>SUMIFS('3. Prospecção'!$I$8:$I$500,'3. Prospecção'!$F$8:$F$500,'4. Meses, Corretores e Área'!G11,'3. Prospecção'!$O$8:$O$500,"Realizado")</f>
        <v>0</v>
      </c>
      <c r="K11" s="51">
        <f>SUMIF('3. Prospecção'!$F$8:$F$500,'4. Meses, Corretores e Área'!G11,'3. Prospecção'!$I$8:$I$500)</f>
        <v>0</v>
      </c>
      <c r="L11" s="77" t="str">
        <f t="shared" si="9"/>
        <v/>
      </c>
      <c r="M11" s="79"/>
      <c r="N11" s="70">
        <f t="shared" si="2"/>
        <v>3</v>
      </c>
      <c r="O11" s="35">
        <f>'2. Banco de Dados'!D11</f>
        <v>0</v>
      </c>
      <c r="P11" s="51">
        <f>SUMIFS('3. Prospecção'!$I$8:$I$500,'3. Prospecção'!$G$8:$G$500,'4. Meses, Corretores e Área'!O11,'3. Prospecção'!$O$8:$O$500,"Realizado")</f>
        <v>0</v>
      </c>
      <c r="U11" s="38">
        <f t="shared" si="3"/>
        <v>250000</v>
      </c>
      <c r="V11" s="11" t="str">
        <f t="shared" si="4"/>
        <v>Abril</v>
      </c>
      <c r="Y11" s="38">
        <f t="shared" si="5"/>
        <v>0</v>
      </c>
      <c r="Z11" s="11">
        <f t="shared" si="6"/>
        <v>0</v>
      </c>
      <c r="AB11" s="37">
        <f>COUNTIF('3. Prospecção'!$F$8:$F$500,'4. Meses, Corretores e Área'!Z11)</f>
        <v>0</v>
      </c>
      <c r="AC11" s="38">
        <f t="shared" si="7"/>
        <v>0</v>
      </c>
      <c r="AD11" s="11">
        <f t="shared" si="8"/>
        <v>0</v>
      </c>
    </row>
    <row r="12" spans="1:31" ht="26.1" customHeight="1" x14ac:dyDescent="0.2">
      <c r="B12" s="46" t="s">
        <v>26</v>
      </c>
      <c r="C12" s="39">
        <f>COUNTIFS('3. Prospecção'!$O$8:$O$500,"Realizado",'3. Prospecção'!$T$8:$T$500,"Maio")</f>
        <v>0</v>
      </c>
      <c r="D12" s="72">
        <f>SUMIFS('3. Prospecção'!$I$8:$I$500,'3. Prospecção'!$O$8:$O$500,"Realizado",'3. Prospecção'!$T$8:$T$500,"Maio")</f>
        <v>0</v>
      </c>
      <c r="E12" s="75"/>
      <c r="F12" s="70">
        <f t="shared" si="0"/>
        <v>3</v>
      </c>
      <c r="G12" s="46">
        <f>'2. Banco de Dados'!B12</f>
        <v>0</v>
      </c>
      <c r="H12" s="35">
        <f>COUNTIFS('3. Prospecção'!F12:F504,'4. Meses, Corretores e Área'!G12,'3. Prospecção'!O12:O504,"Realizado")</f>
        <v>0</v>
      </c>
      <c r="I12" s="52" t="str">
        <f t="shared" si="1"/>
        <v/>
      </c>
      <c r="J12" s="38">
        <f>SUMIFS('3. Prospecção'!$I$8:$I$500,'3. Prospecção'!$F$8:$F$500,'4. Meses, Corretores e Área'!G12,'3. Prospecção'!$O$8:$O$500,"Realizado")</f>
        <v>0</v>
      </c>
      <c r="K12" s="51">
        <f>SUMIF('3. Prospecção'!$F$8:$F$500,'4. Meses, Corretores e Área'!G12,'3. Prospecção'!$I$8:$I$500)</f>
        <v>0</v>
      </c>
      <c r="L12" s="77" t="str">
        <f t="shared" si="9"/>
        <v/>
      </c>
      <c r="M12" s="79"/>
      <c r="N12" s="70">
        <f t="shared" si="2"/>
        <v>3</v>
      </c>
      <c r="O12" s="35">
        <f>'2. Banco de Dados'!D12</f>
        <v>0</v>
      </c>
      <c r="P12" s="51">
        <f>SUMIFS('3. Prospecção'!$I$8:$I$500,'3. Prospecção'!$G$8:$G$500,'4. Meses, Corretores e Área'!O12,'3. Prospecção'!$O$8:$O$500,"Realizado")</f>
        <v>0</v>
      </c>
      <c r="U12" s="38">
        <f t="shared" si="3"/>
        <v>0</v>
      </c>
      <c r="V12" s="11" t="str">
        <f t="shared" si="4"/>
        <v>Maio</v>
      </c>
      <c r="Y12" s="38">
        <f t="shared" si="5"/>
        <v>0</v>
      </c>
      <c r="Z12" s="11">
        <f t="shared" si="6"/>
        <v>0</v>
      </c>
      <c r="AB12" s="37">
        <f>COUNTIF('3. Prospecção'!$F$8:$F$500,'4. Meses, Corretores e Área'!Z12)</f>
        <v>0</v>
      </c>
      <c r="AC12" s="38">
        <f t="shared" si="7"/>
        <v>0</v>
      </c>
      <c r="AD12" s="11">
        <f t="shared" si="8"/>
        <v>0</v>
      </c>
    </row>
    <row r="13" spans="1:31" ht="26.1" customHeight="1" x14ac:dyDescent="0.2">
      <c r="B13" s="46" t="s">
        <v>27</v>
      </c>
      <c r="C13" s="39">
        <f>COUNTIFS('3. Prospecção'!$O$8:$O$500,"Realizado",'3. Prospecção'!$T$8:$T$500,"Junho")</f>
        <v>0</v>
      </c>
      <c r="D13" s="72">
        <f>SUMIFS('3. Prospecção'!$I$8:$I$500,'3. Prospecção'!$O$8:$O$500,"Realizado",'3. Prospecção'!$T$8:$T$500,"Junho")</f>
        <v>0</v>
      </c>
      <c r="E13" s="75"/>
      <c r="F13" s="70">
        <f t="shared" si="0"/>
        <v>3</v>
      </c>
      <c r="G13" s="46">
        <f>'2. Banco de Dados'!B13</f>
        <v>0</v>
      </c>
      <c r="H13" s="35">
        <f>COUNTIFS('3. Prospecção'!F13:F505,'4. Meses, Corretores e Área'!G13,'3. Prospecção'!O13:O505,"Realizado")</f>
        <v>0</v>
      </c>
      <c r="I13" s="52" t="str">
        <f t="shared" si="1"/>
        <v/>
      </c>
      <c r="J13" s="38">
        <f>SUMIFS('3. Prospecção'!$I$8:$I$500,'3. Prospecção'!$F$8:$F$500,'4. Meses, Corretores e Área'!G13,'3. Prospecção'!$O$8:$O$500,"Realizado")</f>
        <v>0</v>
      </c>
      <c r="K13" s="51">
        <f>SUMIF('3. Prospecção'!$F$8:$F$500,'4. Meses, Corretores e Área'!G13,'3. Prospecção'!$I$8:$I$500)</f>
        <v>0</v>
      </c>
      <c r="L13" s="77" t="str">
        <f t="shared" si="9"/>
        <v/>
      </c>
      <c r="M13" s="79"/>
      <c r="N13" s="70">
        <f t="shared" si="2"/>
        <v>3</v>
      </c>
      <c r="O13" s="35">
        <f>'2. Banco de Dados'!D13</f>
        <v>0</v>
      </c>
      <c r="P13" s="51">
        <f>SUMIFS('3. Prospecção'!$I$8:$I$500,'3. Prospecção'!$G$8:$G$500,'4. Meses, Corretores e Área'!O13,'3. Prospecção'!$O$8:$O$500,"Realizado")</f>
        <v>0</v>
      </c>
      <c r="U13" s="38">
        <f t="shared" si="3"/>
        <v>0</v>
      </c>
      <c r="V13" s="11" t="str">
        <f t="shared" si="4"/>
        <v>Junho</v>
      </c>
      <c r="Y13" s="38">
        <f t="shared" si="5"/>
        <v>0</v>
      </c>
      <c r="Z13" s="11">
        <f t="shared" si="6"/>
        <v>0</v>
      </c>
      <c r="AB13" s="37">
        <f>COUNTIF('3. Prospecção'!$F$8:$F$500,'4. Meses, Corretores e Área'!Z13)</f>
        <v>0</v>
      </c>
      <c r="AC13" s="38">
        <f t="shared" si="7"/>
        <v>0</v>
      </c>
      <c r="AD13" s="11">
        <f t="shared" si="8"/>
        <v>0</v>
      </c>
    </row>
    <row r="14" spans="1:31" ht="26.1" customHeight="1" x14ac:dyDescent="0.2">
      <c r="B14" s="46" t="s">
        <v>28</v>
      </c>
      <c r="C14" s="39">
        <f>COUNTIFS('3. Prospecção'!$O$8:$O$500,"Realizado",'3. Prospecção'!$T$8:$T$500,"Julho")</f>
        <v>0</v>
      </c>
      <c r="D14" s="72">
        <f>SUMIFS('3. Prospecção'!$I$8:$I$500,'3. Prospecção'!$O$8:$O$500,"Realizado",'3. Prospecção'!$T$8:$T$500,"Julho")</f>
        <v>0</v>
      </c>
      <c r="E14" s="75"/>
      <c r="F14" s="70">
        <f t="shared" si="0"/>
        <v>3</v>
      </c>
      <c r="G14" s="46">
        <f>'2. Banco de Dados'!B14</f>
        <v>0</v>
      </c>
      <c r="H14" s="35">
        <f>COUNTIFS('3. Prospecção'!F14:F506,'4. Meses, Corretores e Área'!G14,'3. Prospecção'!O14:O506,"Realizado")</f>
        <v>0</v>
      </c>
      <c r="I14" s="52" t="str">
        <f t="shared" si="1"/>
        <v/>
      </c>
      <c r="J14" s="38">
        <f>SUMIFS('3. Prospecção'!$I$8:$I$500,'3. Prospecção'!$F$8:$F$500,'4. Meses, Corretores e Área'!G14,'3. Prospecção'!$O$8:$O$500,"Realizado")</f>
        <v>0</v>
      </c>
      <c r="K14" s="51">
        <f>SUMIF('3. Prospecção'!$F$8:$F$500,'4. Meses, Corretores e Área'!G14,'3. Prospecção'!$I$8:$I$500)</f>
        <v>0</v>
      </c>
      <c r="L14" s="77" t="str">
        <f t="shared" si="9"/>
        <v/>
      </c>
      <c r="M14" s="79"/>
      <c r="N14" s="70">
        <f t="shared" si="2"/>
        <v>3</v>
      </c>
      <c r="O14" s="35">
        <f>'2. Banco de Dados'!D14</f>
        <v>0</v>
      </c>
      <c r="P14" s="51">
        <f>SUMIFS('3. Prospecção'!$I$8:$I$500,'3. Prospecção'!$G$8:$G$500,'4. Meses, Corretores e Área'!O14,'3. Prospecção'!$O$8:$O$500,"Realizado")</f>
        <v>0</v>
      </c>
      <c r="U14" s="38">
        <f t="shared" si="3"/>
        <v>0</v>
      </c>
      <c r="V14" s="11" t="str">
        <f t="shared" si="4"/>
        <v>Julho</v>
      </c>
      <c r="Y14" s="38">
        <f t="shared" si="5"/>
        <v>0</v>
      </c>
      <c r="Z14" s="11">
        <f t="shared" si="6"/>
        <v>0</v>
      </c>
      <c r="AB14" s="37">
        <f>COUNTIF('3. Prospecção'!$F$8:$F$500,'4. Meses, Corretores e Área'!Z14)</f>
        <v>0</v>
      </c>
      <c r="AC14" s="38">
        <f t="shared" si="7"/>
        <v>0</v>
      </c>
      <c r="AD14" s="11">
        <f t="shared" si="8"/>
        <v>0</v>
      </c>
    </row>
    <row r="15" spans="1:31" ht="26.1" customHeight="1" x14ac:dyDescent="0.2">
      <c r="B15" s="46" t="s">
        <v>29</v>
      </c>
      <c r="C15" s="39">
        <f>COUNTIFS('3. Prospecção'!$O$8:$O$500,"Realizado",'3. Prospecção'!$T$8:$T$500,"Agosto")</f>
        <v>0</v>
      </c>
      <c r="D15" s="72">
        <f>SUMIFS('3. Prospecção'!$I$8:$I$500,'3. Prospecção'!$O$8:$O$500,"Realizado",'3. Prospecção'!$T$8:$T$500,"Agosto")</f>
        <v>0</v>
      </c>
      <c r="E15" s="75"/>
      <c r="F15" s="80">
        <f t="shared" si="0"/>
        <v>3</v>
      </c>
      <c r="G15" s="46">
        <f>'2. Banco de Dados'!B15</f>
        <v>0</v>
      </c>
      <c r="H15" s="35">
        <f>COUNTIFS('3. Prospecção'!F15:F507,'4. Meses, Corretores e Área'!G15,'3. Prospecção'!O15:O507,"Realizado")</f>
        <v>0</v>
      </c>
      <c r="I15" s="52" t="str">
        <f t="shared" si="1"/>
        <v/>
      </c>
      <c r="J15" s="38">
        <f>SUMIFS('3. Prospecção'!$I$8:$I$500,'3. Prospecção'!$F$8:$F$500,'4. Meses, Corretores e Área'!G15,'3. Prospecção'!$O$8:$O$500,"Realizado")</f>
        <v>0</v>
      </c>
      <c r="K15" s="51">
        <f>SUMIF('3. Prospecção'!$F$8:$F$500,'4. Meses, Corretores e Área'!G15,'3. Prospecção'!$I$8:$I$500)</f>
        <v>0</v>
      </c>
      <c r="L15" s="77" t="str">
        <f t="shared" si="9"/>
        <v/>
      </c>
      <c r="M15" s="79"/>
      <c r="N15" s="70">
        <f t="shared" si="2"/>
        <v>3</v>
      </c>
      <c r="O15" s="35" t="str">
        <f>'2. Banco de Dados'!D15</f>
        <v>Outras regiões</v>
      </c>
      <c r="P15" s="51">
        <f>SUMIFS('3. Prospecção'!$I$8:$I$500,'3. Prospecção'!$G$8:$G$500,'4. Meses, Corretores e Área'!O15,'3. Prospecção'!$O$8:$O$500,"Realizado")</f>
        <v>0</v>
      </c>
      <c r="U15" s="38">
        <f t="shared" si="3"/>
        <v>0</v>
      </c>
      <c r="V15" s="11" t="str">
        <f t="shared" si="4"/>
        <v>Agosto</v>
      </c>
      <c r="Y15" s="38">
        <f t="shared" si="5"/>
        <v>0</v>
      </c>
      <c r="Z15" s="11">
        <f t="shared" si="6"/>
        <v>0</v>
      </c>
      <c r="AB15" s="37">
        <f>COUNTIF('3. Prospecção'!$F$8:$F$500,'4. Meses, Corretores e Área'!Z15)</f>
        <v>0</v>
      </c>
      <c r="AC15" s="38">
        <f t="shared" si="7"/>
        <v>0</v>
      </c>
      <c r="AD15" s="11" t="str">
        <f t="shared" si="8"/>
        <v>Outras regiões</v>
      </c>
    </row>
    <row r="16" spans="1:31" ht="26.1" customHeight="1" x14ac:dyDescent="0.2">
      <c r="B16" s="46" t="s">
        <v>30</v>
      </c>
      <c r="C16" s="39">
        <f>COUNTIFS('3. Prospecção'!$O$8:$O$500,"Realizado",'3. Prospecção'!$T$8:$T$500,"Setembro")</f>
        <v>0</v>
      </c>
      <c r="D16" s="72">
        <f>SUMIFS('3. Prospecção'!$I$8:$I$500,'3. Prospecção'!$O$8:$O$500,"Realizado",'3. Prospecção'!$T$8:$T$500,"Setembro")</f>
        <v>0</v>
      </c>
      <c r="E16" s="64"/>
      <c r="F16" s="59"/>
      <c r="G16" s="40"/>
      <c r="H16" s="37"/>
      <c r="I16" s="37"/>
      <c r="J16" s="37"/>
      <c r="K16" s="37"/>
      <c r="U16" s="38">
        <f t="shared" si="3"/>
        <v>0</v>
      </c>
      <c r="V16" s="11" t="str">
        <f t="shared" si="4"/>
        <v>Setembro</v>
      </c>
    </row>
    <row r="17" spans="2:22" ht="26.1" customHeight="1" x14ac:dyDescent="0.2">
      <c r="B17" s="46" t="s">
        <v>31</v>
      </c>
      <c r="C17" s="39">
        <f>COUNTIFS('3. Prospecção'!$O$8:$O$500,"Realizado",'3. Prospecção'!$T$8:$T$500,"Outubro")</f>
        <v>0</v>
      </c>
      <c r="D17" s="72">
        <f>SUMIFS('3. Prospecção'!$I$8:$I$500,'3. Prospecção'!$O$8:$O$500,"Realizado",'3. Prospecção'!$T$8:$T$500,"Outubro")</f>
        <v>0</v>
      </c>
      <c r="E17" s="75"/>
      <c r="F17" s="191" t="s">
        <v>69</v>
      </c>
      <c r="G17" s="192"/>
      <c r="H17" s="184" t="str">
        <f>"O seu melhor mês em termos de valores vendidos foi "&amp;W9&amp;" com R$"&amp;W8&amp;" de receitas geradas. Tente entender porque esse foi o seu melhor mês"</f>
        <v>O seu melhor mês em termos de valores vendidos foi Março com R$1000000 de receitas geradas. Tente entender porque esse foi o seu melhor mês</v>
      </c>
      <c r="I17" s="184"/>
      <c r="J17" s="184"/>
      <c r="K17" s="184"/>
      <c r="L17" s="184"/>
      <c r="M17" s="184"/>
      <c r="N17" s="184"/>
      <c r="O17" s="184"/>
      <c r="P17" s="184"/>
      <c r="U17" s="38">
        <f t="shared" si="3"/>
        <v>0</v>
      </c>
      <c r="V17" s="11" t="str">
        <f t="shared" si="4"/>
        <v>Outubro</v>
      </c>
    </row>
    <row r="18" spans="2:22" ht="26.1" customHeight="1" x14ac:dyDescent="0.2">
      <c r="B18" s="46" t="s">
        <v>32</v>
      </c>
      <c r="C18" s="39">
        <f>COUNTIFS('3. Prospecção'!$O$8:$O$500,"Realizado",'3. Prospecção'!$T$8:$T$500,"Novembro")</f>
        <v>0</v>
      </c>
      <c r="D18" s="72">
        <f>SUMIFS('3. Prospecção'!$I$8:$I$500,'3. Prospecção'!$O$8:$O$500,"Realizado",'3. Prospecção'!$T$8:$T$500,"Novembro")</f>
        <v>0</v>
      </c>
      <c r="E18" s="75"/>
      <c r="F18" s="193" t="s">
        <v>71</v>
      </c>
      <c r="G18" s="193"/>
      <c r="H18" s="184" t="str">
        <f>"O melhor vendedor até agora é o (a) "&amp;AA9&amp;" com R$"&amp;AA8&amp;" de receita gerada. Procure saber porque o resultado dele é o melhor e replique as melhores práticas"</f>
        <v>O melhor vendedor até agora é o (a) Massa com R$1000000 de receita gerada. Procure saber porque o resultado dele é o melhor e replique as melhores práticas</v>
      </c>
      <c r="I18" s="184"/>
      <c r="J18" s="184"/>
      <c r="K18" s="184"/>
      <c r="L18" s="184"/>
      <c r="M18" s="184"/>
      <c r="N18" s="184"/>
      <c r="O18" s="184"/>
      <c r="P18" s="184"/>
      <c r="U18" s="38">
        <f t="shared" si="3"/>
        <v>0</v>
      </c>
      <c r="V18" s="11" t="str">
        <f t="shared" si="4"/>
        <v>Novembro</v>
      </c>
    </row>
    <row r="19" spans="2:22" ht="26.1" customHeight="1" x14ac:dyDescent="0.2">
      <c r="B19" s="46" t="s">
        <v>33</v>
      </c>
      <c r="C19" s="39">
        <f>COUNTIFS('3. Prospecção'!$O$8:$O$500,"Realizado",'3. Prospecção'!$T$8:$T$500,"Dezembro")</f>
        <v>0</v>
      </c>
      <c r="D19" s="72">
        <f>SUMIFS('3. Prospecção'!$I$8:$I$500,'3. Prospecção'!$O$8:$O$500,"Realizado",'3. Prospecção'!$T$8:$T$500,"Dezembro")</f>
        <v>0</v>
      </c>
      <c r="E19" s="75"/>
      <c r="F19" s="194" t="s">
        <v>73</v>
      </c>
      <c r="G19" s="194"/>
      <c r="H19" s="184" t="str">
        <f>"A melhor área de vendas é "&amp;AE9&amp;". Faça uma pesquisa sobre os pontos de venda e vendedores que atuam nessa região para ter ideias para as outras áreas"</f>
        <v>A melhor área de vendas é Ferrari. Faça uma pesquisa sobre os pontos de venda e vendedores que atuam nessa região para ter ideias para as outras áreas</v>
      </c>
      <c r="I19" s="184"/>
      <c r="J19" s="184"/>
      <c r="K19" s="184"/>
      <c r="L19" s="184"/>
      <c r="M19" s="184"/>
      <c r="N19" s="184"/>
      <c r="O19" s="184"/>
      <c r="P19" s="184"/>
      <c r="U19" s="38">
        <f t="shared" si="3"/>
        <v>0</v>
      </c>
      <c r="V19" s="11" t="str">
        <f t="shared" si="4"/>
        <v>Dezembro</v>
      </c>
    </row>
    <row r="20" spans="2:22" ht="27" customHeight="1" x14ac:dyDescent="0.2"/>
    <row r="21" spans="2:22" ht="44.1" customHeight="1" x14ac:dyDescent="0.2">
      <c r="B21" s="143" t="s">
        <v>74</v>
      </c>
      <c r="C21" s="36" t="s">
        <v>22</v>
      </c>
      <c r="D21" s="188" t="s">
        <v>23</v>
      </c>
      <c r="E21" s="183"/>
      <c r="F21" s="182" t="s">
        <v>24</v>
      </c>
      <c r="G21" s="183"/>
      <c r="H21" s="47" t="s">
        <v>25</v>
      </c>
      <c r="I21" s="36" t="s">
        <v>26</v>
      </c>
      <c r="J21" s="36" t="s">
        <v>27</v>
      </c>
      <c r="K21" s="36" t="s">
        <v>28</v>
      </c>
      <c r="L21" s="188" t="s">
        <v>29</v>
      </c>
      <c r="M21" s="183"/>
      <c r="N21" s="36" t="s">
        <v>30</v>
      </c>
      <c r="O21" s="36" t="s">
        <v>31</v>
      </c>
      <c r="P21" s="36" t="s">
        <v>32</v>
      </c>
      <c r="Q21" s="36" t="s">
        <v>33</v>
      </c>
    </row>
    <row r="22" spans="2:22" ht="24.95" customHeight="1" x14ac:dyDescent="0.2">
      <c r="B22" s="53" t="str">
        <f>'2. Banco de Dados'!B8</f>
        <v>Alonso</v>
      </c>
      <c r="C22" s="69">
        <f>SUMIFS('3. Prospecção'!$I$8:$I$500,'3. Prospecção'!$O$8:$O$500,"Realizado",'3. Prospecção'!$T$8:$T$500,C$21,'3. Prospecção'!$F$8:$F$500,'2. Banco de Dados'!$B8)</f>
        <v>0</v>
      </c>
      <c r="D22" s="198">
        <f>SUMIFS('3. Prospecção'!$I$8:$I$500,'3. Prospecção'!$O$8:$O$500,"Realizado",'3. Prospecção'!$T$8:$T$500,D$21,'3. Prospecção'!$F$8:$F$500,'2. Banco de Dados'!$B8)</f>
        <v>0</v>
      </c>
      <c r="E22" s="199"/>
      <c r="F22" s="198">
        <f>SUMIFS('3. Prospecção'!$I$8:$I$500,'3. Prospecção'!$O$8:$O$500,"Realizado",'3. Prospecção'!$T$8:$T$500,F$21,'3. Prospecção'!$F$8:$F$500,'2. Banco de Dados'!$B8)</f>
        <v>0</v>
      </c>
      <c r="G22" s="199"/>
      <c r="H22" s="71">
        <f>SUMIFS('3. Prospecção'!$I$8:$I$500,'3. Prospecção'!$O$8:$O$500,"Realizado",'3. Prospecção'!$T$8:$T$500,H$21,'3. Prospecção'!$F$8:$F$500,'2. Banco de Dados'!$B8)</f>
        <v>250000</v>
      </c>
      <c r="I22" s="71">
        <f>SUMIFS('3. Prospecção'!$I$8:$I$500,'3. Prospecção'!$O$8:$O$500,"Realizado",'3. Prospecção'!$T$8:$T$500,I$21,'3. Prospecção'!$F$8:$F$500,'2. Banco de Dados'!$B8)</f>
        <v>0</v>
      </c>
      <c r="J22" s="71">
        <f>SUMIFS('3. Prospecção'!$I$8:$I$500,'3. Prospecção'!$O$8:$O$500,"Realizado",'3. Prospecção'!$T$8:$T$500,J$21,'3. Prospecção'!$F$8:$F$500,'2. Banco de Dados'!$B8)</f>
        <v>0</v>
      </c>
      <c r="K22" s="71">
        <f>SUMIFS('3. Prospecção'!$I$8:$I$500,'3. Prospecção'!$O$8:$O$500,"Realizado",'3. Prospecção'!$T$8:$T$500,K$21,'3. Prospecção'!$F$8:$F$500,'2. Banco de Dados'!$B8)</f>
        <v>0</v>
      </c>
      <c r="L22" s="198">
        <f>SUMIFS('3. Prospecção'!$I$8:$I$500,'3. Prospecção'!$O$8:$O$500,"Realizado",'3. Prospecção'!$T$8:$T$500,L$21,'3. Prospecção'!$F$8:$F$500,'2. Banco de Dados'!$B8)</f>
        <v>0</v>
      </c>
      <c r="M22" s="199"/>
      <c r="N22" s="71">
        <f>SUMIFS('3. Prospecção'!$I$8:$I$500,'3. Prospecção'!$O$8:$O$500,"Realizado",'3. Prospecção'!$T$8:$T$500,N$21,'3. Prospecção'!$F$8:$F$500,'2. Banco de Dados'!$B8)</f>
        <v>0</v>
      </c>
      <c r="O22" s="71">
        <f>SUMIFS('3. Prospecção'!$I$8:$I$500,'3. Prospecção'!$O$8:$O$500,"Realizado",'3. Prospecção'!$T$8:$T$500,O$21,'3. Prospecção'!$F$8:$F$500,'2. Banco de Dados'!$B8)</f>
        <v>0</v>
      </c>
      <c r="P22" s="71">
        <f>SUMIFS('3. Prospecção'!$I$8:$I$500,'3. Prospecção'!$O$8:$O$500,"Realizado",'3. Prospecção'!$T$8:$T$500,P$21,'3. Prospecção'!$F$8:$F$500,'2. Banco de Dados'!$B8)</f>
        <v>0</v>
      </c>
      <c r="Q22" s="69">
        <f>SUMIFS('3. Prospecção'!$I$8:$I$500,'3. Prospecção'!$O$8:$O$500,"Realizado",'3. Prospecção'!$T$8:$T$500,Q$21,'3. Prospecção'!$F$8:$F$500,'2. Banco de Dados'!$B8)</f>
        <v>0</v>
      </c>
    </row>
    <row r="23" spans="2:22" ht="24.95" customHeight="1" x14ac:dyDescent="0.2">
      <c r="B23" s="53" t="str">
        <f>'2. Banco de Dados'!B9</f>
        <v>Vettel</v>
      </c>
      <c r="C23" s="69">
        <f>SUMIFS('3. Prospecção'!$I$8:$I$500,'3. Prospecção'!$O$8:$O$500,"Realizado",'3. Prospecção'!$T$8:$T$500,C$21,'3. Prospecção'!$F$8:$F$500,'2. Banco de Dados'!$B9)</f>
        <v>0</v>
      </c>
      <c r="D23" s="198">
        <f>SUMIFS('3. Prospecção'!$I$8:$I$500,'3. Prospecção'!$O$8:$O$500,"Realizado",'3. Prospecção'!$T$8:$T$500,D$21,'3. Prospecção'!$F$8:$F$500,'2. Banco de Dados'!$B9)</f>
        <v>0</v>
      </c>
      <c r="E23" s="199"/>
      <c r="F23" s="198">
        <f>SUMIFS('3. Prospecção'!$I$8:$I$500,'3. Prospecção'!$O$8:$O$500,"Realizado",'3. Prospecção'!$T$8:$T$500,F$21,'3. Prospecção'!$F$8:$F$500,'2. Banco de Dados'!$B9)</f>
        <v>0</v>
      </c>
      <c r="G23" s="199"/>
      <c r="H23" s="71">
        <f>SUMIFS('3. Prospecção'!$I$8:$I$500,'3. Prospecção'!$O$8:$O$500,"Realizado",'3. Prospecção'!$T$8:$T$500,H$21,'3. Prospecção'!$F$8:$F$500,'2. Banco de Dados'!$B9)</f>
        <v>0</v>
      </c>
      <c r="I23" s="71">
        <f>SUMIFS('3. Prospecção'!$I$8:$I$500,'3. Prospecção'!$O$8:$O$500,"Realizado",'3. Prospecção'!$T$8:$T$500,I$21,'3. Prospecção'!$F$8:$F$500,'2. Banco de Dados'!$B9)</f>
        <v>0</v>
      </c>
      <c r="J23" s="71">
        <f>SUMIFS('3. Prospecção'!$I$8:$I$500,'3. Prospecção'!$O$8:$O$500,"Realizado",'3. Prospecção'!$T$8:$T$500,J$21,'3. Prospecção'!$F$8:$F$500,'2. Banco de Dados'!$B9)</f>
        <v>0</v>
      </c>
      <c r="K23" s="71">
        <f>SUMIFS('3. Prospecção'!$I$8:$I$500,'3. Prospecção'!$O$8:$O$500,"Realizado",'3. Prospecção'!$T$8:$T$500,K$21,'3. Prospecção'!$F$8:$F$500,'2. Banco de Dados'!$B9)</f>
        <v>0</v>
      </c>
      <c r="L23" s="198">
        <f>SUMIFS('3. Prospecção'!$I$8:$I$500,'3. Prospecção'!$O$8:$O$500,"Realizado",'3. Prospecção'!$T$8:$T$500,L$21,'3. Prospecção'!$F$8:$F$500,'2. Banco de Dados'!$B9)</f>
        <v>0</v>
      </c>
      <c r="M23" s="199"/>
      <c r="N23" s="71">
        <f>SUMIFS('3. Prospecção'!$I$8:$I$500,'3. Prospecção'!$O$8:$O$500,"Realizado",'3. Prospecção'!$T$8:$T$500,N$21,'3. Prospecção'!$F$8:$F$500,'2. Banco de Dados'!$B9)</f>
        <v>0</v>
      </c>
      <c r="O23" s="71">
        <f>SUMIFS('3. Prospecção'!$I$8:$I$500,'3. Prospecção'!$O$8:$O$500,"Realizado",'3. Prospecção'!$T$8:$T$500,O$21,'3. Prospecção'!$F$8:$F$500,'2. Banco de Dados'!$B9)</f>
        <v>0</v>
      </c>
      <c r="P23" s="71">
        <f>SUMIFS('3. Prospecção'!$I$8:$I$500,'3. Prospecção'!$O$8:$O$500,"Realizado",'3. Prospecção'!$T$8:$T$500,P$21,'3. Prospecção'!$F$8:$F$500,'2. Banco de Dados'!$B9)</f>
        <v>0</v>
      </c>
      <c r="Q23" s="69">
        <f>SUMIFS('3. Prospecção'!$I$8:$I$500,'3. Prospecção'!$O$8:$O$500,"Realizado",'3. Prospecção'!$T$8:$T$500,Q$21,'3. Prospecção'!$F$8:$F$500,'2. Banco de Dados'!$B9)</f>
        <v>0</v>
      </c>
    </row>
    <row r="24" spans="2:22" ht="24.95" customHeight="1" x14ac:dyDescent="0.2">
      <c r="B24" s="53" t="str">
        <f>'2. Banco de Dados'!B10</f>
        <v>Massa</v>
      </c>
      <c r="C24" s="69">
        <f>SUMIFS('3. Prospecção'!$I$8:$I$500,'3. Prospecção'!$O$8:$O$500,"Realizado",'3. Prospecção'!$T$8:$T$500,C$21,'3. Prospecção'!$F$8:$F$500,'2. Banco de Dados'!$B10)</f>
        <v>0</v>
      </c>
      <c r="D24" s="198">
        <f>SUMIFS('3. Prospecção'!$I$8:$I$500,'3. Prospecção'!$O$8:$O$500,"Realizado",'3. Prospecção'!$T$8:$T$500,D$21,'3. Prospecção'!$F$8:$F$500,'2. Banco de Dados'!$B10)</f>
        <v>0</v>
      </c>
      <c r="E24" s="199"/>
      <c r="F24" s="198">
        <f>SUMIFS('3. Prospecção'!$I$8:$I$500,'3. Prospecção'!$O$8:$O$500,"Realizado",'3. Prospecção'!$T$8:$T$500,F$21,'3. Prospecção'!$F$8:$F$500,'2. Banco de Dados'!$B10)</f>
        <v>1000000</v>
      </c>
      <c r="G24" s="199"/>
      <c r="H24" s="71">
        <f>SUMIFS('3. Prospecção'!$I$8:$I$500,'3. Prospecção'!$O$8:$O$500,"Realizado",'3. Prospecção'!$T$8:$T$500,H$21,'3. Prospecção'!$F$8:$F$500,'2. Banco de Dados'!$B10)</f>
        <v>0</v>
      </c>
      <c r="I24" s="71">
        <f>SUMIFS('3. Prospecção'!$I$8:$I$500,'3. Prospecção'!$O$8:$O$500,"Realizado",'3. Prospecção'!$T$8:$T$500,I$21,'3. Prospecção'!$F$8:$F$500,'2. Banco de Dados'!$B10)</f>
        <v>0</v>
      </c>
      <c r="J24" s="71">
        <f>SUMIFS('3. Prospecção'!$I$8:$I$500,'3. Prospecção'!$O$8:$O$500,"Realizado",'3. Prospecção'!$T$8:$T$500,J$21,'3. Prospecção'!$F$8:$F$500,'2. Banco de Dados'!$B10)</f>
        <v>0</v>
      </c>
      <c r="K24" s="71">
        <f>SUMIFS('3. Prospecção'!$I$8:$I$500,'3. Prospecção'!$O$8:$O$500,"Realizado",'3. Prospecção'!$T$8:$T$500,K$21,'3. Prospecção'!$F$8:$F$500,'2. Banco de Dados'!$B10)</f>
        <v>0</v>
      </c>
      <c r="L24" s="198">
        <f>SUMIFS('3. Prospecção'!$I$8:$I$500,'3. Prospecção'!$O$8:$O$500,"Realizado",'3. Prospecção'!$T$8:$T$500,L$21,'3. Prospecção'!$F$8:$F$500,'2. Banco de Dados'!$B10)</f>
        <v>0</v>
      </c>
      <c r="M24" s="199"/>
      <c r="N24" s="71">
        <f>SUMIFS('3. Prospecção'!$I$8:$I$500,'3. Prospecção'!$O$8:$O$500,"Realizado",'3. Prospecção'!$T$8:$T$500,N$21,'3. Prospecção'!$F$8:$F$500,'2. Banco de Dados'!$B10)</f>
        <v>0</v>
      </c>
      <c r="O24" s="71">
        <f>SUMIFS('3. Prospecção'!$I$8:$I$500,'3. Prospecção'!$O$8:$O$500,"Realizado",'3. Prospecção'!$T$8:$T$500,O$21,'3. Prospecção'!$F$8:$F$500,'2. Banco de Dados'!$B10)</f>
        <v>0</v>
      </c>
      <c r="P24" s="71">
        <f>SUMIFS('3. Prospecção'!$I$8:$I$500,'3. Prospecção'!$O$8:$O$500,"Realizado",'3. Prospecção'!$T$8:$T$500,P$21,'3. Prospecção'!$F$8:$F$500,'2. Banco de Dados'!$B10)</f>
        <v>0</v>
      </c>
      <c r="Q24" s="69">
        <f>SUMIFS('3. Prospecção'!$I$8:$I$500,'3. Prospecção'!$O$8:$O$500,"Realizado",'3. Prospecção'!$T$8:$T$500,Q$21,'3. Prospecção'!$F$8:$F$500,'2. Banco de Dados'!$B10)</f>
        <v>0</v>
      </c>
    </row>
    <row r="25" spans="2:22" ht="24.95" customHeight="1" x14ac:dyDescent="0.2">
      <c r="B25" s="53">
        <f>'2. Banco de Dados'!B11</f>
        <v>0</v>
      </c>
      <c r="C25" s="69">
        <f>SUMIFS('3. Prospecção'!$I$8:$I$500,'3. Prospecção'!$O$8:$O$500,"Realizado",'3. Prospecção'!$T$8:$T$500,C$21,'3. Prospecção'!$F$8:$F$500,'2. Banco de Dados'!$B11)</f>
        <v>0</v>
      </c>
      <c r="D25" s="198">
        <f>SUMIFS('3. Prospecção'!$I$8:$I$500,'3. Prospecção'!$O$8:$O$500,"Realizado",'3. Prospecção'!$T$8:$T$500,D$21,'3. Prospecção'!$F$8:$F$500,'2. Banco de Dados'!$B11)</f>
        <v>0</v>
      </c>
      <c r="E25" s="199"/>
      <c r="F25" s="198">
        <f>SUMIFS('3. Prospecção'!$I$8:$I$500,'3. Prospecção'!$O$8:$O$500,"Realizado",'3. Prospecção'!$T$8:$T$500,F$21,'3. Prospecção'!$F$8:$F$500,'2. Banco de Dados'!$B11)</f>
        <v>0</v>
      </c>
      <c r="G25" s="199"/>
      <c r="H25" s="71">
        <f>SUMIFS('3. Prospecção'!$I$8:$I$500,'3. Prospecção'!$O$8:$O$500,"Realizado",'3. Prospecção'!$T$8:$T$500,H$21,'3. Prospecção'!$F$8:$F$500,'2. Banco de Dados'!$B11)</f>
        <v>0</v>
      </c>
      <c r="I25" s="71">
        <f>SUMIFS('3. Prospecção'!$I$8:$I$500,'3. Prospecção'!$O$8:$O$500,"Realizado",'3. Prospecção'!$T$8:$T$500,I$21,'3. Prospecção'!$F$8:$F$500,'2. Banco de Dados'!$B11)</f>
        <v>0</v>
      </c>
      <c r="J25" s="71">
        <f>SUMIFS('3. Prospecção'!$I$8:$I$500,'3. Prospecção'!$O$8:$O$500,"Realizado",'3. Prospecção'!$T$8:$T$500,J$21,'3. Prospecção'!$F$8:$F$500,'2. Banco de Dados'!$B11)</f>
        <v>0</v>
      </c>
      <c r="K25" s="71">
        <f>SUMIFS('3. Prospecção'!$I$8:$I$500,'3. Prospecção'!$O$8:$O$500,"Realizado",'3. Prospecção'!$T$8:$T$500,K$21,'3. Prospecção'!$F$8:$F$500,'2. Banco de Dados'!$B11)</f>
        <v>0</v>
      </c>
      <c r="L25" s="198">
        <f>SUMIFS('3. Prospecção'!$I$8:$I$500,'3. Prospecção'!$O$8:$O$500,"Realizado",'3. Prospecção'!$T$8:$T$500,L$21,'3. Prospecção'!$F$8:$F$500,'2. Banco de Dados'!$B11)</f>
        <v>0</v>
      </c>
      <c r="M25" s="199"/>
      <c r="N25" s="71">
        <f>SUMIFS('3. Prospecção'!$I$8:$I$500,'3. Prospecção'!$O$8:$O$500,"Realizado",'3. Prospecção'!$T$8:$T$500,N$21,'3. Prospecção'!$F$8:$F$500,'2. Banco de Dados'!$B11)</f>
        <v>0</v>
      </c>
      <c r="O25" s="71">
        <f>SUMIFS('3. Prospecção'!$I$8:$I$500,'3. Prospecção'!$O$8:$O$500,"Realizado",'3. Prospecção'!$T$8:$T$500,O$21,'3. Prospecção'!$F$8:$F$500,'2. Banco de Dados'!$B11)</f>
        <v>0</v>
      </c>
      <c r="P25" s="71">
        <f>SUMIFS('3. Prospecção'!$I$8:$I$500,'3. Prospecção'!$O$8:$O$500,"Realizado",'3. Prospecção'!$T$8:$T$500,P$21,'3. Prospecção'!$F$8:$F$500,'2. Banco de Dados'!$B11)</f>
        <v>0</v>
      </c>
      <c r="Q25" s="69">
        <f>SUMIFS('3. Prospecção'!$I$8:$I$500,'3. Prospecção'!$O$8:$O$500,"Realizado",'3. Prospecção'!$T$8:$T$500,Q$21,'3. Prospecção'!$F$8:$F$500,'2. Banco de Dados'!$B11)</f>
        <v>0</v>
      </c>
    </row>
    <row r="26" spans="2:22" ht="24.95" customHeight="1" x14ac:dyDescent="0.2">
      <c r="B26" s="53">
        <f>'2. Banco de Dados'!B12</f>
        <v>0</v>
      </c>
      <c r="C26" s="69">
        <f>SUMIFS('3. Prospecção'!$I$8:$I$500,'3. Prospecção'!$O$8:$O$500,"Realizado",'3. Prospecção'!$T$8:$T$500,C$21,'3. Prospecção'!$F$8:$F$500,'2. Banco de Dados'!$B12)</f>
        <v>0</v>
      </c>
      <c r="D26" s="198">
        <f>SUMIFS('3. Prospecção'!$I$8:$I$500,'3. Prospecção'!$O$8:$O$500,"Realizado",'3. Prospecção'!$T$8:$T$500,D$21,'3. Prospecção'!$F$8:$F$500,'2. Banco de Dados'!$B12)</f>
        <v>0</v>
      </c>
      <c r="E26" s="199"/>
      <c r="F26" s="198">
        <f>SUMIFS('3. Prospecção'!$I$8:$I$500,'3. Prospecção'!$O$8:$O$500,"Realizado",'3. Prospecção'!$T$8:$T$500,F$21,'3. Prospecção'!$F$8:$F$500,'2. Banco de Dados'!$B12)</f>
        <v>0</v>
      </c>
      <c r="G26" s="199"/>
      <c r="H26" s="71">
        <f>SUMIFS('3. Prospecção'!$I$8:$I$500,'3. Prospecção'!$O$8:$O$500,"Realizado",'3. Prospecção'!$T$8:$T$500,H$21,'3. Prospecção'!$F$8:$F$500,'2. Banco de Dados'!$B12)</f>
        <v>0</v>
      </c>
      <c r="I26" s="71">
        <f>SUMIFS('3. Prospecção'!$I$8:$I$500,'3. Prospecção'!$O$8:$O$500,"Realizado",'3. Prospecção'!$T$8:$T$500,I$21,'3. Prospecção'!$F$8:$F$500,'2. Banco de Dados'!$B12)</f>
        <v>0</v>
      </c>
      <c r="J26" s="71">
        <f>SUMIFS('3. Prospecção'!$I$8:$I$500,'3. Prospecção'!$O$8:$O$500,"Realizado",'3. Prospecção'!$T$8:$T$500,J$21,'3. Prospecção'!$F$8:$F$500,'2. Banco de Dados'!$B12)</f>
        <v>0</v>
      </c>
      <c r="K26" s="71">
        <f>SUMIFS('3. Prospecção'!$I$8:$I$500,'3. Prospecção'!$O$8:$O$500,"Realizado",'3. Prospecção'!$T$8:$T$500,K$21,'3. Prospecção'!$F$8:$F$500,'2. Banco de Dados'!$B12)</f>
        <v>0</v>
      </c>
      <c r="L26" s="198">
        <f>SUMIFS('3. Prospecção'!$I$8:$I$500,'3. Prospecção'!$O$8:$O$500,"Realizado",'3. Prospecção'!$T$8:$T$500,L$21,'3. Prospecção'!$F$8:$F$500,'2. Banco de Dados'!$B12)</f>
        <v>0</v>
      </c>
      <c r="M26" s="199"/>
      <c r="N26" s="71">
        <f>SUMIFS('3. Prospecção'!$I$8:$I$500,'3. Prospecção'!$O$8:$O$500,"Realizado",'3. Prospecção'!$T$8:$T$500,N$21,'3. Prospecção'!$F$8:$F$500,'2. Banco de Dados'!$B12)</f>
        <v>0</v>
      </c>
      <c r="O26" s="71">
        <f>SUMIFS('3. Prospecção'!$I$8:$I$500,'3. Prospecção'!$O$8:$O$500,"Realizado",'3. Prospecção'!$T$8:$T$500,O$21,'3. Prospecção'!$F$8:$F$500,'2. Banco de Dados'!$B12)</f>
        <v>0</v>
      </c>
      <c r="P26" s="71">
        <f>SUMIFS('3. Prospecção'!$I$8:$I$500,'3. Prospecção'!$O$8:$O$500,"Realizado",'3. Prospecção'!$T$8:$T$500,P$21,'3. Prospecção'!$F$8:$F$500,'2. Banco de Dados'!$B12)</f>
        <v>0</v>
      </c>
      <c r="Q26" s="69">
        <f>SUMIFS('3. Prospecção'!$I$8:$I$500,'3. Prospecção'!$O$8:$O$500,"Realizado",'3. Prospecção'!$T$8:$T$500,Q$21,'3. Prospecção'!$F$8:$F$500,'2. Banco de Dados'!$B12)</f>
        <v>0</v>
      </c>
    </row>
    <row r="27" spans="2:22" ht="24.95" customHeight="1" x14ac:dyDescent="0.2">
      <c r="B27" s="53">
        <f>'2. Banco de Dados'!B13</f>
        <v>0</v>
      </c>
      <c r="C27" s="69">
        <f>SUMIFS('3. Prospecção'!$I$8:$I$500,'3. Prospecção'!$O$8:$O$500,"Realizado",'3. Prospecção'!$T$8:$T$500,C$21,'3. Prospecção'!$F$8:$F$500,'2. Banco de Dados'!$B13)</f>
        <v>0</v>
      </c>
      <c r="D27" s="198">
        <f>SUMIFS('3. Prospecção'!$I$8:$I$500,'3. Prospecção'!$O$8:$O$500,"Realizado",'3. Prospecção'!$T$8:$T$500,D$21,'3. Prospecção'!$F$8:$F$500,'2. Banco de Dados'!$B13)</f>
        <v>0</v>
      </c>
      <c r="E27" s="199"/>
      <c r="F27" s="198">
        <f>SUMIFS('3. Prospecção'!$I$8:$I$500,'3. Prospecção'!$O$8:$O$500,"Realizado",'3. Prospecção'!$T$8:$T$500,F$21,'3. Prospecção'!$F$8:$F$500,'2. Banco de Dados'!$B13)</f>
        <v>0</v>
      </c>
      <c r="G27" s="199"/>
      <c r="H27" s="71">
        <f>SUMIFS('3. Prospecção'!$I$8:$I$500,'3. Prospecção'!$O$8:$O$500,"Realizado",'3. Prospecção'!$T$8:$T$500,H$21,'3. Prospecção'!$F$8:$F$500,'2. Banco de Dados'!$B13)</f>
        <v>0</v>
      </c>
      <c r="I27" s="71">
        <f>SUMIFS('3. Prospecção'!$I$8:$I$500,'3. Prospecção'!$O$8:$O$500,"Realizado",'3. Prospecção'!$T$8:$T$500,I$21,'3. Prospecção'!$F$8:$F$500,'2. Banco de Dados'!$B13)</f>
        <v>0</v>
      </c>
      <c r="J27" s="71">
        <f>SUMIFS('3. Prospecção'!$I$8:$I$500,'3. Prospecção'!$O$8:$O$500,"Realizado",'3. Prospecção'!$T$8:$T$500,J$21,'3. Prospecção'!$F$8:$F$500,'2. Banco de Dados'!$B13)</f>
        <v>0</v>
      </c>
      <c r="K27" s="71">
        <f>SUMIFS('3. Prospecção'!$I$8:$I$500,'3. Prospecção'!$O$8:$O$500,"Realizado",'3. Prospecção'!$T$8:$T$500,K$21,'3. Prospecção'!$F$8:$F$500,'2. Banco de Dados'!$B13)</f>
        <v>0</v>
      </c>
      <c r="L27" s="198">
        <f>SUMIFS('3. Prospecção'!$I$8:$I$500,'3. Prospecção'!$O$8:$O$500,"Realizado",'3. Prospecção'!$T$8:$T$500,L$21,'3. Prospecção'!$F$8:$F$500,'2. Banco de Dados'!$B13)</f>
        <v>0</v>
      </c>
      <c r="M27" s="199"/>
      <c r="N27" s="71">
        <f>SUMIFS('3. Prospecção'!$I$8:$I$500,'3. Prospecção'!$O$8:$O$500,"Realizado",'3. Prospecção'!$T$8:$T$500,N$21,'3. Prospecção'!$F$8:$F$500,'2. Banco de Dados'!$B13)</f>
        <v>0</v>
      </c>
      <c r="O27" s="71">
        <f>SUMIFS('3. Prospecção'!$I$8:$I$500,'3. Prospecção'!$O$8:$O$500,"Realizado",'3. Prospecção'!$T$8:$T$500,O$21,'3. Prospecção'!$F$8:$F$500,'2. Banco de Dados'!$B13)</f>
        <v>0</v>
      </c>
      <c r="P27" s="71">
        <f>SUMIFS('3. Prospecção'!$I$8:$I$500,'3. Prospecção'!$O$8:$O$500,"Realizado",'3. Prospecção'!$T$8:$T$500,P$21,'3. Prospecção'!$F$8:$F$500,'2. Banco de Dados'!$B13)</f>
        <v>0</v>
      </c>
      <c r="Q27" s="69">
        <f>SUMIFS('3. Prospecção'!$I$8:$I$500,'3. Prospecção'!$O$8:$O$500,"Realizado",'3. Prospecção'!$T$8:$T$500,Q$21,'3. Prospecção'!$F$8:$F$500,'2. Banco de Dados'!$B13)</f>
        <v>0</v>
      </c>
    </row>
    <row r="28" spans="2:22" ht="24.95" customHeight="1" x14ac:dyDescent="0.2">
      <c r="B28" s="53">
        <f>'2. Banco de Dados'!B14</f>
        <v>0</v>
      </c>
      <c r="C28" s="69">
        <f>SUMIFS('3. Prospecção'!$I$8:$I$500,'3. Prospecção'!$O$8:$O$500,"Realizado",'3. Prospecção'!$T$8:$T$500,C$21,'3. Prospecção'!$F$8:$F$500,'2. Banco de Dados'!$B14)</f>
        <v>0</v>
      </c>
      <c r="D28" s="198">
        <f>SUMIFS('3. Prospecção'!$I$8:$I$500,'3. Prospecção'!$O$8:$O$500,"Realizado",'3. Prospecção'!$T$8:$T$500,D$21,'3. Prospecção'!$F$8:$F$500,'2. Banco de Dados'!$B14)</f>
        <v>0</v>
      </c>
      <c r="E28" s="199"/>
      <c r="F28" s="198">
        <f>SUMIFS('3. Prospecção'!$I$8:$I$500,'3. Prospecção'!$O$8:$O$500,"Realizado",'3. Prospecção'!$T$8:$T$500,F$21,'3. Prospecção'!$F$8:$F$500,'2. Banco de Dados'!$B14)</f>
        <v>0</v>
      </c>
      <c r="G28" s="199"/>
      <c r="H28" s="71">
        <f>SUMIFS('3. Prospecção'!$I$8:$I$500,'3. Prospecção'!$O$8:$O$500,"Realizado",'3. Prospecção'!$T$8:$T$500,H$21,'3. Prospecção'!$F$8:$F$500,'2. Banco de Dados'!$B14)</f>
        <v>0</v>
      </c>
      <c r="I28" s="71">
        <f>SUMIFS('3. Prospecção'!$I$8:$I$500,'3. Prospecção'!$O$8:$O$500,"Realizado",'3. Prospecção'!$T$8:$T$500,I$21,'3. Prospecção'!$F$8:$F$500,'2. Banco de Dados'!$B14)</f>
        <v>0</v>
      </c>
      <c r="J28" s="71">
        <f>SUMIFS('3. Prospecção'!$I$8:$I$500,'3. Prospecção'!$O$8:$O$500,"Realizado",'3. Prospecção'!$T$8:$T$500,J$21,'3. Prospecção'!$F$8:$F$500,'2. Banco de Dados'!$B14)</f>
        <v>0</v>
      </c>
      <c r="K28" s="71">
        <f>SUMIFS('3. Prospecção'!$I$8:$I$500,'3. Prospecção'!$O$8:$O$500,"Realizado",'3. Prospecção'!$T$8:$T$500,K$21,'3. Prospecção'!$F$8:$F$500,'2. Banco de Dados'!$B14)</f>
        <v>0</v>
      </c>
      <c r="L28" s="198">
        <f>SUMIFS('3. Prospecção'!$I$8:$I$500,'3. Prospecção'!$O$8:$O$500,"Realizado",'3. Prospecção'!$T$8:$T$500,L$21,'3. Prospecção'!$F$8:$F$500,'2. Banco de Dados'!$B14)</f>
        <v>0</v>
      </c>
      <c r="M28" s="199"/>
      <c r="N28" s="71">
        <f>SUMIFS('3. Prospecção'!$I$8:$I$500,'3. Prospecção'!$O$8:$O$500,"Realizado",'3. Prospecção'!$T$8:$T$500,N$21,'3. Prospecção'!$F$8:$F$500,'2. Banco de Dados'!$B14)</f>
        <v>0</v>
      </c>
      <c r="O28" s="71">
        <f>SUMIFS('3. Prospecção'!$I$8:$I$500,'3. Prospecção'!$O$8:$O$500,"Realizado",'3. Prospecção'!$T$8:$T$500,O$21,'3. Prospecção'!$F$8:$F$500,'2. Banco de Dados'!$B14)</f>
        <v>0</v>
      </c>
      <c r="P28" s="71">
        <f>SUMIFS('3. Prospecção'!$I$8:$I$500,'3. Prospecção'!$O$8:$O$500,"Realizado",'3. Prospecção'!$T$8:$T$500,P$21,'3. Prospecção'!$F$8:$F$500,'2. Banco de Dados'!$B14)</f>
        <v>0</v>
      </c>
      <c r="Q28" s="69">
        <f>SUMIFS('3. Prospecção'!$I$8:$I$500,'3. Prospecção'!$O$8:$O$500,"Realizado",'3. Prospecção'!$T$8:$T$500,Q$21,'3. Prospecção'!$F$8:$F$500,'2. Banco de Dados'!$B14)</f>
        <v>0</v>
      </c>
    </row>
    <row r="29" spans="2:22" ht="24.95" customHeight="1" x14ac:dyDescent="0.2">
      <c r="B29" s="53">
        <f>'2. Banco de Dados'!B15</f>
        <v>0</v>
      </c>
      <c r="C29" s="69">
        <f>SUMIFS('3. Prospecção'!$I$8:$I$500,'3. Prospecção'!$O$8:$O$500,"Realizado",'3. Prospecção'!$T$8:$T$500,C$21,'3. Prospecção'!$F$8:$F$500,'2. Banco de Dados'!$B15)</f>
        <v>0</v>
      </c>
      <c r="D29" s="198">
        <f>SUMIFS('3. Prospecção'!$I$8:$I$500,'3. Prospecção'!$O$8:$O$500,"Realizado",'3. Prospecção'!$T$8:$T$500,D$21,'3. Prospecção'!$F$8:$F$500,'2. Banco de Dados'!$B15)</f>
        <v>0</v>
      </c>
      <c r="E29" s="199"/>
      <c r="F29" s="198">
        <f>SUMIFS('3. Prospecção'!$I$8:$I$500,'3. Prospecção'!$O$8:$O$500,"Realizado",'3. Prospecção'!$T$8:$T$500,F$21,'3. Prospecção'!$F$8:$F$500,'2. Banco de Dados'!$B15)</f>
        <v>0</v>
      </c>
      <c r="G29" s="199"/>
      <c r="H29" s="71">
        <f>SUMIFS('3. Prospecção'!$I$8:$I$500,'3. Prospecção'!$O$8:$O$500,"Realizado",'3. Prospecção'!$T$8:$T$500,H$21,'3. Prospecção'!$F$8:$F$500,'2. Banco de Dados'!$B15)</f>
        <v>0</v>
      </c>
      <c r="I29" s="71">
        <f>SUMIFS('3. Prospecção'!$I$8:$I$500,'3. Prospecção'!$O$8:$O$500,"Realizado",'3. Prospecção'!$T$8:$T$500,I$21,'3. Prospecção'!$F$8:$F$500,'2. Banco de Dados'!$B15)</f>
        <v>0</v>
      </c>
      <c r="J29" s="71">
        <f>SUMIFS('3. Prospecção'!$I$8:$I$500,'3. Prospecção'!$O$8:$O$500,"Realizado",'3. Prospecção'!$T$8:$T$500,J$21,'3. Prospecção'!$F$8:$F$500,'2. Banco de Dados'!$B15)</f>
        <v>0</v>
      </c>
      <c r="K29" s="71">
        <f>SUMIFS('3. Prospecção'!$I$8:$I$500,'3. Prospecção'!$O$8:$O$500,"Realizado",'3. Prospecção'!$T$8:$T$500,K$21,'3. Prospecção'!$F$8:$F$500,'2. Banco de Dados'!$B15)</f>
        <v>0</v>
      </c>
      <c r="L29" s="198">
        <f>SUMIFS('3. Prospecção'!$I$8:$I$500,'3. Prospecção'!$O$8:$O$500,"Realizado",'3. Prospecção'!$T$8:$T$500,L$21,'3. Prospecção'!$F$8:$F$500,'2. Banco de Dados'!$B15)</f>
        <v>0</v>
      </c>
      <c r="M29" s="199"/>
      <c r="N29" s="71">
        <f>SUMIFS('3. Prospecção'!$I$8:$I$500,'3. Prospecção'!$O$8:$O$500,"Realizado",'3. Prospecção'!$T$8:$T$500,N$21,'3. Prospecção'!$F$8:$F$500,'2. Banco de Dados'!$B15)</f>
        <v>0</v>
      </c>
      <c r="O29" s="71">
        <f>SUMIFS('3. Prospecção'!$I$8:$I$500,'3. Prospecção'!$O$8:$O$500,"Realizado",'3. Prospecção'!$T$8:$T$500,O$21,'3. Prospecção'!$F$8:$F$500,'2. Banco de Dados'!$B15)</f>
        <v>0</v>
      </c>
      <c r="P29" s="71">
        <f>SUMIFS('3. Prospecção'!$I$8:$I$500,'3. Prospecção'!$O$8:$O$500,"Realizado",'3. Prospecção'!$T$8:$T$500,P$21,'3. Prospecção'!$F$8:$F$500,'2. Banco de Dados'!$B15)</f>
        <v>0</v>
      </c>
      <c r="Q29" s="69">
        <f>SUMIFS('3. Prospecção'!$I$8:$I$500,'3. Prospecção'!$O$8:$O$500,"Realizado",'3. Prospecção'!$T$8:$T$500,Q$21,'3. Prospecção'!$F$8:$F$500,'2. Banco de Dados'!$B15)</f>
        <v>0</v>
      </c>
    </row>
  </sheetData>
  <mergeCells count="43">
    <mergeCell ref="F27:G27"/>
    <mergeCell ref="F28:G28"/>
    <mergeCell ref="F29:G29"/>
    <mergeCell ref="D22:E22"/>
    <mergeCell ref="D29:E29"/>
    <mergeCell ref="D28:E28"/>
    <mergeCell ref="D27:E27"/>
    <mergeCell ref="D26:E26"/>
    <mergeCell ref="D25:E25"/>
    <mergeCell ref="D24:E24"/>
    <mergeCell ref="D23:E23"/>
    <mergeCell ref="F22:G22"/>
    <mergeCell ref="F23:G23"/>
    <mergeCell ref="F24:G24"/>
    <mergeCell ref="F25:G25"/>
    <mergeCell ref="F26:G26"/>
    <mergeCell ref="L24:M24"/>
    <mergeCell ref="L23:M23"/>
    <mergeCell ref="L22:M22"/>
    <mergeCell ref="U7:W7"/>
    <mergeCell ref="Y7:AA7"/>
    <mergeCell ref="L29:M29"/>
    <mergeCell ref="L28:M28"/>
    <mergeCell ref="L27:M27"/>
    <mergeCell ref="L26:M26"/>
    <mergeCell ref="L25:M25"/>
    <mergeCell ref="D2:E2"/>
    <mergeCell ref="D3:H3"/>
    <mergeCell ref="D4:E4"/>
    <mergeCell ref="F4:G4"/>
    <mergeCell ref="AC7:AE7"/>
    <mergeCell ref="F21:G21"/>
    <mergeCell ref="H17:P17"/>
    <mergeCell ref="H18:P18"/>
    <mergeCell ref="H19:P19"/>
    <mergeCell ref="B6:D6"/>
    <mergeCell ref="F6:L6"/>
    <mergeCell ref="N6:P6"/>
    <mergeCell ref="D21:E21"/>
    <mergeCell ref="L21:M21"/>
    <mergeCell ref="F17:G17"/>
    <mergeCell ref="F18:G18"/>
    <mergeCell ref="F19:G19"/>
  </mergeCells>
  <conditionalFormatting sqref="B22:Q29">
    <cfRule type="cellIs" dxfId="4" priority="1" operator="equal">
      <formula>0</formula>
    </cfRule>
  </conditionalFormatting>
  <conditionalFormatting sqref="C8:C19">
    <cfRule type="colorScale" priority="15">
      <colorScale>
        <cfvo type="min"/>
        <cfvo type="percentile" val="50"/>
        <cfvo type="max"/>
        <color rgb="FFF8696B"/>
        <color rgb="FFFFEB84"/>
        <color rgb="FF63BE7B"/>
      </colorScale>
    </cfRule>
  </conditionalFormatting>
  <conditionalFormatting sqref="C8:D19">
    <cfRule type="cellIs" dxfId="3" priority="14" operator="equal">
      <formula>0</formula>
    </cfRule>
  </conditionalFormatting>
  <conditionalFormatting sqref="D8:D19">
    <cfRule type="colorScale" priority="17">
      <colorScale>
        <cfvo type="min"/>
        <cfvo type="percentile" val="50"/>
        <cfvo type="max"/>
        <color rgb="FFF8696B"/>
        <color rgb="FFFFEB84"/>
        <color rgb="FF63BE7B"/>
      </colorScale>
    </cfRule>
  </conditionalFormatting>
  <conditionalFormatting sqref="G8:G15">
    <cfRule type="cellIs" dxfId="2" priority="8" operator="equal">
      <formula>0</formula>
    </cfRule>
  </conditionalFormatting>
  <conditionalFormatting sqref="J8:J15">
    <cfRule type="cellIs" dxfId="1" priority="6" operator="equal">
      <formula>0</formula>
    </cfRule>
    <cfRule type="colorScale" priority="11">
      <colorScale>
        <cfvo type="min"/>
        <cfvo type="percentile" val="50"/>
        <cfvo type="max"/>
        <color rgb="FFF8696B"/>
        <color rgb="FFFFEB84"/>
        <color rgb="FF63BE7B"/>
      </colorScale>
    </cfRule>
  </conditionalFormatting>
  <conditionalFormatting sqref="O8:P15">
    <cfRule type="cellIs" dxfId="0" priority="3" operator="equal">
      <formula>0</formula>
    </cfRule>
  </conditionalFormatting>
  <conditionalFormatting sqref="P8:P15">
    <cfRule type="colorScale" priority="4">
      <colorScale>
        <cfvo type="min"/>
        <cfvo type="percentile" val="50"/>
        <cfvo type="max"/>
        <color rgb="FFF8696B"/>
        <color rgb="FFFFEB84"/>
        <color rgb="FF63BE7B"/>
      </colorScale>
    </cfRule>
  </conditionalFormatting>
  <hyperlinks>
    <hyperlink ref="D4" location="'2. Banco de Dados'!A1" display="2. BANCO DE DADOS"/>
    <hyperlink ref="F4" location="'3. Prospecção'!A1" display="3. PROSPECÇÃO"/>
    <hyperlink ref="H4" location="'4. Meses, Vendedores e Área'!A1" display="4. MESES, VENDEDORES E ÁREA"/>
    <hyperlink ref="I4" location="'5. Gráficos e Indicadores'!A1" display="5. GRÁFICOS E INDICADORES"/>
    <hyperlink ref="C4" location="'1. Início'!A1" display="1. INÍCIO"/>
  </hyperlinks>
  <pageMargins left="0.75000000000000011" right="0.75000000000000011" top="1" bottom="1" header="0.5" footer="0.5"/>
  <pageSetup paperSize="9" orientation="portrait" r:id="rId1"/>
  <drawing r:id="rId2"/>
  <legacyDrawing r:id="rId3"/>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5">
    <pageSetUpPr fitToPage="1"/>
  </sheetPr>
  <dimension ref="A1:Q19"/>
  <sheetViews>
    <sheetView showGridLines="0" tabSelected="1" workbookViewId="0">
      <selection activeCell="C4" sqref="C4:D4"/>
    </sheetView>
  </sheetViews>
  <sheetFormatPr defaultColWidth="11.42578125" defaultRowHeight="12.75" x14ac:dyDescent="0.2"/>
  <cols>
    <col min="1" max="1" width="8.42578125" customWidth="1"/>
    <col min="2" max="2" width="27.140625" customWidth="1"/>
    <col min="3" max="3" width="16.7109375" customWidth="1"/>
    <col min="4" max="4" width="2.140625" customWidth="1"/>
    <col min="5" max="5" width="25.140625" customWidth="1"/>
    <col min="6" max="6" width="17.140625" customWidth="1"/>
    <col min="7" max="7" width="24" customWidth="1"/>
    <col min="8" max="8" width="3.7109375" customWidth="1"/>
    <col min="9" max="9" width="27.42578125" customWidth="1"/>
    <col min="10" max="10" width="24.42578125" style="45" customWidth="1"/>
    <col min="11" max="11" width="27.42578125" style="45" customWidth="1"/>
    <col min="12" max="12" width="22.28515625" style="45" customWidth="1"/>
    <col min="13" max="13" width="17.85546875" style="45" customWidth="1"/>
    <col min="14" max="16" width="22.28515625" style="45" customWidth="1"/>
    <col min="17" max="17" width="16" customWidth="1"/>
  </cols>
  <sheetData>
    <row r="1" spans="1:17" s="4" customFormat="1" ht="9" customHeight="1" x14ac:dyDescent="0.2">
      <c r="B1" s="3"/>
      <c r="C1" s="3"/>
      <c r="D1" s="3"/>
      <c r="E1" s="3"/>
      <c r="F1" s="3"/>
      <c r="G1" s="3"/>
      <c r="H1" s="3"/>
      <c r="I1" s="3"/>
      <c r="J1" s="3"/>
      <c r="K1" s="3"/>
      <c r="L1" s="12" t="s">
        <v>7</v>
      </c>
      <c r="M1" s="3"/>
    </row>
    <row r="2" spans="1:17" s="4" customFormat="1" ht="15" x14ac:dyDescent="0.2">
      <c r="B2" s="3"/>
      <c r="C2" s="3"/>
      <c r="D2" s="149"/>
      <c r="E2" s="149"/>
      <c r="F2" s="3"/>
      <c r="G2" s="3"/>
      <c r="H2" s="3"/>
      <c r="I2" s="3"/>
      <c r="J2" s="3"/>
      <c r="K2" s="3"/>
      <c r="L2" s="12" t="s">
        <v>8</v>
      </c>
      <c r="M2" s="3"/>
    </row>
    <row r="3" spans="1:17" s="4" customFormat="1" ht="56.1" customHeight="1" x14ac:dyDescent="0.2">
      <c r="B3" s="3"/>
      <c r="D3" s="176" t="s">
        <v>110</v>
      </c>
      <c r="E3" s="176"/>
      <c r="F3" s="176"/>
      <c r="G3" s="176"/>
      <c r="H3" s="176"/>
      <c r="I3" s="66"/>
      <c r="J3" s="108"/>
      <c r="K3" s="108"/>
      <c r="L3" s="3"/>
      <c r="M3" s="3"/>
    </row>
    <row r="4" spans="1:17" s="5" customFormat="1" ht="36.950000000000003" customHeight="1" x14ac:dyDescent="0.2">
      <c r="B4" s="9" t="s">
        <v>0</v>
      </c>
      <c r="C4" s="153" t="s">
        <v>1</v>
      </c>
      <c r="D4" s="154"/>
      <c r="E4" s="13" t="s">
        <v>11</v>
      </c>
      <c r="F4" s="14" t="s">
        <v>12</v>
      </c>
      <c r="G4" s="158" t="s">
        <v>51</v>
      </c>
      <c r="H4" s="159"/>
      <c r="I4" s="122" t="s">
        <v>52</v>
      </c>
      <c r="J4" s="67"/>
      <c r="K4" s="67"/>
      <c r="L4" s="26"/>
      <c r="M4" s="107"/>
    </row>
    <row r="5" spans="1:17" s="2" customFormat="1" ht="20.100000000000001" customHeight="1" x14ac:dyDescent="0.2">
      <c r="A5" s="1"/>
      <c r="B5" s="1"/>
      <c r="J5" s="44"/>
      <c r="K5" s="44"/>
      <c r="L5" s="44"/>
      <c r="M5" s="44"/>
      <c r="N5" s="44"/>
      <c r="O5" s="44"/>
      <c r="P5" s="44"/>
    </row>
    <row r="6" spans="1:17" ht="35.1" customHeight="1" x14ac:dyDescent="0.2">
      <c r="B6" s="95" t="s">
        <v>75</v>
      </c>
      <c r="C6" s="186" t="s">
        <v>42</v>
      </c>
      <c r="D6" s="205"/>
      <c r="E6" s="87" t="s">
        <v>49</v>
      </c>
      <c r="F6" s="88" t="s">
        <v>101</v>
      </c>
      <c r="G6" s="89" t="s">
        <v>48</v>
      </c>
      <c r="H6" s="41"/>
      <c r="M6" s="62"/>
      <c r="N6" s="115"/>
      <c r="O6" s="116"/>
      <c r="P6" s="116"/>
      <c r="Q6" s="115"/>
    </row>
    <row r="7" spans="1:17" s="37" customFormat="1" ht="35.1" customHeight="1" x14ac:dyDescent="0.2">
      <c r="B7" s="58" t="str">
        <f>'3. Prospecção'!$K$7</f>
        <v>Contato Realizado</v>
      </c>
      <c r="C7" s="203">
        <f>COUNTIF('3. Prospecção'!$K$8:$K$500,"Realizado")</f>
        <v>3</v>
      </c>
      <c r="D7" s="204"/>
      <c r="E7" s="53"/>
      <c r="F7" s="98">
        <f>IF(ISERROR(C7/$C$7),"",C7/$C$7)</f>
        <v>1</v>
      </c>
      <c r="G7" s="206" t="str">
        <f>"Sua pior taxa de conversão de clientes é na etapa "&amp;Q8&amp;". Converse com seus vendedores para entender as razões do resultado ruim e organize medidas de melhoria."</f>
        <v>Sua pior taxa de conversão de clientes é na etapa Reunião 2. Converse com seus vendedores para entender as razões do resultado ruim e organize medidas de melhoria.</v>
      </c>
      <c r="H7" s="94"/>
      <c r="M7" s="90"/>
      <c r="N7" s="118">
        <f>E11</f>
        <v>1</v>
      </c>
      <c r="O7" s="96" t="str">
        <f>B11</f>
        <v>Vendido</v>
      </c>
      <c r="P7" s="97">
        <f>C11</f>
        <v>2</v>
      </c>
      <c r="Q7" s="119">
        <f>MIN(N7:N10)</f>
        <v>0.33333333333333331</v>
      </c>
    </row>
    <row r="8" spans="1:17" ht="35.1" customHeight="1" x14ac:dyDescent="0.2">
      <c r="B8" s="58" t="str">
        <f>'3. Prospecção'!$L$7</f>
        <v>Reunião 1</v>
      </c>
      <c r="C8" s="203">
        <f>COUNTIF('3. Prospecção'!$L$8:$L$500,"Realizado")</f>
        <v>3</v>
      </c>
      <c r="D8" s="204"/>
      <c r="E8" s="99">
        <f>IF(ISERROR(C8/C7),"",C8/C7)</f>
        <v>1</v>
      </c>
      <c r="F8" s="98">
        <f t="shared" ref="F8:F12" si="0">IF(ISERROR(C8/$C$7),"",C8/$C$7)</f>
        <v>1</v>
      </c>
      <c r="G8" s="207"/>
      <c r="H8" s="94"/>
      <c r="M8" s="90"/>
      <c r="N8" s="118">
        <f>E10</f>
        <v>2</v>
      </c>
      <c r="O8" s="96" t="str">
        <f>B10</f>
        <v>Negociação</v>
      </c>
      <c r="P8" s="97">
        <f>C10</f>
        <v>2</v>
      </c>
      <c r="Q8" s="97" t="str">
        <f>VLOOKUP(Q7,N7:O10,2,FALSE)</f>
        <v>Reunião 2</v>
      </c>
    </row>
    <row r="9" spans="1:17" ht="35.1" customHeight="1" x14ac:dyDescent="0.2">
      <c r="B9" s="58" t="str">
        <f>'3. Prospecção'!$M$7</f>
        <v>Reunião 2</v>
      </c>
      <c r="C9" s="203">
        <f>COUNTIF('3. Prospecção'!$M$8:$M$500,"Realizado")</f>
        <v>1</v>
      </c>
      <c r="D9" s="204"/>
      <c r="E9" s="99">
        <f t="shared" ref="E9:E11" si="1">IF(ISERROR(C9/C8),"",C9/C8)</f>
        <v>0.33333333333333331</v>
      </c>
      <c r="F9" s="98">
        <f t="shared" si="0"/>
        <v>0.33333333333333331</v>
      </c>
      <c r="G9" s="207"/>
      <c r="H9" s="94"/>
      <c r="M9" s="90"/>
      <c r="N9" s="118">
        <f>E9</f>
        <v>0.33333333333333331</v>
      </c>
      <c r="O9" s="96" t="str">
        <f>B9</f>
        <v>Reunião 2</v>
      </c>
      <c r="P9" s="97">
        <f>C9</f>
        <v>1</v>
      </c>
      <c r="Q9" s="120"/>
    </row>
    <row r="10" spans="1:17" ht="35.1" customHeight="1" x14ac:dyDescent="0.2">
      <c r="B10" s="58" t="str">
        <f>'3. Prospecção'!$N$7</f>
        <v>Negociação</v>
      </c>
      <c r="C10" s="203">
        <f>COUNTIF('3. Prospecção'!$N$8:$N$500,"Realizado")</f>
        <v>2</v>
      </c>
      <c r="D10" s="204"/>
      <c r="E10" s="99">
        <f t="shared" si="1"/>
        <v>2</v>
      </c>
      <c r="F10" s="98">
        <f t="shared" si="0"/>
        <v>0.66666666666666663</v>
      </c>
      <c r="G10" s="207"/>
      <c r="H10" s="94"/>
      <c r="M10" s="90"/>
      <c r="N10" s="118">
        <f>E8</f>
        <v>1</v>
      </c>
      <c r="O10" s="96" t="str">
        <f>B8</f>
        <v>Reunião 1</v>
      </c>
      <c r="P10" s="97">
        <f>C8</f>
        <v>3</v>
      </c>
      <c r="Q10" s="120"/>
    </row>
    <row r="11" spans="1:17" ht="35.1" customHeight="1" x14ac:dyDescent="0.2">
      <c r="B11" s="58" t="str">
        <f>'3. Prospecção'!$O$7</f>
        <v>Vendido</v>
      </c>
      <c r="C11" s="203">
        <f>COUNTIF('3. Prospecção'!$O$8:$O$500,"Realizado")</f>
        <v>2</v>
      </c>
      <c r="D11" s="204"/>
      <c r="E11" s="99">
        <f t="shared" si="1"/>
        <v>1</v>
      </c>
      <c r="F11" s="98">
        <f t="shared" si="0"/>
        <v>0.66666666666666663</v>
      </c>
      <c r="G11" s="207"/>
      <c r="H11" s="94"/>
      <c r="M11" s="90"/>
      <c r="N11" s="121"/>
      <c r="O11" s="96" t="str">
        <f>B7</f>
        <v>Contato Realizado</v>
      </c>
      <c r="P11" s="97">
        <f>C7</f>
        <v>3</v>
      </c>
      <c r="Q11" s="120"/>
    </row>
    <row r="12" spans="1:17" ht="35.1" customHeight="1" x14ac:dyDescent="0.2">
      <c r="B12" s="58" t="str">
        <f>'3. Prospecção'!$P$7</f>
        <v>Perdido</v>
      </c>
      <c r="C12" s="203">
        <f>COUNTIF('3. Prospecção'!$P$8:$P$500,"Realizado")</f>
        <v>0</v>
      </c>
      <c r="D12" s="204"/>
      <c r="E12" s="99"/>
      <c r="F12" s="98">
        <f t="shared" si="0"/>
        <v>0</v>
      </c>
      <c r="G12" s="208"/>
      <c r="H12" s="94"/>
      <c r="I12" s="48"/>
      <c r="J12" s="91"/>
      <c r="K12" s="92">
        <v>0</v>
      </c>
      <c r="L12" s="90"/>
      <c r="M12" s="90"/>
      <c r="N12" s="117"/>
      <c r="O12" s="116"/>
      <c r="P12" s="116"/>
      <c r="Q12" s="115"/>
    </row>
    <row r="13" spans="1:17" ht="27" customHeight="1" x14ac:dyDescent="0.2">
      <c r="B13" s="61"/>
      <c r="C13" s="40"/>
      <c r="D13" s="40"/>
      <c r="E13" s="40"/>
      <c r="F13" s="60"/>
      <c r="G13" s="42"/>
      <c r="H13" s="42"/>
      <c r="I13" s="48"/>
      <c r="J13" s="48"/>
      <c r="K13" s="57"/>
      <c r="L13" s="37"/>
      <c r="M13" s="48"/>
      <c r="N13" s="116"/>
      <c r="O13" s="116"/>
      <c r="P13" s="116"/>
      <c r="Q13" s="115"/>
    </row>
    <row r="14" spans="1:17" ht="35.1" customHeight="1" x14ac:dyDescent="0.2">
      <c r="B14" s="105" t="s">
        <v>76</v>
      </c>
      <c r="C14" s="106" t="s">
        <v>50</v>
      </c>
      <c r="D14" s="100"/>
      <c r="E14" s="102" t="s">
        <v>77</v>
      </c>
      <c r="F14" s="103" t="s">
        <v>43</v>
      </c>
      <c r="G14" s="104" t="s">
        <v>48</v>
      </c>
      <c r="N14" s="116"/>
      <c r="O14" s="116"/>
      <c r="P14" s="116"/>
      <c r="Q14" s="115"/>
    </row>
    <row r="15" spans="1:17" ht="35.1" customHeight="1" x14ac:dyDescent="0.2">
      <c r="B15" s="58" t="s">
        <v>44</v>
      </c>
      <c r="C15" s="71">
        <f>SUM('3. Prospecção'!I8:I500)</f>
        <v>1400000</v>
      </c>
      <c r="D15" s="75"/>
      <c r="E15" s="65" t="str">
        <f>'2. Banco de Dados'!I8</f>
        <v>Preço Elevado</v>
      </c>
      <c r="F15" s="93">
        <f>COUNTIF('3. Prospecção'!$W$8:$W$500,'5. Gráficos e Indicadores'!E15)</f>
        <v>2</v>
      </c>
      <c r="G15" s="200" t="str">
        <f>IF(Q16=E15,"O maior motivo de perdas de negociações é o preço elevado. Reveja a sua precificação e argumentos de venda",IF(Q16=E16,"O maior motivo de perdas de negociações é o prazo. Veja se você não consegue enxugar os cronogramas de entregas nos seus serviços/produtos",IF(Q16=E17,"O maior motivo de perdas de negociações é o atendimento insatisfatório. Veja se esse resultado é recorrente em algum vendedor e tome medidas de melhoras no atendimento",IF(Q16=E18,"O maior motivo de perdas de negociações é a sua falta de credibilidade. Algumas estratégias boas para ser mais reconhecido são indicações, marketing de conteúdo direcionado e ter casesde sucesso",IF(Q16=E19,"Procure saber o que é mais relevante dentro de Outros Motivos e tome medidas para evitar que esse fato volte a ocorrer","")))))</f>
        <v>O maior motivo de perdas de negociações é o preço elevado. Reveja a sua precificação e argumentos de venda</v>
      </c>
      <c r="H15" s="63"/>
      <c r="I15" s="63"/>
      <c r="N15" s="116"/>
      <c r="O15" s="144">
        <f>F15</f>
        <v>2</v>
      </c>
      <c r="P15" s="145" t="str">
        <f>E15</f>
        <v>Preço Elevado</v>
      </c>
      <c r="Q15" s="120">
        <f>MAX(O15:O19)</f>
        <v>2</v>
      </c>
    </row>
    <row r="16" spans="1:17" ht="35.1" customHeight="1" x14ac:dyDescent="0.2">
      <c r="B16" s="58" t="s">
        <v>45</v>
      </c>
      <c r="C16" s="53">
        <f>COUNTIF('3. Prospecção'!K8:K500,"Realizado")</f>
        <v>3</v>
      </c>
      <c r="D16" s="101"/>
      <c r="E16" s="65" t="str">
        <f>'2. Banco de Dados'!I9</f>
        <v>Prazo Incompatível</v>
      </c>
      <c r="F16" s="93">
        <f>COUNTIF('3. Prospecção'!$W$8:$W$500,'5. Gráficos e Indicadores'!E16)</f>
        <v>1</v>
      </c>
      <c r="G16" s="201"/>
      <c r="H16" s="63"/>
      <c r="I16" s="63"/>
      <c r="N16" s="116"/>
      <c r="O16" s="144">
        <f t="shared" ref="O16:O19" si="2">F16</f>
        <v>1</v>
      </c>
      <c r="P16" s="145" t="str">
        <f t="shared" ref="P16:P19" si="3">E16</f>
        <v>Prazo Incompatível</v>
      </c>
      <c r="Q16" s="144" t="str">
        <f>VLOOKUP(Q15,O15:P19,2,FALSE)</f>
        <v>Preço Elevado</v>
      </c>
    </row>
    <row r="17" spans="2:17" ht="35.1" customHeight="1" x14ac:dyDescent="0.2">
      <c r="B17" s="58" t="s">
        <v>46</v>
      </c>
      <c r="C17" s="53">
        <f>COUNTIF('3. Prospecção'!O8:O500,"Realizado")</f>
        <v>2</v>
      </c>
      <c r="D17" s="75"/>
      <c r="E17" s="65" t="str">
        <f>'2. Banco de Dados'!I10</f>
        <v>Consultará Familiares</v>
      </c>
      <c r="F17" s="93">
        <f>COUNTIF('3. Prospecção'!$W$8:$W$500,'5. Gráficos e Indicadores'!E17)</f>
        <v>0</v>
      </c>
      <c r="G17" s="201"/>
      <c r="H17" s="63"/>
      <c r="I17" s="63"/>
      <c r="N17" s="116"/>
      <c r="O17" s="144">
        <f t="shared" si="2"/>
        <v>0</v>
      </c>
      <c r="P17" s="145" t="str">
        <f t="shared" si="3"/>
        <v>Consultará Familiares</v>
      </c>
      <c r="Q17" s="120"/>
    </row>
    <row r="18" spans="2:17" ht="35.1" customHeight="1" x14ac:dyDescent="0.2">
      <c r="B18" s="58" t="s">
        <v>47</v>
      </c>
      <c r="C18" s="71">
        <f>SUMIF('3. Prospecção'!O8:O500,"Realizado",'3. Prospecção'!I8:I500)</f>
        <v>1250000</v>
      </c>
      <c r="D18" s="101"/>
      <c r="E18" s="65" t="str">
        <f>'2. Banco de Dados'!I11</f>
        <v>Crédito Negado</v>
      </c>
      <c r="F18" s="93">
        <f>COUNTIF('3. Prospecção'!$W$8:$W$500,'5. Gráficos e Indicadores'!E18)</f>
        <v>0</v>
      </c>
      <c r="G18" s="201"/>
      <c r="H18" s="63"/>
      <c r="I18" s="63"/>
      <c r="O18" s="144">
        <f t="shared" si="2"/>
        <v>0</v>
      </c>
      <c r="P18" s="145" t="str">
        <f t="shared" si="3"/>
        <v>Crédito Negado</v>
      </c>
      <c r="Q18" s="120"/>
    </row>
    <row r="19" spans="2:17" ht="35.1" customHeight="1" x14ac:dyDescent="0.2">
      <c r="B19" s="123" t="s">
        <v>53</v>
      </c>
      <c r="C19" s="53" t="e">
        <f ca="1">AVERAGEIF('3. Prospecção'!O8:O500,"Realizado",'3. Prospecção'!R8:R500)</f>
        <v>#DIV/0!</v>
      </c>
      <c r="D19" s="75"/>
      <c r="E19" s="65" t="str">
        <f>'2. Banco de Dados'!I12</f>
        <v>Outros Motivos</v>
      </c>
      <c r="F19" s="93">
        <f>COUNTIF('3. Prospecção'!$W$8:$W$500,'5. Gráficos e Indicadores'!E19)</f>
        <v>0</v>
      </c>
      <c r="G19" s="202"/>
      <c r="H19" s="63"/>
      <c r="I19" s="63"/>
      <c r="O19" s="144">
        <f t="shared" si="2"/>
        <v>0</v>
      </c>
      <c r="P19" s="145" t="str">
        <f t="shared" si="3"/>
        <v>Outros Motivos</v>
      </c>
      <c r="Q19" s="120"/>
    </row>
  </sheetData>
  <mergeCells count="13">
    <mergeCell ref="C6:D6"/>
    <mergeCell ref="C11:D11"/>
    <mergeCell ref="C12:D12"/>
    <mergeCell ref="D2:E2"/>
    <mergeCell ref="D3:H3"/>
    <mergeCell ref="C4:D4"/>
    <mergeCell ref="G4:H4"/>
    <mergeCell ref="G7:G12"/>
    <mergeCell ref="G15:G19"/>
    <mergeCell ref="C7:D7"/>
    <mergeCell ref="C8:D8"/>
    <mergeCell ref="C9:D9"/>
    <mergeCell ref="C10:D10"/>
  </mergeCells>
  <conditionalFormatting sqref="E8:E11">
    <cfRule type="colorScale" priority="1">
      <colorScale>
        <cfvo type="min"/>
        <cfvo type="percentile" val="50"/>
        <cfvo type="max"/>
        <color rgb="FFF8696B"/>
        <color rgb="FFFFEB84"/>
        <color rgb="FF63BE7B"/>
      </colorScale>
    </cfRule>
  </conditionalFormatting>
  <hyperlinks>
    <hyperlink ref="E4" location="'2. Banco de Dados'!A1" display="2. BANCO DE DADOS"/>
    <hyperlink ref="F4" location="'3. Prospecção'!A1" display="3. PROSPECÇÃO"/>
    <hyperlink ref="G4" location="'4. Meses, Vendedores e Área'!A1" display="4. MESES, VENDEDORES E ÁREA"/>
    <hyperlink ref="C4" location="'1. Início'!A1" display="1. INÍCIO"/>
    <hyperlink ref="D4" location="'1. Início'!A1" display="'1. Início'!A1"/>
    <hyperlink ref="G4:H4" location="'4. Meses, Corretores e Área'!A1" display="4. MESES, VENDEDORES E ÁREA"/>
  </hyperlinks>
  <pageMargins left="0.75000000000000011" right="0.75000000000000011" top="1" bottom="1" header="0.5" footer="0.5"/>
  <drawing r:id="rId1"/>
  <legacyDrawing r:id="rId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2. Banco de Dados</vt:lpstr>
      <vt:lpstr>3. Prospecção</vt:lpstr>
      <vt:lpstr>4. Meses, Corretores e Área</vt:lpstr>
      <vt:lpstr>5. Gráficos e Indicadores</vt:lpstr>
      <vt:lpstr>'2. Banco de Dados'!Area_de_impressao</vt:lpstr>
    </vt:vector>
  </TitlesOfParts>
  <Company>ePlanilhas.com.br;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ePlanilhas.com.br</dc:creator>
  <cp:lastModifiedBy>Dell</cp:lastModifiedBy>
  <cp:lastPrinted>2013-11-11T20:06:57Z</cp:lastPrinted>
  <dcterms:created xsi:type="dcterms:W3CDTF">2011-07-15T12:29:45Z</dcterms:created>
  <dcterms:modified xsi:type="dcterms:W3CDTF">2024-08-07T19:08:01Z</dcterms:modified>
</cp:coreProperties>
</file>