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Descomplica\Módulo III\"/>
    </mc:Choice>
  </mc:AlternateContent>
  <bookViews>
    <workbookView xWindow="0" yWindow="0" windowWidth="20490" windowHeight="8235"/>
  </bookViews>
  <sheets>
    <sheet name="Custos" sheetId="1" r:id="rId1"/>
    <sheet name="Despesas" sheetId="2" r:id="rId2"/>
    <sheet name="gráficos" sheetId="5" r:id="rId3"/>
  </sheets>
  <definedNames>
    <definedName name="_xlnm.Print_Area" localSheetId="0">Custos!$A$2:$N$26</definedName>
    <definedName name="_xlnm.Print_Area" localSheetId="1">Despesas!$B$2:$F$20</definedName>
    <definedName name="_xlnm.Print_Area" localSheetId="2">gráficos!$A$1:$Q$35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M19" i="1"/>
  <c r="N19" i="1" s="1"/>
  <c r="M18" i="1"/>
  <c r="N18" i="1" s="1"/>
  <c r="M17" i="1"/>
  <c r="N17" i="1" s="1"/>
  <c r="M16" i="1"/>
  <c r="N16" i="1" s="1"/>
  <c r="M15" i="1"/>
  <c r="N15" i="1" s="1"/>
  <c r="M14" i="1"/>
  <c r="N14" i="1" s="1"/>
  <c r="M13" i="1"/>
  <c r="N13" i="1" s="1"/>
  <c r="M12" i="1"/>
  <c r="N12" i="1" s="1"/>
  <c r="M11" i="1"/>
  <c r="N11" i="1" s="1"/>
  <c r="M10" i="1"/>
  <c r="N10" i="1" s="1"/>
  <c r="K19" i="1"/>
  <c r="K18" i="1"/>
  <c r="K17" i="1"/>
  <c r="K16" i="1"/>
  <c r="K15" i="1"/>
  <c r="K14" i="1"/>
  <c r="K13" i="1"/>
  <c r="K12" i="1"/>
  <c r="K11" i="1"/>
  <c r="K10" i="1"/>
  <c r="F20" i="1"/>
  <c r="C19" i="2"/>
  <c r="C23" i="1" s="1"/>
  <c r="F12" i="2" l="1"/>
  <c r="C20" i="1"/>
  <c r="B20" i="1"/>
  <c r="K20" i="1"/>
  <c r="H23" i="1" l="1"/>
  <c r="L12" i="1"/>
  <c r="L16" i="1"/>
  <c r="L10" i="1"/>
  <c r="L17" i="1"/>
  <c r="L18" i="1"/>
  <c r="L11" i="1"/>
  <c r="L13" i="1"/>
  <c r="L14" i="1"/>
  <c r="L15" i="1"/>
  <c r="L19" i="1"/>
  <c r="D19" i="1"/>
  <c r="E19" i="1" s="1"/>
  <c r="D11" i="1"/>
  <c r="E11" i="1" s="1"/>
  <c r="D14" i="1"/>
  <c r="E14" i="1" s="1"/>
  <c r="D17" i="1"/>
  <c r="E17" i="1" s="1"/>
  <c r="D12" i="1"/>
  <c r="E12" i="1" s="1"/>
  <c r="D10" i="1"/>
  <c r="E10" i="1" s="1"/>
  <c r="D13" i="1"/>
  <c r="E13" i="1" s="1"/>
  <c r="D15" i="1"/>
  <c r="E15" i="1" s="1"/>
  <c r="D16" i="1"/>
  <c r="E16" i="1" s="1"/>
  <c r="D18" i="1"/>
  <c r="E18" i="1" s="1"/>
  <c r="C25" i="1"/>
  <c r="J12" i="1" l="1"/>
  <c r="G12" i="1"/>
  <c r="H12" i="1" s="1"/>
  <c r="J14" i="1"/>
  <c r="G14" i="1"/>
  <c r="H14" i="1" s="1"/>
  <c r="J17" i="1"/>
  <c r="G17" i="1"/>
  <c r="H17" i="1" s="1"/>
  <c r="J18" i="1"/>
  <c r="G18" i="1"/>
  <c r="H18" i="1" s="1"/>
  <c r="L20" i="1"/>
  <c r="J13" i="1"/>
  <c r="G13" i="1"/>
  <c r="H13" i="1" s="1"/>
  <c r="J11" i="1"/>
  <c r="G11" i="1"/>
  <c r="H11" i="1" s="1"/>
  <c r="J16" i="1"/>
  <c r="G16" i="1"/>
  <c r="H16" i="1" s="1"/>
  <c r="J19" i="1"/>
  <c r="G19" i="1"/>
  <c r="H19" i="1" s="1"/>
  <c r="J15" i="1"/>
  <c r="G15" i="1"/>
  <c r="H15" i="1" s="1"/>
  <c r="J10" i="1"/>
  <c r="G10" i="1"/>
  <c r="E20" i="1"/>
  <c r="H10" i="1" l="1"/>
  <c r="H20" i="1" s="1"/>
  <c r="G20" i="1"/>
  <c r="J20" i="1"/>
  <c r="C24" i="1" l="1"/>
  <c r="H24" i="1" s="1"/>
  <c r="J24" i="1" s="1"/>
  <c r="H25" i="1"/>
</calcChain>
</file>

<file path=xl/sharedStrings.xml><?xml version="1.0" encoding="utf-8"?>
<sst xmlns="http://schemas.openxmlformats.org/spreadsheetml/2006/main" count="67" uniqueCount="62">
  <si>
    <t>Período:</t>
  </si>
  <si>
    <t>Empresa:</t>
  </si>
  <si>
    <t>Endereço:</t>
  </si>
  <si>
    <t>Produto</t>
  </si>
  <si>
    <t>Produto A</t>
  </si>
  <si>
    <t>Produto B</t>
  </si>
  <si>
    <t>Produto C</t>
  </si>
  <si>
    <t>Produto D</t>
  </si>
  <si>
    <t>Produto E</t>
  </si>
  <si>
    <t>Produto F</t>
  </si>
  <si>
    <t>Produto G</t>
  </si>
  <si>
    <t>Produto H</t>
  </si>
  <si>
    <t>Produto I</t>
  </si>
  <si>
    <t>produto J</t>
  </si>
  <si>
    <t>Custo compra</t>
  </si>
  <si>
    <t>Outras Despesas</t>
  </si>
  <si>
    <t>Desp. com vendas</t>
  </si>
  <si>
    <t>Custo por Produto</t>
  </si>
  <si>
    <t>Preço de Venda</t>
  </si>
  <si>
    <t>Margem do Produto</t>
  </si>
  <si>
    <t>R$</t>
  </si>
  <si>
    <t>%</t>
  </si>
  <si>
    <t>Qtde de Vendas</t>
  </si>
  <si>
    <t>Total Desp. Variáveis</t>
  </si>
  <si>
    <t>% sobre fatur.</t>
  </si>
  <si>
    <t>Markup</t>
  </si>
  <si>
    <t>Fator</t>
  </si>
  <si>
    <t>Total</t>
  </si>
  <si>
    <t>Despesas Fixas</t>
  </si>
  <si>
    <t>Pró-labore</t>
  </si>
  <si>
    <t xml:space="preserve">Encargos socias </t>
  </si>
  <si>
    <t>Energia elétrica</t>
  </si>
  <si>
    <t>Água</t>
  </si>
  <si>
    <t>Telefone</t>
  </si>
  <si>
    <t>Seguro</t>
  </si>
  <si>
    <t>Depreciação</t>
  </si>
  <si>
    <t>Despesas com veículos</t>
  </si>
  <si>
    <t>Manutenção</t>
  </si>
  <si>
    <t>Descrição</t>
  </si>
  <si>
    <t>Valor</t>
  </si>
  <si>
    <t>Despesas Variáveis</t>
  </si>
  <si>
    <t>Despesas com Vendas</t>
  </si>
  <si>
    <t>Impostos</t>
  </si>
  <si>
    <t>Fretes</t>
  </si>
  <si>
    <t>Embalagens</t>
  </si>
  <si>
    <t>Comissões</t>
  </si>
  <si>
    <t>Propaganda</t>
  </si>
  <si>
    <t>Outros</t>
  </si>
  <si>
    <t>Total %</t>
  </si>
  <si>
    <t>Despesas</t>
  </si>
  <si>
    <t>Material de expediente</t>
  </si>
  <si>
    <t>Outras despesas</t>
  </si>
  <si>
    <t>Salários mão de obra</t>
  </si>
  <si>
    <t>Totais</t>
  </si>
  <si>
    <t>Margem de Lucro</t>
  </si>
  <si>
    <t>Faturamento Total</t>
  </si>
  <si>
    <t>Cálculo de Custos</t>
  </si>
  <si>
    <t>Faturamento R$</t>
  </si>
  <si>
    <t>Contador</t>
  </si>
  <si>
    <t>Empresa Exemplo Ltda</t>
  </si>
  <si>
    <t>Rua Sem Saída, 155</t>
  </si>
  <si>
    <t>Ponto de Equilíbrio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</si>
</sst>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R$ &quot;#,##0.00"/>
    <numFmt numFmtId="165" formatCode="0.0"/>
    <numFmt numFmtId="166" formatCode="[$-416]mmmm\-yy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sz val="16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lightUp">
        <fgColor theme="6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lightUp">
        <fgColor theme="6" tint="0.59996337778862885"/>
        <bgColor theme="4" tint="0.39997558519241921"/>
      </patternFill>
    </fill>
    <fill>
      <patternFill patternType="lightGray">
        <fgColor theme="6" tint="-0.24994659260841701"/>
        <bgColor theme="4" tint="0.39997558519241921"/>
      </patternFill>
    </fill>
    <fill>
      <patternFill patternType="lightUp">
        <fgColor theme="6" tint="0.79998168889431442"/>
        <bgColor theme="4" tint="0.39997558519241921"/>
      </patternFill>
    </fill>
  </fills>
  <borders count="38">
    <border>
      <left/>
      <right/>
      <top/>
      <bottom/>
      <diagonal/>
    </border>
    <border>
      <left style="medium">
        <color theme="6" tint="-0.24994659260841701"/>
      </left>
      <right/>
      <top style="medium">
        <color theme="6" tint="-0.24994659260841701"/>
      </top>
      <bottom/>
      <diagonal/>
    </border>
    <border>
      <left/>
      <right style="medium">
        <color theme="6" tint="-0.24994659260841701"/>
      </right>
      <top style="medium">
        <color theme="6" tint="-0.24994659260841701"/>
      </top>
      <bottom/>
      <diagonal/>
    </border>
    <border>
      <left style="medium">
        <color theme="6" tint="-0.24994659260841701"/>
      </left>
      <right/>
      <top/>
      <bottom style="medium">
        <color theme="6" tint="-0.24994659260841701"/>
      </bottom>
      <diagonal/>
    </border>
    <border>
      <left/>
      <right style="medium">
        <color theme="6" tint="-0.24994659260841701"/>
      </right>
      <top/>
      <bottom style="medium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dotted">
        <color theme="6" tint="-0.24994659260841701"/>
      </top>
      <bottom style="double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dotted">
        <color theme="6" tint="-0.24994659260841701"/>
      </top>
      <bottom style="double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dotted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/>
      <bottom style="dotted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double">
        <color theme="6" tint="-0.24994659260841701"/>
      </top>
      <bottom style="medium">
        <color theme="6" tint="-0.24994659260841701"/>
      </bottom>
      <diagonal/>
    </border>
    <border>
      <left/>
      <right/>
      <top/>
      <bottom style="double">
        <color theme="6" tint="-0.24994659260841701"/>
      </bottom>
      <diagonal/>
    </border>
    <border>
      <left style="medium">
        <color theme="6" tint="-0.24994659260841701"/>
      </left>
      <right style="thin">
        <color theme="6" tint="-0.24994659260841701"/>
      </right>
      <top style="medium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 style="medium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dotted">
        <color theme="6" tint="-0.24994659260841701"/>
      </top>
      <bottom style="double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dotted">
        <color theme="6" tint="-0.24994659260841701"/>
      </bottom>
      <diagonal/>
    </border>
    <border>
      <left style="medium">
        <color theme="6" tint="-0.24994659260841701"/>
      </left>
      <right style="thin">
        <color theme="1" tint="0.499984740745262"/>
      </right>
      <top style="medium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medium">
        <color theme="6" tint="-0.24994659260841701"/>
      </right>
      <top style="medium">
        <color theme="6" tint="-0.24994659260841701"/>
      </top>
      <bottom style="dotted">
        <color theme="6" tint="-0.24994659260841701"/>
      </bottom>
      <diagonal/>
    </border>
    <border>
      <left style="medium">
        <color theme="6" tint="-0.24994659260841701"/>
      </left>
      <right style="thin">
        <color theme="1" tint="0.499984740745262"/>
      </right>
      <top style="dotted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dotted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medium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medium">
        <color theme="6" tint="-0.24994659260841701"/>
      </left>
      <right style="thin">
        <color theme="1" tint="0.499984740745262"/>
      </right>
      <top style="dotted">
        <color theme="6" tint="-0.24994659260841701"/>
      </top>
      <bottom style="medium">
        <color theme="6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dotted">
        <color theme="6" tint="-0.24994659260841701"/>
      </top>
      <bottom style="medium">
        <color theme="6" tint="-0.24994659260841701"/>
      </bottom>
      <diagonal/>
    </border>
    <border>
      <left style="thin">
        <color theme="1" tint="0.499984740745262"/>
      </left>
      <right style="medium">
        <color theme="6" tint="-0.24994659260841701"/>
      </right>
      <top style="dotted">
        <color theme="6" tint="-0.24994659260841701"/>
      </top>
      <bottom style="medium">
        <color theme="6" tint="-0.24994659260841701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6" tint="-0.24994659260841701"/>
      </top>
      <bottom style="dotted">
        <color theme="6" tint="-0.24994659260841701"/>
      </bottom>
      <diagonal/>
    </border>
    <border>
      <left/>
      <right style="medium">
        <color theme="6" tint="-0.24994659260841701"/>
      </right>
      <top style="medium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medium">
        <color theme="1" tint="0.499984740745262"/>
      </right>
      <top style="dotted">
        <color theme="6" tint="-0.24994659260841701"/>
      </top>
      <bottom style="dotted">
        <color theme="6" tint="-0.24994659260841701"/>
      </bottom>
      <diagonal/>
    </border>
    <border>
      <left/>
      <right style="medium">
        <color theme="6" tint="-0.24994659260841701"/>
      </right>
      <top style="dotted">
        <color theme="6" tint="-0.24994659260841701"/>
      </top>
      <bottom style="dotted">
        <color theme="6" tint="-0.24994659260841701"/>
      </bottom>
      <diagonal/>
    </border>
    <border>
      <left style="thin">
        <color theme="1" tint="0.499984740745262"/>
      </left>
      <right style="medium">
        <color theme="1" tint="0.499984740745262"/>
      </right>
      <top style="dotted">
        <color theme="6" tint="-0.24994659260841701"/>
      </top>
      <bottom style="medium">
        <color theme="6" tint="-0.24994659260841701"/>
      </bottom>
      <diagonal/>
    </border>
    <border>
      <left/>
      <right style="medium">
        <color theme="6" tint="-0.24994659260841701"/>
      </right>
      <top style="dotted">
        <color theme="6" tint="-0.24994659260841701"/>
      </top>
      <bottom style="medium">
        <color theme="6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49" fontId="3" fillId="0" borderId="0" xfId="0" applyNumberFormat="1" applyFont="1" applyAlignment="1" applyProtection="1">
      <alignment horizontal="left" vertical="center"/>
      <protection hidden="1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2" fillId="0" borderId="3" xfId="0" applyFont="1" applyBorder="1"/>
    <xf numFmtId="9" fontId="2" fillId="0" borderId="13" xfId="1" applyFont="1" applyBorder="1" applyAlignment="1">
      <alignment horizontal="center" vertical="center"/>
    </xf>
    <xf numFmtId="10" fontId="0" fillId="0" borderId="10" xfId="1" applyNumberFormat="1" applyFont="1" applyBorder="1" applyAlignment="1">
      <alignment horizontal="center" vertical="center"/>
    </xf>
    <xf numFmtId="10" fontId="0" fillId="0" borderId="6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  <xf numFmtId="49" fontId="4" fillId="0" borderId="11" xfId="0" applyNumberFormat="1" applyFont="1" applyBorder="1" applyAlignment="1" applyProtection="1">
      <alignment horizontal="left" vertical="center"/>
      <protection hidden="1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6" fillId="0" borderId="9" xfId="0" applyNumberFormat="1" applyFont="1" applyBorder="1" applyAlignment="1" applyProtection="1">
      <alignment horizontal="left" vertical="center"/>
      <protection hidden="1"/>
    </xf>
    <xf numFmtId="49" fontId="6" fillId="0" borderId="5" xfId="0" applyNumberFormat="1" applyFont="1" applyBorder="1" applyAlignment="1" applyProtection="1">
      <alignment horizontal="left" vertical="center"/>
      <protection hidden="1"/>
    </xf>
    <xf numFmtId="49" fontId="6" fillId="0" borderId="7" xfId="0" applyNumberFormat="1" applyFont="1" applyBorder="1" applyAlignment="1" applyProtection="1">
      <alignment horizontal="left" vertical="center"/>
      <protection hidden="1"/>
    </xf>
    <xf numFmtId="164" fontId="0" fillId="0" borderId="10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2" fillId="0" borderId="12" xfId="0" applyNumberFormat="1" applyFont="1" applyBorder="1" applyAlignment="1">
      <alignment horizontal="center" vertical="center"/>
    </xf>
    <xf numFmtId="0" fontId="2" fillId="0" borderId="0" xfId="0" applyFont="1"/>
    <xf numFmtId="0" fontId="2" fillId="4" borderId="0" xfId="0" applyFont="1" applyFill="1"/>
    <xf numFmtId="0" fontId="0" fillId="3" borderId="0" xfId="0" applyFill="1"/>
    <xf numFmtId="0" fontId="0" fillId="0" borderId="14" xfId="0" applyBorder="1" applyAlignment="1">
      <alignment horizontal="centerContinuous"/>
    </xf>
    <xf numFmtId="0" fontId="2" fillId="0" borderId="11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9" fontId="2" fillId="0" borderId="17" xfId="1" applyFont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10" fontId="2" fillId="0" borderId="17" xfId="1" applyNumberFormat="1" applyFont="1" applyBorder="1" applyAlignment="1">
      <alignment horizontal="center" vertical="center"/>
    </xf>
    <xf numFmtId="9" fontId="0" fillId="0" borderId="18" xfId="1" applyFont="1" applyBorder="1" applyAlignment="1">
      <alignment horizontal="center" vertical="center"/>
    </xf>
    <xf numFmtId="164" fontId="0" fillId="0" borderId="18" xfId="0" applyNumberFormat="1" applyBorder="1"/>
    <xf numFmtId="10" fontId="0" fillId="0" borderId="18" xfId="1" applyNumberFormat="1" applyFon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  <xf numFmtId="9" fontId="0" fillId="0" borderId="19" xfId="1" applyFont="1" applyBorder="1" applyAlignment="1">
      <alignment horizontal="center" vertical="center"/>
    </xf>
    <xf numFmtId="164" fontId="0" fillId="0" borderId="19" xfId="0" applyNumberFormat="1" applyBorder="1"/>
    <xf numFmtId="10" fontId="0" fillId="0" borderId="19" xfId="1" applyNumberFormat="1" applyFon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65" fontId="0" fillId="0" borderId="8" xfId="0" applyNumberFormat="1" applyBorder="1" applyAlignment="1">
      <alignment horizontal="center" vertical="center"/>
    </xf>
    <xf numFmtId="9" fontId="0" fillId="0" borderId="22" xfId="1" applyFont="1" applyBorder="1" applyAlignment="1">
      <alignment horizontal="center" vertical="center"/>
    </xf>
    <xf numFmtId="164" fontId="0" fillId="0" borderId="22" xfId="0" applyNumberFormat="1" applyBorder="1"/>
    <xf numFmtId="10" fontId="0" fillId="0" borderId="22" xfId="1" applyNumberFormat="1" applyFon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0" fillId="0" borderId="24" xfId="0" applyNumberFormat="1" applyBorder="1" applyAlignment="1">
      <alignment horizontal="centerContinuous"/>
    </xf>
    <xf numFmtId="164" fontId="0" fillId="0" borderId="25" xfId="0" applyNumberFormat="1" applyBorder="1" applyAlignment="1">
      <alignment horizontal="centerContinuous"/>
    </xf>
    <xf numFmtId="164" fontId="0" fillId="0" borderId="27" xfId="0" applyNumberFormat="1" applyBorder="1" applyAlignment="1">
      <alignment horizontal="centerContinuous"/>
    </xf>
    <xf numFmtId="164" fontId="0" fillId="0" borderId="28" xfId="0" applyNumberFormat="1" applyBorder="1" applyAlignment="1">
      <alignment horizontal="centerContinuous"/>
    </xf>
    <xf numFmtId="9" fontId="0" fillId="0" borderId="30" xfId="1" applyFont="1" applyBorder="1" applyAlignment="1">
      <alignment horizontal="centerContinuous"/>
    </xf>
    <xf numFmtId="0" fontId="0" fillId="0" borderId="31" xfId="0" applyBorder="1" applyAlignment="1">
      <alignment horizontal="centerContinuous"/>
    </xf>
    <xf numFmtId="164" fontId="0" fillId="0" borderId="32" xfId="0" applyNumberFormat="1" applyBorder="1" applyAlignment="1">
      <alignment horizontal="centerContinuous"/>
    </xf>
    <xf numFmtId="0" fontId="0" fillId="0" borderId="33" xfId="0" applyBorder="1" applyAlignment="1">
      <alignment horizontal="centerContinuous"/>
    </xf>
    <xf numFmtId="164" fontId="0" fillId="0" borderId="34" xfId="0" applyNumberFormat="1" applyBorder="1" applyAlignment="1">
      <alignment horizontal="centerContinuous"/>
    </xf>
    <xf numFmtId="0" fontId="0" fillId="0" borderId="35" xfId="0" applyBorder="1" applyAlignment="1">
      <alignment horizontal="centerContinuous"/>
    </xf>
    <xf numFmtId="164" fontId="0" fillId="0" borderId="36" xfId="0" applyNumberFormat="1" applyBorder="1" applyAlignment="1">
      <alignment horizontal="centerContinuous"/>
    </xf>
    <xf numFmtId="0" fontId="0" fillId="0" borderId="37" xfId="0" applyBorder="1" applyAlignment="1">
      <alignment horizontal="centerContinuous"/>
    </xf>
    <xf numFmtId="166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6" borderId="9" xfId="0" applyFill="1" applyBorder="1"/>
    <xf numFmtId="164" fontId="0" fillId="6" borderId="22" xfId="0" applyNumberFormat="1" applyFill="1" applyBorder="1"/>
    <xf numFmtId="0" fontId="0" fillId="6" borderId="5" xfId="0" applyFill="1" applyBorder="1"/>
    <xf numFmtId="164" fontId="0" fillId="6" borderId="18" xfId="0" applyNumberFormat="1" applyFill="1" applyBorder="1"/>
    <xf numFmtId="0" fontId="0" fillId="6" borderId="7" xfId="0" applyFill="1" applyBorder="1"/>
    <xf numFmtId="164" fontId="0" fillId="6" borderId="19" xfId="0" applyNumberFormat="1" applyFill="1" applyBorder="1"/>
    <xf numFmtId="0" fontId="0" fillId="6" borderId="22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2" fillId="7" borderId="17" xfId="0" applyFont="1" applyFill="1" applyBorder="1"/>
    <xf numFmtId="0" fontId="2" fillId="7" borderId="12" xfId="0" applyFont="1" applyFill="1" applyBorder="1"/>
    <xf numFmtId="0" fontId="2" fillId="8" borderId="17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Continuous" vertical="center"/>
    </xf>
    <xf numFmtId="0" fontId="2" fillId="7" borderId="24" xfId="0" applyFont="1" applyFill="1" applyBorder="1" applyAlignment="1">
      <alignment horizontal="centerContinuous" vertical="center"/>
    </xf>
    <xf numFmtId="0" fontId="2" fillId="7" borderId="26" xfId="0" applyFont="1" applyFill="1" applyBorder="1" applyAlignment="1">
      <alignment horizontal="centerContinuous" vertical="center"/>
    </xf>
    <xf numFmtId="0" fontId="2" fillId="7" borderId="27" xfId="0" applyFont="1" applyFill="1" applyBorder="1" applyAlignment="1">
      <alignment horizontal="centerContinuous" vertical="center"/>
    </xf>
    <xf numFmtId="0" fontId="2" fillId="7" borderId="29" xfId="0" applyFont="1" applyFill="1" applyBorder="1" applyAlignment="1">
      <alignment horizontal="centerContinuous" vertical="center"/>
    </xf>
    <xf numFmtId="0" fontId="2" fillId="7" borderId="30" xfId="0" applyFont="1" applyFill="1" applyBorder="1" applyAlignment="1">
      <alignment horizontal="centerContinuous" vertical="center"/>
    </xf>
    <xf numFmtId="9" fontId="2" fillId="6" borderId="0" xfId="1" applyFont="1" applyFill="1" applyAlignment="1">
      <alignment horizontal="center" vertical="center"/>
    </xf>
    <xf numFmtId="0" fontId="8" fillId="0" borderId="0" xfId="0" applyFont="1"/>
    <xf numFmtId="0" fontId="8" fillId="0" borderId="14" xfId="0" applyFont="1" applyBorder="1" applyAlignment="1">
      <alignment horizontal="centerContinuous"/>
    </xf>
    <xf numFmtId="0" fontId="9" fillId="0" borderId="14" xfId="0" applyFont="1" applyBorder="1" applyAlignment="1">
      <alignment horizontal="centerContinuous"/>
    </xf>
    <xf numFmtId="0" fontId="5" fillId="9" borderId="1" xfId="0" applyFont="1" applyFill="1" applyBorder="1" applyAlignment="1">
      <alignment horizontal="centerContinuous"/>
    </xf>
    <xf numFmtId="0" fontId="5" fillId="9" borderId="2" xfId="0" applyFont="1" applyFill="1" applyBorder="1" applyAlignment="1">
      <alignment horizontal="centerContinuous"/>
    </xf>
    <xf numFmtId="0" fontId="5" fillId="9" borderId="3" xfId="0" applyFont="1" applyFill="1" applyBorder="1" applyAlignment="1">
      <alignment horizontal="centerContinuous"/>
    </xf>
    <xf numFmtId="0" fontId="5" fillId="9" borderId="4" xfId="0" applyFont="1" applyFill="1" applyBorder="1" applyAlignment="1">
      <alignment horizontal="centerContinuous"/>
    </xf>
    <xf numFmtId="0" fontId="5" fillId="9" borderId="1" xfId="0" applyFont="1" applyFill="1" applyBorder="1" applyAlignment="1">
      <alignment horizontal="centerContinuous" vertical="center"/>
    </xf>
    <xf numFmtId="0" fontId="5" fillId="9" borderId="2" xfId="0" applyFont="1" applyFill="1" applyBorder="1" applyAlignment="1">
      <alignment horizontal="centerContinuous" vertical="center"/>
    </xf>
    <xf numFmtId="0" fontId="2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/>
    </xf>
    <xf numFmtId="0" fontId="2" fillId="7" borderId="20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7" fillId="0" borderId="14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1428571428571435E-3"/>
          <c:y val="0.12318372703412077"/>
          <c:w val="0.99146817585301827"/>
          <c:h val="0.79118948673082534"/>
        </c:manualLayout>
      </c:layout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dLbls>
            <c:dLbl>
              <c:idx val="0"/>
              <c:layout>
                <c:manualLayout>
                  <c:x val="-9.540244969378827E-3"/>
                  <c:y val="5.452318460192476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2D1B-4339-BED1-3F499C863D1F}"/>
                </c:ext>
              </c:extLst>
            </c:dLbl>
            <c:dLbl>
              <c:idx val="9"/>
              <c:layout>
                <c:manualLayout>
                  <c:x val="4.5817694663167104E-2"/>
                  <c:y val="6.435367454068242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2D1B-4339-BED1-3F499C863D1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Custos!$A$10:$A$19</c:f>
              <c:strCache>
                <c:ptCount val="10"/>
                <c:pt idx="0">
                  <c:v>Produto A</c:v>
                </c:pt>
                <c:pt idx="1">
                  <c:v>Produto B</c:v>
                </c:pt>
                <c:pt idx="2">
                  <c:v>Produto C</c:v>
                </c:pt>
                <c:pt idx="3">
                  <c:v>Produto D</c:v>
                </c:pt>
                <c:pt idx="4">
                  <c:v>Produto E</c:v>
                </c:pt>
                <c:pt idx="5">
                  <c:v>Produto F</c:v>
                </c:pt>
                <c:pt idx="6">
                  <c:v>Produto G</c:v>
                </c:pt>
                <c:pt idx="7">
                  <c:v>Produto H</c:v>
                </c:pt>
                <c:pt idx="8">
                  <c:v>Produto I</c:v>
                </c:pt>
                <c:pt idx="9">
                  <c:v>produto J</c:v>
                </c:pt>
              </c:strCache>
            </c:strRef>
          </c:cat>
          <c:val>
            <c:numRef>
              <c:f>Custos!$H$10:$H$19</c:f>
              <c:numCache>
                <c:formatCode>0%</c:formatCode>
                <c:ptCount val="10"/>
                <c:pt idx="0">
                  <c:v>0.31045454545454543</c:v>
                </c:pt>
                <c:pt idx="1">
                  <c:v>0.26500000000000001</c:v>
                </c:pt>
                <c:pt idx="2">
                  <c:v>0.32055555555555554</c:v>
                </c:pt>
                <c:pt idx="3">
                  <c:v>0.26500000000000001</c:v>
                </c:pt>
                <c:pt idx="4">
                  <c:v>0.32750000000000001</c:v>
                </c:pt>
                <c:pt idx="5">
                  <c:v>0.29441176470588237</c:v>
                </c:pt>
                <c:pt idx="6">
                  <c:v>0.26500000000000001</c:v>
                </c:pt>
                <c:pt idx="7">
                  <c:v>0.26500000000000001</c:v>
                </c:pt>
                <c:pt idx="8">
                  <c:v>0.33642857142857141</c:v>
                </c:pt>
                <c:pt idx="9">
                  <c:v>0.33642857142857141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1B-4339-BED1-3F499C863D1F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spPr>
    <a:gradFill rotWithShape="1">
      <a:gsLst>
        <a:gs pos="0">
          <a:schemeClr val="accent1">
            <a:shade val="51000"/>
            <a:satMod val="130000"/>
          </a:schemeClr>
        </a:gs>
        <a:gs pos="80000">
          <a:schemeClr val="accent1">
            <a:shade val="93000"/>
            <a:satMod val="130000"/>
          </a:schemeClr>
        </a:gs>
        <a:gs pos="100000">
          <a:schemeClr val="accent1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1">
          <a:shade val="95000"/>
          <a:satMod val="105000"/>
        </a:schemeClr>
      </a:solidFill>
      <a:prstDash val="solid"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5238095238095247E-2"/>
          <c:y val="0.15773790776152988"/>
          <c:w val="0.75595238095238082"/>
          <c:h val="0.71785751781027374"/>
        </c:manualLayout>
      </c:layout>
      <c:pie3DChart>
        <c:varyColors val="1"/>
        <c:ser>
          <c:idx val="0"/>
          <c:order val="0"/>
          <c:tx>
            <c:strRef>
              <c:f>Custos!$K$8</c:f>
              <c:strCache>
                <c:ptCount val="1"/>
                <c:pt idx="0">
                  <c:v>Faturamento R$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dLbls>
            <c:dLbl>
              <c:idx val="1"/>
              <c:layout>
                <c:manualLayout>
                  <c:x val="-2.5425454630671165E-2"/>
                  <c:y val="2.775703037120360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8CB-4F18-99AA-13B6C8121C2C}"/>
                </c:ext>
              </c:extLst>
            </c:dLbl>
            <c:dLbl>
              <c:idx val="2"/>
              <c:layout>
                <c:manualLayout>
                  <c:x val="-9.6148176790401205E-2"/>
                  <c:y val="4.1849643794525687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8CB-4F18-99AA-13B6C8121C2C}"/>
                </c:ext>
              </c:extLst>
            </c:dLbl>
            <c:dLbl>
              <c:idx val="3"/>
              <c:layout>
                <c:manualLayout>
                  <c:x val="-6.8435742407199088E-2"/>
                  <c:y val="6.2890888638920143E-3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2-B8CB-4F18-99AA-13B6C8121C2C}"/>
                </c:ext>
              </c:extLst>
            </c:dLbl>
            <c:dLbl>
              <c:idx val="4"/>
              <c:layout>
                <c:manualLayout>
                  <c:x val="-4.3891076115485574E-2"/>
                  <c:y val="2.148293963254593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8CB-4F18-99AA-13B6C8121C2C}"/>
                </c:ext>
              </c:extLst>
            </c:dLbl>
            <c:dLbl>
              <c:idx val="5"/>
              <c:layout>
                <c:manualLayout>
                  <c:x val="-2.802212223472066E-2"/>
                  <c:y val="-4.071728533933258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8CB-4F18-99AA-13B6C8121C2C}"/>
                </c:ext>
              </c:extLst>
            </c:dLbl>
            <c:dLbl>
              <c:idx val="8"/>
              <c:layout>
                <c:manualLayout>
                  <c:x val="2.9685859580052498E-2"/>
                  <c:y val="4.8559430071241104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8CB-4F18-99AA-13B6C8121C2C}"/>
                </c:ext>
              </c:extLst>
            </c:dLbl>
            <c:dLbl>
              <c:idx val="9"/>
              <c:layout>
                <c:manualLayout>
                  <c:x val="1.486712598425197E-2"/>
                  <c:y val="6.2848893888263979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8CB-4F18-99AA-13B6C8121C2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Custos!$A$9:$A$19</c:f>
              <c:strCache>
                <c:ptCount val="11"/>
                <c:pt idx="1">
                  <c:v>Produto A</c:v>
                </c:pt>
                <c:pt idx="2">
                  <c:v>Produto B</c:v>
                </c:pt>
                <c:pt idx="3">
                  <c:v>Produto C</c:v>
                </c:pt>
                <c:pt idx="4">
                  <c:v>Produto D</c:v>
                </c:pt>
                <c:pt idx="5">
                  <c:v>Produto E</c:v>
                </c:pt>
                <c:pt idx="6">
                  <c:v>Produto F</c:v>
                </c:pt>
                <c:pt idx="7">
                  <c:v>Produto G</c:v>
                </c:pt>
                <c:pt idx="8">
                  <c:v>Produto H</c:v>
                </c:pt>
                <c:pt idx="9">
                  <c:v>Produto I</c:v>
                </c:pt>
                <c:pt idx="10">
                  <c:v>produto J</c:v>
                </c:pt>
              </c:strCache>
            </c:strRef>
          </c:cat>
          <c:val>
            <c:numRef>
              <c:f>Custos!$K$9:$K$19</c:f>
              <c:numCache>
                <c:formatCode>"R$ "#,##0.00</c:formatCode>
                <c:ptCount val="11"/>
                <c:pt idx="1">
                  <c:v>11000</c:v>
                </c:pt>
                <c:pt idx="2">
                  <c:v>19500</c:v>
                </c:pt>
                <c:pt idx="3">
                  <c:v>9000</c:v>
                </c:pt>
                <c:pt idx="4">
                  <c:v>7500</c:v>
                </c:pt>
                <c:pt idx="5">
                  <c:v>8000</c:v>
                </c:pt>
                <c:pt idx="6">
                  <c:v>54400</c:v>
                </c:pt>
                <c:pt idx="7">
                  <c:v>31200</c:v>
                </c:pt>
                <c:pt idx="8">
                  <c:v>21000</c:v>
                </c:pt>
                <c:pt idx="9">
                  <c:v>14000</c:v>
                </c:pt>
                <c:pt idx="10">
                  <c:v>5250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8CB-4F18-99AA-13B6C8121C2C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zero"/>
    <c:showDLblsOverMax val="0"/>
  </c:chart>
  <c:spPr>
    <a:gradFill rotWithShape="1">
      <a:gsLst>
        <a:gs pos="0">
          <a:schemeClr val="accent1">
            <a:shade val="51000"/>
            <a:satMod val="130000"/>
          </a:schemeClr>
        </a:gs>
        <a:gs pos="80000">
          <a:schemeClr val="accent1">
            <a:shade val="93000"/>
            <a:satMod val="130000"/>
          </a:schemeClr>
        </a:gs>
        <a:gs pos="100000">
          <a:schemeClr val="accent1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1">
          <a:shade val="95000"/>
          <a:satMod val="105000"/>
        </a:schemeClr>
      </a:solidFill>
      <a:prstDash val="solid"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Custos!$A$10:$A$19</c:f>
              <c:strCache>
                <c:ptCount val="10"/>
                <c:pt idx="0">
                  <c:v>Produto A</c:v>
                </c:pt>
                <c:pt idx="1">
                  <c:v>Produto B</c:v>
                </c:pt>
                <c:pt idx="2">
                  <c:v>Produto C</c:v>
                </c:pt>
                <c:pt idx="3">
                  <c:v>Produto D</c:v>
                </c:pt>
                <c:pt idx="4">
                  <c:v>Produto E</c:v>
                </c:pt>
                <c:pt idx="5">
                  <c:v>Produto F</c:v>
                </c:pt>
                <c:pt idx="6">
                  <c:v>Produto G</c:v>
                </c:pt>
                <c:pt idx="7">
                  <c:v>Produto H</c:v>
                </c:pt>
                <c:pt idx="8">
                  <c:v>Produto I</c:v>
                </c:pt>
                <c:pt idx="9">
                  <c:v>produto J</c:v>
                </c:pt>
              </c:strCache>
            </c:strRef>
          </c:cat>
          <c:val>
            <c:numRef>
              <c:f>Custos!$I$10:$I$19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5</c:v>
                </c:pt>
                <c:pt idx="5">
                  <c:v>32</c:v>
                </c:pt>
                <c:pt idx="6">
                  <c:v>26</c:v>
                </c:pt>
                <c:pt idx="7">
                  <c:v>21</c:v>
                </c:pt>
                <c:pt idx="8">
                  <c:v>20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A4-4F60-B6B2-B56204AF8AD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5200128"/>
        <c:axId val="65201664"/>
        <c:axId val="0"/>
      </c:bar3DChart>
      <c:catAx>
        <c:axId val="652001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5201664"/>
        <c:crosses val="autoZero"/>
        <c:auto val="1"/>
        <c:lblAlgn val="ctr"/>
        <c:lblOffset val="100"/>
        <c:noMultiLvlLbl val="0"/>
      </c:catAx>
      <c:valAx>
        <c:axId val="65201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200128"/>
        <c:crosses val="autoZero"/>
        <c:crossBetween val="between"/>
      </c:valAx>
    </c:plotArea>
    <c:plotVisOnly val="1"/>
    <c:dispBlanksAs val="gap"/>
    <c:showDLblsOverMax val="0"/>
  </c:chart>
  <c:spPr>
    <a:gradFill rotWithShape="1">
      <a:gsLst>
        <a:gs pos="0">
          <a:schemeClr val="accent1">
            <a:shade val="51000"/>
            <a:satMod val="130000"/>
          </a:schemeClr>
        </a:gs>
        <a:gs pos="80000">
          <a:schemeClr val="accent1">
            <a:shade val="93000"/>
            <a:satMod val="130000"/>
          </a:schemeClr>
        </a:gs>
        <a:gs pos="100000">
          <a:schemeClr val="accent1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1">
          <a:shade val="95000"/>
          <a:satMod val="105000"/>
        </a:schemeClr>
      </a:solidFill>
      <a:prstDash val="solid"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2053571428571429"/>
          <c:y val="0.23043607049118864"/>
          <c:w val="0.78571428571428559"/>
          <c:h val="0.76230221222347228"/>
        </c:manualLayout>
      </c:layout>
      <c:pie3DChart>
        <c:varyColors val="1"/>
        <c:ser>
          <c:idx val="0"/>
          <c:order val="0"/>
          <c:spPr>
            <a:scene3d>
              <a:camera prst="orthographicFront"/>
              <a:lightRig rig="threePt" dir="t"/>
            </a:scene3d>
            <a:sp3d>
              <a:bevelT w="2540000" h="2540000"/>
              <a:bevelB w="2540000" h="2540000"/>
            </a:sp3d>
          </c:spP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Despesas!$B$6:$B$18</c:f>
              <c:strCache>
                <c:ptCount val="13"/>
                <c:pt idx="0">
                  <c:v>Salários mão de obra</c:v>
                </c:pt>
                <c:pt idx="1">
                  <c:v>Pró-labore</c:v>
                </c:pt>
                <c:pt idx="2">
                  <c:v>Encargos socias </c:v>
                </c:pt>
                <c:pt idx="3">
                  <c:v>Contador</c:v>
                </c:pt>
                <c:pt idx="4">
                  <c:v>Energia elétrica</c:v>
                </c:pt>
                <c:pt idx="5">
                  <c:v>Água</c:v>
                </c:pt>
                <c:pt idx="6">
                  <c:v>Telefone</c:v>
                </c:pt>
                <c:pt idx="7">
                  <c:v>Seguro</c:v>
                </c:pt>
                <c:pt idx="8">
                  <c:v>Manutenção</c:v>
                </c:pt>
                <c:pt idx="9">
                  <c:v>Depreciação</c:v>
                </c:pt>
                <c:pt idx="10">
                  <c:v>Despesas com veículos</c:v>
                </c:pt>
                <c:pt idx="11">
                  <c:v>Material de expediente</c:v>
                </c:pt>
                <c:pt idx="12">
                  <c:v>Outras despesas</c:v>
                </c:pt>
              </c:strCache>
            </c:strRef>
          </c:cat>
          <c:val>
            <c:numRef>
              <c:f>Despesas!$C$6:$C$18</c:f>
              <c:numCache>
                <c:formatCode>"R$ "#,##0.00</c:formatCode>
                <c:ptCount val="13"/>
                <c:pt idx="0">
                  <c:v>6000</c:v>
                </c:pt>
                <c:pt idx="1">
                  <c:v>4000</c:v>
                </c:pt>
                <c:pt idx="2">
                  <c:v>500</c:v>
                </c:pt>
                <c:pt idx="3">
                  <c:v>300</c:v>
                </c:pt>
                <c:pt idx="4">
                  <c:v>150</c:v>
                </c:pt>
                <c:pt idx="5">
                  <c:v>80</c:v>
                </c:pt>
                <c:pt idx="6">
                  <c:v>500</c:v>
                </c:pt>
                <c:pt idx="7">
                  <c:v>300</c:v>
                </c:pt>
                <c:pt idx="8">
                  <c:v>500</c:v>
                </c:pt>
                <c:pt idx="9">
                  <c:v>300</c:v>
                </c:pt>
                <c:pt idx="10">
                  <c:v>300</c:v>
                </c:pt>
                <c:pt idx="11">
                  <c:v>150</c:v>
                </c:pt>
                <c:pt idx="12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BE-4896-9B30-2041281C22C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</c:pie3DChart>
    </c:plotArea>
    <c:plotVisOnly val="1"/>
    <c:dispBlanksAs val="zero"/>
    <c:showDLblsOverMax val="0"/>
  </c:chart>
  <c:spPr>
    <a:gradFill rotWithShape="1">
      <a:gsLst>
        <a:gs pos="0">
          <a:schemeClr val="accent1">
            <a:shade val="51000"/>
            <a:satMod val="130000"/>
          </a:schemeClr>
        </a:gs>
        <a:gs pos="80000">
          <a:schemeClr val="accent1">
            <a:shade val="93000"/>
            <a:satMod val="130000"/>
          </a:schemeClr>
        </a:gs>
        <a:gs pos="100000">
          <a:schemeClr val="accent1">
            <a:shade val="94000"/>
            <a:satMod val="135000"/>
          </a:schemeClr>
        </a:gs>
      </a:gsLst>
      <a:lin ang="16200000" scaled="0"/>
    </a:gradFill>
    <a:ln w="9525" cap="flat" cmpd="sng" algn="ctr">
      <a:solidFill>
        <a:schemeClr val="accent1">
          <a:shade val="95000"/>
          <a:satMod val="105000"/>
        </a:schemeClr>
      </a:solidFill>
      <a:prstDash val="solid"/>
    </a:ln>
    <a:effectLst>
      <a:outerShdw blurRad="40000" dist="23000" dir="5400000" rotWithShape="0">
        <a:srgbClr val="000000">
          <a:alpha val="35000"/>
        </a:srgbClr>
      </a:outerShdw>
    </a:effectLst>
  </c:spPr>
  <c:txPr>
    <a:bodyPr/>
    <a:lstStyle/>
    <a:p>
      <a:pPr>
        <a:defRPr>
          <a:solidFill>
            <a:schemeClr val="lt1"/>
          </a:solidFill>
          <a:latin typeface="+mn-lt"/>
          <a:ea typeface="+mn-ea"/>
          <a:cs typeface="+mn-cs"/>
        </a:defRPr>
      </a:pPr>
      <a:endParaRPr lang="pt-BR"/>
    </a:p>
  </c:txPr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gr&#225;ficos!A1"/><Relationship Id="rId2" Type="http://schemas.openxmlformats.org/officeDocument/2006/relationships/hyperlink" Target="#Despesas!A1"/><Relationship Id="rId1" Type="http://schemas.openxmlformats.org/officeDocument/2006/relationships/hyperlink" Target="#In&#237;cio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gr&#225;ficos!A1"/><Relationship Id="rId2" Type="http://schemas.openxmlformats.org/officeDocument/2006/relationships/hyperlink" Target="#Custos!A1"/><Relationship Id="rId1" Type="http://schemas.openxmlformats.org/officeDocument/2006/relationships/hyperlink" Target="#In&#237;cio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hyperlink" Target="#Custos!A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Despesas!A1"/><Relationship Id="rId5" Type="http://schemas.openxmlformats.org/officeDocument/2006/relationships/hyperlink" Target="#In&#237;cio!A1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123824</xdr:rowOff>
    </xdr:from>
    <xdr:to>
      <xdr:col>1</xdr:col>
      <xdr:colOff>361950</xdr:colOff>
      <xdr:row>1</xdr:row>
      <xdr:rowOff>228599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42875" y="123824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Início</a:t>
          </a:r>
        </a:p>
      </xdr:txBody>
    </xdr:sp>
    <xdr:clientData fPrintsWithSheet="0"/>
  </xdr:twoCellAnchor>
  <xdr:twoCellAnchor>
    <xdr:from>
      <xdr:col>1</xdr:col>
      <xdr:colOff>447675</xdr:colOff>
      <xdr:row>0</xdr:row>
      <xdr:rowOff>123824</xdr:rowOff>
    </xdr:from>
    <xdr:to>
      <xdr:col>2</xdr:col>
      <xdr:colOff>504825</xdr:colOff>
      <xdr:row>1</xdr:row>
      <xdr:rowOff>228599</xdr:rowOff>
    </xdr:to>
    <xdr:sp macro="" textlink="">
      <xdr:nvSpPr>
        <xdr:cNvPr id="4" name="Retângulo de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104900" y="123824"/>
          <a:ext cx="93345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Despesas</a:t>
          </a:r>
        </a:p>
      </xdr:txBody>
    </xdr:sp>
    <xdr:clientData fPrintsWithSheet="0"/>
  </xdr:twoCellAnchor>
  <xdr:twoCellAnchor>
    <xdr:from>
      <xdr:col>2</xdr:col>
      <xdr:colOff>590550</xdr:colOff>
      <xdr:row>0</xdr:row>
      <xdr:rowOff>123824</xdr:rowOff>
    </xdr:from>
    <xdr:to>
      <xdr:col>4</xdr:col>
      <xdr:colOff>152400</xdr:colOff>
      <xdr:row>1</xdr:row>
      <xdr:rowOff>228599</xdr:rowOff>
    </xdr:to>
    <xdr:sp macro="" textlink="">
      <xdr:nvSpPr>
        <xdr:cNvPr id="5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2124075" y="123824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Gráficos</a:t>
          </a:r>
        </a:p>
      </xdr:txBody>
    </xdr:sp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</xdr:col>
      <xdr:colOff>876300</xdr:colOff>
      <xdr:row>23</xdr:row>
      <xdr:rowOff>104775</xdr:rowOff>
    </xdr:to>
    <xdr:sp macro="" textlink="">
      <xdr:nvSpPr>
        <xdr:cNvPr id="3" name="Retângulo de cantos arredondado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609600" y="4286250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Início</a:t>
          </a:r>
        </a:p>
      </xdr:txBody>
    </xdr:sp>
    <xdr:clientData fPrintsWithSheet="0"/>
  </xdr:twoCellAnchor>
  <xdr:twoCellAnchor>
    <xdr:from>
      <xdr:col>1</xdr:col>
      <xdr:colOff>962025</xdr:colOff>
      <xdr:row>22</xdr:row>
      <xdr:rowOff>0</xdr:rowOff>
    </xdr:from>
    <xdr:to>
      <xdr:col>1</xdr:col>
      <xdr:colOff>1895475</xdr:colOff>
      <xdr:row>23</xdr:row>
      <xdr:rowOff>104775</xdr:rowOff>
    </xdr:to>
    <xdr:sp macro="" textlink="">
      <xdr:nvSpPr>
        <xdr:cNvPr id="4" name="Retângulo de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571625" y="4286250"/>
          <a:ext cx="93345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Custos</a:t>
          </a:r>
        </a:p>
      </xdr:txBody>
    </xdr:sp>
    <xdr:clientData fPrintsWithSheet="0"/>
  </xdr:twoCellAnchor>
  <xdr:twoCellAnchor>
    <xdr:from>
      <xdr:col>1</xdr:col>
      <xdr:colOff>1981200</xdr:colOff>
      <xdr:row>22</xdr:row>
      <xdr:rowOff>0</xdr:rowOff>
    </xdr:from>
    <xdr:to>
      <xdr:col>2</xdr:col>
      <xdr:colOff>57150</xdr:colOff>
      <xdr:row>23</xdr:row>
      <xdr:rowOff>104775</xdr:rowOff>
    </xdr:to>
    <xdr:sp macro="" textlink="">
      <xdr:nvSpPr>
        <xdr:cNvPr id="5" name="Retângulo de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590800" y="4286250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Gráficos</a:t>
          </a:r>
        </a:p>
      </xdr:txBody>
    </xdr: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8</xdr:col>
      <xdr:colOff>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</xdr:row>
      <xdr:rowOff>0</xdr:rowOff>
    </xdr:from>
    <xdr:to>
      <xdr:col>8</xdr:col>
      <xdr:colOff>0</xdr:colOff>
      <xdr:row>3</xdr:row>
      <xdr:rowOff>0</xdr:rowOff>
    </xdr:to>
    <xdr:sp macro="" textlink="">
      <xdr:nvSpPr>
        <xdr:cNvPr id="3" name="Arredondar Retângulo no Mesmo Canto Lateral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232833" y="190500"/>
          <a:ext cx="4296834" cy="381000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Margem de Lucros por Produto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16</xdr:col>
      <xdr:colOff>0</xdr:colOff>
      <xdr:row>17</xdr:row>
      <xdr:rowOff>0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1</xdr:row>
      <xdr:rowOff>0</xdr:rowOff>
    </xdr:from>
    <xdr:to>
      <xdr:col>16</xdr:col>
      <xdr:colOff>0</xdr:colOff>
      <xdr:row>3</xdr:row>
      <xdr:rowOff>0</xdr:rowOff>
    </xdr:to>
    <xdr:sp macro="" textlink="">
      <xdr:nvSpPr>
        <xdr:cNvPr id="8" name="Arredondar Retângulo no Mesmo Canto Lateral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4085167" y="190500"/>
          <a:ext cx="4296833" cy="381000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% sobre Faturamento por Produto</a:t>
          </a:r>
        </a:p>
      </xdr:txBody>
    </xdr:sp>
    <xdr:clientData/>
  </xdr:twoCellAnchor>
  <xdr:twoCellAnchor>
    <xdr:from>
      <xdr:col>1</xdr:col>
      <xdr:colOff>0</xdr:colOff>
      <xdr:row>20</xdr:row>
      <xdr:rowOff>0</xdr:rowOff>
    </xdr:from>
    <xdr:to>
      <xdr:col>8</xdr:col>
      <xdr:colOff>0</xdr:colOff>
      <xdr:row>34</xdr:row>
      <xdr:rowOff>0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5" name="Arredondar Retângulo no Mesmo Canto Lateral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28600" y="3429000"/>
          <a:ext cx="4267200" cy="381000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Faturamento por</a:t>
          </a:r>
          <a:r>
            <a:rPr lang="pt-BR" sz="1400" b="1" baseline="0"/>
            <a:t> Unidade</a:t>
          </a:r>
          <a:endParaRPr lang="pt-BR" sz="1400" b="1"/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16</xdr:col>
      <xdr:colOff>0</xdr:colOff>
      <xdr:row>34</xdr:row>
      <xdr:rowOff>0</xdr:rowOff>
    </xdr:to>
    <xdr:graphicFrame macro="">
      <xdr:nvGraphicFramePr>
        <xdr:cNvPr id="6" name="Gráfico 1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9" name="Arredondar Retângulo no Mesmo Canto Lateral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4705350" y="3429000"/>
          <a:ext cx="4267200" cy="381000"/>
        </a:xfrm>
        <a:prstGeom prst="round2Same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 baseline="0"/>
            <a:t>Despesas</a:t>
          </a:r>
          <a:endParaRPr lang="pt-BR" sz="1400" b="1"/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266700</xdr:colOff>
      <xdr:row>36</xdr:row>
      <xdr:rowOff>104775</xdr:rowOff>
    </xdr:to>
    <xdr:sp macro="" textlink="">
      <xdr:nvSpPr>
        <xdr:cNvPr id="10" name="Retângulo de cantos arredondados 9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228600" y="6667500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Início</a:t>
          </a:r>
        </a:p>
      </xdr:txBody>
    </xdr:sp>
    <xdr:clientData fPrintsWithSheet="0"/>
  </xdr:twoCellAnchor>
  <xdr:twoCellAnchor>
    <xdr:from>
      <xdr:col>4</xdr:col>
      <xdr:colOff>152400</xdr:colOff>
      <xdr:row>35</xdr:row>
      <xdr:rowOff>0</xdr:rowOff>
    </xdr:from>
    <xdr:to>
      <xdr:col>5</xdr:col>
      <xdr:colOff>476250</xdr:colOff>
      <xdr:row>36</xdr:row>
      <xdr:rowOff>104775</xdr:rowOff>
    </xdr:to>
    <xdr:sp macro="" textlink="">
      <xdr:nvSpPr>
        <xdr:cNvPr id="11" name="Retângulo de cantos arredondados 10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209800" y="6667500"/>
          <a:ext cx="93345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Despesas</a:t>
          </a:r>
        </a:p>
      </xdr:txBody>
    </xdr:sp>
    <xdr:clientData fPrintsWithSheet="0"/>
  </xdr:twoCellAnchor>
  <xdr:twoCellAnchor>
    <xdr:from>
      <xdr:col>2</xdr:col>
      <xdr:colOff>381000</xdr:colOff>
      <xdr:row>35</xdr:row>
      <xdr:rowOff>0</xdr:rowOff>
    </xdr:from>
    <xdr:to>
      <xdr:col>4</xdr:col>
      <xdr:colOff>38100</xdr:colOff>
      <xdr:row>36</xdr:row>
      <xdr:rowOff>104775</xdr:rowOff>
    </xdr:to>
    <xdr:sp macro="" textlink="">
      <xdr:nvSpPr>
        <xdr:cNvPr id="12" name="Retângulo de cantos arredondados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219200" y="6667500"/>
          <a:ext cx="876300" cy="295275"/>
        </a:xfrm>
        <a:prstGeom prst="roundRect">
          <a:avLst/>
        </a:prstGeom>
        <a:solidFill>
          <a:srgbClr val="0070C0"/>
        </a:solidFill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/>
            <a:t>Custos</a:t>
          </a: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>
    <pageSetUpPr fitToPage="1"/>
  </sheetPr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2" max="2" width="13.140625" bestFit="1" customWidth="1"/>
    <col min="3" max="3" width="10.7109375" customWidth="1"/>
    <col min="4" max="4" width="10.140625" customWidth="1"/>
    <col min="5" max="5" width="12.140625" customWidth="1"/>
    <col min="6" max="6" width="12.85546875" customWidth="1"/>
    <col min="8" max="8" width="9.28515625" customWidth="1"/>
    <col min="10" max="10" width="14.5703125" customWidth="1"/>
    <col min="11" max="11" width="13.5703125" customWidth="1"/>
  </cols>
  <sheetData>
    <row r="1" spans="1:14" x14ac:dyDescent="0.25">
      <c r="F1" s="79"/>
      <c r="G1" s="79"/>
      <c r="H1" s="79"/>
    </row>
    <row r="2" spans="1:14" ht="27" thickBot="1" x14ac:dyDescent="0.45">
      <c r="A2" s="81" t="s">
        <v>56</v>
      </c>
      <c r="B2" s="23"/>
      <c r="C2" s="23"/>
      <c r="D2" s="23"/>
      <c r="E2" s="23"/>
      <c r="F2" s="80"/>
      <c r="G2" s="80"/>
      <c r="H2" s="80"/>
      <c r="I2" s="23"/>
      <c r="J2" s="23"/>
      <c r="K2" s="23"/>
      <c r="L2" s="23"/>
      <c r="M2" s="23"/>
      <c r="N2" s="23"/>
    </row>
    <row r="3" spans="1:14" ht="15.75" thickTop="1" x14ac:dyDescent="0.25"/>
    <row r="4" spans="1:14" x14ac:dyDescent="0.25">
      <c r="A4" s="21" t="s">
        <v>1</v>
      </c>
      <c r="B4" s="57" t="s">
        <v>59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</row>
    <row r="5" spans="1:14" x14ac:dyDescent="0.25">
      <c r="A5" s="21" t="s">
        <v>2</v>
      </c>
      <c r="B5" s="57" t="s">
        <v>60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</row>
    <row r="6" spans="1:14" x14ac:dyDescent="0.25">
      <c r="A6" s="21" t="s">
        <v>0</v>
      </c>
      <c r="B6" s="56">
        <v>40179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</row>
    <row r="7" spans="1:14" ht="15.75" thickBot="1" x14ac:dyDescent="0.3"/>
    <row r="8" spans="1:14" ht="15" customHeight="1" x14ac:dyDescent="0.25">
      <c r="A8" s="90" t="s">
        <v>3</v>
      </c>
      <c r="B8" s="88" t="s">
        <v>14</v>
      </c>
      <c r="C8" s="88" t="s">
        <v>15</v>
      </c>
      <c r="D8" s="88" t="s">
        <v>16</v>
      </c>
      <c r="E8" s="88" t="s">
        <v>17</v>
      </c>
      <c r="F8" s="88" t="s">
        <v>18</v>
      </c>
      <c r="G8" s="92" t="s">
        <v>19</v>
      </c>
      <c r="H8" s="92"/>
      <c r="I8" s="88" t="s">
        <v>22</v>
      </c>
      <c r="J8" s="88" t="s">
        <v>23</v>
      </c>
      <c r="K8" s="88" t="s">
        <v>57</v>
      </c>
      <c r="L8" s="88" t="s">
        <v>24</v>
      </c>
      <c r="M8" s="93" t="s">
        <v>25</v>
      </c>
      <c r="N8" s="94"/>
    </row>
    <row r="9" spans="1:14" ht="15.75" thickBot="1" x14ac:dyDescent="0.3">
      <c r="A9" s="91"/>
      <c r="B9" s="89"/>
      <c r="C9" s="89"/>
      <c r="D9" s="89"/>
      <c r="E9" s="89"/>
      <c r="F9" s="89"/>
      <c r="G9" s="67" t="s">
        <v>20</v>
      </c>
      <c r="H9" s="67" t="s">
        <v>21</v>
      </c>
      <c r="I9" s="89"/>
      <c r="J9" s="89"/>
      <c r="K9" s="89"/>
      <c r="L9" s="89"/>
      <c r="M9" s="68" t="s">
        <v>26</v>
      </c>
      <c r="N9" s="69" t="s">
        <v>21</v>
      </c>
    </row>
    <row r="10" spans="1:14" x14ac:dyDescent="0.25">
      <c r="A10" s="58" t="s">
        <v>4</v>
      </c>
      <c r="B10" s="59">
        <v>500</v>
      </c>
      <c r="C10" s="59"/>
      <c r="D10" s="39">
        <f>Despesas!$F$12</f>
        <v>0.23500000000000004</v>
      </c>
      <c r="E10" s="40">
        <f>B10+C10+(F10*D10)</f>
        <v>758.5</v>
      </c>
      <c r="F10" s="59">
        <v>1100</v>
      </c>
      <c r="G10" s="40">
        <f>F10-E10</f>
        <v>341.5</v>
      </c>
      <c r="H10" s="39">
        <f>G10/F10</f>
        <v>0.31045454545454543</v>
      </c>
      <c r="I10" s="64">
        <v>10</v>
      </c>
      <c r="J10" s="40">
        <f>I10*E10</f>
        <v>7585</v>
      </c>
      <c r="K10" s="40">
        <f>I10*F10</f>
        <v>11000</v>
      </c>
      <c r="L10" s="41">
        <f t="shared" ref="L10:L19" si="0">K10/$K$20</f>
        <v>6.0823887199336464E-2</v>
      </c>
      <c r="M10" s="42">
        <f>F10/B10</f>
        <v>2.2000000000000002</v>
      </c>
      <c r="N10" s="43">
        <f>(M10-1)*100</f>
        <v>120.00000000000001</v>
      </c>
    </row>
    <row r="11" spans="1:14" x14ac:dyDescent="0.25">
      <c r="A11" s="60" t="s">
        <v>5</v>
      </c>
      <c r="B11" s="61">
        <v>600</v>
      </c>
      <c r="C11" s="61">
        <v>50</v>
      </c>
      <c r="D11" s="29">
        <f>Despesas!$F$12</f>
        <v>0.23500000000000004</v>
      </c>
      <c r="E11" s="30">
        <f t="shared" ref="E11:E19" si="1">B11+C11+(F11*D11)</f>
        <v>955.5</v>
      </c>
      <c r="F11" s="61">
        <v>1300</v>
      </c>
      <c r="G11" s="30">
        <f t="shared" ref="G11:G19" si="2">F11-E11</f>
        <v>344.5</v>
      </c>
      <c r="H11" s="29">
        <f>G11/F11</f>
        <v>0.26500000000000001</v>
      </c>
      <c r="I11" s="65">
        <v>15</v>
      </c>
      <c r="J11" s="30">
        <f t="shared" ref="J11:J19" si="3">I11*E11</f>
        <v>14332.5</v>
      </c>
      <c r="K11" s="30">
        <f t="shared" ref="K11:K19" si="4">I11*F11</f>
        <v>19500</v>
      </c>
      <c r="L11" s="31">
        <f t="shared" si="0"/>
        <v>0.10782416367155101</v>
      </c>
      <c r="M11" s="32">
        <f t="shared" ref="M11:M19" si="5">F11/B11</f>
        <v>2.1666666666666665</v>
      </c>
      <c r="N11" s="33">
        <f t="shared" ref="N11:N19" si="6">(M11-1)*100</f>
        <v>116.66666666666666</v>
      </c>
    </row>
    <row r="12" spans="1:14" x14ac:dyDescent="0.25">
      <c r="A12" s="60" t="s">
        <v>6</v>
      </c>
      <c r="B12" s="61">
        <v>200</v>
      </c>
      <c r="C12" s="61"/>
      <c r="D12" s="29">
        <f>Despesas!$F$12</f>
        <v>0.23500000000000004</v>
      </c>
      <c r="E12" s="30">
        <f t="shared" si="1"/>
        <v>305.75</v>
      </c>
      <c r="F12" s="61">
        <v>450</v>
      </c>
      <c r="G12" s="30">
        <f t="shared" si="2"/>
        <v>144.25</v>
      </c>
      <c r="H12" s="29">
        <f t="shared" ref="H12:H19" si="7">G12/F12</f>
        <v>0.32055555555555554</v>
      </c>
      <c r="I12" s="65">
        <v>20</v>
      </c>
      <c r="J12" s="30">
        <f t="shared" si="3"/>
        <v>6115</v>
      </c>
      <c r="K12" s="30">
        <f t="shared" si="4"/>
        <v>9000</v>
      </c>
      <c r="L12" s="31">
        <f t="shared" si="0"/>
        <v>4.9764998617638924E-2</v>
      </c>
      <c r="M12" s="32">
        <f t="shared" si="5"/>
        <v>2.25</v>
      </c>
      <c r="N12" s="33">
        <f t="shared" si="6"/>
        <v>125</v>
      </c>
    </row>
    <row r="13" spans="1:14" x14ac:dyDescent="0.25">
      <c r="A13" s="60" t="s">
        <v>7</v>
      </c>
      <c r="B13" s="61">
        <v>150</v>
      </c>
      <c r="C13" s="61"/>
      <c r="D13" s="29">
        <f>Despesas!$F$12</f>
        <v>0.23500000000000004</v>
      </c>
      <c r="E13" s="30">
        <f t="shared" si="1"/>
        <v>220.5</v>
      </c>
      <c r="F13" s="61">
        <v>300</v>
      </c>
      <c r="G13" s="30">
        <f t="shared" si="2"/>
        <v>79.5</v>
      </c>
      <c r="H13" s="29">
        <f t="shared" si="7"/>
        <v>0.26500000000000001</v>
      </c>
      <c r="I13" s="65">
        <v>25</v>
      </c>
      <c r="J13" s="30">
        <f t="shared" si="3"/>
        <v>5512.5</v>
      </c>
      <c r="K13" s="30">
        <f t="shared" si="4"/>
        <v>7500</v>
      </c>
      <c r="L13" s="31">
        <f t="shared" si="0"/>
        <v>4.1470832181365776E-2</v>
      </c>
      <c r="M13" s="32">
        <f t="shared" si="5"/>
        <v>2</v>
      </c>
      <c r="N13" s="33">
        <f t="shared" si="6"/>
        <v>100</v>
      </c>
    </row>
    <row r="14" spans="1:14" x14ac:dyDescent="0.25">
      <c r="A14" s="60" t="s">
        <v>8</v>
      </c>
      <c r="B14" s="61">
        <v>700</v>
      </c>
      <c r="C14" s="61"/>
      <c r="D14" s="29">
        <f>Despesas!$F$12</f>
        <v>0.23500000000000004</v>
      </c>
      <c r="E14" s="30">
        <f t="shared" si="1"/>
        <v>1076</v>
      </c>
      <c r="F14" s="61">
        <v>1600</v>
      </c>
      <c r="G14" s="30">
        <f t="shared" si="2"/>
        <v>524</v>
      </c>
      <c r="H14" s="29">
        <f t="shared" si="7"/>
        <v>0.32750000000000001</v>
      </c>
      <c r="I14" s="65">
        <v>5</v>
      </c>
      <c r="J14" s="30">
        <f t="shared" si="3"/>
        <v>5380</v>
      </c>
      <c r="K14" s="30">
        <f t="shared" si="4"/>
        <v>8000</v>
      </c>
      <c r="L14" s="31">
        <f t="shared" si="0"/>
        <v>4.4235554326790161E-2</v>
      </c>
      <c r="M14" s="32">
        <f t="shared" si="5"/>
        <v>2.2857142857142856</v>
      </c>
      <c r="N14" s="33">
        <f t="shared" si="6"/>
        <v>128.57142857142856</v>
      </c>
    </row>
    <row r="15" spans="1:14" x14ac:dyDescent="0.25">
      <c r="A15" s="60" t="s">
        <v>9</v>
      </c>
      <c r="B15" s="61">
        <v>700</v>
      </c>
      <c r="C15" s="61">
        <v>100</v>
      </c>
      <c r="D15" s="29">
        <f>Despesas!$F$12</f>
        <v>0.23500000000000004</v>
      </c>
      <c r="E15" s="30">
        <f t="shared" si="1"/>
        <v>1199.5</v>
      </c>
      <c r="F15" s="61">
        <v>1700</v>
      </c>
      <c r="G15" s="30">
        <f t="shared" si="2"/>
        <v>500.5</v>
      </c>
      <c r="H15" s="29">
        <f t="shared" si="7"/>
        <v>0.29441176470588237</v>
      </c>
      <c r="I15" s="65">
        <v>32</v>
      </c>
      <c r="J15" s="30">
        <f t="shared" si="3"/>
        <v>38384</v>
      </c>
      <c r="K15" s="30">
        <f t="shared" si="4"/>
        <v>54400</v>
      </c>
      <c r="L15" s="31">
        <f t="shared" si="0"/>
        <v>0.30080176942217307</v>
      </c>
      <c r="M15" s="32">
        <f t="shared" si="5"/>
        <v>2.4285714285714284</v>
      </c>
      <c r="N15" s="33">
        <f t="shared" si="6"/>
        <v>142.85714285714283</v>
      </c>
    </row>
    <row r="16" spans="1:14" x14ac:dyDescent="0.25">
      <c r="A16" s="60" t="s">
        <v>10</v>
      </c>
      <c r="B16" s="61">
        <v>600</v>
      </c>
      <c r="C16" s="61"/>
      <c r="D16" s="29">
        <f>Despesas!$F$12</f>
        <v>0.23500000000000004</v>
      </c>
      <c r="E16" s="30">
        <f t="shared" si="1"/>
        <v>882</v>
      </c>
      <c r="F16" s="61">
        <v>1200</v>
      </c>
      <c r="G16" s="30">
        <f t="shared" si="2"/>
        <v>318</v>
      </c>
      <c r="H16" s="29">
        <f t="shared" si="7"/>
        <v>0.26500000000000001</v>
      </c>
      <c r="I16" s="65">
        <v>26</v>
      </c>
      <c r="J16" s="30">
        <f t="shared" si="3"/>
        <v>22932</v>
      </c>
      <c r="K16" s="30">
        <f t="shared" si="4"/>
        <v>31200</v>
      </c>
      <c r="L16" s="31">
        <f t="shared" si="0"/>
        <v>0.17251866187448162</v>
      </c>
      <c r="M16" s="32">
        <f t="shared" si="5"/>
        <v>2</v>
      </c>
      <c r="N16" s="33">
        <f t="shared" si="6"/>
        <v>100</v>
      </c>
    </row>
    <row r="17" spans="1:14" x14ac:dyDescent="0.25">
      <c r="A17" s="60" t="s">
        <v>11</v>
      </c>
      <c r="B17" s="61">
        <v>500</v>
      </c>
      <c r="C17" s="61"/>
      <c r="D17" s="29">
        <f>Despesas!$F$12</f>
        <v>0.23500000000000004</v>
      </c>
      <c r="E17" s="30">
        <f t="shared" si="1"/>
        <v>735</v>
      </c>
      <c r="F17" s="61">
        <v>1000</v>
      </c>
      <c r="G17" s="30">
        <f t="shared" si="2"/>
        <v>265</v>
      </c>
      <c r="H17" s="29">
        <f t="shared" si="7"/>
        <v>0.26500000000000001</v>
      </c>
      <c r="I17" s="65">
        <v>21</v>
      </c>
      <c r="J17" s="30">
        <f t="shared" si="3"/>
        <v>15435</v>
      </c>
      <c r="K17" s="30">
        <f t="shared" si="4"/>
        <v>21000</v>
      </c>
      <c r="L17" s="31">
        <f t="shared" si="0"/>
        <v>0.11611833010782416</v>
      </c>
      <c r="M17" s="32">
        <f t="shared" si="5"/>
        <v>2</v>
      </c>
      <c r="N17" s="33">
        <f t="shared" si="6"/>
        <v>100</v>
      </c>
    </row>
    <row r="18" spans="1:14" x14ac:dyDescent="0.25">
      <c r="A18" s="60" t="s">
        <v>12</v>
      </c>
      <c r="B18" s="61">
        <v>300</v>
      </c>
      <c r="C18" s="61"/>
      <c r="D18" s="29">
        <f>Despesas!$F$12</f>
        <v>0.23500000000000004</v>
      </c>
      <c r="E18" s="30">
        <f t="shared" si="1"/>
        <v>464.5</v>
      </c>
      <c r="F18" s="61">
        <v>700</v>
      </c>
      <c r="G18" s="30">
        <f t="shared" si="2"/>
        <v>235.5</v>
      </c>
      <c r="H18" s="29">
        <f t="shared" si="7"/>
        <v>0.33642857142857141</v>
      </c>
      <c r="I18" s="65">
        <v>20</v>
      </c>
      <c r="J18" s="30">
        <f t="shared" si="3"/>
        <v>9290</v>
      </c>
      <c r="K18" s="30">
        <f t="shared" si="4"/>
        <v>14000</v>
      </c>
      <c r="L18" s="31">
        <f t="shared" si="0"/>
        <v>7.7412220071882781E-2</v>
      </c>
      <c r="M18" s="32">
        <f t="shared" si="5"/>
        <v>2.3333333333333335</v>
      </c>
      <c r="N18" s="33">
        <f t="shared" si="6"/>
        <v>133.33333333333334</v>
      </c>
    </row>
    <row r="19" spans="1:14" ht="15.75" thickBot="1" x14ac:dyDescent="0.3">
      <c r="A19" s="62" t="s">
        <v>13</v>
      </c>
      <c r="B19" s="63">
        <v>150</v>
      </c>
      <c r="C19" s="63"/>
      <c r="D19" s="34">
        <f>Despesas!$F$12</f>
        <v>0.23500000000000004</v>
      </c>
      <c r="E19" s="35">
        <f t="shared" si="1"/>
        <v>232.25</v>
      </c>
      <c r="F19" s="63">
        <v>350</v>
      </c>
      <c r="G19" s="35">
        <f t="shared" si="2"/>
        <v>117.75</v>
      </c>
      <c r="H19" s="34">
        <f t="shared" si="7"/>
        <v>0.33642857142857141</v>
      </c>
      <c r="I19" s="66">
        <v>15</v>
      </c>
      <c r="J19" s="35">
        <f t="shared" si="3"/>
        <v>3483.75</v>
      </c>
      <c r="K19" s="35">
        <f t="shared" si="4"/>
        <v>5250</v>
      </c>
      <c r="L19" s="36">
        <f t="shared" si="0"/>
        <v>2.902958252695604E-2</v>
      </c>
      <c r="M19" s="37">
        <f t="shared" si="5"/>
        <v>2.3333333333333335</v>
      </c>
      <c r="N19" s="38">
        <f t="shared" si="6"/>
        <v>133.33333333333334</v>
      </c>
    </row>
    <row r="20" spans="1:14" s="20" customFormat="1" ht="16.5" thickTop="1" thickBot="1" x14ac:dyDescent="0.3">
      <c r="A20" s="24" t="s">
        <v>53</v>
      </c>
      <c r="B20" s="25">
        <f>SUM(B10:B19)</f>
        <v>4400</v>
      </c>
      <c r="C20" s="25">
        <f>SUM(C10:C19)</f>
        <v>150</v>
      </c>
      <c r="D20" s="70"/>
      <c r="E20" s="25">
        <f>SUM(E10:E19)</f>
        <v>6829.5</v>
      </c>
      <c r="F20" s="25">
        <f>SUM(F10:F19)</f>
        <v>9700</v>
      </c>
      <c r="G20" s="25">
        <f>AVERAGE(G10:G19)</f>
        <v>287.05</v>
      </c>
      <c r="H20" s="26">
        <f>AVERAGE(H10:H19)</f>
        <v>0.29857790085731262</v>
      </c>
      <c r="I20" s="27">
        <f>SUM(I10:I19)</f>
        <v>189</v>
      </c>
      <c r="J20" s="25">
        <f>SUM(J10:J19)</f>
        <v>128449.75</v>
      </c>
      <c r="K20" s="25">
        <f>SUM(K10:K19)</f>
        <v>180850</v>
      </c>
      <c r="L20" s="28">
        <f>SUM(L10:L19)</f>
        <v>1</v>
      </c>
      <c r="M20" s="70"/>
      <c r="N20" s="71"/>
    </row>
    <row r="22" spans="1:14" ht="15.75" thickBot="1" x14ac:dyDescent="0.3"/>
    <row r="23" spans="1:14" x14ac:dyDescent="0.25">
      <c r="A23" s="72" t="s">
        <v>28</v>
      </c>
      <c r="B23" s="73"/>
      <c r="C23" s="44">
        <f>Despesas!C19</f>
        <v>13580</v>
      </c>
      <c r="D23" s="45"/>
      <c r="F23" s="72" t="s">
        <v>55</v>
      </c>
      <c r="G23" s="73"/>
      <c r="H23" s="50">
        <f>K20</f>
        <v>180850</v>
      </c>
      <c r="I23" s="51"/>
    </row>
    <row r="24" spans="1:14" x14ac:dyDescent="0.25">
      <c r="A24" s="74" t="s">
        <v>40</v>
      </c>
      <c r="B24" s="75"/>
      <c r="C24" s="46">
        <f>J20</f>
        <v>128449.75</v>
      </c>
      <c r="D24" s="47"/>
      <c r="F24" s="74" t="s">
        <v>54</v>
      </c>
      <c r="G24" s="75"/>
      <c r="H24" s="52">
        <f>H23-C23-C24</f>
        <v>38820.25</v>
      </c>
      <c r="I24" s="53"/>
      <c r="J24" s="78">
        <f>H24/H23</f>
        <v>0.21465440973182195</v>
      </c>
    </row>
    <row r="25" spans="1:14" ht="15.75" thickBot="1" x14ac:dyDescent="0.3">
      <c r="A25" s="76" t="s">
        <v>41</v>
      </c>
      <c r="B25" s="77"/>
      <c r="C25" s="48">
        <f>Despesas!F12</f>
        <v>0.23500000000000004</v>
      </c>
      <c r="D25" s="49"/>
      <c r="F25" s="76" t="s">
        <v>61</v>
      </c>
      <c r="G25" s="77"/>
      <c r="H25" s="54">
        <f>C23/(K20/J20)</f>
        <v>9645.2729057229753</v>
      </c>
      <c r="I25" s="55"/>
    </row>
  </sheetData>
  <mergeCells count="12">
    <mergeCell ref="G8:H8"/>
    <mergeCell ref="I8:I9"/>
    <mergeCell ref="J8:J9"/>
    <mergeCell ref="L8:L9"/>
    <mergeCell ref="M8:N8"/>
    <mergeCell ref="K8:K9"/>
    <mergeCell ref="F8:F9"/>
    <mergeCell ref="A8:A9"/>
    <mergeCell ref="B8:B9"/>
    <mergeCell ref="C8:C9"/>
    <mergeCell ref="D8:D9"/>
    <mergeCell ref="E8:E9"/>
  </mergeCells>
  <pageMargins left="0.511811024" right="0.511811024" top="0.78740157499999996" bottom="0.78740157499999996" header="0.31496062000000002" footer="0.31496062000000002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>
    <pageSetUpPr fitToPage="1"/>
  </sheetPr>
  <dimension ref="B2:F22"/>
  <sheetViews>
    <sheetView workbookViewId="0">
      <selection activeCell="B39" sqref="B39:B41"/>
    </sheetView>
  </sheetViews>
  <sheetFormatPr defaultRowHeight="15" x14ac:dyDescent="0.25"/>
  <cols>
    <col min="2" max="2" width="42" customWidth="1"/>
    <col min="3" max="3" width="14.85546875" customWidth="1"/>
    <col min="4" max="4" width="4.28515625" customWidth="1"/>
    <col min="5" max="5" width="15" customWidth="1"/>
    <col min="6" max="6" width="13.7109375" customWidth="1"/>
  </cols>
  <sheetData>
    <row r="2" spans="2:6" ht="27" thickBot="1" x14ac:dyDescent="0.45">
      <c r="B2" s="95" t="s">
        <v>49</v>
      </c>
      <c r="C2" s="96"/>
      <c r="D2" s="96"/>
      <c r="E2" s="96"/>
      <c r="F2" s="96"/>
    </row>
    <row r="3" spans="2:6" ht="16.5" thickTop="1" thickBot="1" x14ac:dyDescent="0.3"/>
    <row r="4" spans="2:6" ht="15.75" x14ac:dyDescent="0.25">
      <c r="B4" s="82" t="s">
        <v>49</v>
      </c>
      <c r="C4" s="83"/>
      <c r="E4" s="86" t="s">
        <v>41</v>
      </c>
      <c r="F4" s="87"/>
    </row>
    <row r="5" spans="2:6" ht="16.5" thickBot="1" x14ac:dyDescent="0.3">
      <c r="B5" s="84" t="s">
        <v>38</v>
      </c>
      <c r="C5" s="85" t="s">
        <v>39</v>
      </c>
      <c r="E5" s="11" t="s">
        <v>38</v>
      </c>
      <c r="F5" s="12" t="s">
        <v>39</v>
      </c>
    </row>
    <row r="6" spans="2:6" x14ac:dyDescent="0.25">
      <c r="B6" s="13" t="s">
        <v>52</v>
      </c>
      <c r="C6" s="16">
        <v>6000</v>
      </c>
      <c r="E6" s="4" t="s">
        <v>42</v>
      </c>
      <c r="F6" s="7">
        <v>0.11</v>
      </c>
    </row>
    <row r="7" spans="2:6" x14ac:dyDescent="0.25">
      <c r="B7" s="14" t="s">
        <v>29</v>
      </c>
      <c r="C7" s="17">
        <v>4000</v>
      </c>
      <c r="E7" s="2" t="s">
        <v>43</v>
      </c>
      <c r="F7" s="8">
        <v>0.02</v>
      </c>
    </row>
    <row r="8" spans="2:6" x14ac:dyDescent="0.25">
      <c r="B8" s="14" t="s">
        <v>30</v>
      </c>
      <c r="C8" s="17">
        <v>500</v>
      </c>
      <c r="E8" s="2" t="s">
        <v>44</v>
      </c>
      <c r="F8" s="8">
        <v>0.01</v>
      </c>
    </row>
    <row r="9" spans="2:6" x14ac:dyDescent="0.25">
      <c r="B9" s="14" t="s">
        <v>58</v>
      </c>
      <c r="C9" s="17">
        <v>300</v>
      </c>
      <c r="E9" s="2" t="s">
        <v>45</v>
      </c>
      <c r="F9" s="8">
        <v>0.03</v>
      </c>
    </row>
    <row r="10" spans="2:6" x14ac:dyDescent="0.25">
      <c r="B10" s="14" t="s">
        <v>31</v>
      </c>
      <c r="C10" s="17">
        <v>150</v>
      </c>
      <c r="E10" s="2" t="s">
        <v>46</v>
      </c>
      <c r="F10" s="8">
        <v>0.05</v>
      </c>
    </row>
    <row r="11" spans="2:6" ht="15.75" thickBot="1" x14ac:dyDescent="0.3">
      <c r="B11" s="14" t="s">
        <v>32</v>
      </c>
      <c r="C11" s="17">
        <v>80</v>
      </c>
      <c r="E11" s="3" t="s">
        <v>47</v>
      </c>
      <c r="F11" s="9">
        <v>1.4999999999999999E-2</v>
      </c>
    </row>
    <row r="12" spans="2:6" ht="16.5" thickTop="1" thickBot="1" x14ac:dyDescent="0.3">
      <c r="B12" s="14" t="s">
        <v>33</v>
      </c>
      <c r="C12" s="17">
        <v>500</v>
      </c>
      <c r="E12" s="5" t="s">
        <v>48</v>
      </c>
      <c r="F12" s="6">
        <f>SUM(F6:F11)</f>
        <v>0.23500000000000004</v>
      </c>
    </row>
    <row r="13" spans="2:6" x14ac:dyDescent="0.25">
      <c r="B13" s="14" t="s">
        <v>34</v>
      </c>
      <c r="C13" s="17">
        <v>300</v>
      </c>
    </row>
    <row r="14" spans="2:6" x14ac:dyDescent="0.25">
      <c r="B14" s="14" t="s">
        <v>37</v>
      </c>
      <c r="C14" s="17">
        <v>500</v>
      </c>
    </row>
    <row r="15" spans="2:6" x14ac:dyDescent="0.25">
      <c r="B15" s="14" t="s">
        <v>35</v>
      </c>
      <c r="C15" s="17">
        <v>300</v>
      </c>
    </row>
    <row r="16" spans="2:6" x14ac:dyDescent="0.25">
      <c r="B16" s="14" t="s">
        <v>36</v>
      </c>
      <c r="C16" s="17">
        <v>300</v>
      </c>
    </row>
    <row r="17" spans="2:3" x14ac:dyDescent="0.25">
      <c r="B17" s="14" t="s">
        <v>50</v>
      </c>
      <c r="C17" s="17">
        <v>150</v>
      </c>
    </row>
    <row r="18" spans="2:3" ht="15.75" thickBot="1" x14ac:dyDescent="0.3">
      <c r="B18" s="15" t="s">
        <v>51</v>
      </c>
      <c r="C18" s="18">
        <v>500</v>
      </c>
    </row>
    <row r="19" spans="2:3" ht="16.5" thickTop="1" thickBot="1" x14ac:dyDescent="0.3">
      <c r="B19" s="10" t="s">
        <v>27</v>
      </c>
      <c r="C19" s="19">
        <f>SUM(C6:C18)</f>
        <v>13580</v>
      </c>
    </row>
    <row r="21" spans="2:3" x14ac:dyDescent="0.25">
      <c r="B21" s="1"/>
    </row>
    <row r="22" spans="2:3" x14ac:dyDescent="0.25">
      <c r="B22" s="1"/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>
    <pageSetUpPr fitToPage="1"/>
  </sheetPr>
  <dimension ref="A1"/>
  <sheetViews>
    <sheetView workbookViewId="0">
      <selection activeCell="L38" sqref="L38"/>
    </sheetView>
  </sheetViews>
  <sheetFormatPr defaultRowHeight="15" x14ac:dyDescent="0.25"/>
  <cols>
    <col min="1" max="1" width="3.42578125" customWidth="1"/>
    <col min="8" max="8" width="9.140625" customWidth="1"/>
    <col min="9" max="9" width="3.140625" customWidth="1"/>
  </cols>
  <sheetData/>
  <printOptions horizontalCentered="1" verticalCentered="1"/>
  <pageMargins left="0.51181102362204722" right="0.51181102362204722" top="0.59055118110236227" bottom="0.59055118110236227" header="0.31496062992125984" footer="0.31496062992125984"/>
  <pageSetup paperSize="9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Custos</vt:lpstr>
      <vt:lpstr>Despesas</vt:lpstr>
      <vt:lpstr>gráficos</vt:lpstr>
      <vt:lpstr>Custos!Area_de_impressao</vt:lpstr>
      <vt:lpstr>Despesas!Area_de_impressao</vt:lpstr>
      <vt:lpstr>gráficos!Area_de_impressao</vt:lpstr>
    </vt:vector>
  </TitlesOfParts>
  <Manager>ePlanilhas.com.br</Manager>
  <Company>ePlanilhas.com.br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ePlanilhas.com.br</dc:creator>
  <cp:lastModifiedBy>Dell</cp:lastModifiedBy>
  <cp:lastPrinted>2010-07-12T17:37:00Z</cp:lastPrinted>
  <dcterms:created xsi:type="dcterms:W3CDTF">2010-07-12T12:25:57Z</dcterms:created>
  <dcterms:modified xsi:type="dcterms:W3CDTF">2024-08-07T19:12:40Z</dcterms:modified>
</cp:coreProperties>
</file>