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charts/chart1.xml" ContentType="application/vnd.openxmlformats-officedocument.drawingml.chart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charts/chart4.xml" ContentType="application/vnd.openxmlformats-officedocument.drawingml.chart+xml"/>
  <Override PartName="/xl/drawings/drawing15.xml" ContentType="application/vnd.openxmlformats-officedocument.drawing+xml"/>
  <Override PartName="/xl/charts/chart5.xml" ContentType="application/vnd.openxmlformats-officedocument.drawingml.chart+xml"/>
  <Override PartName="/xl/drawings/drawing16.xml" ContentType="application/vnd.openxmlformats-officedocument.drawingml.chartshapes+xml"/>
  <Override PartName="/xl/charts/chart6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17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1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EstaPastaDeTrabalho" autoCompressPictures="0"/>
  <mc:AlternateContent xmlns:mc="http://schemas.openxmlformats.org/markup-compatibility/2006">
    <mc:Choice Requires="x15">
      <x15ac:absPath xmlns:x15ac="http://schemas.microsoft.com/office/spreadsheetml/2010/11/ac" url="C:\Users\Dell\Desktop\Descomplica\Módulo IV\"/>
    </mc:Choice>
  </mc:AlternateContent>
  <bookViews>
    <workbookView xWindow="0" yWindow="0" windowWidth="20490" windowHeight="8235" tabRatio="818" firstSheet="5" activeTab="16"/>
  </bookViews>
  <sheets>
    <sheet name="Áreas" sheetId="101" r:id="rId1"/>
    <sheet name="Cadastro" sheetId="96" r:id="rId2"/>
    <sheet name="Forças" sheetId="76" r:id="rId3"/>
    <sheet name="Fraquezas" sheetId="94" r:id="rId4"/>
    <sheet name="Oportunidades" sheetId="85" r:id="rId5"/>
    <sheet name="Ameaças" sheetId="95" r:id="rId6"/>
    <sheet name="Matriz SWOT" sheetId="87" r:id="rId7"/>
    <sheet name="Cruzamento" sheetId="102" r:id="rId8"/>
    <sheet name="PA" sheetId="88" r:id="rId9"/>
    <sheet name="Rel_SWOT" sheetId="92" r:id="rId10"/>
    <sheet name="Rel_PA" sheetId="99" r:id="rId11"/>
    <sheet name="APA" sheetId="100" r:id="rId12"/>
    <sheet name="APF" sheetId="103" r:id="rId13"/>
    <sheet name="RI" sheetId="38" r:id="rId14"/>
    <sheet name="Dash1" sheetId="106" r:id="rId15"/>
    <sheet name="Dash2" sheetId="107" r:id="rId16"/>
    <sheet name="INI" sheetId="108" r:id="rId17"/>
  </sheets>
  <definedNames>
    <definedName name="_xlnm._FilterDatabase" localSheetId="5" hidden="1">Ameaças!$C$5:$G$5</definedName>
    <definedName name="_xlnm._FilterDatabase" localSheetId="11" hidden="1">APA!$C$5:$K$5</definedName>
    <definedName name="_xlnm._FilterDatabase" localSheetId="12" hidden="1">APF!$C$5:$K$5</definedName>
    <definedName name="_xlnm._FilterDatabase" localSheetId="0" hidden="1">Áreas!$C$5:$C$25</definedName>
    <definedName name="_xlnm._FilterDatabase" localSheetId="1" hidden="1">Cadastro!$C$5:$D$5</definedName>
    <definedName name="_xlnm._FilterDatabase" localSheetId="7" hidden="1">Cruzamento!$C$7:$H$7</definedName>
    <definedName name="_xlnm._FilterDatabase" localSheetId="2" hidden="1">Forças!$C$5:$G$5</definedName>
    <definedName name="_xlnm._FilterDatabase" localSheetId="3" hidden="1">Fraquezas!$C$5:$G$5</definedName>
    <definedName name="_xlnm._FilterDatabase" localSheetId="4" hidden="1">Oportunidades!$C$5:$G$5</definedName>
    <definedName name="_xlnm._FilterDatabase" localSheetId="8" hidden="1">PA!$C$5:$K$5</definedName>
    <definedName name="Ameaça">Ameaças!$C$6:$C$35</definedName>
    <definedName name="_xlnm.Print_Area" localSheetId="5">Ameaças!$C$5:$G$36</definedName>
    <definedName name="_xlnm.Print_Area" localSheetId="11">APA!$C$5:$K$25</definedName>
    <definedName name="_xlnm.Print_Area" localSheetId="12">OFFSET(APF!$C$5,,,51-COUNTBLANK(APF!$C$6:$C$55),9)</definedName>
    <definedName name="_xlnm.Print_Area" localSheetId="0">Áreas!$C$5:$C$100</definedName>
    <definedName name="_xlnm.Print_Area" localSheetId="1">Cadastro!$C$5:$D$200</definedName>
    <definedName name="_xlnm.Print_Area" localSheetId="7">OFFSET(Cruzamento!$C$7,,,102-COUNTBLANK(Cruzamento!$H$8:$H$107),6)</definedName>
    <definedName name="_xlnm.Print_Area" localSheetId="14">Dash1!$C$5:$K$18</definedName>
    <definedName name="_xlnm.Print_Area" localSheetId="15">Dash2!$C$5:$M$17</definedName>
    <definedName name="_xlnm.Print_Area" localSheetId="2">Forças!$C$5:$G$36</definedName>
    <definedName name="_xlnm.Print_Area" localSheetId="3">Fraquezas!$C$5:$G$36</definedName>
    <definedName name="_xlnm.Print_Area" localSheetId="6">'Matriz SWOT'!$C$5:$F$19</definedName>
    <definedName name="_xlnm.Print_Area" localSheetId="4">Oportunidades!$C$5:$G$36</definedName>
    <definedName name="_xlnm.Print_Area" localSheetId="8">OFFSET(PA!$C$5,,,102-COUNTBLANK(PA!$K$6:$K$105),9)</definedName>
    <definedName name="_xlnm.Print_Area" localSheetId="10">Rel_PA!$C$5:$H$22</definedName>
    <definedName name="_xlnm.Print_Area" localSheetId="9">Rel_SWOT!$C$5:$K$40</definedName>
    <definedName name="_xlnm.Print_Area" localSheetId="13">RI!$C$5:$O$116</definedName>
    <definedName name="Força">Forças!$C$6:$C$35</definedName>
    <definedName name="Fraqueza">Fraquezas!$C$6:$C$35</definedName>
    <definedName name="Oportunidade">Oportunidades!$C$6:$C$35</definedName>
    <definedName name="_xlnm.Print_Titles" localSheetId="12">APF!$5:$5</definedName>
    <definedName name="_xlnm.Print_Titles" localSheetId="7">Cruzamento!$7:$7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" i="88" l="1"/>
  <c r="G7" i="88"/>
  <c r="K6" i="88"/>
  <c r="K7" i="88"/>
  <c r="G13" i="76"/>
  <c r="M14" i="76" s="1"/>
  <c r="G14" i="76"/>
  <c r="M15" i="76" s="1"/>
  <c r="G25" i="76"/>
  <c r="M16" i="76" s="1"/>
  <c r="G26" i="76"/>
  <c r="M17" i="76" s="1"/>
  <c r="G27" i="76"/>
  <c r="M18" i="76" s="1"/>
  <c r="G28" i="76"/>
  <c r="M19" i="76" s="1"/>
  <c r="G29" i="76"/>
  <c r="M20" i="76" s="1"/>
  <c r="G30" i="76"/>
  <c r="M21" i="76" s="1"/>
  <c r="G31" i="76"/>
  <c r="M22" i="76" s="1"/>
  <c r="G32" i="76"/>
  <c r="M23" i="76" s="1"/>
  <c r="G33" i="76"/>
  <c r="M24" i="76" s="1"/>
  <c r="G34" i="76"/>
  <c r="M25" i="76" s="1"/>
  <c r="G35" i="76"/>
  <c r="M26" i="76" s="1"/>
  <c r="G6" i="76"/>
  <c r="G11" i="76"/>
  <c r="M12" i="76" s="1"/>
  <c r="N12" i="76"/>
  <c r="G15" i="76"/>
  <c r="B15" i="76" s="1"/>
  <c r="G16" i="76"/>
  <c r="G17" i="76"/>
  <c r="G18" i="76"/>
  <c r="G19" i="76"/>
  <c r="G20" i="76"/>
  <c r="B20" i="76" s="1"/>
  <c r="G21" i="76"/>
  <c r="G22" i="76"/>
  <c r="G23" i="76"/>
  <c r="G24" i="76"/>
  <c r="G7" i="76"/>
  <c r="G8" i="76"/>
  <c r="G9" i="76"/>
  <c r="P9" i="88" s="1" a="1"/>
  <c r="P9" i="88" s="1"/>
  <c r="G10" i="76"/>
  <c r="B10" i="76" s="1"/>
  <c r="G12" i="76"/>
  <c r="P19" i="88" a="1"/>
  <c r="P19" i="88" s="1"/>
  <c r="O16" i="76"/>
  <c r="O20" i="76"/>
  <c r="O26" i="76"/>
  <c r="R9" i="88" a="1"/>
  <c r="R9" i="88" s="1"/>
  <c r="R14" i="88" a="1"/>
  <c r="R18" i="88" a="1"/>
  <c r="R18" i="88"/>
  <c r="R20" i="88" a="1"/>
  <c r="R20" i="88" s="1"/>
  <c r="Q25" i="88" a="1"/>
  <c r="Q25" i="88" s="1"/>
  <c r="C10" i="100"/>
  <c r="C11" i="100"/>
  <c r="D11" i="100" s="1"/>
  <c r="B24" i="76"/>
  <c r="B22" i="76"/>
  <c r="B21" i="76"/>
  <c r="B19" i="76"/>
  <c r="B18" i="76"/>
  <c r="B17" i="76"/>
  <c r="B16" i="76"/>
  <c r="B7" i="76"/>
  <c r="B8" i="76"/>
  <c r="M10" i="76"/>
  <c r="B11" i="76"/>
  <c r="B12" i="76"/>
  <c r="B13" i="76"/>
  <c r="B14" i="76"/>
  <c r="B25" i="76"/>
  <c r="B26" i="76"/>
  <c r="B27" i="76"/>
  <c r="B29" i="76"/>
  <c r="B30" i="76"/>
  <c r="B31" i="76"/>
  <c r="B32" i="76"/>
  <c r="B33" i="76"/>
  <c r="B34" i="76"/>
  <c r="B35" i="76"/>
  <c r="N7" i="76"/>
  <c r="N13" i="76"/>
  <c r="N9" i="76"/>
  <c r="N10" i="76"/>
  <c r="C7" i="100"/>
  <c r="C8" i="100"/>
  <c r="C9" i="100"/>
  <c r="E9" i="100" s="1"/>
  <c r="C12" i="100"/>
  <c r="C13" i="100"/>
  <c r="C14" i="100"/>
  <c r="C15" i="100"/>
  <c r="F15" i="100" s="1"/>
  <c r="C16" i="100"/>
  <c r="C17" i="100"/>
  <c r="C18" i="100"/>
  <c r="C19" i="100"/>
  <c r="F19" i="100" s="1"/>
  <c r="C20" i="100"/>
  <c r="C21" i="100"/>
  <c r="C22" i="100"/>
  <c r="C23" i="100"/>
  <c r="F23" i="100" s="1"/>
  <c r="C24" i="100"/>
  <c r="C25" i="100"/>
  <c r="C6" i="100"/>
  <c r="O7" i="76"/>
  <c r="O9" i="76"/>
  <c r="C7" i="103"/>
  <c r="C6" i="103"/>
  <c r="N8" i="76"/>
  <c r="N11" i="76"/>
  <c r="N14" i="76"/>
  <c r="N15" i="76"/>
  <c r="N16" i="76"/>
  <c r="N17" i="76"/>
  <c r="N18" i="76"/>
  <c r="N19" i="76"/>
  <c r="N20" i="76"/>
  <c r="N21" i="76"/>
  <c r="N22" i="76"/>
  <c r="N23" i="76"/>
  <c r="N24" i="76"/>
  <c r="N25" i="76"/>
  <c r="N26" i="76"/>
  <c r="M7" i="88"/>
  <c r="M8" i="88"/>
  <c r="M9" i="88"/>
  <c r="M10" i="88"/>
  <c r="M11" i="88"/>
  <c r="M12" i="88"/>
  <c r="M13" i="88"/>
  <c r="M14" i="88"/>
  <c r="M15" i="88"/>
  <c r="M16" i="88"/>
  <c r="M17" i="88"/>
  <c r="M18" i="88"/>
  <c r="M19" i="88"/>
  <c r="M20" i="88"/>
  <c r="M21" i="88"/>
  <c r="M22" i="88"/>
  <c r="M23" i="88"/>
  <c r="M24" i="88"/>
  <c r="M25" i="88"/>
  <c r="M26" i="88"/>
  <c r="M27" i="88"/>
  <c r="M28" i="88"/>
  <c r="M29" i="88"/>
  <c r="M30" i="88"/>
  <c r="M31" i="88"/>
  <c r="M32" i="88"/>
  <c r="M33" i="88"/>
  <c r="M34" i="88"/>
  <c r="M35" i="88"/>
  <c r="M36" i="88"/>
  <c r="M37" i="88"/>
  <c r="M38" i="88"/>
  <c r="M39" i="88"/>
  <c r="M40" i="88"/>
  <c r="M41" i="88"/>
  <c r="M42" i="88"/>
  <c r="M43" i="88"/>
  <c r="M44" i="88"/>
  <c r="M45" i="88"/>
  <c r="M46" i="88"/>
  <c r="M47" i="88"/>
  <c r="M48" i="88"/>
  <c r="M49" i="88"/>
  <c r="M50" i="88"/>
  <c r="M51" i="88"/>
  <c r="M52" i="88"/>
  <c r="M53" i="88"/>
  <c r="M54" i="88"/>
  <c r="M55" i="88"/>
  <c r="O15" i="76"/>
  <c r="O19" i="76"/>
  <c r="O23" i="76"/>
  <c r="M6" i="88"/>
  <c r="O25" i="76"/>
  <c r="O21" i="76"/>
  <c r="O17" i="76"/>
  <c r="O24" i="76"/>
  <c r="O12" i="76"/>
  <c r="M9" i="76"/>
  <c r="O22" i="76"/>
  <c r="O14" i="76"/>
  <c r="S13" i="88" a="1"/>
  <c r="S13" i="88" s="1"/>
  <c r="S33" i="88" a="1"/>
  <c r="S33" i="88" s="1"/>
  <c r="Q7" i="88" a="1"/>
  <c r="Q7" i="88" s="1"/>
  <c r="Q23" i="88" a="1"/>
  <c r="Q23" i="88" s="1"/>
  <c r="Q9" i="88" a="1"/>
  <c r="Q9" i="88" s="1"/>
  <c r="Q14" i="88" a="1"/>
  <c r="Q14" i="88" s="1"/>
  <c r="Q12" i="88" a="1"/>
  <c r="Q12" i="88" s="1"/>
  <c r="Q28" i="88" a="1"/>
  <c r="Q28" i="88" s="1"/>
  <c r="Q21" i="88" a="1"/>
  <c r="Q21" i="88" s="1"/>
  <c r="Q26" i="88" a="1"/>
  <c r="Q26" i="88" s="1"/>
  <c r="M13" i="76"/>
  <c r="P17" i="88" a="1"/>
  <c r="P17" i="88"/>
  <c r="P21" i="88" a="1"/>
  <c r="P21" i="88" s="1"/>
  <c r="P33" i="88" a="1"/>
  <c r="P33" i="88"/>
  <c r="P11" i="88" a="1"/>
  <c r="P11" i="88" s="1"/>
  <c r="P35" i="88" a="1"/>
  <c r="P35" i="88"/>
  <c r="P8" i="88" a="1"/>
  <c r="P8" i="88" s="1"/>
  <c r="P32" i="88" a="1"/>
  <c r="P32" i="88"/>
  <c r="P14" i="88" a="1"/>
  <c r="P14" i="88" s="1"/>
  <c r="P18" i="88" a="1"/>
  <c r="P18" i="88"/>
  <c r="P30" i="88" a="1"/>
  <c r="P30" i="88" s="1"/>
  <c r="P34" i="88" a="1"/>
  <c r="P34" i="88" s="1"/>
  <c r="P15" i="88" a="1"/>
  <c r="P15" i="88" s="1"/>
  <c r="P12" i="88" a="1"/>
  <c r="P12" i="88" s="1"/>
  <c r="P20" i="88" a="1"/>
  <c r="P20" i="88" s="1"/>
  <c r="B6" i="76"/>
  <c r="O13" i="76"/>
  <c r="R17" i="88" a="1"/>
  <c r="R17" i="88" s="1"/>
  <c r="R21" i="88" a="1"/>
  <c r="R21" i="88" s="1"/>
  <c r="R33" i="88" a="1"/>
  <c r="R33" i="88" s="1"/>
  <c r="R7" i="88" a="1"/>
  <c r="R7" i="88"/>
  <c r="R31" i="88" a="1"/>
  <c r="R31" i="88" s="1"/>
  <c r="R12" i="88" a="1"/>
  <c r="R12" i="88"/>
  <c r="R6" i="88" a="1"/>
  <c r="R6" i="88" s="1"/>
  <c r="R10" i="88" a="1"/>
  <c r="R10" i="88" s="1"/>
  <c r="R14" i="88"/>
  <c r="R22" i="88" a="1"/>
  <c r="R22" i="88"/>
  <c r="R26" i="88" a="1"/>
  <c r="R26" i="88" s="1"/>
  <c r="R11" i="88" a="1"/>
  <c r="R11" i="88"/>
  <c r="R19" i="88" a="1"/>
  <c r="R19" i="88" s="1"/>
  <c r="R8" i="88" a="1"/>
  <c r="R8" i="88"/>
  <c r="R16" i="88" a="1"/>
  <c r="R16" i="88" s="1"/>
  <c r="B9" i="76"/>
  <c r="O11" i="76"/>
  <c r="M11" i="76"/>
  <c r="G24" i="100"/>
  <c r="E24" i="100"/>
  <c r="H24" i="100"/>
  <c r="D24" i="100"/>
  <c r="F24" i="100"/>
  <c r="G22" i="100"/>
  <c r="E22" i="100"/>
  <c r="F22" i="100"/>
  <c r="H22" i="100"/>
  <c r="D22" i="100"/>
  <c r="H21" i="100"/>
  <c r="F21" i="100"/>
  <c r="D21" i="100"/>
  <c r="G21" i="100"/>
  <c r="E21" i="100"/>
  <c r="G20" i="100"/>
  <c r="E20" i="100"/>
  <c r="H20" i="100"/>
  <c r="D20" i="100"/>
  <c r="F20" i="100"/>
  <c r="G18" i="100"/>
  <c r="E18" i="100"/>
  <c r="F18" i="100"/>
  <c r="H18" i="100"/>
  <c r="D18" i="100"/>
  <c r="H17" i="100"/>
  <c r="F17" i="100"/>
  <c r="D17" i="100"/>
  <c r="G17" i="100"/>
  <c r="J17" i="100" s="1"/>
  <c r="E17" i="100"/>
  <c r="G16" i="100"/>
  <c r="E16" i="100"/>
  <c r="H16" i="100"/>
  <c r="I16" i="100" s="1"/>
  <c r="K16" i="100" s="1"/>
  <c r="D16" i="100"/>
  <c r="F16" i="100"/>
  <c r="G14" i="100"/>
  <c r="E14" i="100"/>
  <c r="F14" i="100"/>
  <c r="H14" i="100"/>
  <c r="D14" i="100"/>
  <c r="H13" i="100"/>
  <c r="F13" i="100"/>
  <c r="D13" i="100"/>
  <c r="G13" i="100"/>
  <c r="E13" i="100"/>
  <c r="G12" i="100"/>
  <c r="E12" i="100"/>
  <c r="H12" i="100"/>
  <c r="D12" i="100"/>
  <c r="F12" i="100"/>
  <c r="O10" i="76"/>
  <c r="R32" i="88" a="1"/>
  <c r="R32" i="88" s="1"/>
  <c r="R24" i="88" a="1"/>
  <c r="R24" i="88" s="1"/>
  <c r="R35" i="88" a="1"/>
  <c r="R35" i="88" s="1"/>
  <c r="R27" i="88" a="1"/>
  <c r="R27" i="88"/>
  <c r="R34" i="88" a="1"/>
  <c r="R34" i="88" s="1"/>
  <c r="R30" i="88" a="1"/>
  <c r="R30" i="88"/>
  <c r="R28" i="88" a="1"/>
  <c r="R28" i="88" s="1"/>
  <c r="R23" i="88" a="1"/>
  <c r="R23" i="88" s="1"/>
  <c r="R15" i="88" a="1"/>
  <c r="R15" i="88" s="1"/>
  <c r="R29" i="88" a="1"/>
  <c r="R29" i="88" s="1"/>
  <c r="R25" i="88" a="1"/>
  <c r="R25" i="88" s="1"/>
  <c r="R13" i="88" a="1"/>
  <c r="R13" i="88"/>
  <c r="P6" i="88" a="1"/>
  <c r="P6" i="88" s="1"/>
  <c r="P28" i="88" a="1"/>
  <c r="P28" i="88"/>
  <c r="P7" i="88" a="1"/>
  <c r="P7" i="88" s="1"/>
  <c r="P26" i="88" a="1"/>
  <c r="P26" i="88" s="1"/>
  <c r="P22" i="88" a="1"/>
  <c r="P22" i="88" s="1"/>
  <c r="P10" i="88" a="1"/>
  <c r="P10" i="88" s="1"/>
  <c r="P24" i="88" a="1"/>
  <c r="P24" i="88" s="1"/>
  <c r="P16" i="88" a="1"/>
  <c r="P16" i="88"/>
  <c r="P27" i="88" a="1"/>
  <c r="P27" i="88" s="1"/>
  <c r="P29" i="88" a="1"/>
  <c r="P29" i="88"/>
  <c r="P25" i="88" a="1"/>
  <c r="P25" i="88" s="1"/>
  <c r="Q10" i="88" a="1"/>
  <c r="Q10" i="88" s="1"/>
  <c r="Q6" i="88" a="1"/>
  <c r="Q6" i="88" s="1"/>
  <c r="Q20" i="88" a="1"/>
  <c r="Q20" i="88" s="1"/>
  <c r="Q30" i="88" a="1"/>
  <c r="Q30" i="88" s="1"/>
  <c r="Q31" i="88" a="1"/>
  <c r="Q31" i="88"/>
  <c r="Q15" i="88" a="1"/>
  <c r="Q15" i="88" s="1"/>
  <c r="S16" i="88" a="1"/>
  <c r="S16" i="88"/>
  <c r="S7" i="88" a="1"/>
  <c r="S7" i="88" s="1"/>
  <c r="M8" i="76"/>
  <c r="O8" i="76"/>
  <c r="G9" i="100"/>
  <c r="G8" i="100"/>
  <c r="E8" i="100"/>
  <c r="H8" i="100"/>
  <c r="D8" i="100"/>
  <c r="F8" i="100"/>
  <c r="I8" i="100" s="1"/>
  <c r="H7" i="100"/>
  <c r="F7" i="100"/>
  <c r="D7" i="100"/>
  <c r="E7" i="100"/>
  <c r="G7" i="100"/>
  <c r="H11" i="100"/>
  <c r="F11" i="100"/>
  <c r="E11" i="100"/>
  <c r="J11" i="100" s="1"/>
  <c r="G11" i="100"/>
  <c r="F25" i="100"/>
  <c r="E25" i="100"/>
  <c r="H25" i="100"/>
  <c r="D25" i="100"/>
  <c r="G25" i="100"/>
  <c r="H7" i="103"/>
  <c r="D7" i="103"/>
  <c r="J7" i="103" s="1"/>
  <c r="G7" i="103"/>
  <c r="F7" i="103"/>
  <c r="E7" i="103"/>
  <c r="E6" i="103"/>
  <c r="H6" i="103"/>
  <c r="D6" i="103"/>
  <c r="F6" i="103"/>
  <c r="G6" i="103"/>
  <c r="I6" i="103" s="1"/>
  <c r="Q33" i="88" a="1"/>
  <c r="Q33" i="88" s="1"/>
  <c r="Q29" i="88" a="1"/>
  <c r="Q29" i="88" s="1"/>
  <c r="Q17" i="88" a="1"/>
  <c r="Q17" i="88" s="1"/>
  <c r="Q13" i="88" a="1"/>
  <c r="Q13" i="88" s="1"/>
  <c r="Q34" i="88" a="1"/>
  <c r="Q34" i="88"/>
  <c r="Q18" i="88" a="1"/>
  <c r="Q18" i="88" s="1"/>
  <c r="Q32" i="88" a="1"/>
  <c r="Q32" i="88" s="1"/>
  <c r="Q24" i="88" a="1"/>
  <c r="Q24" i="88" s="1"/>
  <c r="Q16" i="88" a="1"/>
  <c r="Q16" i="88"/>
  <c r="Q8" i="88" a="1"/>
  <c r="Q8" i="88" s="1"/>
  <c r="Q22" i="88" a="1"/>
  <c r="Q22" i="88" s="1"/>
  <c r="Q35" i="88" a="1"/>
  <c r="Q35" i="88" s="1"/>
  <c r="Q27" i="88" a="1"/>
  <c r="Q27" i="88" s="1"/>
  <c r="Q19" i="88" a="1"/>
  <c r="Q19" i="88" s="1"/>
  <c r="Q11" i="88" a="1"/>
  <c r="Q11" i="88" s="1"/>
  <c r="S20" i="88" a="1"/>
  <c r="S20" i="88" s="1"/>
  <c r="S8" i="88" a="1"/>
  <c r="S8" i="88" s="1"/>
  <c r="S35" i="88" a="1"/>
  <c r="S35" i="88" s="1"/>
  <c r="S31" i="88" a="1"/>
  <c r="S31" i="88" s="1"/>
  <c r="S27" i="88" a="1"/>
  <c r="S27" i="88" s="1"/>
  <c r="S19" i="88" a="1"/>
  <c r="S19" i="88"/>
  <c r="S15" i="88" a="1"/>
  <c r="S15" i="88" s="1"/>
  <c r="S11" i="88" a="1"/>
  <c r="S11" i="88" s="1"/>
  <c r="S21" i="88" a="1"/>
  <c r="S21" i="88" s="1"/>
  <c r="S18" i="88" a="1"/>
  <c r="S18" i="88"/>
  <c r="S34" i="88" a="1"/>
  <c r="S34" i="88" s="1"/>
  <c r="S6" i="88" a="1"/>
  <c r="S6" i="88" s="1"/>
  <c r="S25" i="88" a="1"/>
  <c r="S25" i="88" s="1"/>
  <c r="S14" i="88" a="1"/>
  <c r="S14" i="88" s="1"/>
  <c r="S30" i="88" a="1"/>
  <c r="S30" i="88" s="1"/>
  <c r="S29" i="88" a="1"/>
  <c r="S29" i="88" s="1"/>
  <c r="S17" i="88" a="1"/>
  <c r="S17" i="88" s="1"/>
  <c r="S22" i="88" a="1"/>
  <c r="S22" i="88" s="1"/>
  <c r="S10" i="88" a="1"/>
  <c r="S10" i="88" s="1"/>
  <c r="S24" i="88" a="1"/>
  <c r="S24" i="88" s="1"/>
  <c r="S9" i="88" a="1"/>
  <c r="S9" i="88" s="1"/>
  <c r="S32" i="88" a="1"/>
  <c r="S32" i="88"/>
  <c r="S26" i="88" a="1"/>
  <c r="S26" i="88" s="1"/>
  <c r="S23" i="88" a="1"/>
  <c r="S23" i="88" s="1"/>
  <c r="S28" i="88" a="1"/>
  <c r="S28" i="88" s="1"/>
  <c r="S12" i="88" a="1"/>
  <c r="S12" i="88"/>
  <c r="J7" i="100"/>
  <c r="I7" i="100"/>
  <c r="J21" i="100"/>
  <c r="I13" i="100"/>
  <c r="I20" i="100"/>
  <c r="K20" i="100" s="1"/>
  <c r="J20" i="100"/>
  <c r="J12" i="100"/>
  <c r="I25" i="100"/>
  <c r="K25" i="100" s="1"/>
  <c r="I22" i="100"/>
  <c r="K22" i="100" s="1"/>
  <c r="J22" i="100"/>
  <c r="I17" i="100"/>
  <c r="J24" i="100"/>
  <c r="J16" i="100"/>
  <c r="I18" i="100"/>
  <c r="K18" i="100" s="1"/>
  <c r="J18" i="100"/>
  <c r="K17" i="100"/>
  <c r="K13" i="100"/>
  <c r="K9" i="102"/>
  <c r="K8" i="102"/>
  <c r="K15" i="102"/>
  <c r="K13" i="102"/>
  <c r="K14" i="102"/>
  <c r="K16" i="102"/>
  <c r="K12" i="102"/>
  <c r="K11" i="102"/>
  <c r="K10" i="102"/>
  <c r="K17" i="102"/>
  <c r="J13" i="100" l="1"/>
  <c r="I24" i="100"/>
  <c r="K24" i="100" s="1"/>
  <c r="B28" i="76"/>
  <c r="O18" i="76"/>
  <c r="P23" i="88" a="1"/>
  <c r="P23" i="88" s="1"/>
  <c r="K7" i="100"/>
  <c r="J8" i="100"/>
  <c r="K8" i="100" s="1"/>
  <c r="I12" i="100"/>
  <c r="K12" i="100" s="1"/>
  <c r="I14" i="100"/>
  <c r="K14" i="100" s="1"/>
  <c r="F10" i="100"/>
  <c r="J25" i="100"/>
  <c r="B23" i="76"/>
  <c r="F6" i="100"/>
  <c r="I21" i="100"/>
  <c r="K21" i="100" s="1"/>
  <c r="G36" i="76"/>
  <c r="H6" i="100"/>
  <c r="G6" i="100"/>
  <c r="E10" i="100"/>
  <c r="D6" i="100"/>
  <c r="D10" i="100"/>
  <c r="G10" i="100"/>
  <c r="E6" i="100"/>
  <c r="H10" i="100"/>
  <c r="I7" i="103"/>
  <c r="K7" i="103" s="1"/>
  <c r="H9" i="100"/>
  <c r="J14" i="100"/>
  <c r="J6" i="103"/>
  <c r="K6" i="103" s="1"/>
  <c r="D23" i="100"/>
  <c r="E23" i="100"/>
  <c r="H23" i="100"/>
  <c r="G23" i="100"/>
  <c r="D19" i="100"/>
  <c r="E19" i="100"/>
  <c r="H19" i="100"/>
  <c r="G19" i="100"/>
  <c r="D15" i="100"/>
  <c r="E15" i="100"/>
  <c r="H15" i="100"/>
  <c r="G15" i="100"/>
  <c r="F9" i="100"/>
  <c r="D9" i="100"/>
  <c r="I11" i="100"/>
  <c r="K11" i="100" s="1"/>
  <c r="M7" i="76"/>
  <c r="P31" i="88" a="1"/>
  <c r="P31" i="88" s="1"/>
  <c r="P13" i="88" a="1"/>
  <c r="P13" i="88" s="1"/>
  <c r="I10" i="100" l="1"/>
  <c r="J10" i="100"/>
  <c r="I6" i="100"/>
  <c r="J6" i="100"/>
  <c r="C9" i="87"/>
  <c r="J8" i="87" s="1"/>
  <c r="M8" i="87" s="1"/>
  <c r="C10" i="87"/>
  <c r="J9" i="87" s="1"/>
  <c r="M9" i="87" s="1"/>
  <c r="C8" i="87"/>
  <c r="J7" i="87" s="1"/>
  <c r="M7" i="87" s="1"/>
  <c r="D11" i="87"/>
  <c r="L10" i="87" s="1"/>
  <c r="I10" i="87" s="1"/>
  <c r="D9" i="87"/>
  <c r="L8" i="87" s="1"/>
  <c r="I8" i="87" s="1"/>
  <c r="C7" i="87"/>
  <c r="J6" i="87" s="1"/>
  <c r="C11" i="87"/>
  <c r="J10" i="87" s="1"/>
  <c r="M10" i="87" s="1"/>
  <c r="D8" i="87"/>
  <c r="L7" i="87" s="1"/>
  <c r="I7" i="87" s="1"/>
  <c r="D7" i="87"/>
  <c r="D10" i="87"/>
  <c r="L9" i="87" s="1"/>
  <c r="I9" i="87" s="1"/>
  <c r="I9" i="100"/>
  <c r="K9" i="100" s="1"/>
  <c r="J9" i="100"/>
  <c r="I15" i="100"/>
  <c r="K15" i="100" s="1"/>
  <c r="J15" i="100"/>
  <c r="J19" i="100"/>
  <c r="I19" i="100"/>
  <c r="K19" i="100" s="1"/>
  <c r="J23" i="100"/>
  <c r="I23" i="100"/>
  <c r="K23" i="100" s="1"/>
  <c r="K10" i="100" l="1"/>
  <c r="K6" i="100"/>
  <c r="M6" i="87"/>
  <c r="F35" i="102"/>
  <c r="G35" i="102" s="1"/>
  <c r="H35" i="102" s="1"/>
  <c r="F97" i="102"/>
  <c r="G97" i="102" s="1"/>
  <c r="H97" i="102" s="1"/>
  <c r="F46" i="102"/>
  <c r="G46" i="102" s="1"/>
  <c r="H46" i="102" s="1"/>
  <c r="F100" i="102"/>
  <c r="G100" i="102" s="1"/>
  <c r="H100" i="102" s="1"/>
  <c r="F31" i="102"/>
  <c r="G31" i="102" s="1"/>
  <c r="H31" i="102" s="1"/>
  <c r="D15" i="102"/>
  <c r="D73" i="102"/>
  <c r="D99" i="102"/>
  <c r="D36" i="102"/>
  <c r="D82" i="102"/>
  <c r="D80" i="102"/>
  <c r="D35" i="102"/>
  <c r="D13" i="102"/>
  <c r="D50" i="102"/>
  <c r="D84" i="102"/>
  <c r="D56" i="102"/>
  <c r="D42" i="102"/>
  <c r="D37" i="102"/>
  <c r="D47" i="102"/>
  <c r="D25" i="102"/>
  <c r="D21" i="102"/>
  <c r="D106" i="102"/>
  <c r="D18" i="102"/>
  <c r="D85" i="102"/>
  <c r="D43" i="102"/>
  <c r="D14" i="102"/>
  <c r="D12" i="102"/>
  <c r="D45" i="102"/>
  <c r="D72" i="102"/>
  <c r="D32" i="102"/>
  <c r="F45" i="102"/>
  <c r="G45" i="102" s="1"/>
  <c r="H45" i="102" s="1"/>
  <c r="F106" i="102"/>
  <c r="G106" i="102" s="1"/>
  <c r="H106" i="102" s="1"/>
  <c r="F23" i="102"/>
  <c r="G23" i="102" s="1"/>
  <c r="H23" i="102" s="1"/>
  <c r="F72" i="102"/>
  <c r="G72" i="102" s="1"/>
  <c r="H72" i="102" s="1"/>
  <c r="F79" i="102"/>
  <c r="G79" i="102" s="1"/>
  <c r="H79" i="102" s="1"/>
  <c r="F69" i="102"/>
  <c r="G69" i="102" s="1"/>
  <c r="H69" i="102" s="1"/>
  <c r="F70" i="102"/>
  <c r="G70" i="102" s="1"/>
  <c r="H70" i="102" s="1"/>
  <c r="F37" i="102"/>
  <c r="G37" i="102" s="1"/>
  <c r="H37" i="102" s="1"/>
  <c r="F43" i="102"/>
  <c r="G43" i="102" s="1"/>
  <c r="H43" i="102" s="1"/>
  <c r="F87" i="102"/>
  <c r="G87" i="102" s="1"/>
  <c r="H87" i="102" s="1"/>
  <c r="F75" i="102"/>
  <c r="G75" i="102" s="1"/>
  <c r="H75" i="102" s="1"/>
  <c r="F102" i="102"/>
  <c r="G102" i="102" s="1"/>
  <c r="H102" i="102" s="1"/>
  <c r="F26" i="102"/>
  <c r="G26" i="102" s="1"/>
  <c r="H26" i="102" s="1"/>
  <c r="F67" i="102"/>
  <c r="G67" i="102" s="1"/>
  <c r="H67" i="102" s="1"/>
  <c r="F38" i="102"/>
  <c r="G38" i="102" s="1"/>
  <c r="H38" i="102" s="1"/>
  <c r="F59" i="102"/>
  <c r="G59" i="102" s="1"/>
  <c r="H59" i="102" s="1"/>
  <c r="F86" i="102"/>
  <c r="G86" i="102" s="1"/>
  <c r="H86" i="102" s="1"/>
  <c r="F85" i="102"/>
  <c r="G85" i="102" s="1"/>
  <c r="H85" i="102" s="1"/>
  <c r="F68" i="102"/>
  <c r="G68" i="102" s="1"/>
  <c r="H68" i="102" s="1"/>
  <c r="F58" i="102"/>
  <c r="G58" i="102" s="1"/>
  <c r="H58" i="102" s="1"/>
  <c r="F93" i="102"/>
  <c r="G93" i="102" s="1"/>
  <c r="H93" i="102" s="1"/>
  <c r="F84" i="102"/>
  <c r="G84" i="102" s="1"/>
  <c r="H84" i="102" s="1"/>
  <c r="F12" i="102"/>
  <c r="G12" i="102" s="1"/>
  <c r="H12" i="102" s="1"/>
  <c r="D9" i="102"/>
  <c r="F96" i="102"/>
  <c r="G96" i="102" s="1"/>
  <c r="H96" i="102" s="1"/>
  <c r="F29" i="102"/>
  <c r="G29" i="102" s="1"/>
  <c r="H29" i="102" s="1"/>
  <c r="D29" i="102"/>
  <c r="D28" i="102"/>
  <c r="D40" i="102"/>
  <c r="D90" i="102"/>
  <c r="D65" i="102"/>
  <c r="D75" i="102"/>
  <c r="D10" i="102"/>
  <c r="D27" i="102"/>
  <c r="D67" i="102"/>
  <c r="D38" i="102"/>
  <c r="D66" i="102"/>
  <c r="D89" i="102"/>
  <c r="D76" i="102"/>
  <c r="D98" i="102"/>
  <c r="D23" i="102"/>
  <c r="D74" i="102"/>
  <c r="D55" i="102"/>
  <c r="D52" i="102"/>
  <c r="D83" i="102"/>
  <c r="D81" i="102"/>
  <c r="D105" i="102"/>
  <c r="D96" i="102"/>
  <c r="D61" i="102"/>
  <c r="D46" i="102"/>
  <c r="D31" i="102"/>
  <c r="F15" i="102"/>
  <c r="G15" i="102" s="1"/>
  <c r="H15" i="102" s="1"/>
  <c r="F83" i="102"/>
  <c r="G83" i="102" s="1"/>
  <c r="H83" i="102" s="1"/>
  <c r="F62" i="102"/>
  <c r="G62" i="102" s="1"/>
  <c r="H62" i="102" s="1"/>
  <c r="F80" i="102"/>
  <c r="G80" i="102" s="1"/>
  <c r="H80" i="102" s="1"/>
  <c r="F99" i="102"/>
  <c r="G99" i="102" s="1"/>
  <c r="H99" i="102" s="1"/>
  <c r="F92" i="102"/>
  <c r="G92" i="102" s="1"/>
  <c r="H92" i="102" s="1"/>
  <c r="F28" i="102"/>
  <c r="G28" i="102" s="1"/>
  <c r="H28" i="102" s="1"/>
  <c r="F54" i="102"/>
  <c r="G54" i="102" s="1"/>
  <c r="H54" i="102" s="1"/>
  <c r="F25" i="102"/>
  <c r="G25" i="102" s="1"/>
  <c r="H25" i="102" s="1"/>
  <c r="F22" i="102"/>
  <c r="G22" i="102" s="1"/>
  <c r="H22" i="102" s="1"/>
  <c r="D71" i="102"/>
  <c r="D95" i="102"/>
  <c r="D41" i="102"/>
  <c r="F20" i="102"/>
  <c r="G20" i="102" s="1"/>
  <c r="H20" i="102" s="1"/>
  <c r="F105" i="102"/>
  <c r="G105" i="102" s="1"/>
  <c r="H105" i="102" s="1"/>
  <c r="D91" i="102"/>
  <c r="D93" i="102"/>
  <c r="D88" i="102"/>
  <c r="D78" i="102"/>
  <c r="D53" i="102"/>
  <c r="D22" i="102"/>
  <c r="D87" i="102"/>
  <c r="D77" i="102"/>
  <c r="D94" i="102"/>
  <c r="D26" i="102"/>
  <c r="D58" i="102"/>
  <c r="D44" i="102"/>
  <c r="F40" i="102"/>
  <c r="G40" i="102" s="1"/>
  <c r="H40" i="102" s="1"/>
  <c r="F36" i="102"/>
  <c r="G36" i="102" s="1"/>
  <c r="H36" i="102" s="1"/>
  <c r="F91" i="102"/>
  <c r="G91" i="102" s="1"/>
  <c r="H91" i="102" s="1"/>
  <c r="F32" i="102"/>
  <c r="G32" i="102" s="1"/>
  <c r="H32" i="102" s="1"/>
  <c r="F98" i="102"/>
  <c r="G98" i="102" s="1"/>
  <c r="H98" i="102" s="1"/>
  <c r="F89" i="102"/>
  <c r="G89" i="102" s="1"/>
  <c r="H89" i="102" s="1"/>
  <c r="F53" i="102"/>
  <c r="G53" i="102" s="1"/>
  <c r="H53" i="102" s="1"/>
  <c r="F33" i="102"/>
  <c r="G33" i="102" s="1"/>
  <c r="H33" i="102" s="1"/>
  <c r="F24" i="102"/>
  <c r="G24" i="102" s="1"/>
  <c r="H24" i="102" s="1"/>
  <c r="F95" i="102"/>
  <c r="G95" i="102" s="1"/>
  <c r="H95" i="102" s="1"/>
  <c r="F63" i="102"/>
  <c r="G63" i="102" s="1"/>
  <c r="H63" i="102" s="1"/>
  <c r="F18" i="102"/>
  <c r="G18" i="102" s="1"/>
  <c r="H18" i="102" s="1"/>
  <c r="F64" i="102"/>
  <c r="G64" i="102" s="1"/>
  <c r="H64" i="102" s="1"/>
  <c r="F66" i="102"/>
  <c r="G66" i="102" s="1"/>
  <c r="H66" i="102" s="1"/>
  <c r="F9" i="102"/>
  <c r="D8" i="102"/>
  <c r="D62" i="102"/>
  <c r="D30" i="102"/>
  <c r="D101" i="102"/>
  <c r="D39" i="102"/>
  <c r="D86" i="102"/>
  <c r="D48" i="102"/>
  <c r="D49" i="102"/>
  <c r="D79" i="102"/>
  <c r="F60" i="102"/>
  <c r="G60" i="102" s="1"/>
  <c r="H60" i="102" s="1"/>
  <c r="F56" i="102"/>
  <c r="G56" i="102" s="1"/>
  <c r="H56" i="102" s="1"/>
  <c r="F17" i="102"/>
  <c r="G17" i="102" s="1"/>
  <c r="H17" i="102" s="1"/>
  <c r="D59" i="102"/>
  <c r="D57" i="102"/>
  <c r="D24" i="102"/>
  <c r="D107" i="102"/>
  <c r="D11" i="102"/>
  <c r="F52" i="102"/>
  <c r="G52" i="102" s="1"/>
  <c r="H52" i="102" s="1"/>
  <c r="F73" i="102"/>
  <c r="G73" i="102" s="1"/>
  <c r="H73" i="102" s="1"/>
  <c r="D34" i="102"/>
  <c r="D70" i="102"/>
  <c r="D54" i="102"/>
  <c r="D33" i="102"/>
  <c r="D60" i="102"/>
  <c r="D104" i="102"/>
  <c r="F14" i="102"/>
  <c r="G14" i="102" s="1"/>
  <c r="H14" i="102" s="1"/>
  <c r="F104" i="102"/>
  <c r="G104" i="102" s="1"/>
  <c r="H104" i="102" s="1"/>
  <c r="F57" i="102"/>
  <c r="G57" i="102" s="1"/>
  <c r="H57" i="102" s="1"/>
  <c r="F19" i="102"/>
  <c r="G19" i="102" s="1"/>
  <c r="H19" i="102" s="1"/>
  <c r="F44" i="102"/>
  <c r="G44" i="102" s="1"/>
  <c r="H44" i="102" s="1"/>
  <c r="F41" i="102"/>
  <c r="G41" i="102" s="1"/>
  <c r="H41" i="102" s="1"/>
  <c r="F76" i="102"/>
  <c r="G76" i="102" s="1"/>
  <c r="H76" i="102" s="1"/>
  <c r="F47" i="102"/>
  <c r="G47" i="102" s="1"/>
  <c r="H47" i="102" s="1"/>
  <c r="F21" i="102"/>
  <c r="G21" i="102" s="1"/>
  <c r="H21" i="102" s="1"/>
  <c r="F94" i="102"/>
  <c r="G94" i="102" s="1"/>
  <c r="H94" i="102" s="1"/>
  <c r="F42" i="102"/>
  <c r="G42" i="102" s="1"/>
  <c r="H42" i="102" s="1"/>
  <c r="F88" i="102"/>
  <c r="G88" i="102" s="1"/>
  <c r="H88" i="102" s="1"/>
  <c r="F48" i="102"/>
  <c r="G48" i="102" s="1"/>
  <c r="H48" i="102" s="1"/>
  <c r="D20" i="102"/>
  <c r="D51" i="102"/>
  <c r="F51" i="102"/>
  <c r="G51" i="102" s="1"/>
  <c r="H51" i="102" s="1"/>
  <c r="F78" i="102"/>
  <c r="G78" i="102" s="1"/>
  <c r="H78" i="102" s="1"/>
  <c r="F101" i="102"/>
  <c r="G101" i="102" s="1"/>
  <c r="H101" i="102" s="1"/>
  <c r="F55" i="102"/>
  <c r="G55" i="102" s="1"/>
  <c r="H55" i="102" s="1"/>
  <c r="F82" i="102"/>
  <c r="G82" i="102" s="1"/>
  <c r="H82" i="102" s="1"/>
  <c r="D100" i="102"/>
  <c r="D103" i="102"/>
  <c r="D64" i="102"/>
  <c r="D17" i="102"/>
  <c r="D19" i="102"/>
  <c r="D68" i="102"/>
  <c r="F13" i="102"/>
  <c r="G13" i="102" s="1"/>
  <c r="H13" i="102" s="1"/>
  <c r="F11" i="102"/>
  <c r="G11" i="102" s="1"/>
  <c r="H11" i="102" s="1"/>
  <c r="F34" i="102"/>
  <c r="G34" i="102" s="1"/>
  <c r="H34" i="102" s="1"/>
  <c r="F30" i="102"/>
  <c r="G30" i="102" s="1"/>
  <c r="H30" i="102" s="1"/>
  <c r="F107" i="102"/>
  <c r="G107" i="102" s="1"/>
  <c r="H107" i="102" s="1"/>
  <c r="F77" i="102"/>
  <c r="G77" i="102" s="1"/>
  <c r="H77" i="102" s="1"/>
  <c r="F103" i="102"/>
  <c r="G103" i="102" s="1"/>
  <c r="H103" i="102" s="1"/>
  <c r="F65" i="102"/>
  <c r="G65" i="102" s="1"/>
  <c r="H65" i="102" s="1"/>
  <c r="D63" i="102"/>
  <c r="D69" i="102"/>
  <c r="D102" i="102"/>
  <c r="D92" i="102"/>
  <c r="F8" i="102"/>
  <c r="G8" i="102" s="1"/>
  <c r="H8" i="102" s="1"/>
  <c r="D97" i="102"/>
  <c r="F61" i="102"/>
  <c r="G61" i="102" s="1"/>
  <c r="H61" i="102" s="1"/>
  <c r="F90" i="102"/>
  <c r="G90" i="102" s="1"/>
  <c r="H90" i="102" s="1"/>
  <c r="F49" i="102"/>
  <c r="G49" i="102" s="1"/>
  <c r="H49" i="102" s="1"/>
  <c r="F39" i="102"/>
  <c r="G39" i="102" s="1"/>
  <c r="H39" i="102" s="1"/>
  <c r="F16" i="102"/>
  <c r="G16" i="102" s="1"/>
  <c r="H16" i="102" s="1"/>
  <c r="F71" i="102"/>
  <c r="G71" i="102" s="1"/>
  <c r="H71" i="102" s="1"/>
  <c r="D16" i="102"/>
  <c r="F10" i="102"/>
  <c r="G10" i="102" s="1"/>
  <c r="H10" i="102" s="1"/>
  <c r="F74" i="102"/>
  <c r="G74" i="102" s="1"/>
  <c r="H74" i="102" s="1"/>
  <c r="F81" i="102"/>
  <c r="G81" i="102" s="1"/>
  <c r="H81" i="102" s="1"/>
  <c r="F27" i="102"/>
  <c r="G27" i="102" s="1"/>
  <c r="H27" i="102" s="1"/>
  <c r="F50" i="102"/>
  <c r="G50" i="102" s="1"/>
  <c r="H50" i="102" s="1"/>
  <c r="L6" i="87"/>
  <c r="I6" i="87" s="1"/>
  <c r="D6" i="87"/>
  <c r="G9" i="102" l="1"/>
  <c r="H9" i="102" s="1"/>
  <c r="J16" i="102"/>
  <c r="J13" i="102"/>
  <c r="J14" i="102"/>
  <c r="J15" i="102"/>
  <c r="J8" i="102"/>
  <c r="J12" i="102"/>
  <c r="J17" i="102"/>
  <c r="J10" i="102"/>
  <c r="J11" i="102"/>
  <c r="J9" i="102"/>
</calcChain>
</file>

<file path=xl/comments1.xml><?xml version="1.0" encoding="utf-8"?>
<comments xmlns="http://schemas.openxmlformats.org/spreadsheetml/2006/main">
  <authors>
    <author>Héctor Valente</author>
  </authors>
  <commentList>
    <comment ref="C5" authorId="0" shapeId="0">
      <text>
        <r>
          <rPr>
            <sz val="11"/>
            <color indexed="81"/>
            <rFont val="Segoe UI"/>
            <family val="2"/>
          </rPr>
          <t>Defina a área a qual o funcionário pertence para ter resultados também por área.</t>
        </r>
      </text>
    </comment>
  </commentList>
</comments>
</file>

<file path=xl/comments2.xml><?xml version="1.0" encoding="utf-8"?>
<comments xmlns="http://schemas.openxmlformats.org/spreadsheetml/2006/main">
  <authors>
    <author>Héctor Valente</author>
  </authors>
  <commentList>
    <comment ref="C5" authorId="0" shapeId="0">
      <text>
        <r>
          <rPr>
            <sz val="11"/>
            <color indexed="81"/>
            <rFont val="Segoe UI"/>
            <family val="2"/>
          </rPr>
          <t>Cadastre os responsáveis pelas áreas do seu negócio. Seus planos de ação serão definidos e atribuídos aos funcionários da área.</t>
        </r>
      </text>
    </comment>
    <comment ref="D5" authorId="0" shapeId="0">
      <text>
        <r>
          <rPr>
            <sz val="11"/>
            <color indexed="81"/>
            <rFont val="Segoe UI"/>
            <family val="2"/>
          </rPr>
          <t>Defina a área a qual o funcionário pertence para ter resultados também por área.</t>
        </r>
      </text>
    </comment>
  </commentList>
</comments>
</file>

<file path=xl/comments3.xml><?xml version="1.0" encoding="utf-8"?>
<comments xmlns="http://schemas.openxmlformats.org/spreadsheetml/2006/main">
  <authors>
    <author>Héctor Valente</author>
  </authors>
  <commentList>
    <comment ref="C5" authorId="0" shapeId="0">
      <text>
        <r>
          <rPr>
            <sz val="11"/>
            <color indexed="81"/>
            <rFont val="Segoe UI"/>
            <family val="2"/>
          </rPr>
          <t>Cadastre as forças do seu negócio. Verifique o exemplo preenchido para ter uma referência de itens que podem ser importantes.</t>
        </r>
      </text>
    </comment>
    <comment ref="D5" authorId="0" shapeId="0">
      <text>
        <r>
          <rPr>
            <sz val="11"/>
            <color indexed="81"/>
            <rFont val="Segoe UI"/>
            <family val="2"/>
          </rPr>
          <t>Selecione a importância do item. Isto ajudará a criar uma priorização de itens na definição de planos de ação.</t>
        </r>
      </text>
    </comment>
    <comment ref="E5" authorId="0" shapeId="0">
      <text>
        <r>
          <rPr>
            <sz val="11"/>
            <color indexed="81"/>
            <rFont val="Segoe UI"/>
            <family val="2"/>
          </rPr>
          <t>Selecione a intensidade do item. Isto ajudará a criar uma priorização de itens na definição de planos de ação.</t>
        </r>
      </text>
    </comment>
    <comment ref="F5" authorId="0" shapeId="0">
      <text>
        <r>
          <rPr>
            <sz val="11"/>
            <color indexed="81"/>
            <rFont val="Segoe UI"/>
            <family val="2"/>
          </rPr>
          <t>Selecione a tendência do item. Isto ajudará a criar uma priorização de itens na definição de planos de ação.</t>
        </r>
      </text>
    </comment>
    <comment ref="G5" authorId="0" shapeId="0">
      <text>
        <r>
          <rPr>
            <sz val="11"/>
            <color indexed="81"/>
            <rFont val="Segoe UI"/>
            <family val="2"/>
          </rPr>
          <t>Para cada item da análise você precisará marcar um grau de importância, urgência e tendência. Esta configuração gerará uma pontuação onde cada coluna tem uma pontuação de 1 a 5 e depois são multiplicados entre si. Por exemplo, ao marcar um item como "Totalmente importante" (5), "Nada urgente" (1) e "Melhora" (2), a pontuação será 5 x 1 x 2 = 10. Esta pontuação gerará os resultados adiante na planilha.</t>
        </r>
      </text>
    </comment>
  </commentList>
</comments>
</file>

<file path=xl/comments4.xml><?xml version="1.0" encoding="utf-8"?>
<comments xmlns="http://schemas.openxmlformats.org/spreadsheetml/2006/main">
  <authors>
    <author>Héctor Valente</author>
  </authors>
  <commentList>
    <comment ref="C5" authorId="0" shapeId="0">
      <text>
        <r>
          <rPr>
            <sz val="11"/>
            <color indexed="81"/>
            <rFont val="Segoe UI"/>
            <family val="2"/>
          </rPr>
          <t>Cadastre as forças do seu negócio. Verifique o exemplo preenchido para ter uma referência de itens que podem ser importantes.</t>
        </r>
      </text>
    </comment>
    <comment ref="D5" authorId="0" shapeId="0">
      <text>
        <r>
          <rPr>
            <sz val="11"/>
            <color indexed="81"/>
            <rFont val="Segoe UI"/>
            <family val="2"/>
          </rPr>
          <t>Selecione a importância do item. Isto ajudará a criar uma priorização de itens na definição de planos de ação.</t>
        </r>
      </text>
    </comment>
    <comment ref="E5" authorId="0" shapeId="0">
      <text>
        <r>
          <rPr>
            <sz val="11"/>
            <color indexed="81"/>
            <rFont val="Segoe UI"/>
            <family val="2"/>
          </rPr>
          <t>Selecione a intensidade do item. Isto ajudará a criar uma priorização de itens na definição de planos de ação.</t>
        </r>
      </text>
    </comment>
    <comment ref="F5" authorId="0" shapeId="0">
      <text>
        <r>
          <rPr>
            <sz val="11"/>
            <color indexed="81"/>
            <rFont val="Segoe UI"/>
            <family val="2"/>
          </rPr>
          <t>Selecione a tendência do item. Isto ajudará a criar uma priorização de itens na definição de planos de ação.</t>
        </r>
      </text>
    </comment>
    <comment ref="G5" authorId="0" shapeId="0">
      <text>
        <r>
          <rPr>
            <sz val="11"/>
            <color indexed="81"/>
            <rFont val="Segoe UI"/>
            <family val="2"/>
          </rPr>
          <t>Para cada item da análise você precisará marcar um grau de importância, urgência e tendência. Esta configuração gerará uma pontuação onde cada coluna tem uma pontuação de 1 a 5 e depois são multiplicados entre si. Por exemplo, ao marcar um item como "Totalmente importante" (5), "Nada urgente" (1) e "Melhora" (2), a pontuação será 5 x 1 x 2 = 10. Esta pontuação gerará os resultados adiante na planilha.</t>
        </r>
      </text>
    </comment>
  </commentList>
</comments>
</file>

<file path=xl/comments5.xml><?xml version="1.0" encoding="utf-8"?>
<comments xmlns="http://schemas.openxmlformats.org/spreadsheetml/2006/main">
  <authors>
    <author>Héctor Valente</author>
  </authors>
  <commentList>
    <comment ref="C5" authorId="0" shapeId="0">
      <text>
        <r>
          <rPr>
            <sz val="11"/>
            <color indexed="81"/>
            <rFont val="Segoe UI"/>
            <family val="2"/>
          </rPr>
          <t>Cadastre as forças do seu negócio. Verifique o exemplo preenchido para ter uma referência de itens que podem ser importantes.</t>
        </r>
      </text>
    </comment>
    <comment ref="D5" authorId="0" shapeId="0">
      <text>
        <r>
          <rPr>
            <sz val="11"/>
            <color indexed="81"/>
            <rFont val="Segoe UI"/>
            <family val="2"/>
          </rPr>
          <t>Selecione a importância do item. Isto ajudará a criar uma priorização de itens na definição de planos de ação.</t>
        </r>
      </text>
    </comment>
    <comment ref="E5" authorId="0" shapeId="0">
      <text>
        <r>
          <rPr>
            <sz val="11"/>
            <color indexed="81"/>
            <rFont val="Segoe UI"/>
            <family val="2"/>
          </rPr>
          <t>Selecione a urgência do item. Isto ajudará a criar uma priorização de itens na definição de planos de ação.</t>
        </r>
      </text>
    </comment>
    <comment ref="F5" authorId="0" shapeId="0">
      <text>
        <r>
          <rPr>
            <sz val="11"/>
            <color indexed="81"/>
            <rFont val="Segoe UI"/>
            <family val="2"/>
          </rPr>
          <t>Selecione a tendência do item. Isto ajudará a criar uma priorização de itens na definição de planos de ação.</t>
        </r>
      </text>
    </comment>
    <comment ref="G5" authorId="0" shapeId="0">
      <text>
        <r>
          <rPr>
            <sz val="11"/>
            <color indexed="81"/>
            <rFont val="Segoe UI"/>
            <family val="2"/>
          </rPr>
          <t>Para cada item da análise você precisará marcar um grau de importância, urgência e tendência. Esta configuração gerará uma pontuação onde cada coluna tem uma pontuação de 1 a 5 e depois são multiplicados entre si. Por exemplo, ao marcar um item como "Totalmente importante" (5), "Nada urgente" (1) e "Melhora" (2), a pontuação será 5 x 1 x 2 = 10. Esta pontuação gerará os resultados adiante na planilha.</t>
        </r>
      </text>
    </comment>
  </commentList>
</comments>
</file>

<file path=xl/comments6.xml><?xml version="1.0" encoding="utf-8"?>
<comments xmlns="http://schemas.openxmlformats.org/spreadsheetml/2006/main">
  <authors>
    <author>Héctor Valente</author>
  </authors>
  <commentList>
    <comment ref="C5" authorId="0" shapeId="0">
      <text>
        <r>
          <rPr>
            <sz val="11"/>
            <color indexed="81"/>
            <rFont val="Segoe UI"/>
            <family val="2"/>
          </rPr>
          <t>Cadastre as forças do seu negócio. Verifique o exemplo preenchido para ter uma referência de itens que podem ser importantes.</t>
        </r>
      </text>
    </comment>
    <comment ref="D5" authorId="0" shapeId="0">
      <text>
        <r>
          <rPr>
            <sz val="11"/>
            <color indexed="81"/>
            <rFont val="Segoe UI"/>
            <family val="2"/>
          </rPr>
          <t>Selecione a importância do item. Isto ajudará a criar uma priorização de itens na definição de planos de ação.</t>
        </r>
      </text>
    </comment>
    <comment ref="E5" authorId="0" shapeId="0">
      <text>
        <r>
          <rPr>
            <sz val="11"/>
            <color indexed="81"/>
            <rFont val="Segoe UI"/>
            <family val="2"/>
          </rPr>
          <t>Selecione a urgência do item. Isto ajudará a criar uma priorização de itens na definição de planos de ação.</t>
        </r>
      </text>
    </comment>
    <comment ref="F5" authorId="0" shapeId="0">
      <text>
        <r>
          <rPr>
            <sz val="11"/>
            <color indexed="81"/>
            <rFont val="Segoe UI"/>
            <family val="2"/>
          </rPr>
          <t>Selecione a tendência do item. Isto ajudará a criar uma priorização de itens na definição de planos de ação.</t>
        </r>
      </text>
    </comment>
    <comment ref="G5" authorId="0" shapeId="0">
      <text>
        <r>
          <rPr>
            <sz val="11"/>
            <color indexed="81"/>
            <rFont val="Segoe UI"/>
            <family val="2"/>
          </rPr>
          <t>Para cada item da análise você precisará marcar um grau de importância, urgência e tendência. Esta configuração gerará uma pontuação onde cada coluna tem uma pontuação de 1 a 5 e depois são multiplicados entre si. Por exemplo, ao marcar um item como "Totalmente importante" (5), "Nada urgente" (1) e "Melhora" (2), a pontuação será 5 x 1 x 2 = 10. Esta pontuação gerará os resultados adiante na planilha.</t>
        </r>
      </text>
    </comment>
  </commentList>
</comments>
</file>

<file path=xl/comments7.xml><?xml version="1.0" encoding="utf-8"?>
<comments xmlns="http://schemas.openxmlformats.org/spreadsheetml/2006/main">
  <authors>
    <author>Héctor Valente</author>
  </authors>
  <commentList>
    <comment ref="C7" authorId="0" shapeId="0">
      <text>
        <r>
          <rPr>
            <sz val="11"/>
            <color indexed="81"/>
            <rFont val="Segoe UI"/>
            <family val="2"/>
          </rPr>
          <t>Selecione uma de suas forças ou fraquezas para relacionar a uma oportunidade ou ameaça. Isso ajudará a definir os tipos de planos de ação a desenvolver.</t>
        </r>
      </text>
    </comment>
    <comment ref="D7" authorId="0" shapeId="0">
      <text>
        <r>
          <rPr>
            <sz val="11"/>
            <color indexed="81"/>
            <rFont val="Segoe UI"/>
            <family val="2"/>
          </rPr>
          <t>Aqui você vê se o item é uma força ou fraqueza na sua SWOT.</t>
        </r>
      </text>
    </comment>
    <comment ref="E7" authorId="0" shapeId="0">
      <text>
        <r>
          <rPr>
            <sz val="11"/>
            <color indexed="81"/>
            <rFont val="Segoe UI"/>
            <family val="2"/>
          </rPr>
          <t>Selecione uma oportunidade ou ameaça para relacionar ao item força ou fraqueza. Isso ajudará a definir os tipos de planos de ação a desenvolver.</t>
        </r>
      </text>
    </comment>
    <comment ref="F7" authorId="0" shapeId="0">
      <text>
        <r>
          <rPr>
            <sz val="11"/>
            <color indexed="81"/>
            <rFont val="Segoe UI"/>
            <family val="2"/>
          </rPr>
          <t>Aqui você vê se o item é uma oportunidade ou ameaça na sua SWOT.</t>
        </r>
      </text>
    </comment>
    <comment ref="G7" authorId="0" shapeId="0">
      <text>
        <r>
          <rPr>
            <sz val="11"/>
            <color indexed="81"/>
            <rFont val="Segoe UI"/>
            <family val="2"/>
          </rPr>
          <t>Aqui você verá o tipo de estratégia que você deverá procurar desenvolver nos seus planos de ação.
Verde - Uma força relacionada a uma oportunidade. Isto pode representar uma ótima possibilidade de criar vantagens competitivas.
Amarelo - Você precisa ter atenção. Você pode estar perdendo uma oportunidade por conta de uma fraqueza ou o ambiente pode estar prejudicando uma de suas forças.
Vermelho - Você tem uma fraqueza relacionada a uma ameaça. Isto pode significar que você precisará pensar em novas estratégias no mercado e até processos internos.</t>
        </r>
      </text>
    </comment>
    <comment ref="H7" authorId="0" shapeId="0">
      <text>
        <r>
          <rPr>
            <sz val="11"/>
            <color indexed="81"/>
            <rFont val="Segoe UI"/>
            <family val="2"/>
          </rPr>
          <t>Aqui você verá uma recomendação sobre o tipo de plano de ação que você deve criar para cada tipo de estratégia.</t>
        </r>
      </text>
    </comment>
  </commentList>
</comments>
</file>

<file path=xl/comments8.xml><?xml version="1.0" encoding="utf-8"?>
<comments xmlns="http://schemas.openxmlformats.org/spreadsheetml/2006/main">
  <authors>
    <author>Héctor Valente</author>
  </authors>
  <commentList>
    <comment ref="C5" authorId="0" shapeId="0">
      <text>
        <r>
          <rPr>
            <sz val="11"/>
            <color indexed="81"/>
            <rFont val="Segoe UI"/>
            <family val="2"/>
          </rPr>
          <t>Aqui você definirá os planos de ação aplicáveis a cada um dos principais itens da sua SWOT.</t>
        </r>
      </text>
    </comment>
    <comment ref="D5" authorId="0" shapeId="0">
      <text>
        <r>
          <rPr>
            <sz val="11"/>
            <color indexed="81"/>
            <rFont val="Segoe UI"/>
            <family val="2"/>
          </rPr>
          <t>Escolha se o item é uma força, fraqueza, oportunidade ou ameaça na sua SWOT.</t>
        </r>
      </text>
    </comment>
    <comment ref="E5" authorId="0" shapeId="0">
      <text>
        <r>
          <rPr>
            <sz val="11"/>
            <color indexed="81"/>
            <rFont val="Segoe UI"/>
            <family val="2"/>
          </rPr>
          <t>Escolha um item da lista.</t>
        </r>
      </text>
    </comment>
    <comment ref="F5" authorId="0" shapeId="0">
      <text>
        <r>
          <rPr>
            <sz val="11"/>
            <color indexed="81"/>
            <rFont val="Segoe UI"/>
            <family val="2"/>
          </rPr>
          <t>Aqui você deve definir os responsáveis por cada plano de ação.</t>
        </r>
      </text>
    </comment>
    <comment ref="G5" authorId="0" shapeId="0">
      <text>
        <r>
          <rPr>
            <sz val="11"/>
            <color indexed="81"/>
            <rFont val="Segoe UI"/>
            <family val="2"/>
          </rPr>
          <t>Aqui você vê a área a qual o plano de ação está definido de acordo com o responsável selecionado.</t>
        </r>
      </text>
    </comment>
    <comment ref="H5" authorId="0" shapeId="0">
      <text>
        <r>
          <rPr>
            <sz val="11"/>
            <color indexed="81"/>
            <rFont val="Segoe UI"/>
            <family val="2"/>
          </rPr>
          <t>A previsão de início pode ser também a data efetiva de início, caso você esteja preenchendo a planilha após o início da execução do plano de ação.</t>
        </r>
      </text>
    </comment>
    <comment ref="I5" authorId="0" shapeId="0">
      <text>
        <r>
          <rPr>
            <sz val="11"/>
            <color indexed="81"/>
            <rFont val="Segoe UI"/>
            <family val="2"/>
          </rPr>
          <t>A previsão de fim pode ser também a data efetiva de término da execução do plano de ação, caso você esteja preenchendo a planilha após após esta atividade. Contudo, é ideal que você planeje primeiro para que você possa avaliar e analisar o andamento da execução.</t>
        </r>
      </text>
    </comment>
    <comment ref="J5" authorId="0" shapeId="0">
      <text>
        <r>
          <rPr>
            <sz val="11"/>
            <color indexed="81"/>
            <rFont val="Segoe UI"/>
            <family val="2"/>
          </rPr>
          <t>Selecione o momento atual do andamento da execução do plano de ação. O plano pode estar não iniciado, em andamento ou concluído.</t>
        </r>
      </text>
    </comment>
    <comment ref="K5" authorId="0" shapeId="0">
      <text>
        <r>
          <rPr>
            <sz val="11"/>
            <color indexed="81"/>
            <rFont val="Segoe UI"/>
            <family val="2"/>
          </rPr>
          <t>Este é um status geral da execução do seu plano de ação. Se vermelho, indica que a execução está atrasada e que você precisa tomar alguma atitude com relação a ao plano de ação em questão.</t>
        </r>
      </text>
    </comment>
  </commentList>
</comments>
</file>

<file path=xl/comments9.xml><?xml version="1.0" encoding="utf-8"?>
<comments xmlns="http://schemas.openxmlformats.org/spreadsheetml/2006/main">
  <authors>
    <author>Héctor Valente</author>
  </authors>
  <commentList>
    <comment ref="C5" authorId="0" shapeId="0">
      <text>
        <r>
          <rPr>
            <sz val="11"/>
            <color indexed="81"/>
            <rFont val="Segoe UI"/>
            <family val="2"/>
          </rPr>
          <t>IF = (((Forças + Oportunidades) - (Fraquezas + Ameaças)) / ((Forças + Oportunidades) + (Fraquezas + Ameaças))) x 2</t>
        </r>
      </text>
    </comment>
    <comment ref="C19" authorId="0" shapeId="0">
      <text>
        <r>
          <rPr>
            <sz val="11"/>
            <color indexed="81"/>
            <rFont val="Segoe UI"/>
            <family val="2"/>
          </rPr>
          <t>Representação gráfica da sua matriz SWOT.</t>
        </r>
      </text>
    </comment>
    <comment ref="H19" authorId="0" shapeId="0">
      <text>
        <r>
          <rPr>
            <sz val="11"/>
            <color indexed="81"/>
            <rFont val="Segoe UI"/>
            <family val="2"/>
          </rPr>
          <t>Representação gráfica da sua matriz SWOT.</t>
        </r>
      </text>
    </comment>
  </commentList>
</comments>
</file>

<file path=xl/comments10.xml><?xml version="1.0" encoding="utf-8"?>
<comments xmlns="http://schemas.openxmlformats.org/spreadsheetml/2006/main">
  <authors>
    <author>Héctor Valente</author>
  </authors>
  <commentList>
    <comment ref="C5" authorId="0" shapeId="0">
      <text>
        <r>
          <rPr>
            <sz val="11"/>
            <color indexed="81"/>
            <rFont val="Segoe UI"/>
            <family val="2"/>
          </rPr>
          <t>Este é um resultado de gestão. Ele indica o quanto você está usando a página de planos de ação para melhorar o seu negócio.</t>
        </r>
      </text>
    </comment>
  </commentList>
</comments>
</file>

<file path=xl/comments11.xml><?xml version="1.0" encoding="utf-8"?>
<comments xmlns="http://schemas.openxmlformats.org/spreadsheetml/2006/main">
  <authors>
    <author>Héctor Valente</author>
  </authors>
  <commentList>
    <comment ref="C5" authorId="0" shapeId="0">
      <text>
        <r>
          <rPr>
            <sz val="11"/>
            <color indexed="81"/>
            <rFont val="Segoe UI"/>
            <family val="2"/>
          </rPr>
          <t>Aqui você encontra a quantidade de planos de ação com cada status por área. Também verá uma análise do desempenho de cada área. A próxima aba mostra o resultado por responsável.</t>
        </r>
      </text>
    </comment>
  </commentList>
</comments>
</file>

<file path=xl/comments12.xml><?xml version="1.0" encoding="utf-8"?>
<comments xmlns="http://schemas.openxmlformats.org/spreadsheetml/2006/main">
  <authors>
    <author>Héctor Valente</author>
  </authors>
  <commentList>
    <comment ref="C5" authorId="0" shapeId="0">
      <text>
        <r>
          <rPr>
            <sz val="11"/>
            <color indexed="81"/>
            <rFont val="Segoe UI"/>
            <family val="2"/>
          </rPr>
          <t>Aqui você encontra a quantidade de planos de ação com cada status por funcionário. Também verá uma análise do desempenho de cada um deles.</t>
        </r>
      </text>
    </comment>
  </commentList>
</comments>
</file>

<file path=xl/comments13.xml><?xml version="1.0" encoding="utf-8"?>
<comments xmlns="http://schemas.openxmlformats.org/spreadsheetml/2006/main">
  <authors>
    <author>Héctor Valente</author>
  </authors>
  <commentList>
    <comment ref="C49" authorId="0" shapeId="0">
      <text>
        <r>
          <rPr>
            <sz val="11"/>
            <color indexed="81"/>
            <rFont val="Segoe UI"/>
            <family val="2"/>
          </rPr>
          <t>Representação gráfica dos status dos seus planos de ação.</t>
        </r>
      </text>
    </comment>
    <comment ref="J49" authorId="0" shapeId="0">
      <text>
        <r>
          <rPr>
            <sz val="11"/>
            <color indexed="81"/>
            <rFont val="Segoe UI"/>
            <family val="2"/>
          </rPr>
          <t>Representação gráfica dos seus planos de ação conformes.</t>
        </r>
      </text>
    </comment>
    <comment ref="C56" authorId="0" shapeId="0">
      <text>
        <r>
          <rPr>
            <sz val="11"/>
            <color indexed="81"/>
            <rFont val="Segoe UI"/>
            <family val="2"/>
          </rPr>
          <t>Cuidado para não sobrecarregar demais uma só área da empresa. É legal ter seus planos de ação bem distribuídos, muito embora possa não ser necessário ou possível. Neste gráfico você vê a quantidade de planos de ação para as 5 áreas mais carregadas.</t>
        </r>
      </text>
    </comment>
    <comment ref="C66" authorId="0" shapeId="0">
      <text>
        <r>
          <rPr>
            <sz val="11"/>
            <color indexed="81"/>
            <rFont val="Segoe UI"/>
            <family val="2"/>
          </rPr>
          <t>Aqui você encontra a quantidade de planos de ação com cada status por área. Também verá uma análise do desempenho de cada área. A próxima aba mostra o resultado por responsável.</t>
        </r>
      </text>
    </comment>
    <comment ref="C90" authorId="0" shapeId="0">
      <text>
        <r>
          <rPr>
            <sz val="11"/>
            <color indexed="81"/>
            <rFont val="Segoe UI"/>
            <family val="2"/>
          </rPr>
          <t>Aqui você encontra a quantidade de planos de ação com cada status por Responsável.</t>
        </r>
      </text>
    </comment>
  </commentList>
</comments>
</file>

<file path=xl/sharedStrings.xml><?xml version="1.0" encoding="utf-8"?>
<sst xmlns="http://schemas.openxmlformats.org/spreadsheetml/2006/main" count="2135" uniqueCount="239">
  <si>
    <t>Janeiro</t>
  </si>
  <si>
    <t>Novembro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</si>
  <si>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</si>
  <si>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</si>
  <si>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</si>
  <si>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</si>
  <si>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</si>
  <si>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</si>
  <si>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</si>
  <si>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</si>
  <si>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</si>
  <si>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Dezembro</t>
  </si>
  <si>
    <t>Passo 1</t>
  </si>
  <si>
    <t>Passo 2</t>
  </si>
  <si>
    <t>Passo 3</t>
  </si>
  <si>
    <t>Passo 4</t>
  </si>
  <si>
    <t>Passo 5</t>
  </si>
  <si>
    <t>Passo 6</t>
  </si>
  <si>
    <t>Passo 7</t>
  </si>
  <si>
    <t>Forças</t>
  </si>
  <si>
    <t>Fraquezas</t>
  </si>
  <si>
    <t>Oportunidades</t>
  </si>
  <si>
    <t>→</t>
  </si>
  <si>
    <t>1. Fatores internos</t>
  </si>
  <si>
    <t>2. Fatores externos</t>
  </si>
  <si>
    <t>Status</t>
  </si>
  <si>
    <t>Ameaças</t>
  </si>
  <si>
    <t>Análise geral dos fatores internos e externos</t>
  </si>
  <si>
    <t>Análise das fraquezas</t>
  </si>
  <si>
    <t>Análise das forças</t>
  </si>
  <si>
    <t>Análise das ameaças</t>
  </si>
  <si>
    <t>Análise das oportunidades</t>
  </si>
  <si>
    <t>FATORES INTERNOS</t>
  </si>
  <si>
    <t>Segundo a metodologia da análise SWOT, uma empresa tem 2 fatores internos: forças e fraquezas.</t>
  </si>
  <si>
    <t>FATORES EXTERNOS</t>
  </si>
  <si>
    <t>Após ter definido os fatores internos, defina os externos: oportunidades e ameaças.</t>
  </si>
  <si>
    <t>MATRIZ SWOT</t>
  </si>
  <si>
    <t>Sobrevivência</t>
  </si>
  <si>
    <t>Manutenção</t>
  </si>
  <si>
    <t>Crescimento</t>
  </si>
  <si>
    <t>Desenvolvimento</t>
  </si>
  <si>
    <t>ameaças</t>
  </si>
  <si>
    <t>fraquezas</t>
  </si>
  <si>
    <t>forças</t>
  </si>
  <si>
    <t>oportunidades</t>
  </si>
  <si>
    <t>RANK</t>
  </si>
  <si>
    <t>CONTA DE MÉDIA</t>
  </si>
  <si>
    <t>Índice de favorabilidade</t>
  </si>
  <si>
    <t>Índice geral dos fatores internos e externos</t>
  </si>
  <si>
    <t>Não iniciado</t>
  </si>
  <si>
    <t>Item</t>
  </si>
  <si>
    <t>Muito Desfavorável - O cenário para crescimento do seu negócio é muito desfavorável, talvez seja o momento de pensar em uma mudança estratégica drástica.</t>
  </si>
  <si>
    <t>Desfavorável - Uma análise SWOT desfavorável não quer dizer que você precisa desistir do seu negócio, mas é importante pensar em planos de ações direcionados à mitigar as principais ameaças e para diminuir o peso negativo de algumas fraquezas.</t>
  </si>
  <si>
    <t>Equilíbrio - Com um cenário equilibrado vale a pena investir mais tempo de análise para saber se o seu foco será interno ou externo.</t>
  </si>
  <si>
    <t>Muito Favorável - Se a sua análise está correta, vale muito a pena continuar a fazer exatamente o que você está fazendo apenas adicionando ações de melhorias de forças e oportunidades e medidas de contenção de possíveis fraquezas e ameaças.</t>
  </si>
  <si>
    <t>Pontuação geral das suas Forças</t>
  </si>
  <si>
    <t>Pontuação geral das suas Fraquezas</t>
  </si>
  <si>
    <t>Pontuação geral das suas Oportunidades</t>
  </si>
  <si>
    <t>Pontuação geral das suas Ameaças</t>
  </si>
  <si>
    <t>Responáveis</t>
  </si>
  <si>
    <t>Urgência</t>
  </si>
  <si>
    <t>Tendência</t>
  </si>
  <si>
    <t>Piora muito</t>
  </si>
  <si>
    <t>1.1 Top 5 Forças</t>
  </si>
  <si>
    <t>2.1 Top 5 Oportunidades</t>
  </si>
  <si>
    <t>1.2 Top 5 Fraquezas</t>
  </si>
  <si>
    <t>2.2 Top 5 Ameaças</t>
  </si>
  <si>
    <t>Itens</t>
  </si>
  <si>
    <t>Planos de ação</t>
  </si>
  <si>
    <t>Força</t>
  </si>
  <si>
    <t>Fraqueza</t>
  </si>
  <si>
    <t>Oportunidade</t>
  </si>
  <si>
    <t>Ameaça</t>
  </si>
  <si>
    <t>Andamento</t>
  </si>
  <si>
    <t>Em andamento</t>
  </si>
  <si>
    <t>Concluído</t>
  </si>
  <si>
    <t>Responsável</t>
  </si>
  <si>
    <t>Aguardando</t>
  </si>
  <si>
    <t>Adiantado</t>
  </si>
  <si>
    <t>Status dos seus planos de ação</t>
  </si>
  <si>
    <t>Atrasado</t>
  </si>
  <si>
    <t>No prazo</t>
  </si>
  <si>
    <t>Se você busca melhores resultados, é preciso atuar em mais itens criando planos de ação eficientes para cada um deles!</t>
  </si>
  <si>
    <t>Legal, você criou planos de ação para todos ou quase todos os itens. Se tudo correr bem, você obterá resultados brevemente. Parabéns!</t>
  </si>
  <si>
    <t>Não está ruim, mas é preciso ter atenção. Se você busca resultados melhores no seu negócio, talvez seja necessário atuar em mais itens criando ainda mais planos de ação!</t>
  </si>
  <si>
    <t>Total</t>
  </si>
  <si>
    <t>Total conforme</t>
  </si>
  <si>
    <t>% desempenho atual</t>
  </si>
  <si>
    <t>Responsáveis</t>
  </si>
  <si>
    <t>Área</t>
  </si>
  <si>
    <t>Importância</t>
  </si>
  <si>
    <t>Sem importância</t>
  </si>
  <si>
    <t>Pouco importante</t>
  </si>
  <si>
    <t>Importante</t>
  </si>
  <si>
    <t>Muito importante</t>
  </si>
  <si>
    <t>Totalmente importante</t>
  </si>
  <si>
    <t>Pontuação</t>
  </si>
  <si>
    <t>Nada urgente</t>
  </si>
  <si>
    <t>Pouco urgente</t>
  </si>
  <si>
    <t>Urgente</t>
  </si>
  <si>
    <t>Muito urgente</t>
  </si>
  <si>
    <t>Pra ontem</t>
  </si>
  <si>
    <t>Melhora</t>
  </si>
  <si>
    <t>Melhora muito</t>
  </si>
  <si>
    <t>Mantém</t>
  </si>
  <si>
    <t>Piora</t>
  </si>
  <si>
    <t>Áreas da empresa</t>
  </si>
  <si>
    <t>Total de planos de ação</t>
  </si>
  <si>
    <t>Total atrasado</t>
  </si>
  <si>
    <t>Áreas</t>
  </si>
  <si>
    <t>Muito forte</t>
  </si>
  <si>
    <t>Forte</t>
  </si>
  <si>
    <t>Média</t>
  </si>
  <si>
    <t>Fraca</t>
  </si>
  <si>
    <t>Muito fraca</t>
  </si>
  <si>
    <t>Intensidade</t>
  </si>
  <si>
    <t>Forças e Fraquezas</t>
  </si>
  <si>
    <t>ForçaOportunidade</t>
  </si>
  <si>
    <t>ForçaAmeaça</t>
  </si>
  <si>
    <t>FraquezaOportunidade</t>
  </si>
  <si>
    <t>Estratégia ofensiva</t>
  </si>
  <si>
    <t>Estratégia de confronto</t>
  </si>
  <si>
    <t>Estratégia de reforço</t>
  </si>
  <si>
    <t>Estratégia defensiva</t>
  </si>
  <si>
    <t>Procure elaborar planos de ação para modificar o ambiente a favor do seu negócio.</t>
  </si>
  <si>
    <t>Procure criar planos de ação para desenvolver as vantagens competitivas.</t>
  </si>
  <si>
    <t>Procure criar planos de ação para aproveitar melhor as oportunidades que o ambiente proporciona.</t>
  </si>
  <si>
    <t>Isto pode ser um sinal de que você precisará fazer profundas mudanças para proteger a empresa.</t>
  </si>
  <si>
    <t>FraquezaAmeaça</t>
  </si>
  <si>
    <t>Tipo de estratégia</t>
  </si>
  <si>
    <t>Recomendação</t>
  </si>
  <si>
    <t>Oportunidades e Ameaças</t>
  </si>
  <si>
    <t>Previsão início</t>
  </si>
  <si>
    <t>Previsão fim</t>
  </si>
  <si>
    <t>No seu negócio</t>
  </si>
  <si>
    <t>CADASTROS</t>
  </si>
  <si>
    <t>Passo 8</t>
  </si>
  <si>
    <t>Cadastre as áreas e os responsáveis por cada uma delas na sua empresa.</t>
  </si>
  <si>
    <t>CRUZAMENTOS</t>
  </si>
  <si>
    <t>PLANOS DE AÇÃO</t>
  </si>
  <si>
    <t>Desenvolvimento de planos de ação</t>
  </si>
  <si>
    <t>1. Resultados SWOT</t>
  </si>
  <si>
    <t>2. Resultados planos de ação</t>
  </si>
  <si>
    <t>Favorável - Se a sua análise está correta, vale a pena continuar a fazer o que você está fazendo apenas adicionando ações de melhorias de forças e oportunidades e medidas de contenção de possíveis fraquezas e ameaças.</t>
  </si>
  <si>
    <t>Fator</t>
  </si>
  <si>
    <t>RELATÓRIO DA ANÁLISE SWOT 4.0</t>
  </si>
  <si>
    <r>
      <rPr>
        <b/>
        <sz val="22"/>
        <color theme="1" tint="0.249977111117893"/>
        <rFont val="Calibri"/>
        <family val="2"/>
      </rPr>
      <t>1.</t>
    </r>
    <r>
      <rPr>
        <sz val="22"/>
        <color theme="1" tint="0.249977111117893"/>
        <rFont val="Calibri"/>
        <family val="2"/>
      </rPr>
      <t xml:space="preserve"> Resultados SWOT</t>
    </r>
  </si>
  <si>
    <r>
      <rPr>
        <b/>
        <sz val="22"/>
        <color theme="1" tint="0.249977111117893"/>
        <rFont val="Calibri"/>
        <family val="2"/>
      </rPr>
      <t>2.</t>
    </r>
    <r>
      <rPr>
        <sz val="22"/>
        <color theme="1" tint="0.249977111117893"/>
        <rFont val="Calibri"/>
        <family val="2"/>
      </rPr>
      <t xml:space="preserve"> Resultados planos de ação</t>
    </r>
  </si>
  <si>
    <r>
      <rPr>
        <b/>
        <sz val="22"/>
        <color theme="1" tint="0.249977111117893"/>
        <rFont val="Calibri"/>
        <family val="2"/>
      </rPr>
      <t>3.</t>
    </r>
    <r>
      <rPr>
        <sz val="22"/>
        <color theme="1" tint="0.249977111117893"/>
        <rFont val="Calibri"/>
        <family val="2"/>
      </rPr>
      <t xml:space="preserve"> Análise por área</t>
    </r>
  </si>
  <si>
    <r>
      <rPr>
        <b/>
        <sz val="22"/>
        <color theme="1" tint="0.249977111117893"/>
        <rFont val="Calibri"/>
        <family val="2"/>
      </rPr>
      <t>4.</t>
    </r>
    <r>
      <rPr>
        <sz val="22"/>
        <color theme="1" tint="0.249977111117893"/>
        <rFont val="Calibri"/>
        <family val="2"/>
      </rPr>
      <t xml:space="preserve"> Análise por responsável</t>
    </r>
  </si>
  <si>
    <t>Conformidade dos planos de ação</t>
  </si>
  <si>
    <t>No Prazo</t>
  </si>
  <si>
    <t>Conforme</t>
  </si>
  <si>
    <t>3. Análise por Área</t>
  </si>
  <si>
    <t>Total de Planos de Ação</t>
  </si>
  <si>
    <t>Planos de Ação</t>
  </si>
  <si>
    <t>Total
Conforme</t>
  </si>
  <si>
    <t>4. Análise por Responsável</t>
  </si>
  <si>
    <t>Índice de Favorabilidade</t>
  </si>
  <si>
    <t>Espaçamento</t>
  </si>
  <si>
    <t>RELATÓRIOS</t>
  </si>
  <si>
    <t>DASHBOARDS</t>
  </si>
  <si>
    <r>
      <rPr>
        <b/>
        <sz val="11"/>
        <color indexed="10"/>
        <rFont val="Calibri"/>
        <family val="2"/>
      </rPr>
      <t>Importante:</t>
    </r>
    <r>
      <rPr>
        <sz val="11"/>
        <color indexed="63"/>
        <rFont val="Calibri"/>
        <family val="2"/>
      </rPr>
      <t xml:space="preserve"> Veja o potencial ofensivo e desenvolva a melhor estratégia para impulsionar suas forças e resuzir as fraquezas relacionando-as com oportunidades e ameaças. Apenas as 5 principais forças, fraquezas, oportunidades e ameaças (as mais bem pontuadas em "Fatores internos" e "Fatores externos") estão sendo exibidas para que você tenha foco e objetividade nas ações.</t>
    </r>
  </si>
  <si>
    <t>Gráfico de radar da análise SWOT</t>
  </si>
  <si>
    <t>Top 5: Análise de planos de ação por área</t>
  </si>
  <si>
    <t>Itens da SWOT mais relevantes</t>
  </si>
  <si>
    <t>Radar da SWOT</t>
  </si>
  <si>
    <t>Divisão percentual da SWOT</t>
  </si>
  <si>
    <t>Planos de Ação definidos</t>
  </si>
  <si>
    <t>Foco nos itens mais importantes</t>
  </si>
  <si>
    <t>Status dos planos de ação</t>
  </si>
  <si>
    <t>Conformidade</t>
  </si>
  <si>
    <t>Ranking das 5 áreas com mais planos de ação</t>
  </si>
  <si>
    <t>Visualize a matriz SWOT com os 5 itens mais importantes para cada fator</t>
  </si>
  <si>
    <t>Cruze os dados combinando suas forças e fraquezas com ameças e oportunidades.</t>
  </si>
  <si>
    <t>Crie planos de ação de acordo com os principais itens da Análise SWOT do seu negócio e dos cruzamentos feitos</t>
  </si>
  <si>
    <t>Visualize 5 relatórios com as principais informações da planilha</t>
  </si>
  <si>
    <t>Veja um painel de controle com todos os principais indicadores da análise SWOT e dos seus planos de ação traçados</t>
  </si>
  <si>
    <t>Seu índice é de</t>
  </si>
  <si>
    <t>O índice de favorabilidade é cálculado subtraindo as notas das forças e oportunidades pelas notas das fraquezas e ameaças. Por isso ela aponta para um percentual que varia de -200% a +200% indicando o equilíbrio do ambiente em que a sua empresa atua. Sua fórmula é IF = (((Forças + Oportunidades) - (Fraquezas + Ameaças)) / ((Forças + Oportunidades) + (Fraquezas + Ameaças))) x 2</t>
  </si>
  <si>
    <t>Marketing</t>
  </si>
  <si>
    <t>Finanças</t>
  </si>
  <si>
    <t>Comercial</t>
  </si>
  <si>
    <t>Recursos Humanos</t>
  </si>
  <si>
    <t>Tecnologia</t>
  </si>
  <si>
    <t>-</t>
  </si>
  <si>
    <t>Rafael Avila</t>
  </si>
  <si>
    <t>Daniel Pereira</t>
  </si>
  <si>
    <t>Leandro Borges</t>
  </si>
  <si>
    <t>Filippo Ghermandi</t>
  </si>
  <si>
    <t>Diogo Silva</t>
  </si>
  <si>
    <t>A marca é reconhecida no mercado</t>
  </si>
  <si>
    <t>A empresa tem diferencial inovador</t>
  </si>
  <si>
    <t>A tecnologia própria é essencial para o negócio</t>
  </si>
  <si>
    <t>O produto é de qualidade</t>
  </si>
  <si>
    <t>O portfólio de produtos/serviços é variado</t>
  </si>
  <si>
    <t>O custo é baixo e isso ajuda a obter maior lucro</t>
  </si>
  <si>
    <t>A equipe é competente e entrosada</t>
  </si>
  <si>
    <t>A localização geográfica é ruim</t>
  </si>
  <si>
    <t>A infraestrutura é inadequada às necessidades</t>
  </si>
  <si>
    <t>Os meios para fazer as vendas não são diversificados</t>
  </si>
  <si>
    <t>A eficiência operacional é um fator desfavorável</t>
  </si>
  <si>
    <t>Alta rotatividade no quadro de funcionários</t>
  </si>
  <si>
    <t>A base de clientes é pequena</t>
  </si>
  <si>
    <t>Não há recursos financeiros disponíveis</t>
  </si>
  <si>
    <t>Possíbilidade de parcerias estratégicas</t>
  </si>
  <si>
    <t>Exitem poucos concorrentes no mercado</t>
  </si>
  <si>
    <t>Aproveita políticas governamentais</t>
  </si>
  <si>
    <t>Há expectativa de redução de impostos</t>
  </si>
  <si>
    <t>Economia local crescendo</t>
  </si>
  <si>
    <t>Desinteresse por iniciativas socioambientais</t>
  </si>
  <si>
    <t>Não há novas linhas de produtos</t>
  </si>
  <si>
    <t>Há um número limitado de recursos essenciais</t>
  </si>
  <si>
    <t>Não há novos clientes entrando no mercado</t>
  </si>
  <si>
    <t>A empresa tem decrescimento no mercado</t>
  </si>
  <si>
    <t>Buscar um novo espaço para a loja física</t>
  </si>
  <si>
    <t>Fazer o orçamento de uma reforma</t>
  </si>
  <si>
    <t>Trabalhar melhor propaganda e marketing</t>
  </si>
  <si>
    <t>Listar inovações com possibilidade de implementação</t>
  </si>
  <si>
    <t>Fazer registro da marca no INPI</t>
  </si>
  <si>
    <t>Treinar equipe técnica</t>
  </si>
  <si>
    <t>Buscar leis de incentivo que favoreçam a empresa</t>
  </si>
  <si>
    <t>Entrar em contato com empresas no setor de turismo</t>
  </si>
  <si>
    <t>Planejar o lançamento de novos produtos</t>
  </si>
  <si>
    <t>Trabalhar a fidelização de clientes atuais</t>
  </si>
  <si>
    <t>Agendar confraternizações</t>
  </si>
  <si>
    <t>Reduzir custos</t>
  </si>
  <si>
    <r>
      <rPr>
        <b/>
        <sz val="18"/>
        <color theme="1" tint="0.249977111117893"/>
        <rFont val="Calibri"/>
        <family val="2"/>
        <scheme val="minor"/>
      </rPr>
      <t>ATENÇÃO:</t>
    </r>
    <r>
      <rPr>
        <sz val="11"/>
        <color theme="1" tint="0.249977111117893"/>
        <rFont val="Calibri"/>
        <family val="2"/>
        <scheme val="minor"/>
      </rPr>
      <t xml:space="preserve"> </t>
    </r>
    <r>
      <rPr>
        <sz val="16"/>
        <color theme="1" tint="0.249977111117893"/>
        <rFont val="Calibri"/>
        <family val="2"/>
        <scheme val="minor"/>
      </rPr>
      <t>esta é uma planilha demonstrativa</t>
    </r>
  </si>
  <si>
    <r>
      <t xml:space="preserve">PLANILHA DE </t>
    </r>
    <r>
      <rPr>
        <b/>
        <sz val="40"/>
        <color theme="1"/>
        <rFont val="Calibri (Corpo)"/>
      </rPr>
      <t xml:space="preserve">ANÁLISE SWOT 4.0 - </t>
    </r>
    <r>
      <rPr>
        <b/>
        <sz val="40"/>
        <color rgb="FFFFC000"/>
        <rFont val="Calibri (Corpo)"/>
      </rPr>
      <t>DEMO</t>
    </r>
  </si>
  <si>
    <t/>
  </si>
  <si>
    <t>Sim</t>
  </si>
  <si>
    <t>Suas forças estão mais baixas que as suas fraquezas, que tal pensar em planos de ação para ter notas melhores em relação à esse item?</t>
  </si>
  <si>
    <t>Suas fraquezas estão maiores que as suas forças, esse é um sinal de alerta clássico que existem pontos de melhoria na sua empresa, crie planos de ação para reduzir estas fraquezas.</t>
  </si>
  <si>
    <t>Suas opotunidades estão mais baixas do que suas ameaças, vale a pena pensar em planos de ação para reduzir as ameaças.</t>
  </si>
  <si>
    <t>Suas ameaças estão maiores ou iguais as oportunidades, você precisa pensar em planos de ação para diminuir os riscos delas acontecerem o quanto antes.</t>
  </si>
  <si>
    <t>Você definiu planos de ação para 11 de 20 dos principais itens da sua SWOT</t>
  </si>
  <si>
    <t>Sem P.A.</t>
  </si>
  <si>
    <t>IF = (((Forças + Oportunidades) - (Fraquezas + Ameaças)) / ((Forças + Oportunidades) + (Fraquezas + Ameaças))) x 2
IF = (((257 + 117) - (278 + 118)) / ((257 + 117) + (278 + 118))) x 2   ►   (((374) - (396)) / ((374) + (396))) x 2   ►   ((-22) / (770)) x 2   ►   (-0,0286) x 2   =   -6%</t>
  </si>
  <si>
    <t>Sem planos de 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</si>
</sst>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\ #,##0.00"/>
  </numFmts>
  <fonts count="69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.5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6"/>
      <color rgb="FF666666"/>
      <name val="Calibri"/>
      <family val="2"/>
      <scheme val="minor"/>
    </font>
    <font>
      <b/>
      <sz val="24"/>
      <color rgb="FF666666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48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name val="Calibri"/>
      <family val="2"/>
      <scheme val="minor"/>
    </font>
    <font>
      <sz val="12"/>
      <color theme="1" tint="0.24994659260841701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indexed="81"/>
      <name val="Segoe UI"/>
      <family val="2"/>
    </font>
    <font>
      <sz val="14"/>
      <color theme="1" tint="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 tint="0.249977111117893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b/>
      <sz val="11"/>
      <color theme="1"/>
      <name val="Calibri"/>
      <family val="2"/>
    </font>
    <font>
      <b/>
      <sz val="14"/>
      <color rgb="FF33333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26"/>
      <color theme="1" tint="0.249977111117893"/>
      <name val="Calibri"/>
      <family val="2"/>
      <scheme val="minor"/>
    </font>
    <font>
      <sz val="10.5"/>
      <color theme="1" tint="0.249977111117893"/>
      <name val="Calibri"/>
      <family val="2"/>
      <scheme val="minor"/>
    </font>
    <font>
      <sz val="22"/>
      <color theme="1" tint="0.249977111117893"/>
      <name val="Calibri"/>
      <family val="2"/>
    </font>
    <font>
      <b/>
      <sz val="22"/>
      <color theme="1" tint="0.249977111117893"/>
      <name val="Calibri"/>
      <family val="2"/>
    </font>
    <font>
      <sz val="22"/>
      <color theme="1" tint="0.249977111117893"/>
      <name val="Calibri"/>
      <family val="2"/>
      <scheme val="minor"/>
    </font>
    <font>
      <b/>
      <sz val="22"/>
      <color theme="1" tint="0.249977111117893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6"/>
      <color rgb="FF333333"/>
      <name val="Calibri"/>
      <family val="2"/>
      <scheme val="minor"/>
    </font>
    <font>
      <b/>
      <sz val="40"/>
      <color theme="1"/>
      <name val="Calibri (Corpo)"/>
    </font>
    <font>
      <b/>
      <sz val="14"/>
      <color rgb="FFFF0000"/>
      <name val="Calibri"/>
      <family val="2"/>
      <scheme val="minor"/>
    </font>
    <font>
      <b/>
      <sz val="18"/>
      <color rgb="FF333333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Calibri (Corpo)"/>
    </font>
    <font>
      <b/>
      <sz val="14"/>
      <name val="Calibri"/>
      <family val="2"/>
      <scheme val="minor"/>
    </font>
    <font>
      <b/>
      <sz val="18"/>
      <color theme="1" tint="0.249977111117893"/>
      <name val="Calibri"/>
      <family val="2"/>
      <scheme val="minor"/>
    </font>
    <font>
      <sz val="2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333333"/>
      <name val="Calibri"/>
      <family val="2"/>
    </font>
    <font>
      <b/>
      <sz val="11"/>
      <color indexed="10"/>
      <name val="Calibri"/>
      <family val="2"/>
    </font>
    <font>
      <sz val="11"/>
      <color indexed="63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b/>
      <sz val="14"/>
      <color theme="1" tint="0.249977111117893"/>
      <name val="Calibri"/>
      <family val="2"/>
      <scheme val="minor"/>
    </font>
    <font>
      <b/>
      <sz val="36"/>
      <color theme="1" tint="0.249977111117893"/>
      <name val="Calibri"/>
      <family val="2"/>
      <scheme val="minor"/>
    </font>
    <font>
      <b/>
      <sz val="44"/>
      <color theme="1" tint="0.249977111117893"/>
      <name val="Calibri"/>
      <family val="2"/>
      <scheme val="minor"/>
    </font>
    <font>
      <sz val="16"/>
      <color theme="1" tint="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40"/>
      <color rgb="FFFFC000"/>
      <name val="Calibri (Corpo)"/>
    </font>
    <font>
      <b/>
      <sz val="14"/>
      <color rgb="FFF0462E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ECF0F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99CC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0462E"/>
        <bgColor indexed="64"/>
      </patternFill>
    </fill>
    <fill>
      <patternFill patternType="solid">
        <fgColor rgb="FF55B03E"/>
        <bgColor indexed="64"/>
      </patternFill>
    </fill>
    <fill>
      <patternFill patternType="solid">
        <fgColor rgb="FF558C3E"/>
        <bgColor indexed="64"/>
      </patternFill>
    </fill>
    <fill>
      <patternFill patternType="solid">
        <fgColor rgb="FFD2462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C0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thin">
        <color theme="0" tint="-0.14996795556505021"/>
      </left>
      <right style="thick">
        <color theme="0"/>
      </right>
      <top style="thin">
        <color theme="0" tint="-0.14996795556505021"/>
      </top>
      <bottom style="thin">
        <color theme="0" tint="-0.14996795556505021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/>
      <right style="thin">
        <color theme="0" tint="-0.14990691854609822"/>
      </right>
      <top/>
      <bottom style="thin">
        <color theme="0" tint="-0.149906918546098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ck">
        <color theme="0"/>
      </left>
      <right style="thick">
        <color theme="0"/>
      </right>
      <top style="thin">
        <color theme="0" tint="-0.14996795556505021"/>
      </top>
      <bottom style="thin">
        <color theme="0" tint="-0.14996795556505021"/>
      </bottom>
      <diagonal/>
    </border>
    <border>
      <left style="thick">
        <color theme="0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0691854609822"/>
      </right>
      <top style="thick">
        <color theme="0"/>
      </top>
      <bottom style="thin">
        <color theme="0" tint="-0.14990691854609822"/>
      </bottom>
      <diagonal/>
    </border>
    <border>
      <left style="thin">
        <color theme="0" tint="-0.14996795556505021"/>
      </left>
      <right style="thin">
        <color theme="0" tint="-0.14990691854609822"/>
      </right>
      <top/>
      <bottom style="thin">
        <color theme="0" tint="-0.149906918546098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theme="0"/>
      </left>
      <right style="thin">
        <color theme="0" tint="-0.24994659260841701"/>
      </right>
      <top style="thick">
        <color theme="0"/>
      </top>
      <bottom style="thick">
        <color theme="0"/>
      </bottom>
      <diagonal/>
    </border>
    <border>
      <left style="thin">
        <color theme="0" tint="-0.24994659260841701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3743705557422"/>
      </left>
      <right/>
      <top/>
      <bottom style="thin">
        <color theme="0" tint="-0.14993743705557422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theme="0" tint="-0.149906918546098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rgb="FFF0462E"/>
      </left>
      <right/>
      <top style="thin">
        <color rgb="FFF0462E"/>
      </top>
      <bottom style="thin">
        <color rgb="FFF0462E"/>
      </bottom>
      <diagonal/>
    </border>
    <border>
      <left/>
      <right/>
      <top style="thin">
        <color rgb="FFF0462E"/>
      </top>
      <bottom style="thin">
        <color rgb="FFF0462E"/>
      </bottom>
      <diagonal/>
    </border>
    <border>
      <left/>
      <right style="thin">
        <color rgb="FFF0462E"/>
      </right>
      <top style="thin">
        <color rgb="FFF0462E"/>
      </top>
      <bottom style="thin">
        <color rgb="FFF0462E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6" fillId="0" borderId="0"/>
    <xf numFmtId="9" fontId="2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11" fillId="0" borderId="0"/>
    <xf numFmtId="0" fontId="44" fillId="0" borderId="0" applyNumberFormat="0" applyFill="0" applyBorder="0" applyAlignment="0" applyProtection="0"/>
  </cellStyleXfs>
  <cellXfs count="340">
    <xf numFmtId="0" fontId="0" fillId="0" borderId="0" xfId="0"/>
    <xf numFmtId="0" fontId="8" fillId="0" borderId="0" xfId="0" applyFont="1"/>
    <xf numFmtId="0" fontId="7" fillId="0" borderId="0" xfId="0" applyFont="1"/>
    <xf numFmtId="0" fontId="3" fillId="0" borderId="0" xfId="0" applyFont="1"/>
    <xf numFmtId="164" fontId="3" fillId="0" borderId="0" xfId="0" applyNumberFormat="1" applyFont="1"/>
    <xf numFmtId="0" fontId="11" fillId="0" borderId="0" xfId="0" applyFont="1"/>
    <xf numFmtId="0" fontId="12" fillId="0" borderId="0" xfId="0" applyFont="1"/>
    <xf numFmtId="0" fontId="17" fillId="0" borderId="0" xfId="0" applyFont="1"/>
    <xf numFmtId="0" fontId="22" fillId="0" borderId="0" xfId="0" applyFont="1"/>
    <xf numFmtId="9" fontId="13" fillId="7" borderId="7" xfId="5" applyFont="1" applyFill="1" applyBorder="1" applyAlignment="1" applyProtection="1">
      <alignment horizontal="center" vertical="center" wrapText="1"/>
    </xf>
    <xf numFmtId="0" fontId="14" fillId="0" borderId="0" xfId="0" applyFont="1" applyAlignment="1">
      <alignment vertical="center"/>
    </xf>
    <xf numFmtId="0" fontId="0" fillId="0" borderId="0" xfId="5" applyNumberFormat="1" applyFont="1" applyProtection="1"/>
    <xf numFmtId="0" fontId="14" fillId="0" borderId="10" xfId="0" applyFont="1" applyBorder="1" applyAlignment="1">
      <alignment vertical="center"/>
    </xf>
    <xf numFmtId="9" fontId="20" fillId="6" borderId="4" xfId="5" applyFont="1" applyFill="1" applyBorder="1" applyAlignment="1">
      <alignment vertical="center"/>
    </xf>
    <xf numFmtId="0" fontId="14" fillId="0" borderId="3" xfId="0" applyFont="1" applyBorder="1" applyAlignment="1">
      <alignment vertical="center"/>
    </xf>
    <xf numFmtId="1" fontId="3" fillId="0" borderId="0" xfId="5" applyNumberFormat="1" applyFont="1" applyProtection="1"/>
    <xf numFmtId="0" fontId="10" fillId="0" borderId="8" xfId="0" applyFont="1" applyBorder="1" applyAlignment="1">
      <alignment horizontal="left" vertical="center"/>
    </xf>
    <xf numFmtId="0" fontId="0" fillId="9" borderId="0" xfId="0" applyFill="1"/>
    <xf numFmtId="0" fontId="0" fillId="9" borderId="0" xfId="0" applyFill="1" applyAlignment="1">
      <alignment horizontal="right" indent="1"/>
    </xf>
    <xf numFmtId="0" fontId="0" fillId="7" borderId="0" xfId="0" applyFill="1"/>
    <xf numFmtId="0" fontId="24" fillId="7" borderId="0" xfId="1" applyFont="1" applyFill="1" applyBorder="1" applyAlignment="1" applyProtection="1">
      <alignment horizontal="center" vertical="center" wrapText="1"/>
    </xf>
    <xf numFmtId="0" fontId="12" fillId="7" borderId="0" xfId="1" applyFont="1" applyFill="1" applyBorder="1" applyAlignment="1" applyProtection="1">
      <alignment horizontal="center" vertical="center"/>
    </xf>
    <xf numFmtId="0" fontId="12" fillId="7" borderId="0" xfId="0" applyFont="1" applyFill="1" applyAlignment="1">
      <alignment horizontal="center" vertical="center"/>
    </xf>
    <xf numFmtId="164" fontId="0" fillId="6" borderId="5" xfId="0" applyNumberFormat="1" applyFill="1" applyBorder="1" applyAlignment="1" applyProtection="1">
      <alignment horizontal="left" vertical="center" wrapText="1" indent="2"/>
      <protection locked="0"/>
    </xf>
    <xf numFmtId="164" fontId="0" fillId="6" borderId="5" xfId="0" applyNumberFormat="1" applyFill="1" applyBorder="1" applyAlignment="1" applyProtection="1">
      <alignment horizontal="center" vertical="center"/>
      <protection locked="0"/>
    </xf>
    <xf numFmtId="164" fontId="0" fillId="6" borderId="15" xfId="0" applyNumberFormat="1" applyFill="1" applyBorder="1" applyAlignment="1" applyProtection="1">
      <alignment horizontal="center" vertical="center"/>
      <protection locked="0"/>
    </xf>
    <xf numFmtId="164" fontId="25" fillId="0" borderId="25" xfId="0" quotePrefix="1" applyNumberFormat="1" applyFont="1" applyBorder="1" applyAlignment="1" applyProtection="1">
      <alignment horizontal="left" vertical="center" wrapText="1" indent="1"/>
      <protection locked="0"/>
    </xf>
    <xf numFmtId="164" fontId="25" fillId="0" borderId="30" xfId="0" quotePrefix="1" applyNumberFormat="1" applyFont="1" applyBorder="1" applyAlignment="1" applyProtection="1">
      <alignment horizontal="left" vertical="center" wrapText="1" indent="1"/>
      <protection locked="0"/>
    </xf>
    <xf numFmtId="14" fontId="25" fillId="0" borderId="30" xfId="0" quotePrefix="1" applyNumberFormat="1" applyFont="1" applyBorder="1" applyAlignment="1" applyProtection="1">
      <alignment horizontal="left" vertical="center" wrapText="1" indent="1"/>
      <protection locked="0"/>
    </xf>
    <xf numFmtId="164" fontId="25" fillId="0" borderId="36" xfId="0" quotePrefix="1" applyNumberFormat="1" applyFont="1" applyBorder="1" applyAlignment="1" applyProtection="1">
      <alignment horizontal="left" vertical="center" wrapText="1" indent="1"/>
      <protection locked="0"/>
    </xf>
    <xf numFmtId="14" fontId="25" fillId="0" borderId="36" xfId="0" quotePrefix="1" applyNumberFormat="1" applyFont="1" applyBorder="1" applyAlignment="1" applyProtection="1">
      <alignment horizontal="left" vertical="center" wrapText="1" indent="1"/>
      <protection locked="0"/>
    </xf>
    <xf numFmtId="0" fontId="0" fillId="9" borderId="0" xfId="0" applyFill="1" applyProtection="1">
      <protection hidden="1"/>
    </xf>
    <xf numFmtId="0" fontId="0" fillId="9" borderId="0" xfId="0" applyFill="1" applyAlignment="1" applyProtection="1">
      <alignment horizontal="right" indent="1"/>
      <protection hidden="1"/>
    </xf>
    <xf numFmtId="0" fontId="0" fillId="7" borderId="0" xfId="0" applyFill="1" applyProtection="1">
      <protection hidden="1"/>
    </xf>
    <xf numFmtId="0" fontId="24" fillId="7" borderId="0" xfId="1" applyFont="1" applyFill="1" applyBorder="1" applyAlignment="1" applyProtection="1">
      <alignment horizontal="center" vertical="center" wrapText="1"/>
      <protection hidden="1"/>
    </xf>
    <xf numFmtId="0" fontId="12" fillId="7" borderId="0" xfId="1" applyFont="1" applyFill="1" applyBorder="1" applyAlignment="1" applyProtection="1">
      <alignment horizontal="center" vertical="center"/>
      <protection hidden="1"/>
    </xf>
    <xf numFmtId="0" fontId="12" fillId="7" borderId="0" xfId="0" applyFont="1" applyFill="1" applyAlignment="1" applyProtection="1">
      <alignment horizontal="center" vertical="center"/>
      <protection hidden="1"/>
    </xf>
    <xf numFmtId="0" fontId="0" fillId="0" borderId="0" xfId="0" applyProtection="1">
      <protection hidden="1"/>
    </xf>
    <xf numFmtId="0" fontId="8" fillId="0" borderId="0" xfId="0" applyFont="1" applyProtection="1">
      <protection hidden="1"/>
    </xf>
    <xf numFmtId="0" fontId="3" fillId="0" borderId="0" xfId="0" applyFont="1" applyProtection="1">
      <protection hidden="1"/>
    </xf>
    <xf numFmtId="0" fontId="11" fillId="0" borderId="0" xfId="0" applyFont="1" applyProtection="1">
      <protection hidden="1"/>
    </xf>
    <xf numFmtId="0" fontId="22" fillId="0" borderId="0" xfId="0" applyFont="1" applyProtection="1">
      <protection hidden="1"/>
    </xf>
    <xf numFmtId="0" fontId="12" fillId="0" borderId="0" xfId="0" applyFont="1" applyProtection="1">
      <protection hidden="1"/>
    </xf>
    <xf numFmtId="164" fontId="8" fillId="0" borderId="0" xfId="0" applyNumberFormat="1" applyFont="1" applyProtection="1">
      <protection hidden="1"/>
    </xf>
    <xf numFmtId="0" fontId="8" fillId="0" borderId="3" xfId="0" applyFont="1" applyBorder="1" applyAlignment="1" applyProtection="1">
      <alignment horizontal="center" vertical="center" wrapText="1"/>
      <protection hidden="1"/>
    </xf>
    <xf numFmtId="164" fontId="8" fillId="0" borderId="0" xfId="0" applyNumberFormat="1" applyFont="1" applyAlignment="1" applyProtection="1">
      <alignment horizontal="center" vertical="center"/>
      <protection hidden="1"/>
    </xf>
    <xf numFmtId="0" fontId="7" fillId="0" borderId="0" xfId="0" applyFont="1" applyProtection="1">
      <protection hidden="1"/>
    </xf>
    <xf numFmtId="0" fontId="24" fillId="7" borderId="0" xfId="8" applyFont="1" applyFill="1" applyBorder="1" applyAlignment="1" applyProtection="1">
      <alignment horizontal="center" vertical="center" wrapText="1"/>
      <protection hidden="1"/>
    </xf>
    <xf numFmtId="0" fontId="12" fillId="7" borderId="0" xfId="8" applyFont="1" applyFill="1" applyBorder="1" applyAlignment="1" applyProtection="1">
      <alignment horizontal="center" vertical="center"/>
      <protection hidden="1"/>
    </xf>
    <xf numFmtId="0" fontId="12" fillId="7" borderId="0" xfId="7" applyFont="1" applyFill="1" applyAlignment="1" applyProtection="1">
      <alignment horizontal="center" vertical="center"/>
      <protection hidden="1"/>
    </xf>
    <xf numFmtId="0" fontId="24" fillId="0" borderId="0" xfId="8" applyFont="1" applyFill="1" applyBorder="1" applyAlignment="1" applyProtection="1">
      <alignment horizontal="center" vertical="center" wrapText="1"/>
      <protection hidden="1"/>
    </xf>
    <xf numFmtId="0" fontId="12" fillId="0" borderId="0" xfId="8" applyFont="1" applyFill="1" applyBorder="1" applyAlignment="1" applyProtection="1">
      <alignment horizontal="center" vertical="center"/>
      <protection hidden="1"/>
    </xf>
    <xf numFmtId="0" fontId="12" fillId="0" borderId="0" xfId="7" applyFont="1" applyAlignment="1" applyProtection="1">
      <alignment horizontal="center" vertical="center"/>
      <protection hidden="1"/>
    </xf>
    <xf numFmtId="0" fontId="11" fillId="9" borderId="0" xfId="7" applyFill="1" applyProtection="1">
      <protection hidden="1"/>
    </xf>
    <xf numFmtId="0" fontId="11" fillId="9" borderId="0" xfId="7" applyFill="1" applyAlignment="1" applyProtection="1">
      <alignment horizontal="right" indent="1"/>
      <protection hidden="1"/>
    </xf>
    <xf numFmtId="0" fontId="11" fillId="7" borderId="0" xfId="7" applyFill="1" applyProtection="1">
      <protection hidden="1"/>
    </xf>
    <xf numFmtId="0" fontId="11" fillId="0" borderId="0" xfId="7" applyProtection="1">
      <protection hidden="1"/>
    </xf>
    <xf numFmtId="0" fontId="45" fillId="0" borderId="0" xfId="7" applyFont="1" applyAlignment="1" applyProtection="1">
      <alignment vertical="center"/>
      <protection hidden="1"/>
    </xf>
    <xf numFmtId="0" fontId="45" fillId="0" borderId="0" xfId="7" applyFont="1" applyAlignment="1" applyProtection="1">
      <alignment vertical="center" wrapText="1"/>
      <protection hidden="1"/>
    </xf>
    <xf numFmtId="0" fontId="47" fillId="0" borderId="0" xfId="7" applyFont="1" applyAlignment="1" applyProtection="1">
      <alignment horizontal="left"/>
      <protection hidden="1"/>
    </xf>
    <xf numFmtId="0" fontId="11" fillId="0" borderId="0" xfId="7" applyAlignment="1" applyProtection="1">
      <alignment horizontal="left"/>
      <protection hidden="1"/>
    </xf>
    <xf numFmtId="0" fontId="11" fillId="0" borderId="0" xfId="7" applyAlignment="1" applyProtection="1">
      <alignment horizontal="left" vertical="center"/>
      <protection hidden="1"/>
    </xf>
    <xf numFmtId="0" fontId="44" fillId="0" borderId="0" xfId="8" applyAlignment="1" applyProtection="1">
      <alignment horizontal="left" vertical="center"/>
      <protection hidden="1"/>
    </xf>
    <xf numFmtId="0" fontId="19" fillId="7" borderId="0" xfId="0" applyFont="1" applyFill="1" applyAlignment="1" applyProtection="1">
      <alignment horizontal="center" vertical="center"/>
      <protection hidden="1"/>
    </xf>
    <xf numFmtId="0" fontId="48" fillId="2" borderId="14" xfId="7" applyFont="1" applyFill="1" applyBorder="1" applyAlignment="1" applyProtection="1">
      <alignment horizontal="left" vertical="center" indent="1"/>
      <protection hidden="1"/>
    </xf>
    <xf numFmtId="0" fontId="19" fillId="0" borderId="0" xfId="0" applyFont="1" applyAlignment="1" applyProtection="1">
      <alignment horizontal="center" vertical="center"/>
      <protection hidden="1"/>
    </xf>
    <xf numFmtId="0" fontId="48" fillId="0" borderId="0" xfId="7" applyFont="1" applyAlignment="1" applyProtection="1">
      <alignment horizontal="left" vertical="center" indent="1"/>
      <protection hidden="1"/>
    </xf>
    <xf numFmtId="0" fontId="48" fillId="2" borderId="43" xfId="7" applyFont="1" applyFill="1" applyBorder="1" applyAlignment="1" applyProtection="1">
      <alignment horizontal="left" vertical="center" indent="1"/>
      <protection hidden="1"/>
    </xf>
    <xf numFmtId="0" fontId="29" fillId="0" borderId="0" xfId="0" applyFont="1" applyProtection="1">
      <protection hidden="1"/>
    </xf>
    <xf numFmtId="0" fontId="43" fillId="0" borderId="0" xfId="0" applyFont="1" applyAlignment="1" applyProtection="1">
      <alignment horizontal="center" vertical="center" wrapText="1"/>
      <protection hidden="1"/>
    </xf>
    <xf numFmtId="9" fontId="3" fillId="0" borderId="0" xfId="0" applyNumberFormat="1" applyFont="1" applyProtection="1">
      <protection hidden="1"/>
    </xf>
    <xf numFmtId="9" fontId="3" fillId="0" borderId="0" xfId="5" applyFont="1" applyProtection="1">
      <protection hidden="1"/>
    </xf>
    <xf numFmtId="0" fontId="0" fillId="0" borderId="0" xfId="0" applyAlignment="1" applyProtection="1">
      <alignment vertical="top"/>
      <protection hidden="1"/>
    </xf>
    <xf numFmtId="0" fontId="38" fillId="0" borderId="0" xfId="0" applyFont="1" applyAlignment="1" applyProtection="1">
      <alignment vertical="top"/>
      <protection hidden="1"/>
    </xf>
    <xf numFmtId="0" fontId="25" fillId="0" borderId="0" xfId="0" applyFont="1" applyProtection="1">
      <protection hidden="1"/>
    </xf>
    <xf numFmtId="0" fontId="35" fillId="0" borderId="0" xfId="0" applyFont="1" applyProtection="1">
      <protection hidden="1"/>
    </xf>
    <xf numFmtId="0" fontId="15" fillId="0" borderId="10" xfId="0" applyFont="1" applyBorder="1" applyAlignment="1" applyProtection="1">
      <alignment vertical="center"/>
      <protection hidden="1"/>
    </xf>
    <xf numFmtId="0" fontId="2" fillId="0" borderId="0" xfId="0" applyFont="1" applyProtection="1">
      <protection hidden="1"/>
    </xf>
    <xf numFmtId="9" fontId="18" fillId="12" borderId="7" xfId="0" applyNumberFormat="1" applyFont="1" applyFill="1" applyBorder="1" applyAlignment="1" applyProtection="1">
      <alignment horizontal="center" vertical="center" wrapText="1"/>
      <protection hidden="1"/>
    </xf>
    <xf numFmtId="9" fontId="18" fillId="11" borderId="9" xfId="0" applyNumberFormat="1" applyFont="1" applyFill="1" applyBorder="1" applyAlignment="1" applyProtection="1">
      <alignment horizontal="center" vertical="center" wrapText="1"/>
      <protection hidden="1"/>
    </xf>
    <xf numFmtId="0" fontId="14" fillId="0" borderId="0" xfId="0" applyFont="1" applyAlignment="1" applyProtection="1">
      <alignment vertical="center"/>
      <protection hidden="1"/>
    </xf>
    <xf numFmtId="0" fontId="14" fillId="0" borderId="0" xfId="0" applyFont="1" applyAlignment="1" applyProtection="1">
      <alignment horizontal="left" vertical="center"/>
      <protection hidden="1"/>
    </xf>
    <xf numFmtId="0" fontId="25" fillId="2" borderId="7" xfId="0" applyFont="1" applyFill="1" applyBorder="1" applyAlignment="1" applyProtection="1">
      <alignment horizontal="center" vertical="center"/>
      <protection hidden="1"/>
    </xf>
    <xf numFmtId="0" fontId="30" fillId="10" borderId="19" xfId="0" applyFont="1" applyFill="1" applyBorder="1" applyAlignment="1" applyProtection="1">
      <alignment horizontal="left" vertical="center" wrapText="1" indent="1"/>
      <protection hidden="1"/>
    </xf>
    <xf numFmtId="0" fontId="30" fillId="10" borderId="7" xfId="0" applyFont="1" applyFill="1" applyBorder="1" applyAlignment="1" applyProtection="1">
      <alignment horizontal="left" vertical="center" wrapText="1" indent="1"/>
      <protection hidden="1"/>
    </xf>
    <xf numFmtId="0" fontId="31" fillId="2" borderId="31" xfId="0" applyFont="1" applyFill="1" applyBorder="1" applyAlignment="1" applyProtection="1">
      <alignment horizontal="center" vertical="center"/>
      <protection hidden="1"/>
    </xf>
    <xf numFmtId="9" fontId="25" fillId="8" borderId="31" xfId="5" applyFont="1" applyFill="1" applyBorder="1" applyAlignment="1" applyProtection="1">
      <alignment horizontal="center" vertical="center" wrapText="1"/>
      <protection hidden="1"/>
    </xf>
    <xf numFmtId="0" fontId="17" fillId="0" borderId="0" xfId="0" applyFont="1" applyProtection="1">
      <protection hidden="1"/>
    </xf>
    <xf numFmtId="0" fontId="0" fillId="3" borderId="0" xfId="0" applyFill="1" applyProtection="1">
      <protection hidden="1"/>
    </xf>
    <xf numFmtId="0" fontId="8" fillId="9" borderId="0" xfId="0" applyFont="1" applyFill="1" applyProtection="1">
      <protection hidden="1"/>
    </xf>
    <xf numFmtId="0" fontId="8" fillId="7" borderId="0" xfId="0" applyFont="1" applyFill="1" applyProtection="1">
      <protection hidden="1"/>
    </xf>
    <xf numFmtId="0" fontId="30" fillId="10" borderId="2" xfId="0" applyFont="1" applyFill="1" applyBorder="1" applyAlignment="1" applyProtection="1">
      <alignment horizontal="left" vertical="center" wrapText="1" indent="1"/>
      <protection hidden="1"/>
    </xf>
    <xf numFmtId="0" fontId="3" fillId="9" borderId="0" xfId="0" applyFont="1" applyFill="1" applyAlignment="1" applyProtection="1">
      <alignment horizontal="right" indent="1"/>
      <protection hidden="1"/>
    </xf>
    <xf numFmtId="0" fontId="3" fillId="9" borderId="0" xfId="0" applyFont="1" applyFill="1" applyProtection="1">
      <protection hidden="1"/>
    </xf>
    <xf numFmtId="0" fontId="3" fillId="7" borderId="0" xfId="0" applyFont="1" applyFill="1" applyProtection="1">
      <protection hidden="1"/>
    </xf>
    <xf numFmtId="0" fontId="24" fillId="0" borderId="0" xfId="0" quotePrefix="1" applyFont="1" applyProtection="1">
      <protection hidden="1"/>
    </xf>
    <xf numFmtId="0" fontId="25" fillId="5" borderId="25" xfId="5" applyNumberFormat="1" applyFont="1" applyFill="1" applyBorder="1" applyAlignment="1" applyProtection="1">
      <alignment horizontal="left" vertical="center" wrapText="1" indent="1"/>
      <protection hidden="1"/>
    </xf>
    <xf numFmtId="164" fontId="3" fillId="0" borderId="0" xfId="0" applyNumberFormat="1" applyFont="1" applyProtection="1">
      <protection hidden="1"/>
    </xf>
    <xf numFmtId="0" fontId="0" fillId="0" borderId="0" xfId="0" applyAlignment="1" applyProtection="1">
      <alignment horizontal="center" vertical="center"/>
      <protection hidden="1"/>
    </xf>
    <xf numFmtId="0" fontId="33" fillId="0" borderId="0" xfId="0" applyFont="1" applyAlignment="1" applyProtection="1">
      <alignment horizontal="left" vertical="center"/>
      <protection hidden="1"/>
    </xf>
    <xf numFmtId="0" fontId="0" fillId="0" borderId="0" xfId="0" applyAlignment="1" applyProtection="1">
      <alignment vertical="center"/>
      <protection hidden="1"/>
    </xf>
    <xf numFmtId="0" fontId="34" fillId="13" borderId="7" xfId="0" applyFont="1" applyFill="1" applyBorder="1" applyAlignment="1" applyProtection="1">
      <alignment horizontal="left" vertical="center" wrapText="1" indent="2"/>
      <protection hidden="1"/>
    </xf>
    <xf numFmtId="0" fontId="34" fillId="13" borderId="6" xfId="0" applyFont="1" applyFill="1" applyBorder="1" applyAlignment="1" applyProtection="1">
      <alignment horizontal="center" vertical="center" wrapText="1"/>
      <protection hidden="1"/>
    </xf>
    <xf numFmtId="0" fontId="34" fillId="14" borderId="9" xfId="0" applyFont="1" applyFill="1" applyBorder="1" applyAlignment="1" applyProtection="1">
      <alignment horizontal="left" vertical="center" wrapText="1" indent="2"/>
      <protection hidden="1"/>
    </xf>
    <xf numFmtId="0" fontId="34" fillId="14" borderId="6" xfId="0" applyFont="1" applyFill="1" applyBorder="1" applyAlignment="1" applyProtection="1">
      <alignment horizontal="center" vertical="center" wrapText="1"/>
      <protection hidden="1"/>
    </xf>
    <xf numFmtId="0" fontId="3" fillId="0" borderId="0" xfId="0" applyFont="1" applyAlignment="1" applyProtection="1">
      <alignment vertical="center"/>
      <protection hidden="1"/>
    </xf>
    <xf numFmtId="0" fontId="12" fillId="0" borderId="0" xfId="0" applyFont="1" applyAlignment="1" applyProtection="1">
      <alignment vertical="center"/>
      <protection hidden="1"/>
    </xf>
    <xf numFmtId="0" fontId="3" fillId="12" borderId="7" xfId="0" applyFont="1" applyFill="1" applyBorder="1" applyAlignment="1" applyProtection="1">
      <alignment horizontal="left" vertical="center" wrapText="1" indent="2"/>
      <protection hidden="1"/>
    </xf>
    <xf numFmtId="0" fontId="3" fillId="12" borderId="6" xfId="0" applyFont="1" applyFill="1" applyBorder="1" applyAlignment="1" applyProtection="1">
      <alignment horizontal="center" vertical="center"/>
      <protection hidden="1"/>
    </xf>
    <xf numFmtId="0" fontId="3" fillId="11" borderId="9" xfId="0" applyFont="1" applyFill="1" applyBorder="1" applyAlignment="1" applyProtection="1">
      <alignment horizontal="left" vertical="center" wrapText="1" indent="2"/>
      <protection hidden="1"/>
    </xf>
    <xf numFmtId="0" fontId="3" fillId="11" borderId="6" xfId="0" applyFont="1" applyFill="1" applyBorder="1" applyAlignment="1" applyProtection="1">
      <alignment horizontal="center" vertical="center" wrapText="1"/>
      <protection hidden="1"/>
    </xf>
    <xf numFmtId="0" fontId="11" fillId="0" borderId="0" xfId="0" applyFont="1" applyAlignment="1" applyProtection="1">
      <alignment vertical="center"/>
      <protection hidden="1"/>
    </xf>
    <xf numFmtId="0" fontId="7" fillId="0" borderId="0" xfId="0" applyFont="1" applyAlignment="1" applyProtection="1">
      <alignment horizontal="center" vertical="center"/>
      <protection hidden="1"/>
    </xf>
    <xf numFmtId="0" fontId="30" fillId="10" borderId="2" xfId="0" applyFont="1" applyFill="1" applyBorder="1" applyAlignment="1" applyProtection="1">
      <alignment horizontal="left" vertical="center" wrapText="1" indent="2"/>
      <protection hidden="1"/>
    </xf>
    <xf numFmtId="0" fontId="30" fillId="10" borderId="2" xfId="0" applyFont="1" applyFill="1" applyBorder="1" applyAlignment="1" applyProtection="1">
      <alignment horizontal="center" vertical="center"/>
      <protection hidden="1"/>
    </xf>
    <xf numFmtId="1" fontId="3" fillId="0" borderId="0" xfId="0" applyNumberFormat="1" applyFont="1" applyProtection="1">
      <protection hidden="1"/>
    </xf>
    <xf numFmtId="1" fontId="31" fillId="2" borderId="22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Alignment="1" applyProtection="1">
      <alignment horizontal="center"/>
      <protection hidden="1"/>
    </xf>
    <xf numFmtId="1" fontId="8" fillId="0" borderId="0" xfId="0" applyNumberFormat="1" applyFont="1" applyProtection="1">
      <protection hidden="1"/>
    </xf>
    <xf numFmtId="0" fontId="32" fillId="2" borderId="26" xfId="0" applyFont="1" applyFill="1" applyBorder="1" applyAlignment="1" applyProtection="1">
      <alignment horizontal="right" vertical="center" wrapText="1" indent="2"/>
      <protection hidden="1"/>
    </xf>
    <xf numFmtId="1" fontId="28" fillId="2" borderId="25" xfId="0" applyNumberFormat="1" applyFont="1" applyFill="1" applyBorder="1" applyAlignment="1" applyProtection="1">
      <alignment horizontal="center" vertical="center" wrapText="1"/>
      <protection hidden="1"/>
    </xf>
    <xf numFmtId="164" fontId="8" fillId="0" borderId="1" xfId="0" applyNumberFormat="1" applyFont="1" applyBorder="1" applyProtection="1">
      <protection hidden="1"/>
    </xf>
    <xf numFmtId="1" fontId="31" fillId="2" borderId="27" xfId="0" applyNumberFormat="1" applyFont="1" applyFill="1" applyBorder="1" applyAlignment="1" applyProtection="1">
      <alignment horizontal="center" vertical="center"/>
      <protection hidden="1"/>
    </xf>
    <xf numFmtId="14" fontId="0" fillId="0" borderId="44" xfId="0" applyNumberFormat="1" applyBorder="1" applyAlignment="1" applyProtection="1">
      <alignment horizontal="left" vertical="center" wrapText="1" indent="1"/>
      <protection locked="0"/>
    </xf>
    <xf numFmtId="14" fontId="0" fillId="0" borderId="29" xfId="0" applyNumberFormat="1" applyBorder="1" applyAlignment="1" applyProtection="1">
      <alignment horizontal="left" vertical="center" wrapText="1" indent="1"/>
      <protection locked="0"/>
    </xf>
    <xf numFmtId="14" fontId="0" fillId="0" borderId="28" xfId="0" applyNumberFormat="1" applyBorder="1" applyAlignment="1" applyProtection="1">
      <alignment horizontal="left" vertical="center" wrapText="1" indent="1"/>
      <protection locked="0"/>
    </xf>
    <xf numFmtId="14" fontId="0" fillId="0" borderId="21" xfId="0" applyNumberFormat="1" applyBorder="1" applyAlignment="1" applyProtection="1">
      <alignment horizontal="left" vertical="center" wrapText="1" indent="1"/>
      <protection locked="0"/>
    </xf>
    <xf numFmtId="0" fontId="3" fillId="0" borderId="0" xfId="0" applyFont="1" applyAlignment="1" applyProtection="1">
      <alignment horizontal="left"/>
      <protection hidden="1"/>
    </xf>
    <xf numFmtId="0" fontId="3" fillId="0" borderId="0" xfId="0" applyFont="1" applyAlignment="1" applyProtection="1">
      <alignment vertical="top"/>
      <protection hidden="1"/>
    </xf>
    <xf numFmtId="0" fontId="9" fillId="0" borderId="0" xfId="0" applyFont="1" applyAlignment="1" applyProtection="1">
      <alignment vertical="top"/>
      <protection hidden="1"/>
    </xf>
    <xf numFmtId="0" fontId="53" fillId="0" borderId="0" xfId="0" applyFont="1" applyProtection="1">
      <protection hidden="1"/>
    </xf>
    <xf numFmtId="0" fontId="54" fillId="0" borderId="19" xfId="0" applyFont="1" applyBorder="1" applyAlignment="1" applyProtection="1">
      <alignment horizontal="center"/>
      <protection hidden="1"/>
    </xf>
    <xf numFmtId="0" fontId="30" fillId="10" borderId="19" xfId="0" applyFont="1" applyFill="1" applyBorder="1" applyAlignment="1" applyProtection="1">
      <alignment horizontal="left" vertical="center" wrapText="1" indent="2"/>
      <protection hidden="1"/>
    </xf>
    <xf numFmtId="0" fontId="3" fillId="2" borderId="25" xfId="5" applyNumberFormat="1" applyFont="1" applyFill="1" applyBorder="1" applyAlignment="1" applyProtection="1">
      <alignment horizontal="left" vertical="center" indent="1"/>
      <protection hidden="1"/>
    </xf>
    <xf numFmtId="0" fontId="25" fillId="2" borderId="25" xfId="5" applyNumberFormat="1" applyFont="1" applyFill="1" applyBorder="1" applyAlignment="1" applyProtection="1">
      <alignment horizontal="left" vertical="center" indent="1"/>
      <protection hidden="1"/>
    </xf>
    <xf numFmtId="0" fontId="25" fillId="7" borderId="0" xfId="1" applyFont="1" applyFill="1" applyBorder="1" applyAlignment="1" applyProtection="1">
      <alignment horizontal="center" vertical="center" wrapText="1"/>
      <protection hidden="1"/>
    </xf>
    <xf numFmtId="0" fontId="3" fillId="7" borderId="0" xfId="1" applyFont="1" applyFill="1" applyBorder="1" applyAlignment="1" applyProtection="1">
      <alignment horizontal="center" vertical="center"/>
      <protection hidden="1"/>
    </xf>
    <xf numFmtId="0" fontId="3" fillId="7" borderId="0" xfId="0" applyFont="1" applyFill="1" applyAlignment="1" applyProtection="1">
      <alignment horizontal="center" vertical="center"/>
      <protection hidden="1"/>
    </xf>
    <xf numFmtId="0" fontId="3" fillId="0" borderId="0" xfId="0" quotePrefix="1" applyFont="1" applyProtection="1">
      <protection hidden="1"/>
    </xf>
    <xf numFmtId="0" fontId="25" fillId="0" borderId="35" xfId="5" applyNumberFormat="1" applyFont="1" applyFill="1" applyBorder="1" applyAlignment="1" applyProtection="1">
      <alignment horizontal="left" vertical="center" indent="1"/>
      <protection locked="0"/>
    </xf>
    <xf numFmtId="0" fontId="25" fillId="0" borderId="22" xfId="5" applyNumberFormat="1" applyFont="1" applyFill="1" applyBorder="1" applyAlignment="1" applyProtection="1">
      <alignment horizontal="left" vertical="center" indent="1"/>
      <protection locked="0"/>
    </xf>
    <xf numFmtId="0" fontId="25" fillId="0" borderId="34" xfId="0" quotePrefix="1" applyFont="1" applyBorder="1" applyAlignment="1" applyProtection="1">
      <alignment horizontal="left" vertical="center" wrapText="1" indent="1"/>
      <protection locked="0"/>
    </xf>
    <xf numFmtId="0" fontId="25" fillId="0" borderId="36" xfId="0" quotePrefix="1" applyFont="1" applyBorder="1" applyAlignment="1" applyProtection="1">
      <alignment horizontal="left" vertical="center" wrapText="1" indent="1"/>
      <protection locked="0"/>
    </xf>
    <xf numFmtId="0" fontId="25" fillId="0" borderId="30" xfId="0" quotePrefix="1" applyFont="1" applyBorder="1" applyAlignment="1" applyProtection="1">
      <alignment horizontal="left" vertical="center" wrapText="1" indent="1"/>
      <protection locked="0"/>
    </xf>
    <xf numFmtId="0" fontId="34" fillId="15" borderId="19" xfId="0" applyFont="1" applyFill="1" applyBorder="1" applyAlignment="1" applyProtection="1">
      <alignment horizontal="left" vertical="center" wrapText="1" indent="1"/>
      <protection hidden="1"/>
    </xf>
    <xf numFmtId="0" fontId="3" fillId="15" borderId="31" xfId="0" applyFont="1" applyFill="1" applyBorder="1" applyAlignment="1" applyProtection="1">
      <alignment horizontal="center" vertical="center"/>
      <protection hidden="1"/>
    </xf>
    <xf numFmtId="0" fontId="25" fillId="2" borderId="36" xfId="0" quotePrefix="1" applyFont="1" applyFill="1" applyBorder="1" applyAlignment="1" applyProtection="1">
      <alignment horizontal="left" vertical="center" wrapText="1" indent="1"/>
      <protection hidden="1"/>
    </xf>
    <xf numFmtId="0" fontId="25" fillId="2" borderId="30" xfId="0" quotePrefix="1" applyFont="1" applyFill="1" applyBorder="1" applyAlignment="1" applyProtection="1">
      <alignment horizontal="left" vertical="center" wrapText="1" indent="1"/>
      <protection hidden="1"/>
    </xf>
    <xf numFmtId="0" fontId="25" fillId="2" borderId="35" xfId="5" applyNumberFormat="1" applyFont="1" applyFill="1" applyBorder="1" applyAlignment="1" applyProtection="1">
      <alignment horizontal="left" vertical="center" indent="1"/>
      <protection hidden="1"/>
    </xf>
    <xf numFmtId="0" fontId="25" fillId="2" borderId="22" xfId="5" applyNumberFormat="1" applyFont="1" applyFill="1" applyBorder="1" applyAlignment="1" applyProtection="1">
      <alignment horizontal="left" vertical="center" indent="1"/>
      <protection hidden="1"/>
    </xf>
    <xf numFmtId="0" fontId="25" fillId="2" borderId="19" xfId="0" applyFont="1" applyFill="1" applyBorder="1" applyAlignment="1" applyProtection="1">
      <alignment horizontal="center" vertical="center"/>
      <protection hidden="1"/>
    </xf>
    <xf numFmtId="0" fontId="3" fillId="15" borderId="19" xfId="0" applyFont="1" applyFill="1" applyBorder="1" applyAlignment="1" applyProtection="1">
      <alignment horizontal="center" vertical="center"/>
      <protection hidden="1"/>
    </xf>
    <xf numFmtId="0" fontId="25" fillId="10" borderId="19" xfId="0" applyFont="1" applyFill="1" applyBorder="1" applyAlignment="1" applyProtection="1">
      <alignment horizontal="center" vertical="center"/>
      <protection hidden="1"/>
    </xf>
    <xf numFmtId="0" fontId="3" fillId="9" borderId="0" xfId="0" applyFont="1" applyFill="1" applyAlignment="1">
      <alignment horizontal="right" indent="1"/>
    </xf>
    <xf numFmtId="0" fontId="3" fillId="7" borderId="0" xfId="0" applyFont="1" applyFill="1"/>
    <xf numFmtId="0" fontId="3" fillId="9" borderId="0" xfId="0" applyFont="1" applyFill="1"/>
    <xf numFmtId="0" fontId="36" fillId="10" borderId="8" xfId="5" applyNumberFormat="1" applyFont="1" applyFill="1" applyBorder="1" applyAlignment="1" applyProtection="1">
      <alignment horizontal="left" vertical="center" wrapText="1" indent="1"/>
      <protection hidden="1"/>
    </xf>
    <xf numFmtId="0" fontId="25" fillId="10" borderId="7" xfId="0" applyFont="1" applyFill="1" applyBorder="1" applyAlignment="1" applyProtection="1">
      <alignment horizontal="center" vertical="center" wrapText="1"/>
      <protection hidden="1"/>
    </xf>
    <xf numFmtId="0" fontId="8" fillId="9" borderId="0" xfId="0" applyFont="1" applyFill="1" applyAlignment="1" applyProtection="1">
      <alignment horizontal="right" indent="1"/>
      <protection hidden="1"/>
    </xf>
    <xf numFmtId="0" fontId="22" fillId="7" borderId="0" xfId="0" applyFont="1" applyFill="1" applyAlignment="1" applyProtection="1">
      <alignment horizontal="center" vertical="center"/>
      <protection hidden="1"/>
    </xf>
    <xf numFmtId="0" fontId="19" fillId="0" borderId="19" xfId="0" applyFont="1" applyBorder="1" applyAlignment="1">
      <alignment horizontal="center"/>
    </xf>
    <xf numFmtId="0" fontId="19" fillId="4" borderId="2" xfId="0" applyFont="1" applyFill="1" applyBorder="1" applyAlignment="1">
      <alignment horizontal="left" vertical="center" wrapText="1" indent="1"/>
    </xf>
    <xf numFmtId="9" fontId="60" fillId="6" borderId="2" xfId="5" applyFont="1" applyFill="1" applyBorder="1" applyAlignment="1">
      <alignment horizontal="center" vertical="top"/>
    </xf>
    <xf numFmtId="0" fontId="30" fillId="0" borderId="10" xfId="0" applyFont="1" applyBorder="1" applyAlignment="1" applyProtection="1">
      <alignment vertical="center"/>
      <protection hidden="1"/>
    </xf>
    <xf numFmtId="0" fontId="51" fillId="0" borderId="10" xfId="0" applyFont="1" applyBorder="1" applyAlignment="1" applyProtection="1">
      <alignment vertical="center"/>
      <protection hidden="1"/>
    </xf>
    <xf numFmtId="0" fontId="62" fillId="10" borderId="2" xfId="0" applyFont="1" applyFill="1" applyBorder="1" applyAlignment="1" applyProtection="1">
      <alignment horizontal="left" vertical="center" wrapText="1" indent="1"/>
      <protection hidden="1"/>
    </xf>
    <xf numFmtId="0" fontId="8" fillId="10" borderId="19" xfId="0" applyFont="1" applyFill="1" applyBorder="1" applyAlignment="1" applyProtection="1">
      <alignment horizontal="left" vertical="center" wrapText="1" indent="1"/>
      <protection hidden="1"/>
    </xf>
    <xf numFmtId="0" fontId="8" fillId="10" borderId="7" xfId="0" applyFont="1" applyFill="1" applyBorder="1" applyAlignment="1" applyProtection="1">
      <alignment horizontal="left" vertical="center" wrapText="1" indent="1"/>
      <protection hidden="1"/>
    </xf>
    <xf numFmtId="0" fontId="25" fillId="10" borderId="19" xfId="0" applyFont="1" applyFill="1" applyBorder="1" applyAlignment="1" applyProtection="1">
      <alignment horizontal="left" vertical="center" wrapText="1" indent="1"/>
      <protection hidden="1"/>
    </xf>
    <xf numFmtId="0" fontId="25" fillId="10" borderId="7" xfId="0" applyFont="1" applyFill="1" applyBorder="1" applyAlignment="1" applyProtection="1">
      <alignment horizontal="left" vertical="center" wrapText="1" indent="1"/>
      <protection hidden="1"/>
    </xf>
    <xf numFmtId="0" fontId="51" fillId="0" borderId="0" xfId="0" applyFont="1" applyAlignment="1" applyProtection="1">
      <alignment vertical="center"/>
      <protection hidden="1"/>
    </xf>
    <xf numFmtId="0" fontId="25" fillId="0" borderId="14" xfId="0" applyFont="1" applyBorder="1" applyAlignment="1" applyProtection="1">
      <alignment horizontal="left" vertical="center" wrapText="1" indent="1"/>
      <protection hidden="1"/>
    </xf>
    <xf numFmtId="0" fontId="0" fillId="0" borderId="14" xfId="0" applyBorder="1" applyAlignment="1" applyProtection="1">
      <alignment horizontal="left" vertical="center" wrapText="1" indent="1"/>
      <protection hidden="1"/>
    </xf>
    <xf numFmtId="0" fontId="30" fillId="2" borderId="14" xfId="0" applyFont="1" applyFill="1" applyBorder="1" applyAlignment="1" applyProtection="1">
      <alignment horizontal="left" vertical="center" indent="1"/>
      <protection hidden="1"/>
    </xf>
    <xf numFmtId="0" fontId="0" fillId="2" borderId="14" xfId="0" applyFill="1" applyBorder="1" applyAlignment="1" applyProtection="1">
      <alignment horizontal="left" vertical="center" indent="1"/>
      <protection hidden="1"/>
    </xf>
    <xf numFmtId="9" fontId="8" fillId="0" borderId="0" xfId="0" applyNumberFormat="1" applyFont="1" applyProtection="1">
      <protection hidden="1"/>
    </xf>
    <xf numFmtId="9" fontId="8" fillId="0" borderId="0" xfId="5" applyFont="1" applyBorder="1" applyProtection="1">
      <protection hidden="1"/>
    </xf>
    <xf numFmtId="0" fontId="10" fillId="0" borderId="0" xfId="0" applyFont="1" applyAlignment="1">
      <alignment vertical="center"/>
    </xf>
    <xf numFmtId="0" fontId="63" fillId="2" borderId="14" xfId="5" applyNumberFormat="1" applyFont="1" applyFill="1" applyBorder="1" applyAlignment="1" applyProtection="1">
      <alignment horizontal="center" vertical="center"/>
      <protection hidden="1"/>
    </xf>
    <xf numFmtId="0" fontId="0" fillId="2" borderId="14" xfId="0" applyFill="1" applyBorder="1" applyAlignment="1" applyProtection="1">
      <alignment horizontal="left" vertical="center" wrapText="1" indent="1"/>
      <protection hidden="1"/>
    </xf>
    <xf numFmtId="0" fontId="11" fillId="2" borderId="14" xfId="7" applyFill="1" applyBorder="1" applyProtection="1">
      <protection hidden="1"/>
    </xf>
    <xf numFmtId="0" fontId="0" fillId="16" borderId="0" xfId="0" applyFill="1"/>
    <xf numFmtId="0" fontId="25" fillId="16" borderId="0" xfId="0" applyFont="1" applyFill="1" applyAlignment="1">
      <alignment vertical="center"/>
    </xf>
    <xf numFmtId="0" fontId="66" fillId="16" borderId="0" xfId="0" applyFont="1" applyFill="1" applyAlignment="1">
      <alignment horizontal="left" vertical="center" wrapText="1"/>
    </xf>
    <xf numFmtId="14" fontId="0" fillId="2" borderId="44" xfId="0" applyNumberFormat="1" applyFill="1" applyBorder="1" applyAlignment="1">
      <alignment horizontal="left" vertical="center" wrapText="1" indent="1"/>
    </xf>
    <xf numFmtId="14" fontId="0" fillId="2" borderId="29" xfId="0" applyNumberFormat="1" applyFill="1" applyBorder="1" applyAlignment="1">
      <alignment horizontal="left" vertical="center" wrapText="1" indent="1"/>
    </xf>
    <xf numFmtId="14" fontId="0" fillId="2" borderId="21" xfId="0" applyNumberFormat="1" applyFill="1" applyBorder="1" applyAlignment="1">
      <alignment horizontal="left" vertical="center" wrapText="1" indent="1"/>
    </xf>
    <xf numFmtId="164" fontId="0" fillId="2" borderId="5" xfId="0" applyNumberFormat="1" applyFill="1" applyBorder="1" applyAlignment="1">
      <alignment horizontal="left" vertical="center" wrapText="1" indent="2"/>
    </xf>
    <xf numFmtId="164" fontId="0" fillId="2" borderId="5" xfId="0" applyNumberFormat="1" applyFill="1" applyBorder="1" applyAlignment="1">
      <alignment horizontal="center" vertical="center"/>
    </xf>
    <xf numFmtId="164" fontId="0" fillId="2" borderId="15" xfId="0" applyNumberFormat="1" applyFill="1" applyBorder="1" applyAlignment="1">
      <alignment horizontal="center" vertical="center"/>
    </xf>
    <xf numFmtId="0" fontId="32" fillId="2" borderId="26" xfId="0" applyFont="1" applyFill="1" applyBorder="1" applyAlignment="1">
      <alignment horizontal="right" vertical="center" wrapText="1" indent="2"/>
    </xf>
    <xf numFmtId="164" fontId="0" fillId="6" borderId="5" xfId="0" applyNumberFormat="1" applyFill="1" applyBorder="1" applyAlignment="1">
      <alignment horizontal="left" vertical="center" wrapText="1" indent="2"/>
    </xf>
    <xf numFmtId="164" fontId="0" fillId="6" borderId="5" xfId="0" applyNumberFormat="1" applyFill="1" applyBorder="1" applyAlignment="1">
      <alignment horizontal="center" vertical="center"/>
    </xf>
    <xf numFmtId="164" fontId="0" fillId="6" borderId="15" xfId="0" applyNumberFormat="1" applyFill="1" applyBorder="1" applyAlignment="1">
      <alignment horizontal="center" vertical="center"/>
    </xf>
    <xf numFmtId="0" fontId="8" fillId="16" borderId="0" xfId="0" applyFont="1" applyFill="1"/>
    <xf numFmtId="0" fontId="8" fillId="0" borderId="0" xfId="0" applyFont="1" applyAlignment="1" applyProtection="1">
      <alignment vertical="center"/>
      <protection hidden="1"/>
    </xf>
    <xf numFmtId="0" fontId="22" fillId="0" borderId="0" xfId="0" applyFont="1" applyAlignment="1" applyProtection="1">
      <alignment vertical="center"/>
      <protection hidden="1"/>
    </xf>
    <xf numFmtId="0" fontId="3" fillId="16" borderId="0" xfId="0" applyFont="1" applyFill="1"/>
    <xf numFmtId="0" fontId="25" fillId="2" borderId="25" xfId="5" applyNumberFormat="1" applyFont="1" applyFill="1" applyBorder="1" applyAlignment="1" applyProtection="1">
      <alignment horizontal="left" vertical="center" wrapText="1" indent="1"/>
      <protection hidden="1"/>
    </xf>
    <xf numFmtId="164" fontId="25" fillId="2" borderId="25" xfId="0" quotePrefix="1" applyNumberFormat="1" applyFont="1" applyFill="1" applyBorder="1" applyAlignment="1">
      <alignment horizontal="left" vertical="center" wrapText="1" indent="1"/>
    </xf>
    <xf numFmtId="0" fontId="25" fillId="2" borderId="34" xfId="0" quotePrefix="1" applyFont="1" applyFill="1" applyBorder="1" applyAlignment="1">
      <alignment horizontal="left" vertical="center" wrapText="1" indent="1"/>
    </xf>
    <xf numFmtId="0" fontId="25" fillId="2" borderId="22" xfId="5" applyNumberFormat="1" applyFont="1" applyFill="1" applyBorder="1" applyAlignment="1" applyProtection="1">
      <alignment horizontal="left" vertical="center" indent="1"/>
    </xf>
    <xf numFmtId="0" fontId="25" fillId="2" borderId="30" xfId="0" quotePrefix="1" applyFont="1" applyFill="1" applyBorder="1" applyAlignment="1">
      <alignment horizontal="left" vertical="center" wrapText="1" indent="1"/>
    </xf>
    <xf numFmtId="14" fontId="25" fillId="2" borderId="30" xfId="0" quotePrefix="1" applyNumberFormat="1" applyFont="1" applyFill="1" applyBorder="1" applyAlignment="1">
      <alignment horizontal="left" vertical="center" wrapText="1" indent="1"/>
    </xf>
    <xf numFmtId="164" fontId="25" fillId="2" borderId="30" xfId="0" quotePrefix="1" applyNumberFormat="1" applyFont="1" applyFill="1" applyBorder="1" applyAlignment="1">
      <alignment horizontal="left" vertical="center" wrapText="1" indent="1"/>
    </xf>
    <xf numFmtId="0" fontId="25" fillId="2" borderId="35" xfId="5" applyNumberFormat="1" applyFont="1" applyFill="1" applyBorder="1" applyAlignment="1" applyProtection="1">
      <alignment horizontal="left" vertical="center" indent="1"/>
    </xf>
    <xf numFmtId="0" fontId="25" fillId="2" borderId="36" xfId="0" quotePrefix="1" applyFont="1" applyFill="1" applyBorder="1" applyAlignment="1">
      <alignment horizontal="left" vertical="center" wrapText="1" indent="1"/>
    </xf>
    <xf numFmtId="14" fontId="25" fillId="2" borderId="36" xfId="0" quotePrefix="1" applyNumberFormat="1" applyFont="1" applyFill="1" applyBorder="1" applyAlignment="1">
      <alignment horizontal="left" vertical="center" wrapText="1" indent="1"/>
    </xf>
    <xf numFmtId="164" fontId="25" fillId="2" borderId="36" xfId="0" quotePrefix="1" applyNumberFormat="1" applyFont="1" applyFill="1" applyBorder="1" applyAlignment="1">
      <alignment horizontal="left" vertical="center" wrapText="1" indent="1"/>
    </xf>
    <xf numFmtId="0" fontId="25" fillId="2" borderId="25" xfId="0" quotePrefix="1" applyFont="1" applyFill="1" applyBorder="1" applyAlignment="1">
      <alignment horizontal="left" vertical="center" wrapText="1" indent="1"/>
    </xf>
    <xf numFmtId="0" fontId="0" fillId="0" borderId="0" xfId="0" applyAlignment="1">
      <alignment horizontal="left" vertical="center"/>
    </xf>
    <xf numFmtId="0" fontId="44" fillId="0" borderId="0" xfId="8" applyAlignment="1" applyProtection="1">
      <alignment horizontal="left" vertical="center"/>
    </xf>
    <xf numFmtId="0" fontId="0" fillId="9" borderId="0" xfId="0" applyFill="1" applyProtection="1">
      <protection hidden="1"/>
    </xf>
    <xf numFmtId="0" fontId="28" fillId="2" borderId="16" xfId="0" applyFont="1" applyFill="1" applyBorder="1" applyAlignment="1">
      <alignment horizontal="left" vertical="center" wrapText="1" indent="1"/>
    </xf>
    <xf numFmtId="0" fontId="28" fillId="2" borderId="23" xfId="0" applyFont="1" applyFill="1" applyBorder="1" applyAlignment="1">
      <alignment horizontal="left" vertical="center" wrapText="1" indent="1"/>
    </xf>
    <xf numFmtId="0" fontId="28" fillId="2" borderId="24" xfId="0" applyFont="1" applyFill="1" applyBorder="1" applyAlignment="1">
      <alignment horizontal="left" vertical="center" wrapText="1" indent="1"/>
    </xf>
    <xf numFmtId="0" fontId="28" fillId="2" borderId="16" xfId="0" applyFont="1" applyFill="1" applyBorder="1" applyAlignment="1" applyProtection="1">
      <alignment horizontal="left" vertical="center" wrapText="1" indent="1"/>
      <protection hidden="1"/>
    </xf>
    <xf numFmtId="0" fontId="28" fillId="2" borderId="23" xfId="0" applyFont="1" applyFill="1" applyBorder="1" applyAlignment="1" applyProtection="1">
      <alignment horizontal="left" vertical="center" wrapText="1" indent="1"/>
      <protection hidden="1"/>
    </xf>
    <xf numFmtId="0" fontId="28" fillId="2" borderId="24" xfId="0" applyFont="1" applyFill="1" applyBorder="1" applyAlignment="1" applyProtection="1">
      <alignment horizontal="left" vertical="center" wrapText="1" indent="1"/>
      <protection hidden="1"/>
    </xf>
    <xf numFmtId="0" fontId="3" fillId="9" borderId="0" xfId="0" applyFont="1" applyFill="1" applyProtection="1">
      <protection hidden="1"/>
    </xf>
    <xf numFmtId="0" fontId="55" fillId="0" borderId="0" xfId="0" applyFont="1" applyAlignment="1" applyProtection="1">
      <alignment horizontal="left" wrapText="1"/>
      <protection hidden="1"/>
    </xf>
    <xf numFmtId="0" fontId="0" fillId="9" borderId="0" xfId="0" applyFill="1"/>
    <xf numFmtId="0" fontId="36" fillId="5" borderId="7" xfId="5" applyNumberFormat="1" applyFont="1" applyFill="1" applyBorder="1" applyAlignment="1" applyProtection="1">
      <alignment horizontal="left" vertical="center" wrapText="1" indent="1"/>
    </xf>
    <xf numFmtId="0" fontId="36" fillId="5" borderId="9" xfId="5" applyNumberFormat="1" applyFont="1" applyFill="1" applyBorder="1" applyAlignment="1" applyProtection="1">
      <alignment horizontal="left" vertical="center" wrapText="1" indent="1"/>
    </xf>
    <xf numFmtId="0" fontId="36" fillId="5" borderId="6" xfId="5" applyNumberFormat="1" applyFont="1" applyFill="1" applyBorder="1" applyAlignment="1" applyProtection="1">
      <alignment horizontal="left" vertical="center" wrapText="1" indent="1"/>
    </xf>
    <xf numFmtId="0" fontId="51" fillId="0" borderId="10" xfId="0" applyFont="1" applyBorder="1" applyAlignment="1">
      <alignment horizontal="left" vertical="center"/>
    </xf>
    <xf numFmtId="0" fontId="51" fillId="0" borderId="0" xfId="0" applyFont="1" applyAlignment="1">
      <alignment horizontal="left" vertical="center"/>
    </xf>
    <xf numFmtId="0" fontId="0" fillId="2" borderId="3" xfId="0" applyFill="1" applyBorder="1" applyAlignment="1">
      <alignment horizontal="left" vertical="center" wrapText="1" indent="1"/>
    </xf>
    <xf numFmtId="0" fontId="3" fillId="0" borderId="0" xfId="0" applyFont="1" applyAlignment="1">
      <alignment horizontal="center" vertical="center"/>
    </xf>
    <xf numFmtId="9" fontId="16" fillId="6" borderId="20" xfId="5" applyFont="1" applyFill="1" applyBorder="1" applyAlignment="1">
      <alignment horizontal="center" vertical="center"/>
    </xf>
    <xf numFmtId="9" fontId="16" fillId="6" borderId="4" xfId="5" applyFont="1" applyFill="1" applyBorder="1" applyAlignment="1">
      <alignment horizontal="center" vertical="center"/>
    </xf>
    <xf numFmtId="0" fontId="23" fillId="8" borderId="17" xfId="0" applyFont="1" applyFill="1" applyBorder="1" applyAlignment="1">
      <alignment horizontal="center" vertical="center" wrapText="1"/>
    </xf>
    <xf numFmtId="0" fontId="23" fillId="8" borderId="3" xfId="0" applyFont="1" applyFill="1" applyBorder="1" applyAlignment="1">
      <alignment horizontal="center" vertical="center" wrapText="1"/>
    </xf>
    <xf numFmtId="0" fontId="23" fillId="8" borderId="18" xfId="0" applyFont="1" applyFill="1" applyBorder="1" applyAlignment="1">
      <alignment horizontal="center" vertical="center" wrapText="1"/>
    </xf>
    <xf numFmtId="0" fontId="23" fillId="8" borderId="10" xfId="0" applyFont="1" applyFill="1" applyBorder="1" applyAlignment="1">
      <alignment horizontal="center" vertical="center" wrapText="1"/>
    </xf>
    <xf numFmtId="0" fontId="23" fillId="8" borderId="0" xfId="0" applyFont="1" applyFill="1" applyAlignment="1">
      <alignment horizontal="center" vertical="center" wrapText="1"/>
    </xf>
    <xf numFmtId="0" fontId="23" fillId="8" borderId="11" xfId="0" applyFont="1" applyFill="1" applyBorder="1" applyAlignment="1">
      <alignment horizontal="center" vertical="center" wrapText="1"/>
    </xf>
    <xf numFmtId="0" fontId="23" fillId="8" borderId="8" xfId="0" applyFont="1" applyFill="1" applyBorder="1" applyAlignment="1">
      <alignment horizontal="center" vertical="center" wrapText="1"/>
    </xf>
    <xf numFmtId="0" fontId="23" fillId="8" borderId="13" xfId="0" applyFont="1" applyFill="1" applyBorder="1" applyAlignment="1">
      <alignment horizontal="center" vertical="center" wrapText="1"/>
    </xf>
    <xf numFmtId="0" fontId="23" fillId="8" borderId="12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 indent="1"/>
    </xf>
    <xf numFmtId="0" fontId="0" fillId="0" borderId="9" xfId="0" applyBorder="1" applyAlignment="1">
      <alignment horizontal="left" vertical="center" wrapText="1" indent="1"/>
    </xf>
    <xf numFmtId="0" fontId="0" fillId="0" borderId="6" xfId="0" applyBorder="1" applyAlignment="1">
      <alignment horizontal="left" vertical="center" wrapText="1" indent="1"/>
    </xf>
    <xf numFmtId="0" fontId="59" fillId="5" borderId="8" xfId="5" applyNumberFormat="1" applyFont="1" applyFill="1" applyBorder="1" applyAlignment="1" applyProtection="1">
      <alignment horizontal="left" vertical="center" wrapText="1" indent="2"/>
    </xf>
    <xf numFmtId="0" fontId="59" fillId="5" borderId="12" xfId="5" applyNumberFormat="1" applyFont="1" applyFill="1" applyBorder="1" applyAlignment="1" applyProtection="1">
      <alignment horizontal="left" vertical="center" wrapText="1" indent="2"/>
    </xf>
    <xf numFmtId="0" fontId="36" fillId="5" borderId="8" xfId="5" applyNumberFormat="1" applyFont="1" applyFill="1" applyBorder="1" applyAlignment="1" applyProtection="1">
      <alignment horizontal="left" vertical="center" wrapText="1" indent="1"/>
    </xf>
    <xf numFmtId="0" fontId="36" fillId="5" borderId="12" xfId="5" applyNumberFormat="1" applyFont="1" applyFill="1" applyBorder="1" applyAlignment="1" applyProtection="1">
      <alignment horizontal="left" vertical="center" wrapText="1" indent="1"/>
    </xf>
    <xf numFmtId="0" fontId="58" fillId="5" borderId="8" xfId="5" applyNumberFormat="1" applyFont="1" applyFill="1" applyBorder="1" applyAlignment="1" applyProtection="1">
      <alignment horizontal="left" vertical="center" wrapText="1" indent="2"/>
    </xf>
    <xf numFmtId="0" fontId="58" fillId="5" borderId="12" xfId="5" applyNumberFormat="1" applyFont="1" applyFill="1" applyBorder="1" applyAlignment="1" applyProtection="1">
      <alignment horizontal="left" vertical="center" wrapText="1" indent="2"/>
    </xf>
    <xf numFmtId="0" fontId="14" fillId="0" borderId="8" xfId="0" applyFont="1" applyBorder="1" applyAlignment="1">
      <alignment horizontal="left" vertical="center"/>
    </xf>
    <xf numFmtId="0" fontId="14" fillId="0" borderId="12" xfId="0" applyFont="1" applyBorder="1" applyAlignment="1">
      <alignment horizontal="left" vertical="center"/>
    </xf>
    <xf numFmtId="1" fontId="13" fillId="5" borderId="10" xfId="0" applyNumberFormat="1" applyFont="1" applyFill="1" applyBorder="1" applyAlignment="1">
      <alignment horizontal="left" vertical="center" wrapText="1" indent="2"/>
    </xf>
    <xf numFmtId="0" fontId="13" fillId="5" borderId="0" xfId="0" applyFont="1" applyFill="1" applyAlignment="1">
      <alignment horizontal="left" vertical="center" wrapText="1" indent="2"/>
    </xf>
    <xf numFmtId="0" fontId="3" fillId="9" borderId="0" xfId="0" applyFont="1" applyFill="1"/>
    <xf numFmtId="0" fontId="14" fillId="0" borderId="17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25" fillId="8" borderId="2" xfId="0" applyFont="1" applyFill="1" applyBorder="1" applyAlignment="1">
      <alignment horizontal="left" vertical="center" wrapText="1" indent="1"/>
    </xf>
    <xf numFmtId="0" fontId="30" fillId="2" borderId="2" xfId="0" applyFont="1" applyFill="1" applyBorder="1" applyAlignment="1">
      <alignment horizontal="left" vertical="center" wrapText="1" indent="1"/>
    </xf>
    <xf numFmtId="9" fontId="25" fillId="8" borderId="7" xfId="5" applyFont="1" applyFill="1" applyBorder="1" applyAlignment="1" applyProtection="1">
      <alignment horizontal="left" vertical="center" wrapText="1" indent="1"/>
      <protection hidden="1"/>
    </xf>
    <xf numFmtId="9" fontId="25" fillId="8" borderId="9" xfId="5" applyFont="1" applyFill="1" applyBorder="1" applyAlignment="1" applyProtection="1">
      <alignment horizontal="left" vertical="center" wrapText="1" indent="1"/>
      <protection hidden="1"/>
    </xf>
    <xf numFmtId="9" fontId="25" fillId="8" borderId="6" xfId="5" applyFont="1" applyFill="1" applyBorder="1" applyAlignment="1" applyProtection="1">
      <alignment horizontal="left" vertical="center" wrapText="1" indent="1"/>
      <protection hidden="1"/>
    </xf>
    <xf numFmtId="0" fontId="25" fillId="10" borderId="7" xfId="0" applyFont="1" applyFill="1" applyBorder="1" applyAlignment="1" applyProtection="1">
      <alignment horizontal="center" vertical="center" wrapText="1"/>
      <protection hidden="1"/>
    </xf>
    <xf numFmtId="0" fontId="25" fillId="10" borderId="9" xfId="0" applyFont="1" applyFill="1" applyBorder="1" applyAlignment="1" applyProtection="1">
      <alignment horizontal="center" vertical="center" wrapText="1"/>
      <protection hidden="1"/>
    </xf>
    <xf numFmtId="0" fontId="25" fillId="10" borderId="6" xfId="0" applyFont="1" applyFill="1" applyBorder="1" applyAlignment="1" applyProtection="1">
      <alignment horizontal="center" vertical="center" wrapText="1"/>
      <protection hidden="1"/>
    </xf>
    <xf numFmtId="9" fontId="25" fillId="2" borderId="7" xfId="5" applyFont="1" applyFill="1" applyBorder="1" applyAlignment="1" applyProtection="1">
      <alignment horizontal="left" vertical="center" wrapText="1" indent="1"/>
      <protection hidden="1"/>
    </xf>
    <xf numFmtId="9" fontId="25" fillId="2" borderId="9" xfId="5" applyFont="1" applyFill="1" applyBorder="1" applyAlignment="1" applyProtection="1">
      <alignment horizontal="left" vertical="center" wrapText="1" indent="1"/>
      <protection hidden="1"/>
    </xf>
    <xf numFmtId="9" fontId="25" fillId="2" borderId="6" xfId="5" applyFont="1" applyFill="1" applyBorder="1" applyAlignment="1" applyProtection="1">
      <alignment horizontal="left" vertical="center" wrapText="1" indent="1"/>
      <protection hidden="1"/>
    </xf>
    <xf numFmtId="0" fontId="2" fillId="2" borderId="2" xfId="0" applyFont="1" applyFill="1" applyBorder="1" applyAlignment="1" applyProtection="1">
      <alignment horizontal="left" vertical="center" indent="1"/>
      <protection hidden="1"/>
    </xf>
    <xf numFmtId="0" fontId="25" fillId="5" borderId="8" xfId="5" applyNumberFormat="1" applyFont="1" applyFill="1" applyBorder="1" applyAlignment="1" applyProtection="1">
      <alignment horizontal="left" vertical="center" wrapText="1" indent="2"/>
      <protection hidden="1"/>
    </xf>
    <xf numFmtId="0" fontId="25" fillId="5" borderId="13" xfId="5" applyNumberFormat="1" applyFont="1" applyFill="1" applyBorder="1" applyAlignment="1" applyProtection="1">
      <alignment horizontal="left" vertical="center" wrapText="1" indent="2"/>
      <protection hidden="1"/>
    </xf>
    <xf numFmtId="0" fontId="25" fillId="5" borderId="12" xfId="5" applyNumberFormat="1" applyFont="1" applyFill="1" applyBorder="1" applyAlignment="1" applyProtection="1">
      <alignment horizontal="left" vertical="center" wrapText="1" indent="2"/>
      <protection hidden="1"/>
    </xf>
    <xf numFmtId="0" fontId="36" fillId="5" borderId="7" xfId="5" applyNumberFormat="1" applyFont="1" applyFill="1" applyBorder="1" applyAlignment="1" applyProtection="1">
      <alignment horizontal="left" vertical="center" wrapText="1" indent="1"/>
      <protection hidden="1"/>
    </xf>
    <xf numFmtId="0" fontId="36" fillId="5" borderId="9" xfId="5" applyNumberFormat="1" applyFont="1" applyFill="1" applyBorder="1" applyAlignment="1" applyProtection="1">
      <alignment horizontal="left" vertical="center" wrapText="1" indent="1"/>
      <protection hidden="1"/>
    </xf>
    <xf numFmtId="0" fontId="36" fillId="5" borderId="8" xfId="5" applyNumberFormat="1" applyFont="1" applyFill="1" applyBorder="1" applyAlignment="1" applyProtection="1">
      <alignment horizontal="left" vertical="center" wrapText="1" indent="1"/>
      <protection hidden="1"/>
    </xf>
    <xf numFmtId="0" fontId="36" fillId="5" borderId="13" xfId="5" applyNumberFormat="1" applyFont="1" applyFill="1" applyBorder="1" applyAlignment="1" applyProtection="1">
      <alignment horizontal="left" vertical="center" wrapText="1" indent="1"/>
      <protection hidden="1"/>
    </xf>
    <xf numFmtId="0" fontId="51" fillId="0" borderId="10" xfId="0" applyFont="1" applyBorder="1" applyAlignment="1" applyProtection="1">
      <alignment horizontal="left" vertical="center"/>
      <protection hidden="1"/>
    </xf>
    <xf numFmtId="0" fontId="51" fillId="0" borderId="0" xfId="0" applyFont="1" applyAlignment="1" applyProtection="1">
      <alignment horizontal="left" vertical="center"/>
      <protection hidden="1"/>
    </xf>
    <xf numFmtId="0" fontId="27" fillId="5" borderId="10" xfId="0" applyFont="1" applyFill="1" applyBorder="1" applyAlignment="1" applyProtection="1">
      <alignment horizontal="left" vertical="center" wrapText="1" indent="1"/>
      <protection hidden="1"/>
    </xf>
    <xf numFmtId="0" fontId="27" fillId="5" borderId="0" xfId="0" applyFont="1" applyFill="1" applyAlignment="1" applyProtection="1">
      <alignment horizontal="left" vertical="center" wrapText="1" indent="1"/>
      <protection hidden="1"/>
    </xf>
    <xf numFmtId="0" fontId="27" fillId="5" borderId="11" xfId="0" applyFont="1" applyFill="1" applyBorder="1" applyAlignment="1" applyProtection="1">
      <alignment horizontal="left" vertical="center" wrapText="1" indent="1"/>
      <protection hidden="1"/>
    </xf>
    <xf numFmtId="0" fontId="27" fillId="5" borderId="8" xfId="0" applyFont="1" applyFill="1" applyBorder="1" applyAlignment="1" applyProtection="1">
      <alignment horizontal="left" vertical="center" wrapText="1" indent="1"/>
      <protection hidden="1"/>
    </xf>
    <xf numFmtId="0" fontId="27" fillId="5" borderId="13" xfId="0" applyFont="1" applyFill="1" applyBorder="1" applyAlignment="1" applyProtection="1">
      <alignment horizontal="left" vertical="center" wrapText="1" indent="1"/>
      <protection hidden="1"/>
    </xf>
    <xf numFmtId="0" fontId="27" fillId="5" borderId="12" xfId="0" applyFont="1" applyFill="1" applyBorder="1" applyAlignment="1" applyProtection="1">
      <alignment horizontal="left" vertical="center" wrapText="1" indent="1"/>
      <protection hidden="1"/>
    </xf>
    <xf numFmtId="0" fontId="25" fillId="8" borderId="7" xfId="0" applyFont="1" applyFill="1" applyBorder="1" applyAlignment="1" applyProtection="1">
      <alignment horizontal="left" vertical="center" wrapText="1" indent="1"/>
      <protection hidden="1"/>
    </xf>
    <xf numFmtId="0" fontId="25" fillId="8" borderId="9" xfId="0" applyFont="1" applyFill="1" applyBorder="1" applyAlignment="1" applyProtection="1">
      <alignment horizontal="left" vertical="center" wrapText="1" indent="1"/>
      <protection hidden="1"/>
    </xf>
    <xf numFmtId="0" fontId="25" fillId="8" borderId="6" xfId="0" applyFont="1" applyFill="1" applyBorder="1" applyAlignment="1" applyProtection="1">
      <alignment horizontal="left" vertical="center" wrapText="1" indent="1"/>
      <protection hidden="1"/>
    </xf>
    <xf numFmtId="0" fontId="27" fillId="5" borderId="17" xfId="0" applyFont="1" applyFill="1" applyBorder="1" applyAlignment="1" applyProtection="1">
      <alignment horizontal="left" vertical="center" wrapText="1" indent="1"/>
      <protection hidden="1"/>
    </xf>
    <xf numFmtId="0" fontId="27" fillId="5" borderId="3" xfId="0" applyFont="1" applyFill="1" applyBorder="1" applyAlignment="1" applyProtection="1">
      <alignment horizontal="left" vertical="center" wrapText="1" indent="1"/>
      <protection hidden="1"/>
    </xf>
    <xf numFmtId="0" fontId="27" fillId="5" borderId="18" xfId="0" applyFont="1" applyFill="1" applyBorder="1" applyAlignment="1" applyProtection="1">
      <alignment horizontal="left" vertical="center" wrapText="1" indent="1"/>
      <protection hidden="1"/>
    </xf>
    <xf numFmtId="0" fontId="37" fillId="0" borderId="0" xfId="0" applyFont="1" applyAlignment="1" applyProtection="1">
      <alignment horizontal="left"/>
      <protection hidden="1"/>
    </xf>
    <xf numFmtId="0" fontId="36" fillId="10" borderId="8" xfId="5" applyNumberFormat="1" applyFont="1" applyFill="1" applyBorder="1" applyAlignment="1" applyProtection="1">
      <alignment horizontal="left" vertical="center" wrapText="1" indent="1"/>
      <protection hidden="1"/>
    </xf>
    <xf numFmtId="0" fontId="36" fillId="10" borderId="12" xfId="5" applyNumberFormat="1" applyFont="1" applyFill="1" applyBorder="1" applyAlignment="1" applyProtection="1">
      <alignment horizontal="left" vertical="center" wrapText="1" indent="1"/>
      <protection hidden="1"/>
    </xf>
    <xf numFmtId="0" fontId="51" fillId="0" borderId="0" xfId="0" applyFont="1" applyAlignment="1" applyProtection="1">
      <alignment vertical="center"/>
      <protection hidden="1"/>
    </xf>
    <xf numFmtId="0" fontId="39" fillId="0" borderId="0" xfId="0" applyFont="1" applyAlignment="1" applyProtection="1">
      <alignment vertical="center"/>
      <protection hidden="1"/>
    </xf>
    <xf numFmtId="0" fontId="41" fillId="0" borderId="0" xfId="0" applyFont="1" applyAlignment="1" applyProtection="1">
      <alignment vertical="center"/>
      <protection hidden="1"/>
    </xf>
    <xf numFmtId="0" fontId="30" fillId="10" borderId="2" xfId="0" applyFont="1" applyFill="1" applyBorder="1" applyAlignment="1" applyProtection="1">
      <alignment horizontal="left" vertical="center" wrapText="1" indent="1"/>
      <protection hidden="1"/>
    </xf>
    <xf numFmtId="9" fontId="60" fillId="6" borderId="7" xfId="5" applyFont="1" applyFill="1" applyBorder="1" applyAlignment="1">
      <alignment horizontal="center" vertical="top"/>
    </xf>
    <xf numFmtId="9" fontId="60" fillId="6" borderId="6" xfId="5" applyFont="1" applyFill="1" applyBorder="1" applyAlignment="1">
      <alignment horizontal="center" vertical="top"/>
    </xf>
    <xf numFmtId="0" fontId="30" fillId="10" borderId="17" xfId="0" applyFont="1" applyFill="1" applyBorder="1" applyAlignment="1" applyProtection="1">
      <alignment horizontal="left" vertical="center" wrapText="1" indent="1"/>
      <protection hidden="1"/>
    </xf>
    <xf numFmtId="0" fontId="30" fillId="10" borderId="3" xfId="0" applyFont="1" applyFill="1" applyBorder="1" applyAlignment="1" applyProtection="1">
      <alignment horizontal="left" vertical="center" wrapText="1" indent="1"/>
      <protection hidden="1"/>
    </xf>
    <xf numFmtId="0" fontId="30" fillId="10" borderId="18" xfId="0" applyFont="1" applyFill="1" applyBorder="1" applyAlignment="1" applyProtection="1">
      <alignment horizontal="left" vertical="center" wrapText="1" indent="1"/>
      <protection hidden="1"/>
    </xf>
    <xf numFmtId="0" fontId="30" fillId="10" borderId="10" xfId="0" applyFont="1" applyFill="1" applyBorder="1" applyAlignment="1" applyProtection="1">
      <alignment horizontal="left" vertical="center" wrapText="1" indent="1"/>
      <protection hidden="1"/>
    </xf>
    <xf numFmtId="0" fontId="30" fillId="10" borderId="0" xfId="0" applyFont="1" applyFill="1" applyAlignment="1" applyProtection="1">
      <alignment horizontal="left" vertical="center" wrapText="1" indent="1"/>
      <protection hidden="1"/>
    </xf>
    <xf numFmtId="0" fontId="30" fillId="10" borderId="11" xfId="0" applyFont="1" applyFill="1" applyBorder="1" applyAlignment="1" applyProtection="1">
      <alignment horizontal="left" vertical="center" wrapText="1" indent="1"/>
      <protection hidden="1"/>
    </xf>
    <xf numFmtId="9" fontId="61" fillId="6" borderId="20" xfId="5" applyFont="1" applyFill="1" applyBorder="1" applyAlignment="1" applyProtection="1">
      <alignment horizontal="center" vertical="center"/>
      <protection hidden="1"/>
    </xf>
    <xf numFmtId="9" fontId="61" fillId="6" borderId="4" xfId="5" applyFont="1" applyFill="1" applyBorder="1" applyAlignment="1" applyProtection="1">
      <alignment horizontal="center" vertical="center"/>
      <protection hidden="1"/>
    </xf>
    <xf numFmtId="0" fontId="25" fillId="10" borderId="8" xfId="0" applyFont="1" applyFill="1" applyBorder="1" applyAlignment="1" applyProtection="1">
      <alignment horizontal="left" vertical="center" wrapText="1" indent="1"/>
      <protection hidden="1"/>
    </xf>
    <xf numFmtId="0" fontId="25" fillId="10" borderId="13" xfId="0" applyFont="1" applyFill="1" applyBorder="1" applyAlignment="1" applyProtection="1">
      <alignment horizontal="left" vertical="center" wrapText="1" indent="1"/>
      <protection hidden="1"/>
    </xf>
    <xf numFmtId="0" fontId="25" fillId="10" borderId="12" xfId="0" applyFont="1" applyFill="1" applyBorder="1" applyAlignment="1" applyProtection="1">
      <alignment horizontal="left" vertical="center" wrapText="1" indent="1"/>
      <protection hidden="1"/>
    </xf>
    <xf numFmtId="0" fontId="25" fillId="10" borderId="19" xfId="0" applyFont="1" applyFill="1" applyBorder="1" applyAlignment="1" applyProtection="1">
      <alignment horizontal="center" vertical="center"/>
      <protection hidden="1"/>
    </xf>
    <xf numFmtId="0" fontId="2" fillId="2" borderId="32" xfId="0" applyFont="1" applyFill="1" applyBorder="1" applyAlignment="1" applyProtection="1">
      <alignment horizontal="center" vertical="center"/>
      <protection hidden="1"/>
    </xf>
    <xf numFmtId="0" fontId="2" fillId="2" borderId="33" xfId="0" applyFont="1" applyFill="1" applyBorder="1" applyAlignment="1" applyProtection="1">
      <alignment horizontal="center" vertical="center"/>
      <protection hidden="1"/>
    </xf>
    <xf numFmtId="0" fontId="2" fillId="2" borderId="6" xfId="0" applyFont="1" applyFill="1" applyBorder="1" applyAlignment="1" applyProtection="1">
      <alignment horizontal="left" vertical="center" indent="1"/>
      <protection hidden="1"/>
    </xf>
    <xf numFmtId="0" fontId="8" fillId="10" borderId="2" xfId="0" applyFont="1" applyFill="1" applyBorder="1" applyAlignment="1" applyProtection="1">
      <alignment horizontal="left" vertical="center" wrapText="1" indent="1"/>
      <protection hidden="1"/>
    </xf>
    <xf numFmtId="0" fontId="8" fillId="2" borderId="2" xfId="0" applyFont="1" applyFill="1" applyBorder="1" applyAlignment="1" applyProtection="1">
      <alignment horizontal="left" vertical="center" indent="1"/>
      <protection hidden="1"/>
    </xf>
    <xf numFmtId="0" fontId="25" fillId="10" borderId="2" xfId="0" applyFont="1" applyFill="1" applyBorder="1" applyAlignment="1" applyProtection="1">
      <alignment horizontal="center" vertical="center"/>
      <protection hidden="1"/>
    </xf>
    <xf numFmtId="9" fontId="8" fillId="8" borderId="2" xfId="5" applyFont="1" applyFill="1" applyBorder="1" applyAlignment="1" applyProtection="1">
      <alignment horizontal="left" vertical="center" wrapText="1" indent="1"/>
      <protection hidden="1"/>
    </xf>
    <xf numFmtId="0" fontId="42" fillId="0" borderId="0" xfId="0" applyFont="1" applyAlignment="1" applyProtection="1">
      <alignment vertical="center"/>
      <protection hidden="1"/>
    </xf>
    <xf numFmtId="0" fontId="0" fillId="0" borderId="37" xfId="0" applyBorder="1" applyAlignment="1" applyProtection="1">
      <alignment horizontal="left" vertical="center" wrapText="1" indent="1"/>
      <protection hidden="1"/>
    </xf>
    <xf numFmtId="0" fontId="0" fillId="0" borderId="38" xfId="0" applyBorder="1" applyAlignment="1" applyProtection="1">
      <alignment horizontal="left" vertical="center" wrapText="1" indent="1"/>
      <protection hidden="1"/>
    </xf>
    <xf numFmtId="0" fontId="0" fillId="0" borderId="39" xfId="0" applyBorder="1" applyAlignment="1" applyProtection="1">
      <alignment horizontal="left" vertical="center" wrapText="1" indent="1"/>
      <protection hidden="1"/>
    </xf>
    <xf numFmtId="0" fontId="0" fillId="0" borderId="40" xfId="0" applyBorder="1" applyAlignment="1" applyProtection="1">
      <alignment horizontal="left" vertical="center" wrapText="1" indent="1"/>
      <protection hidden="1"/>
    </xf>
    <xf numFmtId="0" fontId="0" fillId="0" borderId="41" xfId="0" applyBorder="1" applyAlignment="1" applyProtection="1">
      <alignment horizontal="left" vertical="center" wrapText="1" indent="1"/>
      <protection hidden="1"/>
    </xf>
    <xf numFmtId="0" fontId="0" fillId="0" borderId="42" xfId="0" applyBorder="1" applyAlignment="1" applyProtection="1">
      <alignment horizontal="left" vertical="center" wrapText="1" indent="1"/>
      <protection hidden="1"/>
    </xf>
    <xf numFmtId="9" fontId="64" fillId="6" borderId="37" xfId="5" applyFont="1" applyFill="1" applyBorder="1" applyAlignment="1" applyProtection="1">
      <alignment horizontal="center" vertical="center"/>
      <protection hidden="1"/>
    </xf>
    <xf numFmtId="9" fontId="64" fillId="6" borderId="38" xfId="5" applyFont="1" applyFill="1" applyBorder="1" applyAlignment="1" applyProtection="1">
      <alignment horizontal="center" vertical="center"/>
      <protection hidden="1"/>
    </xf>
    <xf numFmtId="9" fontId="64" fillId="6" borderId="39" xfId="5" applyFont="1" applyFill="1" applyBorder="1" applyAlignment="1" applyProtection="1">
      <alignment horizontal="center" vertical="center"/>
      <protection hidden="1"/>
    </xf>
    <xf numFmtId="9" fontId="64" fillId="6" borderId="40" xfId="5" applyFont="1" applyFill="1" applyBorder="1" applyAlignment="1" applyProtection="1">
      <alignment horizontal="center" vertical="center"/>
      <protection hidden="1"/>
    </xf>
    <xf numFmtId="9" fontId="64" fillId="6" borderId="41" xfId="5" applyFont="1" applyFill="1" applyBorder="1" applyAlignment="1" applyProtection="1">
      <alignment horizontal="center" vertical="center"/>
      <protection hidden="1"/>
    </xf>
    <xf numFmtId="9" fontId="64" fillId="6" borderId="42" xfId="5" applyFont="1" applyFill="1" applyBorder="1" applyAlignment="1" applyProtection="1">
      <alignment horizontal="center" vertical="center"/>
      <protection hidden="1"/>
    </xf>
    <xf numFmtId="0" fontId="8" fillId="9" borderId="0" xfId="0" applyFont="1" applyFill="1" applyProtection="1">
      <protection hidden="1"/>
    </xf>
    <xf numFmtId="0" fontId="0" fillId="0" borderId="14" xfId="7" applyFont="1" applyBorder="1" applyAlignment="1" applyProtection="1">
      <alignment horizontal="left" vertical="center" wrapText="1" indent="1"/>
      <protection hidden="1"/>
    </xf>
    <xf numFmtId="0" fontId="2" fillId="0" borderId="14" xfId="7" applyFont="1" applyBorder="1" applyAlignment="1" applyProtection="1">
      <alignment horizontal="left" vertical="center" wrapText="1" indent="1"/>
      <protection hidden="1"/>
    </xf>
    <xf numFmtId="0" fontId="49" fillId="0" borderId="0" xfId="7" applyFont="1" applyAlignment="1" applyProtection="1">
      <alignment horizontal="left" vertical="center" wrapText="1"/>
      <protection hidden="1"/>
    </xf>
    <xf numFmtId="0" fontId="50" fillId="0" borderId="0" xfId="7" applyFont="1" applyAlignment="1" applyProtection="1">
      <alignment horizontal="left" vertical="center" wrapText="1"/>
      <protection hidden="1"/>
    </xf>
    <xf numFmtId="0" fontId="11" fillId="9" borderId="0" xfId="7" applyFill="1" applyProtection="1">
      <protection hidden="1"/>
    </xf>
    <xf numFmtId="0" fontId="2" fillId="0" borderId="0" xfId="7" applyFont="1" applyAlignment="1" applyProtection="1">
      <alignment horizontal="left" vertical="center" wrapText="1"/>
      <protection hidden="1"/>
    </xf>
    <xf numFmtId="0" fontId="68" fillId="0" borderId="45" xfId="0" applyFont="1" applyBorder="1" applyAlignment="1">
      <alignment horizontal="left" vertical="center" wrapText="1" indent="9"/>
    </xf>
    <xf numFmtId="0" fontId="68" fillId="0" borderId="46" xfId="0" applyFont="1" applyBorder="1" applyAlignment="1">
      <alignment horizontal="left" vertical="center" wrapText="1" indent="9"/>
    </xf>
    <xf numFmtId="0" fontId="68" fillId="0" borderId="47" xfId="0" applyFont="1" applyBorder="1" applyAlignment="1">
      <alignment horizontal="left" vertical="center" wrapText="1" indent="9"/>
    </xf>
  </cellXfs>
  <cellStyles count="9">
    <cellStyle name="Hiperlink" xfId="1" builtinId="8"/>
    <cellStyle name="Hiperlink 2" xfId="2"/>
    <cellStyle name="Hiperlink 3" xfId="8"/>
    <cellStyle name="Hiperlink Visitado" xfId="6" builtinId="9" hidden="1"/>
    <cellStyle name="Normal" xfId="0" builtinId="0"/>
    <cellStyle name="Normal 2" xfId="3"/>
    <cellStyle name="Normal 3" xfId="4"/>
    <cellStyle name="Normal 4" xfId="7"/>
    <cellStyle name="Porcentagem" xfId="5" builtinId="5"/>
  </cellStyles>
  <dxfs count="109"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0462E"/>
        </patternFill>
      </fill>
    </dxf>
    <dxf>
      <font>
        <b/>
        <i val="0"/>
        <color theme="0"/>
      </font>
      <fill>
        <patternFill>
          <bgColor rgb="FF55B03E"/>
        </patternFill>
      </fill>
    </dxf>
    <dxf>
      <font>
        <b/>
        <i val="0"/>
        <color theme="0"/>
      </font>
      <fill>
        <patternFill>
          <bgColor rgb="FFFF9999"/>
        </patternFill>
      </fill>
    </dxf>
    <dxf>
      <font>
        <b/>
        <i val="0"/>
        <color theme="0"/>
      </font>
      <fill>
        <patternFill>
          <bgColor rgb="FFFF3333"/>
        </patternFill>
      </fill>
    </dxf>
    <dxf>
      <font>
        <b/>
        <i val="0"/>
        <color theme="0"/>
      </font>
      <fill>
        <patternFill>
          <bgColor rgb="FFFFCC00"/>
        </patternFill>
      </fill>
    </dxf>
    <dxf>
      <font>
        <b/>
        <i val="0"/>
        <color theme="0"/>
      </font>
      <fill>
        <patternFill>
          <bgColor rgb="FF66CC99"/>
        </patternFill>
      </fill>
    </dxf>
    <dxf>
      <font>
        <b/>
        <i val="0"/>
        <color theme="0"/>
      </font>
      <fill>
        <patternFill>
          <bgColor rgb="FF339933"/>
        </patternFill>
      </fill>
    </dxf>
    <dxf>
      <font>
        <color theme="1" tint="0.24994659260841701"/>
      </font>
      <fill>
        <patternFill>
          <bgColor rgb="FFEAEAEA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</border>
    </dxf>
    <dxf>
      <font>
        <b val="0"/>
        <i val="0"/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1" tint="0.24994659260841701"/>
      </font>
      <fill>
        <patternFill>
          <bgColor rgb="FFEAEAEA"/>
        </patternFill>
      </fill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0462E"/>
        </patternFill>
      </fill>
    </dxf>
    <dxf>
      <font>
        <b/>
        <i val="0"/>
        <color theme="0"/>
      </font>
      <fill>
        <patternFill>
          <bgColor rgb="FF55B03E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</border>
    </dxf>
    <dxf>
      <font>
        <b/>
        <i val="0"/>
        <color theme="0"/>
      </font>
      <fill>
        <patternFill>
          <bgColor rgb="FFFF9999"/>
        </patternFill>
      </fill>
    </dxf>
    <dxf>
      <font>
        <b/>
        <i val="0"/>
        <color theme="0"/>
      </font>
      <fill>
        <patternFill>
          <bgColor rgb="FFFF3333"/>
        </patternFill>
      </fill>
    </dxf>
    <dxf>
      <font>
        <b/>
        <i val="0"/>
        <color theme="0"/>
      </font>
      <fill>
        <patternFill patternType="solid">
          <bgColor rgb="FFFFCC00"/>
        </patternFill>
      </fill>
    </dxf>
    <dxf>
      <font>
        <b/>
        <i val="0"/>
        <color theme="0"/>
      </font>
      <fill>
        <patternFill>
          <bgColor rgb="FF66CC99"/>
        </patternFill>
      </fill>
    </dxf>
    <dxf>
      <font>
        <b/>
        <i val="0"/>
        <color theme="0"/>
      </font>
      <fill>
        <patternFill>
          <bgColor rgb="FF339933"/>
        </patternFill>
      </fill>
    </dxf>
    <dxf>
      <font>
        <b val="0"/>
        <i val="0"/>
        <color theme="0"/>
      </font>
      <fill>
        <patternFill>
          <bgColor rgb="FFF2B800"/>
        </patternFill>
      </fill>
    </dxf>
    <dxf>
      <font>
        <b val="0"/>
        <i val="0"/>
        <color theme="0"/>
      </font>
      <fill>
        <patternFill>
          <bgColor rgb="FF55B03E"/>
        </patternFill>
      </fill>
    </dxf>
    <dxf>
      <font>
        <b val="0"/>
        <i val="0"/>
        <color theme="0"/>
      </font>
      <fill>
        <patternFill>
          <bgColor rgb="FFF0462E"/>
        </patternFill>
      </fill>
    </dxf>
    <dxf>
      <font>
        <color theme="1" tint="0.24994659260841701"/>
      </font>
      <fill>
        <patternFill>
          <bgColor rgb="FFEAEAEA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</border>
    </dxf>
    <dxf>
      <font>
        <b val="0"/>
        <i val="0"/>
        <color theme="0"/>
      </font>
      <fill>
        <patternFill>
          <bgColor rgb="FFF2B800"/>
        </patternFill>
      </fill>
    </dxf>
    <dxf>
      <font>
        <b val="0"/>
        <i val="0"/>
        <color theme="0"/>
      </font>
      <fill>
        <patternFill>
          <bgColor rgb="FF55B03E"/>
        </patternFill>
      </fill>
    </dxf>
    <dxf>
      <font>
        <b val="0"/>
        <i val="0"/>
        <color theme="0"/>
      </font>
      <fill>
        <patternFill>
          <bgColor rgb="FFF0462E"/>
        </patternFill>
      </fill>
    </dxf>
    <dxf>
      <font>
        <color theme="1" tint="0.24994659260841701"/>
      </font>
      <fill>
        <patternFill>
          <bgColor rgb="FFEAEAEA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</border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0462E"/>
        </patternFill>
      </fill>
    </dxf>
    <dxf>
      <font>
        <b/>
        <i val="0"/>
        <color theme="0"/>
      </font>
      <fill>
        <patternFill>
          <bgColor rgb="FF55B03E"/>
        </patternFill>
      </fill>
    </dxf>
    <dxf>
      <font>
        <b/>
        <i val="0"/>
        <color theme="0"/>
      </font>
      <fill>
        <patternFill>
          <bgColor rgb="FFFF9999"/>
        </patternFill>
      </fill>
    </dxf>
    <dxf>
      <font>
        <b/>
        <i val="0"/>
        <color theme="0"/>
      </font>
      <fill>
        <patternFill>
          <bgColor rgb="FFFF3333"/>
        </patternFill>
      </fill>
    </dxf>
    <dxf>
      <font>
        <b/>
        <i val="0"/>
        <color theme="0"/>
      </font>
      <fill>
        <patternFill>
          <bgColor rgb="FFFFCC00"/>
        </patternFill>
      </fill>
    </dxf>
    <dxf>
      <font>
        <b/>
        <i val="0"/>
        <color theme="0"/>
      </font>
      <fill>
        <patternFill>
          <bgColor rgb="FF66CC99"/>
        </patternFill>
      </fill>
    </dxf>
    <dxf>
      <font>
        <b/>
        <i val="0"/>
        <color theme="0"/>
      </font>
      <fill>
        <patternFill>
          <bgColor rgb="FF339933"/>
        </patternFill>
      </fill>
    </dxf>
    <dxf>
      <font>
        <b/>
        <i val="0"/>
        <color theme="0"/>
      </font>
      <fill>
        <patternFill>
          <bgColor rgb="FFFF9999"/>
        </patternFill>
      </fill>
    </dxf>
    <dxf>
      <font>
        <b/>
        <i val="0"/>
        <color theme="0"/>
      </font>
      <fill>
        <patternFill>
          <bgColor rgb="FFFF3333"/>
        </patternFill>
      </fill>
    </dxf>
    <dxf>
      <font>
        <b/>
        <i val="0"/>
        <color theme="0"/>
      </font>
      <fill>
        <patternFill>
          <bgColor rgb="FFFFCC00"/>
        </patternFill>
      </fill>
    </dxf>
    <dxf>
      <font>
        <b/>
        <i val="0"/>
        <color theme="0"/>
      </font>
      <fill>
        <patternFill>
          <bgColor rgb="FF66CC99"/>
        </patternFill>
      </fill>
    </dxf>
    <dxf>
      <font>
        <b/>
        <i val="0"/>
        <color theme="0"/>
      </font>
      <fill>
        <patternFill>
          <bgColor rgb="FF339933"/>
        </patternFill>
      </fill>
    </dxf>
    <dxf>
      <font>
        <b/>
        <i val="0"/>
        <color theme="0"/>
      </font>
      <fill>
        <patternFill>
          <bgColor rgb="FFFF9999"/>
        </patternFill>
      </fill>
    </dxf>
    <dxf>
      <font>
        <b/>
        <i val="0"/>
        <color theme="0"/>
      </font>
      <fill>
        <patternFill>
          <bgColor rgb="FFFF3333"/>
        </patternFill>
      </fill>
    </dxf>
    <dxf>
      <font>
        <b/>
        <i val="0"/>
        <color theme="0"/>
      </font>
      <fill>
        <patternFill>
          <bgColor rgb="FFFFCC00"/>
        </patternFill>
      </fill>
    </dxf>
    <dxf>
      <font>
        <b/>
        <i val="0"/>
        <color theme="0"/>
      </font>
      <fill>
        <patternFill>
          <bgColor rgb="FF66CC99"/>
        </patternFill>
      </fill>
    </dxf>
    <dxf>
      <font>
        <b/>
        <i val="0"/>
        <color theme="0"/>
      </font>
      <fill>
        <patternFill>
          <bgColor rgb="FF339933"/>
        </patternFill>
      </fill>
    </dxf>
    <dxf>
      <font>
        <b val="0"/>
        <i val="0"/>
        <color theme="0"/>
      </font>
      <fill>
        <patternFill>
          <bgColor rgb="FF55B03E"/>
        </patternFill>
      </fill>
    </dxf>
    <dxf>
      <font>
        <b val="0"/>
        <i val="0"/>
        <color theme="0"/>
      </font>
      <fill>
        <patternFill>
          <bgColor rgb="FFF0462E"/>
        </patternFill>
      </fill>
    </dxf>
    <dxf>
      <font>
        <b val="0"/>
        <i val="0"/>
        <color theme="0"/>
      </font>
      <fill>
        <patternFill>
          <bgColor rgb="FFF0462E"/>
        </patternFill>
      </fill>
    </dxf>
    <dxf>
      <font>
        <b val="0"/>
        <i val="0"/>
        <color theme="0"/>
      </font>
      <fill>
        <patternFill>
          <bgColor rgb="FF55B03E"/>
        </patternFill>
      </fill>
    </dxf>
    <dxf>
      <font>
        <b val="0"/>
        <i val="0"/>
        <color theme="0"/>
      </font>
      <fill>
        <patternFill>
          <bgColor rgb="FFF2B800"/>
        </patternFill>
      </fill>
    </dxf>
    <dxf>
      <font>
        <b val="0"/>
        <i val="0"/>
        <color theme="0"/>
      </font>
      <fill>
        <patternFill>
          <bgColor rgb="FF55B03E"/>
        </patternFill>
      </fill>
    </dxf>
    <dxf>
      <font>
        <b val="0"/>
        <i val="0"/>
        <color theme="0"/>
      </font>
      <fill>
        <patternFill>
          <bgColor rgb="FFF0462E"/>
        </patternFill>
      </fill>
    </dxf>
    <dxf>
      <font>
        <b val="0"/>
        <i val="0"/>
        <color theme="0"/>
      </font>
      <fill>
        <patternFill>
          <bgColor rgb="FFF0462E"/>
        </patternFill>
      </fill>
    </dxf>
    <dxf>
      <font>
        <b val="0"/>
        <i val="0"/>
        <color theme="0"/>
      </font>
      <fill>
        <patternFill>
          <bgColor rgb="FF55B03E"/>
        </patternFill>
      </fill>
    </dxf>
    <dxf>
      <font>
        <b val="0"/>
        <i val="0"/>
        <color theme="0"/>
      </font>
      <fill>
        <patternFill>
          <bgColor rgb="FF6699CC"/>
        </patternFill>
      </fill>
    </dxf>
    <dxf>
      <font>
        <b val="0"/>
        <i val="0"/>
        <color theme="0"/>
      </font>
      <fill>
        <patternFill>
          <bgColor rgb="FF55B03E"/>
        </patternFill>
      </fill>
    </dxf>
    <dxf>
      <font>
        <b val="0"/>
        <i val="0"/>
        <color theme="0"/>
      </font>
      <fill>
        <patternFill>
          <bgColor rgb="FFF2B800"/>
        </patternFill>
      </fill>
    </dxf>
    <dxf>
      <font>
        <b val="0"/>
        <i val="0"/>
        <color theme="0"/>
      </font>
      <fill>
        <patternFill>
          <bgColor rgb="FFF0462E"/>
        </patternFill>
      </fill>
    </dxf>
    <dxf>
      <font>
        <b val="0"/>
        <i val="0"/>
        <color theme="0"/>
      </font>
      <fill>
        <patternFill>
          <bgColor rgb="FF55B03E"/>
        </patternFill>
      </fill>
    </dxf>
    <dxf>
      <font>
        <b val="0"/>
        <i val="0"/>
        <color theme="0"/>
      </font>
      <fill>
        <patternFill>
          <bgColor rgb="FF6699CC"/>
        </patternFill>
      </fill>
    </dxf>
    <dxf>
      <font>
        <b val="0"/>
        <i val="0"/>
        <color theme="0"/>
      </font>
      <fill>
        <patternFill>
          <bgColor rgb="FFF0462E"/>
        </patternFill>
      </fill>
    </dxf>
    <dxf>
      <font>
        <b val="0"/>
        <i val="0"/>
        <color theme="0"/>
      </font>
      <fill>
        <patternFill>
          <bgColor rgb="FFF2B800"/>
        </patternFill>
      </fill>
    </dxf>
    <dxf>
      <font>
        <color theme="0"/>
      </font>
      <fill>
        <patternFill>
          <bgColor rgb="FF55B03E"/>
        </patternFill>
      </fill>
    </dxf>
    <dxf>
      <font>
        <color theme="0"/>
      </font>
      <fill>
        <patternFill>
          <bgColor rgb="FF6699CC"/>
        </patternFill>
      </fill>
    </dxf>
    <dxf>
      <font>
        <color theme="0"/>
      </font>
      <fill>
        <patternFill>
          <bgColor rgb="FFF0462E"/>
        </patternFill>
      </fill>
    </dxf>
    <dxf>
      <font>
        <color theme="0"/>
      </font>
      <fill>
        <patternFill>
          <bgColor rgb="FFF2B600"/>
        </patternFill>
      </fill>
    </dxf>
    <dxf>
      <font>
        <b val="0"/>
        <i val="0"/>
        <color theme="0"/>
      </font>
      <fill>
        <patternFill>
          <bgColor rgb="FF6699CC"/>
        </patternFill>
      </fill>
    </dxf>
    <dxf>
      <font>
        <b val="0"/>
        <i val="0"/>
        <color theme="0"/>
      </font>
      <fill>
        <patternFill>
          <bgColor rgb="FF55B03E"/>
        </patternFill>
      </fill>
    </dxf>
    <dxf>
      <font>
        <b val="0"/>
        <i val="0"/>
        <color theme="0"/>
      </font>
      <fill>
        <patternFill>
          <bgColor rgb="FFF2B800"/>
        </patternFill>
      </fill>
    </dxf>
    <dxf>
      <font>
        <b val="0"/>
        <i val="0"/>
        <color theme="0"/>
      </font>
      <fill>
        <patternFill>
          <bgColor rgb="FFF0462E"/>
        </patternFill>
      </fill>
    </dxf>
    <dxf>
      <font>
        <b val="0"/>
        <i val="0"/>
        <color theme="0"/>
      </font>
      <fill>
        <patternFill>
          <bgColor rgb="FF55B03E"/>
        </patternFill>
      </fill>
    </dxf>
    <dxf>
      <font>
        <b val="0"/>
        <i val="0"/>
        <color theme="0"/>
      </font>
      <fill>
        <patternFill>
          <bgColor rgb="FF6699CC"/>
        </patternFill>
      </fill>
    </dxf>
    <dxf>
      <font>
        <b val="0"/>
        <i val="0"/>
        <color theme="0"/>
      </font>
      <fill>
        <patternFill>
          <bgColor rgb="FFF0462E"/>
        </patternFill>
      </fill>
    </dxf>
    <dxf>
      <font>
        <b val="0"/>
        <i val="0"/>
        <color theme="0"/>
      </font>
      <fill>
        <patternFill>
          <bgColor rgb="FFF2B800"/>
        </patternFill>
      </fill>
    </dxf>
    <dxf>
      <font>
        <color theme="0"/>
      </font>
      <fill>
        <patternFill>
          <bgColor rgb="FF55B03E"/>
        </patternFill>
      </fill>
    </dxf>
    <dxf>
      <font>
        <color theme="0"/>
      </font>
      <fill>
        <patternFill>
          <bgColor rgb="FF6699CC"/>
        </patternFill>
      </fill>
    </dxf>
    <dxf>
      <font>
        <color theme="0"/>
      </font>
      <fill>
        <patternFill>
          <bgColor rgb="FFF0462E"/>
        </patternFill>
      </fill>
    </dxf>
    <dxf>
      <font>
        <color theme="0"/>
      </font>
      <fill>
        <patternFill>
          <bgColor rgb="FFF2B600"/>
        </patternFill>
      </fill>
    </dxf>
    <dxf>
      <font>
        <b val="0"/>
        <i val="0"/>
        <color theme="0"/>
      </font>
      <fill>
        <patternFill>
          <bgColor rgb="FF6699CC"/>
        </patternFill>
      </fill>
    </dxf>
    <dxf>
      <font>
        <b val="0"/>
        <i val="0"/>
        <color theme="0"/>
      </font>
      <fill>
        <patternFill>
          <bgColor rgb="FF55B03E"/>
        </patternFill>
      </fill>
    </dxf>
    <dxf>
      <font>
        <b val="0"/>
        <i val="0"/>
        <color theme="0"/>
      </font>
      <fill>
        <patternFill>
          <bgColor rgb="FFF2B800"/>
        </patternFill>
      </fill>
    </dxf>
    <dxf>
      <font>
        <b val="0"/>
        <i val="0"/>
        <color theme="0"/>
      </font>
      <fill>
        <patternFill>
          <bgColor rgb="FFF0462E"/>
        </patternFill>
      </fill>
    </dxf>
    <dxf>
      <font>
        <b val="0"/>
        <i val="0"/>
        <color theme="0"/>
      </font>
      <fill>
        <patternFill>
          <bgColor rgb="FF6699CC"/>
        </patternFill>
      </fill>
    </dxf>
    <dxf>
      <font>
        <b val="0"/>
        <i val="0"/>
        <color theme="0"/>
      </font>
      <fill>
        <patternFill>
          <bgColor rgb="FF55B03E"/>
        </patternFill>
      </fill>
    </dxf>
    <dxf>
      <font>
        <b val="0"/>
        <i val="0"/>
        <color theme="0"/>
      </font>
      <fill>
        <patternFill>
          <bgColor rgb="FFF2B800"/>
        </patternFill>
      </fill>
    </dxf>
    <dxf>
      <font>
        <b val="0"/>
        <i val="0"/>
        <color theme="0"/>
      </font>
      <fill>
        <patternFill>
          <bgColor rgb="FFF0462E"/>
        </patternFill>
      </fill>
    </dxf>
    <dxf>
      <font>
        <color theme="0"/>
      </font>
      <fill>
        <patternFill>
          <bgColor rgb="FF55B03E"/>
        </patternFill>
      </fill>
    </dxf>
    <dxf>
      <font>
        <color theme="0"/>
      </font>
      <fill>
        <patternFill>
          <bgColor rgb="FF6699CC"/>
        </patternFill>
      </fill>
    </dxf>
    <dxf>
      <font>
        <color theme="0"/>
      </font>
      <fill>
        <patternFill>
          <bgColor rgb="FFF0462E"/>
        </patternFill>
      </fill>
    </dxf>
    <dxf>
      <font>
        <color theme="0"/>
      </font>
      <fill>
        <patternFill>
          <bgColor rgb="FFF2B600"/>
        </patternFill>
      </fill>
    </dxf>
    <dxf>
      <font>
        <b val="0"/>
        <i val="0"/>
        <color theme="0"/>
      </font>
      <fill>
        <patternFill>
          <bgColor rgb="FF6699CC"/>
        </patternFill>
      </fill>
    </dxf>
    <dxf>
      <font>
        <b val="0"/>
        <i val="0"/>
        <color theme="0"/>
      </font>
      <fill>
        <patternFill>
          <bgColor rgb="FF55B03E"/>
        </patternFill>
      </fill>
    </dxf>
    <dxf>
      <font>
        <b val="0"/>
        <i val="0"/>
        <color theme="0"/>
      </font>
      <fill>
        <patternFill>
          <bgColor rgb="FFF2B800"/>
        </patternFill>
      </fill>
    </dxf>
    <dxf>
      <font>
        <b val="0"/>
        <i val="0"/>
        <color theme="0"/>
      </font>
      <fill>
        <patternFill>
          <bgColor rgb="FFF0462E"/>
        </patternFill>
      </fill>
    </dxf>
    <dxf>
      <font>
        <b val="0"/>
        <i val="0"/>
        <color theme="0"/>
      </font>
      <fill>
        <patternFill>
          <bgColor rgb="FF6699CC"/>
        </patternFill>
      </fill>
    </dxf>
    <dxf>
      <font>
        <b val="0"/>
        <i val="0"/>
        <color theme="0"/>
      </font>
      <fill>
        <patternFill>
          <bgColor rgb="FF55B03E"/>
        </patternFill>
      </fill>
    </dxf>
    <dxf>
      <font>
        <b val="0"/>
        <i val="0"/>
        <color theme="0"/>
      </font>
      <fill>
        <patternFill>
          <bgColor rgb="FFF2B800"/>
        </patternFill>
      </fill>
    </dxf>
    <dxf>
      <font>
        <b val="0"/>
        <i val="0"/>
        <color theme="0"/>
      </font>
      <fill>
        <patternFill>
          <bgColor rgb="FFF0462E"/>
        </patternFill>
      </fill>
    </dxf>
    <dxf>
      <font>
        <color theme="0"/>
      </font>
      <fill>
        <patternFill>
          <bgColor rgb="FF55B03E"/>
        </patternFill>
      </fill>
    </dxf>
    <dxf>
      <font>
        <color theme="0"/>
      </font>
      <fill>
        <patternFill>
          <bgColor rgb="FF6699CC"/>
        </patternFill>
      </fill>
    </dxf>
    <dxf>
      <font>
        <color theme="0"/>
      </font>
      <fill>
        <patternFill>
          <bgColor rgb="FFF0462E"/>
        </patternFill>
      </fill>
    </dxf>
    <dxf>
      <font>
        <color theme="0"/>
      </font>
      <fill>
        <patternFill>
          <bgColor rgb="FFF2B600"/>
        </patternFill>
      </fill>
    </dxf>
  </dxfs>
  <tableStyles count="0" defaultTableStyle="TableStyleMedium2" defaultPivotStyle="PivotStyleLight16"/>
  <colors>
    <mruColors>
      <color rgb="FFFF9999"/>
      <color rgb="FFF0462E"/>
      <color rgb="FF55B03E"/>
      <color rgb="FF6699CC"/>
      <color rgb="FF339933"/>
      <color rgb="FFFF3333"/>
      <color rgb="FFFFCC00"/>
      <color rgb="FF66CC99"/>
      <color rgb="FFECF0F1"/>
      <color rgb="FFF2B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34963219829309411"/>
          <c:y val="9.8982422199444392E-2"/>
          <c:w val="0.29986737584954198"/>
          <c:h val="0.86375909295579356"/>
        </c:manualLayout>
      </c:layout>
      <c:radarChart>
        <c:radarStyle val="filled"/>
        <c:varyColors val="0"/>
        <c:ser>
          <c:idx val="0"/>
          <c:order val="0"/>
          <c:spPr>
            <a:solidFill>
              <a:srgbClr val="5B9BD5"/>
            </a:solidFill>
            <a:ln w="25400">
              <a:noFill/>
            </a:ln>
          </c:spPr>
          <c:cat>
            <c:strRef>
              <c:f>Rel_SWOT!$C$21:$C$24</c:f>
              <c:strCache>
                <c:ptCount val="4"/>
                <c:pt idx="0">
                  <c:v>Forças</c:v>
                </c:pt>
                <c:pt idx="1">
                  <c:v>Fraquezas</c:v>
                </c:pt>
                <c:pt idx="2">
                  <c:v>Oportunidades</c:v>
                </c:pt>
                <c:pt idx="3">
                  <c:v>Ameaças</c:v>
                </c:pt>
              </c:strCache>
            </c:strRef>
          </c:cat>
          <c:val>
            <c:numRef>
              <c:f>Rel_SWOT!$D$21:$D$24</c:f>
              <c:numCache>
                <c:formatCode>0</c:formatCode>
                <c:ptCount val="4"/>
                <c:pt idx="0">
                  <c:v>257</c:v>
                </c:pt>
                <c:pt idx="1">
                  <c:v>278</c:v>
                </c:pt>
                <c:pt idx="2">
                  <c:v>117</c:v>
                </c:pt>
                <c:pt idx="3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9C-45E5-B9BF-23B50B4E3C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24315056"/>
        <c:axId val="-1224308528"/>
      </c:radarChart>
      <c:catAx>
        <c:axId val="-1224315056"/>
        <c:scaling>
          <c:orientation val="minMax"/>
        </c:scaling>
        <c:delete val="0"/>
        <c:axPos val="b"/>
        <c:majorGridlines>
          <c:spPr>
            <a:ln w="6350">
              <a:noFill/>
            </a:ln>
          </c:spPr>
        </c:majorGridlines>
        <c:numFmt formatCode="General" sourceLinked="1"/>
        <c:majorTickMark val="out"/>
        <c:minorTickMark val="none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224308528"/>
        <c:crosses val="autoZero"/>
        <c:auto val="0"/>
        <c:lblAlgn val="ctr"/>
        <c:lblOffset val="100"/>
        <c:noMultiLvlLbl val="0"/>
      </c:catAx>
      <c:valAx>
        <c:axId val="-122430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22431505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ECF0F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36" footer="0.3149606200000003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55B03E"/>
            </a:solidFill>
            <a:ln w="25400">
              <a:noFill/>
            </a:ln>
          </c:spPr>
          <c:invertIfNegative val="0"/>
          <c:dPt>
            <c:idx val="4"/>
            <c:invertIfNegative val="0"/>
            <c:bubble3D val="0"/>
            <c:spPr>
              <a:solidFill>
                <a:srgbClr val="F0462E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1-E68A-482E-ACA3-3B3E00308E53}"/>
              </c:ext>
            </c:extLst>
          </c:dPt>
          <c:dLbls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Rel_PA!$R$8:$R$12</c:f>
              <c:strCache>
                <c:ptCount val="5"/>
                <c:pt idx="0">
                  <c:v>Aguardando</c:v>
                </c:pt>
                <c:pt idx="1">
                  <c:v>Adiantado</c:v>
                </c:pt>
                <c:pt idx="2">
                  <c:v>Em andamento</c:v>
                </c:pt>
                <c:pt idx="3">
                  <c:v>Concluído</c:v>
                </c:pt>
                <c:pt idx="4">
                  <c:v>Atrasado</c:v>
                </c:pt>
              </c:strCache>
            </c:strRef>
          </c:cat>
          <c:val>
            <c:numRef>
              <c:f>Rel_PA!$S$8:$S$12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8A-482E-ACA3-3B3E00308E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5"/>
        <c:axId val="-1224316144"/>
        <c:axId val="-1224318864"/>
      </c:barChart>
      <c:catAx>
        <c:axId val="-1224316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224318864"/>
        <c:crosses val="autoZero"/>
        <c:auto val="1"/>
        <c:lblAlgn val="ctr"/>
        <c:lblOffset val="100"/>
        <c:noMultiLvlLbl val="0"/>
      </c:catAx>
      <c:valAx>
        <c:axId val="-122431886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one"/>
        <c:crossAx val="-1224316144"/>
        <c:crosses val="autoZero"/>
        <c:crossBetween val="between"/>
      </c:valAx>
      <c:spPr>
        <a:solidFill>
          <a:srgbClr val="EAEAEA"/>
        </a:solidFill>
        <a:ln w="25400">
          <a:noFill/>
        </a:ln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36" footer="0.31496062000000036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Rel_PA!$R$4</c:f>
              <c:strCache>
                <c:ptCount val="1"/>
                <c:pt idx="0">
                  <c:v>No prazo</c:v>
                </c:pt>
              </c:strCache>
            </c:strRef>
          </c:tx>
          <c:spPr>
            <a:solidFill>
              <a:srgbClr val="55B03E"/>
            </a:solidFill>
          </c:spPr>
          <c:invertIfNegative val="0"/>
          <c:dLbls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1"/>
              <c:pt idx="0">
                <c:v>1</c:v>
              </c:pt>
            </c:numLit>
          </c:cat>
          <c:val>
            <c:numRef>
              <c:f>Rel_PA!$S$4</c:f>
              <c:numCache>
                <c:formatCode>General</c:formatCode>
                <c:ptCount val="1"/>
                <c:pt idx="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B9-46D8-9BB0-CE96444ECDD3}"/>
            </c:ext>
          </c:extLst>
        </c:ser>
        <c:ser>
          <c:idx val="1"/>
          <c:order val="1"/>
          <c:tx>
            <c:strRef>
              <c:f>Rel_PA!$R$5</c:f>
              <c:strCache>
                <c:ptCount val="1"/>
                <c:pt idx="0">
                  <c:v>Atrasado</c:v>
                </c:pt>
              </c:strCache>
            </c:strRef>
          </c:tx>
          <c:spPr>
            <a:solidFill>
              <a:srgbClr val="F0462E"/>
            </a:solidFill>
          </c:spPr>
          <c:invertIfNegative val="0"/>
          <c:dLbls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1"/>
              <c:pt idx="0">
                <c:v>1</c:v>
              </c:pt>
            </c:numLit>
          </c:cat>
          <c:val>
            <c:numRef>
              <c:f>Rel_PA!$S$5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B9-46D8-9BB0-CE96444ECD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5"/>
        <c:axId val="-1224314512"/>
        <c:axId val="-1224306352"/>
      </c:barChart>
      <c:catAx>
        <c:axId val="-12243145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-1224306352"/>
        <c:crosses val="autoZero"/>
        <c:auto val="1"/>
        <c:lblAlgn val="ctr"/>
        <c:lblOffset val="100"/>
        <c:noMultiLvlLbl val="0"/>
      </c:catAx>
      <c:valAx>
        <c:axId val="-122430635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one"/>
        <c:crossAx val="-1224314512"/>
        <c:crosses val="autoZero"/>
        <c:crossBetween val="between"/>
      </c:valAx>
      <c:spPr>
        <a:solidFill>
          <a:srgbClr val="EAEAEA"/>
        </a:solidFill>
        <a:ln w="25400">
          <a:noFill/>
        </a:ln>
      </c:spPr>
    </c:plotArea>
    <c:legend>
      <c:legendPos val="t"/>
      <c:overlay val="0"/>
    </c:legend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36" footer="0.31496062000000036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filled"/>
        <c:varyColors val="0"/>
        <c:ser>
          <c:idx val="0"/>
          <c:order val="0"/>
          <c:spPr>
            <a:solidFill>
              <a:srgbClr val="5B9BD5"/>
            </a:solidFill>
            <a:ln w="25400">
              <a:noFill/>
            </a:ln>
          </c:spPr>
          <c:cat>
            <c:strRef>
              <c:f>Rel_SWOT!$C$21:$C$24</c:f>
              <c:strCache>
                <c:ptCount val="4"/>
                <c:pt idx="0">
                  <c:v>Forças</c:v>
                </c:pt>
                <c:pt idx="1">
                  <c:v>Fraquezas</c:v>
                </c:pt>
                <c:pt idx="2">
                  <c:v>Oportunidades</c:v>
                </c:pt>
                <c:pt idx="3">
                  <c:v>Ameaças</c:v>
                </c:pt>
              </c:strCache>
            </c:strRef>
          </c:cat>
          <c:val>
            <c:numRef>
              <c:f>Rel_SWOT!$D$21:$D$24</c:f>
              <c:numCache>
                <c:formatCode>0</c:formatCode>
                <c:ptCount val="4"/>
                <c:pt idx="0">
                  <c:v>257</c:v>
                </c:pt>
                <c:pt idx="1">
                  <c:v>278</c:v>
                </c:pt>
                <c:pt idx="2">
                  <c:v>117</c:v>
                </c:pt>
                <c:pt idx="3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5D-499F-89D6-70E9DA2D3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24305264"/>
        <c:axId val="-1224317776"/>
      </c:radarChart>
      <c:catAx>
        <c:axId val="-1224305264"/>
        <c:scaling>
          <c:orientation val="minMax"/>
        </c:scaling>
        <c:delete val="0"/>
        <c:axPos val="b"/>
        <c:majorGridlines>
          <c:spPr>
            <a:ln w="6350">
              <a:noFill/>
            </a:ln>
          </c:spPr>
        </c:majorGridlines>
        <c:numFmt formatCode="General" sourceLinked="1"/>
        <c:majorTickMark val="out"/>
        <c:minorTickMark val="none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224317776"/>
        <c:crosses val="autoZero"/>
        <c:auto val="0"/>
        <c:lblAlgn val="ctr"/>
        <c:lblOffset val="100"/>
        <c:noMultiLvlLbl val="0"/>
      </c:catAx>
      <c:valAx>
        <c:axId val="-122431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22430526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ECF0F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36" footer="0.3149606200000003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444954306533767"/>
          <c:y val="0.15629189658379317"/>
          <c:w val="0.67557615585501762"/>
          <c:h val="0.71635885671771349"/>
        </c:manualLayout>
      </c:layout>
      <c:radarChart>
        <c:radarStyle val="filled"/>
        <c:varyColors val="0"/>
        <c:ser>
          <c:idx val="0"/>
          <c:order val="0"/>
          <c:spPr>
            <a:solidFill>
              <a:srgbClr val="5B9BD5"/>
            </a:solidFill>
            <a:ln w="25400">
              <a:noFill/>
            </a:ln>
          </c:spPr>
          <c:cat>
            <c:strRef>
              <c:f>Rel_SWOT!$C$21:$C$24</c:f>
              <c:strCache>
                <c:ptCount val="4"/>
                <c:pt idx="0">
                  <c:v>Forças</c:v>
                </c:pt>
                <c:pt idx="1">
                  <c:v>Fraquezas</c:v>
                </c:pt>
                <c:pt idx="2">
                  <c:v>Oportunidades</c:v>
                </c:pt>
                <c:pt idx="3">
                  <c:v>Ameaças</c:v>
                </c:pt>
              </c:strCache>
            </c:strRef>
          </c:cat>
          <c:val>
            <c:numRef>
              <c:f>Rel_SWOT!$D$21:$D$24</c:f>
              <c:numCache>
                <c:formatCode>0</c:formatCode>
                <c:ptCount val="4"/>
                <c:pt idx="0">
                  <c:v>257</c:v>
                </c:pt>
                <c:pt idx="1">
                  <c:v>278</c:v>
                </c:pt>
                <c:pt idx="2">
                  <c:v>117</c:v>
                </c:pt>
                <c:pt idx="3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38-43E2-ADAE-7D335B5799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24315056"/>
        <c:axId val="-1224308528"/>
      </c:radarChart>
      <c:catAx>
        <c:axId val="-1224315056"/>
        <c:scaling>
          <c:orientation val="minMax"/>
        </c:scaling>
        <c:delete val="1"/>
        <c:axPos val="b"/>
        <c:majorGridlines>
          <c:spPr>
            <a:ln w="6350">
              <a:noFill/>
            </a:ln>
          </c:spPr>
        </c:majorGridlines>
        <c:numFmt formatCode="General" sourceLinked="1"/>
        <c:majorTickMark val="out"/>
        <c:minorTickMark val="none"/>
        <c:tickLblPos val="nextTo"/>
        <c:crossAx val="-1224308528"/>
        <c:crosses val="autoZero"/>
        <c:auto val="0"/>
        <c:lblAlgn val="ctr"/>
        <c:lblOffset val="100"/>
        <c:noMultiLvlLbl val="0"/>
      </c:catAx>
      <c:valAx>
        <c:axId val="-122430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numFmt formatCode="0" sourceLinked="1"/>
        <c:majorTickMark val="out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224315056"/>
        <c:crosses val="autoZero"/>
        <c:crossBetween val="between"/>
        <c:majorUnit val="3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36" footer="0.31496062000000036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55B03E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448-4B70-9FF0-3D32815E109E}"/>
              </c:ext>
            </c:extLst>
          </c:dPt>
          <c:dPt>
            <c:idx val="1"/>
            <c:bubble3D val="0"/>
            <c:spPr>
              <a:solidFill>
                <a:srgbClr val="F0462E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448-4B70-9FF0-3D32815E109E}"/>
              </c:ext>
            </c:extLst>
          </c:dPt>
          <c:dPt>
            <c:idx val="2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448-4B70-9FF0-3D32815E109E}"/>
              </c:ext>
            </c:extLst>
          </c:dPt>
          <c:dPt>
            <c:idx val="3"/>
            <c:bubble3D val="0"/>
            <c:spPr>
              <a:solidFill>
                <a:srgbClr val="FF9999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448-4B70-9FF0-3D32815E109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Rel_SWOT!$C$15:$C$18</c:f>
              <c:strCache>
                <c:ptCount val="4"/>
                <c:pt idx="0">
                  <c:v>Forças</c:v>
                </c:pt>
                <c:pt idx="1">
                  <c:v>Fraquezas</c:v>
                </c:pt>
                <c:pt idx="2">
                  <c:v>Oportunidades</c:v>
                </c:pt>
                <c:pt idx="3">
                  <c:v>Ameaças</c:v>
                </c:pt>
              </c:strCache>
            </c:strRef>
          </c:cat>
          <c:val>
            <c:numRef>
              <c:f>Rel_SWOT!$D$15:$D$18</c:f>
              <c:numCache>
                <c:formatCode>0%</c:formatCode>
                <c:ptCount val="4"/>
                <c:pt idx="0">
                  <c:v>0.33376623376623377</c:v>
                </c:pt>
                <c:pt idx="1">
                  <c:v>0.36103896103896105</c:v>
                </c:pt>
                <c:pt idx="2">
                  <c:v>0.15194805194805194</c:v>
                </c:pt>
                <c:pt idx="3">
                  <c:v>0.15324675324675324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448-4B70-9FF0-3D32815E109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Rel_PA!$R$4</c:f>
              <c:strCache>
                <c:ptCount val="1"/>
                <c:pt idx="0">
                  <c:v>No prazo</c:v>
                </c:pt>
              </c:strCache>
            </c:strRef>
          </c:tx>
          <c:spPr>
            <a:solidFill>
              <a:srgbClr val="55B03E"/>
            </a:solidFill>
          </c:spPr>
          <c:invertIfNegative val="0"/>
          <c:dLbls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1"/>
              <c:pt idx="0">
                <c:v>1</c:v>
              </c:pt>
            </c:numLit>
          </c:cat>
          <c:val>
            <c:numRef>
              <c:f>Rel_PA!$S$4</c:f>
              <c:numCache>
                <c:formatCode>General</c:formatCode>
                <c:ptCount val="1"/>
                <c:pt idx="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B0-46BF-AAD6-F05FE5F068E9}"/>
            </c:ext>
          </c:extLst>
        </c:ser>
        <c:ser>
          <c:idx val="1"/>
          <c:order val="1"/>
          <c:tx>
            <c:strRef>
              <c:f>Rel_PA!$R$5</c:f>
              <c:strCache>
                <c:ptCount val="1"/>
                <c:pt idx="0">
                  <c:v>Atrasado</c:v>
                </c:pt>
              </c:strCache>
            </c:strRef>
          </c:tx>
          <c:spPr>
            <a:solidFill>
              <a:srgbClr val="F0462E"/>
            </a:solidFill>
          </c:spPr>
          <c:invertIfNegative val="0"/>
          <c:dLbls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General</c:formatCode>
              <c:ptCount val="1"/>
              <c:pt idx="0">
                <c:v>1</c:v>
              </c:pt>
            </c:numLit>
          </c:cat>
          <c:val>
            <c:numRef>
              <c:f>Rel_PA!$S$5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B0-46BF-AAD6-F05FE5F06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5"/>
        <c:axId val="-1224314512"/>
        <c:axId val="-1224306352"/>
      </c:barChart>
      <c:catAx>
        <c:axId val="-12243145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-1224306352"/>
        <c:crosses val="autoZero"/>
        <c:auto val="1"/>
        <c:lblAlgn val="ctr"/>
        <c:lblOffset val="100"/>
        <c:noMultiLvlLbl val="0"/>
      </c:catAx>
      <c:valAx>
        <c:axId val="-122430635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one"/>
        <c:crossAx val="-1224314512"/>
        <c:crosses val="autoZero"/>
        <c:crossBetween val="between"/>
      </c:valAx>
      <c:spPr>
        <a:solidFill>
          <a:srgbClr val="EAEAEA"/>
        </a:solidFill>
        <a:ln w="25400">
          <a:noFill/>
        </a:ln>
      </c:spPr>
    </c:plotArea>
    <c:legend>
      <c:legendPos val="b"/>
      <c:overlay val="0"/>
    </c:legend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36" footer="0.31496062000000036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55B03E"/>
            </a:solidFill>
            <a:ln w="25400">
              <a:noFill/>
            </a:ln>
          </c:spPr>
          <c:invertIfNegative val="0"/>
          <c:dPt>
            <c:idx val="4"/>
            <c:invertIfNegative val="0"/>
            <c:bubble3D val="0"/>
            <c:spPr>
              <a:solidFill>
                <a:srgbClr val="F0462E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1-A0DF-415D-94F2-448B2C6D4C65}"/>
              </c:ext>
            </c:extLst>
          </c:dPt>
          <c:dLbls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Rel_PA!$R$8:$R$12</c:f>
              <c:strCache>
                <c:ptCount val="5"/>
                <c:pt idx="0">
                  <c:v>Aguardando</c:v>
                </c:pt>
                <c:pt idx="1">
                  <c:v>Adiantado</c:v>
                </c:pt>
                <c:pt idx="2">
                  <c:v>Em andamento</c:v>
                </c:pt>
                <c:pt idx="3">
                  <c:v>Concluído</c:v>
                </c:pt>
                <c:pt idx="4">
                  <c:v>Atrasado</c:v>
                </c:pt>
              </c:strCache>
            </c:strRef>
          </c:cat>
          <c:val>
            <c:numRef>
              <c:f>Rel_PA!$S$8:$S$12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0DF-415D-94F2-448B2C6D4C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5"/>
        <c:axId val="-1224316144"/>
        <c:axId val="-1224318864"/>
      </c:barChart>
      <c:catAx>
        <c:axId val="-1224316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224318864"/>
        <c:crosses val="autoZero"/>
        <c:auto val="1"/>
        <c:lblAlgn val="ctr"/>
        <c:lblOffset val="100"/>
        <c:noMultiLvlLbl val="0"/>
      </c:catAx>
      <c:valAx>
        <c:axId val="-122431886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one"/>
        <c:crossAx val="-1224316144"/>
        <c:crosses val="autoZero"/>
        <c:crossBetween val="between"/>
      </c:valAx>
      <c:spPr>
        <a:solidFill>
          <a:srgbClr val="EAEAEA"/>
        </a:solidFill>
        <a:ln w="25400">
          <a:noFill/>
        </a:ln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36" footer="0.31496062000000036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Dash2!$P$5</c:f>
              <c:strCache>
                <c:ptCount val="1"/>
                <c:pt idx="0">
                  <c:v>Conforme</c:v>
                </c:pt>
              </c:strCache>
            </c:strRef>
          </c:tx>
          <c:spPr>
            <a:solidFill>
              <a:srgbClr val="55B03E"/>
            </a:solidFill>
          </c:spPr>
          <c:invertIfNegative val="0"/>
          <c:dLbls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Dash2!$O$6:$O$10</c:f>
              <c:strCache>
                <c:ptCount val="5"/>
                <c:pt idx="0">
                  <c:v>Finanças</c:v>
                </c:pt>
                <c:pt idx="1">
                  <c:v>Comercial</c:v>
                </c:pt>
                <c:pt idx="2">
                  <c:v>Recursos Humanos</c:v>
                </c:pt>
                <c:pt idx="3">
                  <c:v>Marketing</c:v>
                </c:pt>
                <c:pt idx="4">
                  <c:v>Tecnologia</c:v>
                </c:pt>
              </c:strCache>
            </c:strRef>
          </c:cat>
          <c:val>
            <c:numRef>
              <c:f>Dash2!$P$6:$P$10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02-4BD8-BBC3-B46D100EF1CD}"/>
            </c:ext>
          </c:extLst>
        </c:ser>
        <c:ser>
          <c:idx val="1"/>
          <c:order val="1"/>
          <c:tx>
            <c:strRef>
              <c:f>Dash2!$Q$5</c:f>
              <c:strCache>
                <c:ptCount val="1"/>
                <c:pt idx="0">
                  <c:v>Atrasado</c:v>
                </c:pt>
              </c:strCache>
            </c:strRef>
          </c:tx>
          <c:spPr>
            <a:solidFill>
              <a:srgbClr val="F0462E"/>
            </a:solidFill>
          </c:spPr>
          <c:invertIfNegative val="0"/>
          <c:dLbls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Dash2!$O$6:$O$10</c:f>
              <c:strCache>
                <c:ptCount val="5"/>
                <c:pt idx="0">
                  <c:v>Finanças</c:v>
                </c:pt>
                <c:pt idx="1">
                  <c:v>Comercial</c:v>
                </c:pt>
                <c:pt idx="2">
                  <c:v>Recursos Humanos</c:v>
                </c:pt>
                <c:pt idx="3">
                  <c:v>Marketing</c:v>
                </c:pt>
                <c:pt idx="4">
                  <c:v>Tecnologia</c:v>
                </c:pt>
              </c:strCache>
            </c:strRef>
          </c:cat>
          <c:val>
            <c:numRef>
              <c:f>Dash2!$Q$6:$Q$10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02-4BD8-BBC3-B46D100E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5"/>
        <c:axId val="-1224314512"/>
        <c:axId val="-1224306352"/>
      </c:barChart>
      <c:catAx>
        <c:axId val="-1224314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1224306352"/>
        <c:crosses val="autoZero"/>
        <c:auto val="1"/>
        <c:lblAlgn val="ctr"/>
        <c:lblOffset val="100"/>
        <c:noMultiLvlLbl val="0"/>
      </c:catAx>
      <c:valAx>
        <c:axId val="-122430635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one"/>
        <c:crossAx val="-1224314512"/>
        <c:crosses val="autoZero"/>
        <c:crossBetween val="between"/>
      </c:valAx>
      <c:spPr>
        <a:solidFill>
          <a:srgbClr val="EAEAEA"/>
        </a:solidFill>
        <a:ln w="25400">
          <a:noFill/>
        </a:ln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36" footer="0.31496062000000036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Rel_SWOT!A1"/><Relationship Id="rId3" Type="http://schemas.openxmlformats.org/officeDocument/2006/relationships/hyperlink" Target="#PA!A1"/><Relationship Id="rId7" Type="http://schemas.openxmlformats.org/officeDocument/2006/relationships/hyperlink" Target="#Cruzamento!A1"/><Relationship Id="rId12" Type="http://schemas.openxmlformats.org/officeDocument/2006/relationships/image" Target="../media/image1.png"/><Relationship Id="rId2" Type="http://schemas.openxmlformats.org/officeDocument/2006/relationships/hyperlink" Target="#Cadastro!A1"/><Relationship Id="rId1" Type="http://schemas.openxmlformats.org/officeDocument/2006/relationships/hyperlink" Target="#&#193;reas!A1"/><Relationship Id="rId6" Type="http://schemas.openxmlformats.org/officeDocument/2006/relationships/hyperlink" Target="#'Matriz SWOT'!A1"/><Relationship Id="rId11" Type="http://schemas.openxmlformats.org/officeDocument/2006/relationships/hyperlink" Target="https://www.youtube.com/watch?v=96_kcmPHM7E&amp;list=PLWta3T-QZpj61w3UuBhqvMNvpbfbDm_Ty" TargetMode="External"/><Relationship Id="rId5" Type="http://schemas.openxmlformats.org/officeDocument/2006/relationships/hyperlink" Target="#Oportunidades!A1"/><Relationship Id="rId10" Type="http://schemas.openxmlformats.org/officeDocument/2006/relationships/hyperlink" Target="#INI!A1"/><Relationship Id="rId4" Type="http://schemas.openxmlformats.org/officeDocument/2006/relationships/hyperlink" Target="#For&#231;as!A1"/><Relationship Id="rId9" Type="http://schemas.openxmlformats.org/officeDocument/2006/relationships/hyperlink" Target="#Dash1!A1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Rel_SWOT!A1"/><Relationship Id="rId3" Type="http://schemas.openxmlformats.org/officeDocument/2006/relationships/hyperlink" Target="#PA!A1"/><Relationship Id="rId7" Type="http://schemas.openxmlformats.org/officeDocument/2006/relationships/hyperlink" Target="#Cruzamento!A1"/><Relationship Id="rId12" Type="http://schemas.openxmlformats.org/officeDocument/2006/relationships/image" Target="../media/image1.png"/><Relationship Id="rId2" Type="http://schemas.openxmlformats.org/officeDocument/2006/relationships/hyperlink" Target="#Cadastro!A1"/><Relationship Id="rId1" Type="http://schemas.openxmlformats.org/officeDocument/2006/relationships/hyperlink" Target="#&#193;reas!A1"/><Relationship Id="rId6" Type="http://schemas.openxmlformats.org/officeDocument/2006/relationships/hyperlink" Target="#'Matriz SWOT'!A1"/><Relationship Id="rId11" Type="http://schemas.openxmlformats.org/officeDocument/2006/relationships/hyperlink" Target="https://www.youtube.com/watch?v=96_kcmPHM7E&amp;list=PLWta3T-QZpj61w3UuBhqvMNvpbfbDm_Ty" TargetMode="External"/><Relationship Id="rId5" Type="http://schemas.openxmlformats.org/officeDocument/2006/relationships/hyperlink" Target="#Oportunidades!A1"/><Relationship Id="rId10" Type="http://schemas.openxmlformats.org/officeDocument/2006/relationships/hyperlink" Target="#INI!A1"/><Relationship Id="rId4" Type="http://schemas.openxmlformats.org/officeDocument/2006/relationships/hyperlink" Target="#For&#231;as!A1"/><Relationship Id="rId9" Type="http://schemas.openxmlformats.org/officeDocument/2006/relationships/hyperlink" Target="#Dash1!A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Rel_SWOT!A1"/><Relationship Id="rId3" Type="http://schemas.openxmlformats.org/officeDocument/2006/relationships/hyperlink" Target="#PA!A1"/><Relationship Id="rId7" Type="http://schemas.openxmlformats.org/officeDocument/2006/relationships/hyperlink" Target="#Cruzamento!A1"/><Relationship Id="rId12" Type="http://schemas.openxmlformats.org/officeDocument/2006/relationships/image" Target="../media/image1.png"/><Relationship Id="rId2" Type="http://schemas.openxmlformats.org/officeDocument/2006/relationships/hyperlink" Target="#Fraquezas!A1"/><Relationship Id="rId1" Type="http://schemas.openxmlformats.org/officeDocument/2006/relationships/hyperlink" Target="#For&#231;as!A1"/><Relationship Id="rId6" Type="http://schemas.openxmlformats.org/officeDocument/2006/relationships/hyperlink" Target="#'Matriz SWOT'!A1"/><Relationship Id="rId11" Type="http://schemas.openxmlformats.org/officeDocument/2006/relationships/hyperlink" Target="https://www.youtube.com/watch?v=AVNe1eXq2AE&amp;index=2&amp;list=PLWta3T-QZpj61w3UuBhqvMNvpbfbDm_Ty" TargetMode="External"/><Relationship Id="rId5" Type="http://schemas.openxmlformats.org/officeDocument/2006/relationships/hyperlink" Target="#Oportunidades!A1"/><Relationship Id="rId10" Type="http://schemas.openxmlformats.org/officeDocument/2006/relationships/hyperlink" Target="#INI!A1"/><Relationship Id="rId4" Type="http://schemas.openxmlformats.org/officeDocument/2006/relationships/hyperlink" Target="#&#193;reas!A1"/><Relationship Id="rId9" Type="http://schemas.openxmlformats.org/officeDocument/2006/relationships/hyperlink" Target="#Dash1!A1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Rel_SWOT!A1"/><Relationship Id="rId3" Type="http://schemas.openxmlformats.org/officeDocument/2006/relationships/hyperlink" Target="#PA!A1"/><Relationship Id="rId7" Type="http://schemas.openxmlformats.org/officeDocument/2006/relationships/hyperlink" Target="#Cruzamento!A1"/><Relationship Id="rId12" Type="http://schemas.openxmlformats.org/officeDocument/2006/relationships/image" Target="../media/image1.png"/><Relationship Id="rId2" Type="http://schemas.openxmlformats.org/officeDocument/2006/relationships/hyperlink" Target="#Fraquezas!A1"/><Relationship Id="rId1" Type="http://schemas.openxmlformats.org/officeDocument/2006/relationships/hyperlink" Target="#For&#231;as!A1"/><Relationship Id="rId6" Type="http://schemas.openxmlformats.org/officeDocument/2006/relationships/hyperlink" Target="#'Matriz SWOT'!A1"/><Relationship Id="rId11" Type="http://schemas.openxmlformats.org/officeDocument/2006/relationships/hyperlink" Target="https://www.youtube.com/watch?v=AVNe1eXq2AE&amp;index=2&amp;list=PLWta3T-QZpj61w3UuBhqvMNvpbfbDm_Ty" TargetMode="External"/><Relationship Id="rId5" Type="http://schemas.openxmlformats.org/officeDocument/2006/relationships/hyperlink" Target="#Oportunidades!A1"/><Relationship Id="rId10" Type="http://schemas.openxmlformats.org/officeDocument/2006/relationships/hyperlink" Target="#INI!A1"/><Relationship Id="rId4" Type="http://schemas.openxmlformats.org/officeDocument/2006/relationships/hyperlink" Target="#&#193;reas!A1"/><Relationship Id="rId9" Type="http://schemas.openxmlformats.org/officeDocument/2006/relationships/hyperlink" Target="#Dash1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Rel_SWOT!A1"/><Relationship Id="rId3" Type="http://schemas.openxmlformats.org/officeDocument/2006/relationships/hyperlink" Target="#PA!A1"/><Relationship Id="rId7" Type="http://schemas.openxmlformats.org/officeDocument/2006/relationships/hyperlink" Target="#Cruzamento!A1"/><Relationship Id="rId12" Type="http://schemas.openxmlformats.org/officeDocument/2006/relationships/image" Target="../media/image1.png"/><Relationship Id="rId2" Type="http://schemas.openxmlformats.org/officeDocument/2006/relationships/hyperlink" Target="#Amea&#231;as!A1"/><Relationship Id="rId1" Type="http://schemas.openxmlformats.org/officeDocument/2006/relationships/hyperlink" Target="#Oportunidades!A1"/><Relationship Id="rId6" Type="http://schemas.openxmlformats.org/officeDocument/2006/relationships/hyperlink" Target="#'Matriz SWOT'!A1"/><Relationship Id="rId11" Type="http://schemas.openxmlformats.org/officeDocument/2006/relationships/hyperlink" Target="https://www.youtube.com/watch?v=AVNe1eXq2AE&amp;index=2&amp;list=PLWta3T-QZpj61w3UuBhqvMNvpbfbDm_Ty" TargetMode="External"/><Relationship Id="rId5" Type="http://schemas.openxmlformats.org/officeDocument/2006/relationships/hyperlink" Target="#For&#231;as!A1"/><Relationship Id="rId10" Type="http://schemas.openxmlformats.org/officeDocument/2006/relationships/hyperlink" Target="#INI!A1"/><Relationship Id="rId4" Type="http://schemas.openxmlformats.org/officeDocument/2006/relationships/hyperlink" Target="#&#193;reas!A1"/><Relationship Id="rId9" Type="http://schemas.openxmlformats.org/officeDocument/2006/relationships/hyperlink" Target="#Dash1!A1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Rel_SWOT!A1"/><Relationship Id="rId3" Type="http://schemas.openxmlformats.org/officeDocument/2006/relationships/hyperlink" Target="#PA!A1"/><Relationship Id="rId7" Type="http://schemas.openxmlformats.org/officeDocument/2006/relationships/hyperlink" Target="#Cruzamento!A1"/><Relationship Id="rId12" Type="http://schemas.openxmlformats.org/officeDocument/2006/relationships/image" Target="../media/image1.png"/><Relationship Id="rId2" Type="http://schemas.openxmlformats.org/officeDocument/2006/relationships/hyperlink" Target="#Amea&#231;as!A1"/><Relationship Id="rId1" Type="http://schemas.openxmlformats.org/officeDocument/2006/relationships/hyperlink" Target="#Oportunidades!A1"/><Relationship Id="rId6" Type="http://schemas.openxmlformats.org/officeDocument/2006/relationships/hyperlink" Target="#'Matriz SWOT'!A1"/><Relationship Id="rId11" Type="http://schemas.openxmlformats.org/officeDocument/2006/relationships/hyperlink" Target="https://www.youtube.com/watch?v=AVNe1eXq2AE&amp;index=2&amp;list=PLWta3T-QZpj61w3UuBhqvMNvpbfbDm_Ty" TargetMode="External"/><Relationship Id="rId5" Type="http://schemas.openxmlformats.org/officeDocument/2006/relationships/hyperlink" Target="#For&#231;as!A1"/><Relationship Id="rId10" Type="http://schemas.openxmlformats.org/officeDocument/2006/relationships/hyperlink" Target="#INI!A1"/><Relationship Id="rId4" Type="http://schemas.openxmlformats.org/officeDocument/2006/relationships/hyperlink" Target="#&#193;reas!A1"/><Relationship Id="rId9" Type="http://schemas.openxmlformats.org/officeDocument/2006/relationships/hyperlink" Target="#Dash1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Dash1!A1"/><Relationship Id="rId3" Type="http://schemas.openxmlformats.org/officeDocument/2006/relationships/hyperlink" Target="#&#193;reas!A1"/><Relationship Id="rId7" Type="http://schemas.openxmlformats.org/officeDocument/2006/relationships/hyperlink" Target="#Rel_SWOT!A1"/><Relationship Id="rId2" Type="http://schemas.openxmlformats.org/officeDocument/2006/relationships/hyperlink" Target="#PA!A1"/><Relationship Id="rId1" Type="http://schemas.openxmlformats.org/officeDocument/2006/relationships/hyperlink" Target="#'Matriz SWOT'!A1"/><Relationship Id="rId6" Type="http://schemas.openxmlformats.org/officeDocument/2006/relationships/hyperlink" Target="#Cruzamento!A1"/><Relationship Id="rId11" Type="http://schemas.openxmlformats.org/officeDocument/2006/relationships/image" Target="../media/image1.png"/><Relationship Id="rId5" Type="http://schemas.openxmlformats.org/officeDocument/2006/relationships/hyperlink" Target="#Oportunidades!A1"/><Relationship Id="rId10" Type="http://schemas.openxmlformats.org/officeDocument/2006/relationships/hyperlink" Target="https://www.youtube.com/watch?v=8XU0PW4kWp0&amp;list=PLWta3T-QZpj61w3UuBhqvMNvpbfbDm_Ty&amp;index=3" TargetMode="External"/><Relationship Id="rId4" Type="http://schemas.openxmlformats.org/officeDocument/2006/relationships/hyperlink" Target="#For&#231;as!A1"/><Relationship Id="rId9" Type="http://schemas.openxmlformats.org/officeDocument/2006/relationships/hyperlink" Target="#INI!A1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Dash1!A1"/><Relationship Id="rId3" Type="http://schemas.openxmlformats.org/officeDocument/2006/relationships/hyperlink" Target="#&#193;reas!A1"/><Relationship Id="rId7" Type="http://schemas.openxmlformats.org/officeDocument/2006/relationships/hyperlink" Target="#Rel_SWOT!A1"/><Relationship Id="rId2" Type="http://schemas.openxmlformats.org/officeDocument/2006/relationships/hyperlink" Target="#PA!A1"/><Relationship Id="rId1" Type="http://schemas.openxmlformats.org/officeDocument/2006/relationships/hyperlink" Target="#Cruzamento!A1"/><Relationship Id="rId6" Type="http://schemas.openxmlformats.org/officeDocument/2006/relationships/hyperlink" Target="#'Matriz SWOT'!A1"/><Relationship Id="rId11" Type="http://schemas.openxmlformats.org/officeDocument/2006/relationships/image" Target="../media/image1.png"/><Relationship Id="rId5" Type="http://schemas.openxmlformats.org/officeDocument/2006/relationships/hyperlink" Target="#Oportunidades!A1"/><Relationship Id="rId10" Type="http://schemas.openxmlformats.org/officeDocument/2006/relationships/hyperlink" Target="https://www.youtube.com/watch?v=uD0RD4M8tN8&amp;index=4&amp;list=PLWta3T-QZpj61w3UuBhqvMNvpbfbDm_Ty" TargetMode="External"/><Relationship Id="rId4" Type="http://schemas.openxmlformats.org/officeDocument/2006/relationships/hyperlink" Target="#For&#231;as!A1"/><Relationship Id="rId9" Type="http://schemas.openxmlformats.org/officeDocument/2006/relationships/hyperlink" Target="#INI!A1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#Dash1!A1"/><Relationship Id="rId3" Type="http://schemas.openxmlformats.org/officeDocument/2006/relationships/hyperlink" Target="#For&#231;as!A1"/><Relationship Id="rId7" Type="http://schemas.openxmlformats.org/officeDocument/2006/relationships/hyperlink" Target="#Rel_SWOT!A1"/><Relationship Id="rId2" Type="http://schemas.openxmlformats.org/officeDocument/2006/relationships/hyperlink" Target="#&#193;reas!A1"/><Relationship Id="rId1" Type="http://schemas.openxmlformats.org/officeDocument/2006/relationships/hyperlink" Target="#PA!A1"/><Relationship Id="rId6" Type="http://schemas.openxmlformats.org/officeDocument/2006/relationships/hyperlink" Target="#Cruzamento!A1"/><Relationship Id="rId11" Type="http://schemas.openxmlformats.org/officeDocument/2006/relationships/image" Target="../media/image1.png"/><Relationship Id="rId5" Type="http://schemas.openxmlformats.org/officeDocument/2006/relationships/hyperlink" Target="#'Matriz SWOT'!A1"/><Relationship Id="rId10" Type="http://schemas.openxmlformats.org/officeDocument/2006/relationships/hyperlink" Target="https://www.youtube.com/watch?v=m6jZQFiUeWs&amp;list=PLWta3T-QZpj61w3UuBhqvMNvpbfbDm_Ty&amp;index=5" TargetMode="External"/><Relationship Id="rId4" Type="http://schemas.openxmlformats.org/officeDocument/2006/relationships/hyperlink" Target="#Oportunidades!A1"/><Relationship Id="rId9" Type="http://schemas.openxmlformats.org/officeDocument/2006/relationships/hyperlink" Target="#INI!A1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hyperlink" Target="#Cruzamento!A1"/><Relationship Id="rId13" Type="http://schemas.openxmlformats.org/officeDocument/2006/relationships/hyperlink" Target="#RI!A1"/><Relationship Id="rId18" Type="http://schemas.openxmlformats.org/officeDocument/2006/relationships/image" Target="../media/image1.png"/><Relationship Id="rId3" Type="http://schemas.openxmlformats.org/officeDocument/2006/relationships/hyperlink" Target="#PA!A1"/><Relationship Id="rId7" Type="http://schemas.openxmlformats.org/officeDocument/2006/relationships/hyperlink" Target="#'Matriz SWOT'!A1"/><Relationship Id="rId12" Type="http://schemas.openxmlformats.org/officeDocument/2006/relationships/hyperlink" Target="#Imprimir!A1"/><Relationship Id="rId17" Type="http://schemas.openxmlformats.org/officeDocument/2006/relationships/hyperlink" Target="https://www.youtube.com/watch?v=-KDXx4ibPqo&amp;list=PLWta3T-QZpj61w3UuBhqvMNvpbfbDm_Ty&amp;index=6" TargetMode="External"/><Relationship Id="rId2" Type="http://schemas.openxmlformats.org/officeDocument/2006/relationships/image" Target="../media/image2.png"/><Relationship Id="rId16" Type="http://schemas.openxmlformats.org/officeDocument/2006/relationships/hyperlink" Target="#Rel_PA!A1"/><Relationship Id="rId1" Type="http://schemas.openxmlformats.org/officeDocument/2006/relationships/chart" Target="../charts/chart1.xml"/><Relationship Id="rId6" Type="http://schemas.openxmlformats.org/officeDocument/2006/relationships/hyperlink" Target="#Oportunidades!A1"/><Relationship Id="rId11" Type="http://schemas.openxmlformats.org/officeDocument/2006/relationships/hyperlink" Target="#INI!A1"/><Relationship Id="rId5" Type="http://schemas.openxmlformats.org/officeDocument/2006/relationships/hyperlink" Target="#For&#231;as!A1"/><Relationship Id="rId15" Type="http://schemas.openxmlformats.org/officeDocument/2006/relationships/hyperlink" Target="#APF!A1"/><Relationship Id="rId10" Type="http://schemas.openxmlformats.org/officeDocument/2006/relationships/hyperlink" Target="#Dash1!A1"/><Relationship Id="rId4" Type="http://schemas.openxmlformats.org/officeDocument/2006/relationships/hyperlink" Target="#&#193;reas!A1"/><Relationship Id="rId9" Type="http://schemas.openxmlformats.org/officeDocument/2006/relationships/hyperlink" Target="#Rel_SWOT!A1"/><Relationship Id="rId14" Type="http://schemas.openxmlformats.org/officeDocument/2006/relationships/hyperlink" Target="#APA!A1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hyperlink" Target="#Cruzamento!A1"/><Relationship Id="rId13" Type="http://schemas.openxmlformats.org/officeDocument/2006/relationships/hyperlink" Target="#APA!A1"/><Relationship Id="rId3" Type="http://schemas.openxmlformats.org/officeDocument/2006/relationships/hyperlink" Target="#PA!A1"/><Relationship Id="rId7" Type="http://schemas.openxmlformats.org/officeDocument/2006/relationships/hyperlink" Target="#'Matriz SWOT'!A1"/><Relationship Id="rId12" Type="http://schemas.openxmlformats.org/officeDocument/2006/relationships/hyperlink" Target="#RI!A1"/><Relationship Id="rId17" Type="http://schemas.openxmlformats.org/officeDocument/2006/relationships/image" Target="../media/image1.png"/><Relationship Id="rId2" Type="http://schemas.openxmlformats.org/officeDocument/2006/relationships/chart" Target="../charts/chart3.xml"/><Relationship Id="rId16" Type="http://schemas.openxmlformats.org/officeDocument/2006/relationships/hyperlink" Target="https://www.youtube.com/watch?v=-KDXx4ibPqo&amp;list=PLWta3T-QZpj61w3UuBhqvMNvpbfbDm_Ty&amp;index=6" TargetMode="External"/><Relationship Id="rId1" Type="http://schemas.openxmlformats.org/officeDocument/2006/relationships/chart" Target="../charts/chart2.xml"/><Relationship Id="rId6" Type="http://schemas.openxmlformats.org/officeDocument/2006/relationships/hyperlink" Target="#Oportunidades!A1"/><Relationship Id="rId11" Type="http://schemas.openxmlformats.org/officeDocument/2006/relationships/hyperlink" Target="#INI!A1"/><Relationship Id="rId5" Type="http://schemas.openxmlformats.org/officeDocument/2006/relationships/hyperlink" Target="#For&#231;as!A1"/><Relationship Id="rId15" Type="http://schemas.openxmlformats.org/officeDocument/2006/relationships/hyperlink" Target="#Rel_PA!A1"/><Relationship Id="rId10" Type="http://schemas.openxmlformats.org/officeDocument/2006/relationships/hyperlink" Target="#Dash1!A1"/><Relationship Id="rId4" Type="http://schemas.openxmlformats.org/officeDocument/2006/relationships/hyperlink" Target="#&#193;reas!A1"/><Relationship Id="rId9" Type="http://schemas.openxmlformats.org/officeDocument/2006/relationships/hyperlink" Target="#Rel_SWOT!A1"/><Relationship Id="rId14" Type="http://schemas.openxmlformats.org/officeDocument/2006/relationships/hyperlink" Target="#APF!A1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hyperlink" Target="#Dash1!A1"/><Relationship Id="rId13" Type="http://schemas.openxmlformats.org/officeDocument/2006/relationships/hyperlink" Target="#Rel_PA!A1"/><Relationship Id="rId3" Type="http://schemas.openxmlformats.org/officeDocument/2006/relationships/hyperlink" Target="#For&#231;as!A1"/><Relationship Id="rId7" Type="http://schemas.openxmlformats.org/officeDocument/2006/relationships/hyperlink" Target="#Rel_SWOT!A1"/><Relationship Id="rId12" Type="http://schemas.openxmlformats.org/officeDocument/2006/relationships/hyperlink" Target="#APF!A1"/><Relationship Id="rId2" Type="http://schemas.openxmlformats.org/officeDocument/2006/relationships/hyperlink" Target="#&#193;reas!A1"/><Relationship Id="rId1" Type="http://schemas.openxmlformats.org/officeDocument/2006/relationships/hyperlink" Target="#PA!A1"/><Relationship Id="rId6" Type="http://schemas.openxmlformats.org/officeDocument/2006/relationships/hyperlink" Target="#Cruzamento!A1"/><Relationship Id="rId11" Type="http://schemas.openxmlformats.org/officeDocument/2006/relationships/hyperlink" Target="#APA!A1"/><Relationship Id="rId5" Type="http://schemas.openxmlformats.org/officeDocument/2006/relationships/hyperlink" Target="#'Matriz SWOT'!A1"/><Relationship Id="rId15" Type="http://schemas.openxmlformats.org/officeDocument/2006/relationships/image" Target="../media/image1.png"/><Relationship Id="rId10" Type="http://schemas.openxmlformats.org/officeDocument/2006/relationships/hyperlink" Target="#RI!A1"/><Relationship Id="rId4" Type="http://schemas.openxmlformats.org/officeDocument/2006/relationships/hyperlink" Target="#Oportunidades!A1"/><Relationship Id="rId9" Type="http://schemas.openxmlformats.org/officeDocument/2006/relationships/hyperlink" Target="#INI!A1"/><Relationship Id="rId14" Type="http://schemas.openxmlformats.org/officeDocument/2006/relationships/hyperlink" Target="https://www.youtube.com/watch?v=-KDXx4ibPqo&amp;list=PLWta3T-QZpj61w3UuBhqvMNvpbfbDm_Ty&amp;index=6" TargetMode="External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hyperlink" Target="#Dash1!A1"/><Relationship Id="rId13" Type="http://schemas.openxmlformats.org/officeDocument/2006/relationships/hyperlink" Target="#Rel_PA!A1"/><Relationship Id="rId3" Type="http://schemas.openxmlformats.org/officeDocument/2006/relationships/hyperlink" Target="#For&#231;as!A1"/><Relationship Id="rId7" Type="http://schemas.openxmlformats.org/officeDocument/2006/relationships/hyperlink" Target="#Rel_SWOT!A1"/><Relationship Id="rId12" Type="http://schemas.openxmlformats.org/officeDocument/2006/relationships/hyperlink" Target="#APF!A1"/><Relationship Id="rId2" Type="http://schemas.openxmlformats.org/officeDocument/2006/relationships/hyperlink" Target="#&#193;reas!A1"/><Relationship Id="rId1" Type="http://schemas.openxmlformats.org/officeDocument/2006/relationships/hyperlink" Target="#PA!A1"/><Relationship Id="rId6" Type="http://schemas.openxmlformats.org/officeDocument/2006/relationships/hyperlink" Target="#Cruzamento!A1"/><Relationship Id="rId11" Type="http://schemas.openxmlformats.org/officeDocument/2006/relationships/hyperlink" Target="#APA!A1"/><Relationship Id="rId5" Type="http://schemas.openxmlformats.org/officeDocument/2006/relationships/hyperlink" Target="#'Matriz SWOT'!A1"/><Relationship Id="rId15" Type="http://schemas.openxmlformats.org/officeDocument/2006/relationships/image" Target="../media/image1.png"/><Relationship Id="rId10" Type="http://schemas.openxmlformats.org/officeDocument/2006/relationships/hyperlink" Target="#RI!A1"/><Relationship Id="rId4" Type="http://schemas.openxmlformats.org/officeDocument/2006/relationships/hyperlink" Target="#Oportunidades!A1"/><Relationship Id="rId9" Type="http://schemas.openxmlformats.org/officeDocument/2006/relationships/hyperlink" Target="#INI!A1"/><Relationship Id="rId14" Type="http://schemas.openxmlformats.org/officeDocument/2006/relationships/hyperlink" Target="https://www.youtube.com/watch?v=-KDXx4ibPqo&amp;list=PLWta3T-QZpj61w3UuBhqvMNvpbfbDm_Ty&amp;index=6" TargetMode="External"/></Relationships>
</file>

<file path=xl/drawings/_rels/drawing14.xml.rels><?xml version="1.0" encoding="UTF-8" standalone="yes"?>
<Relationships xmlns="http://schemas.openxmlformats.org/package/2006/relationships"><Relationship Id="rId8" Type="http://schemas.openxmlformats.org/officeDocument/2006/relationships/hyperlink" Target="#Dash1!A1"/><Relationship Id="rId13" Type="http://schemas.openxmlformats.org/officeDocument/2006/relationships/hyperlink" Target="#Rel_SWOT!A1"/><Relationship Id="rId3" Type="http://schemas.openxmlformats.org/officeDocument/2006/relationships/hyperlink" Target="#&#193;reas!A1"/><Relationship Id="rId7" Type="http://schemas.openxmlformats.org/officeDocument/2006/relationships/hyperlink" Target="#Cruzamento!A1"/><Relationship Id="rId12" Type="http://schemas.openxmlformats.org/officeDocument/2006/relationships/hyperlink" Target="#APF!A1"/><Relationship Id="rId2" Type="http://schemas.openxmlformats.org/officeDocument/2006/relationships/hyperlink" Target="#PA!A1"/><Relationship Id="rId16" Type="http://schemas.openxmlformats.org/officeDocument/2006/relationships/image" Target="../media/image1.png"/><Relationship Id="rId1" Type="http://schemas.openxmlformats.org/officeDocument/2006/relationships/chart" Target="../charts/chart4.xml"/><Relationship Id="rId6" Type="http://schemas.openxmlformats.org/officeDocument/2006/relationships/hyperlink" Target="#'Matriz SWOT'!A1"/><Relationship Id="rId11" Type="http://schemas.openxmlformats.org/officeDocument/2006/relationships/hyperlink" Target="#APA!A1"/><Relationship Id="rId5" Type="http://schemas.openxmlformats.org/officeDocument/2006/relationships/hyperlink" Target="#Oportunidades!A1"/><Relationship Id="rId15" Type="http://schemas.openxmlformats.org/officeDocument/2006/relationships/hyperlink" Target="https://www.youtube.com/watch?v=-KDXx4ibPqo&amp;list=PLWta3T-QZpj61w3UuBhqvMNvpbfbDm_Ty&amp;index=6" TargetMode="External"/><Relationship Id="rId10" Type="http://schemas.openxmlformats.org/officeDocument/2006/relationships/hyperlink" Target="#RI!A1"/><Relationship Id="rId4" Type="http://schemas.openxmlformats.org/officeDocument/2006/relationships/hyperlink" Target="#For&#231;as!A1"/><Relationship Id="rId9" Type="http://schemas.openxmlformats.org/officeDocument/2006/relationships/hyperlink" Target="#INI!A1"/><Relationship Id="rId14" Type="http://schemas.openxmlformats.org/officeDocument/2006/relationships/hyperlink" Target="#Rel_PA!A1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hyperlink" Target="#Cruzamento!A1"/><Relationship Id="rId13" Type="http://schemas.openxmlformats.org/officeDocument/2006/relationships/hyperlink" Target="https://www.youtube.com/watch?v=PZQZCfYHNi4&amp;list=PLWta3T-QZpj61w3UuBhqvMNvpbfbDm_Ty&amp;index=7" TargetMode="External"/><Relationship Id="rId3" Type="http://schemas.openxmlformats.org/officeDocument/2006/relationships/hyperlink" Target="#PA!A1"/><Relationship Id="rId7" Type="http://schemas.openxmlformats.org/officeDocument/2006/relationships/hyperlink" Target="#'Matriz SWOT'!A1"/><Relationship Id="rId12" Type="http://schemas.openxmlformats.org/officeDocument/2006/relationships/chart" Target="../charts/chart6.xml"/><Relationship Id="rId2" Type="http://schemas.openxmlformats.org/officeDocument/2006/relationships/hyperlink" Target="#Dash2!A1"/><Relationship Id="rId1" Type="http://schemas.openxmlformats.org/officeDocument/2006/relationships/hyperlink" Target="#Dash1!A1"/><Relationship Id="rId6" Type="http://schemas.openxmlformats.org/officeDocument/2006/relationships/hyperlink" Target="#Oportunidades!A1"/><Relationship Id="rId11" Type="http://schemas.openxmlformats.org/officeDocument/2006/relationships/chart" Target="../charts/chart5.xml"/><Relationship Id="rId5" Type="http://schemas.openxmlformats.org/officeDocument/2006/relationships/hyperlink" Target="#For&#231;as!A1"/><Relationship Id="rId10" Type="http://schemas.openxmlformats.org/officeDocument/2006/relationships/hyperlink" Target="#INI!A1"/><Relationship Id="rId4" Type="http://schemas.openxmlformats.org/officeDocument/2006/relationships/hyperlink" Target="#&#193;reas!A1"/><Relationship Id="rId9" Type="http://schemas.openxmlformats.org/officeDocument/2006/relationships/hyperlink" Target="#Rel_SWOT!A1"/><Relationship Id="rId14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8" Type="http://schemas.openxmlformats.org/officeDocument/2006/relationships/hyperlink" Target="#Cruzamento!A1"/><Relationship Id="rId13" Type="http://schemas.openxmlformats.org/officeDocument/2006/relationships/chart" Target="../charts/chart9.xml"/><Relationship Id="rId3" Type="http://schemas.openxmlformats.org/officeDocument/2006/relationships/hyperlink" Target="#PA!A1"/><Relationship Id="rId7" Type="http://schemas.openxmlformats.org/officeDocument/2006/relationships/hyperlink" Target="#'Matriz SWOT'!A1"/><Relationship Id="rId12" Type="http://schemas.openxmlformats.org/officeDocument/2006/relationships/chart" Target="../charts/chart8.xml"/><Relationship Id="rId2" Type="http://schemas.openxmlformats.org/officeDocument/2006/relationships/hyperlink" Target="#Dash2!A1"/><Relationship Id="rId1" Type="http://schemas.openxmlformats.org/officeDocument/2006/relationships/hyperlink" Target="#Dash1!A1"/><Relationship Id="rId6" Type="http://schemas.openxmlformats.org/officeDocument/2006/relationships/hyperlink" Target="#Oportunidades!A1"/><Relationship Id="rId11" Type="http://schemas.openxmlformats.org/officeDocument/2006/relationships/chart" Target="../charts/chart7.xml"/><Relationship Id="rId5" Type="http://schemas.openxmlformats.org/officeDocument/2006/relationships/hyperlink" Target="#For&#231;as!A1"/><Relationship Id="rId15" Type="http://schemas.openxmlformats.org/officeDocument/2006/relationships/image" Target="../media/image1.png"/><Relationship Id="rId10" Type="http://schemas.openxmlformats.org/officeDocument/2006/relationships/hyperlink" Target="#INI!A1"/><Relationship Id="rId4" Type="http://schemas.openxmlformats.org/officeDocument/2006/relationships/hyperlink" Target="#&#193;reas!A1"/><Relationship Id="rId9" Type="http://schemas.openxmlformats.org/officeDocument/2006/relationships/hyperlink" Target="#Rel_SWOT!A1"/><Relationship Id="rId14" Type="http://schemas.openxmlformats.org/officeDocument/2006/relationships/hyperlink" Target="https://www.youtube.com/watch?v=PZQZCfYHNi4&amp;list=PLWta3T-QZpj61w3UuBhqvMNvpbfbDm_Ty&amp;index=7" TargetMode="External"/></Relationships>
</file>

<file path=xl/drawings/_rels/drawing18.xml.rels><?xml version="1.0" encoding="UTF-8" standalone="yes"?>
<Relationships xmlns="http://schemas.openxmlformats.org/package/2006/relationships"><Relationship Id="rId8" Type="http://schemas.openxmlformats.org/officeDocument/2006/relationships/hyperlink" Target="#'Matriz SWOT'!A1"/><Relationship Id="rId13" Type="http://schemas.openxmlformats.org/officeDocument/2006/relationships/hyperlink" Target="https://www.youtube.com/watch?v=8XU0PW4kWp0&amp;list=PLWta3T-QZpj61w3UuBhqvMNvpbfbDm_Ty&amp;index=3" TargetMode="External"/><Relationship Id="rId18" Type="http://schemas.openxmlformats.org/officeDocument/2006/relationships/hyperlink" Target="https://luz.vc/planilhas-empresariais/planilha-de-analise-swot" TargetMode="External"/><Relationship Id="rId3" Type="http://schemas.openxmlformats.org/officeDocument/2006/relationships/image" Target="../media/image1.png"/><Relationship Id="rId21" Type="http://schemas.openxmlformats.org/officeDocument/2006/relationships/hyperlink" Target="https://luz.vc/planilhas-empresariais/planilha-de-analise-swot#funcionalidades" TargetMode="External"/><Relationship Id="rId7" Type="http://schemas.openxmlformats.org/officeDocument/2006/relationships/hyperlink" Target="#Oportunidades!A1"/><Relationship Id="rId12" Type="http://schemas.openxmlformats.org/officeDocument/2006/relationships/hyperlink" Target="https://www.youtube.com/watch?v=AVNe1eXq2AE&amp;index=2&amp;list=PLWta3T-QZpj61w3UuBhqvMNvpbfbDm_Ty" TargetMode="External"/><Relationship Id="rId17" Type="http://schemas.openxmlformats.org/officeDocument/2006/relationships/hyperlink" Target="https://www.youtube.com/watch?v=PZQZCfYHNi4&amp;list=PLWta3T-QZpj61w3UuBhqvMNvpbfbDm_Ty&amp;index=7" TargetMode="External"/><Relationship Id="rId2" Type="http://schemas.openxmlformats.org/officeDocument/2006/relationships/hyperlink" Target="https://www.youtube.com/watch?v=96_kcmPHM7E&amp;list=PLWta3T-QZpj61w3UuBhqvMNvpbfbDm_Ty" TargetMode="External"/><Relationship Id="rId16" Type="http://schemas.openxmlformats.org/officeDocument/2006/relationships/hyperlink" Target="https://www.youtube.com/watch?v=-KDXx4ibPqo&amp;list=PLWta3T-QZpj61w3UuBhqvMNvpbfbDm_Ty&amp;index=6" TargetMode="External"/><Relationship Id="rId20" Type="http://schemas.openxmlformats.org/officeDocument/2006/relationships/hyperlink" Target="https://luz.vc/planilhas-empresariais/planilha-de-analise-swot#videos" TargetMode="External"/><Relationship Id="rId1" Type="http://schemas.openxmlformats.org/officeDocument/2006/relationships/hyperlink" Target="#INI!A1"/><Relationship Id="rId6" Type="http://schemas.openxmlformats.org/officeDocument/2006/relationships/hyperlink" Target="#For&#231;as!A1"/><Relationship Id="rId11" Type="http://schemas.openxmlformats.org/officeDocument/2006/relationships/hyperlink" Target="#Dash1!A1"/><Relationship Id="rId5" Type="http://schemas.openxmlformats.org/officeDocument/2006/relationships/hyperlink" Target="#&#193;reas!A1"/><Relationship Id="rId15" Type="http://schemas.openxmlformats.org/officeDocument/2006/relationships/hyperlink" Target="https://www.youtube.com/watch?v=m6jZQFiUeWs&amp;list=PLWta3T-QZpj61w3UuBhqvMNvpbfbDm_Ty&amp;index=5" TargetMode="External"/><Relationship Id="rId10" Type="http://schemas.openxmlformats.org/officeDocument/2006/relationships/hyperlink" Target="#Rel_SWOT!A1"/><Relationship Id="rId19" Type="http://schemas.openxmlformats.org/officeDocument/2006/relationships/image" Target="../media/image3.png"/><Relationship Id="rId4" Type="http://schemas.openxmlformats.org/officeDocument/2006/relationships/hyperlink" Target="#PA!A1"/><Relationship Id="rId9" Type="http://schemas.openxmlformats.org/officeDocument/2006/relationships/hyperlink" Target="#Cruzamento!A1"/><Relationship Id="rId14" Type="http://schemas.openxmlformats.org/officeDocument/2006/relationships/hyperlink" Target="https://www.youtube.com/watch?v=uD0RD4M8tN8&amp;index=4&amp;list=PLWta3T-QZpj61w3UuBhqvMNvpbfbDm_Ty" TargetMode="External"/><Relationship Id="rId22" Type="http://schemas.openxmlformats.org/officeDocument/2006/relationships/hyperlink" Target="https://luz.vc/planilhas-empresariais/planilha-de-analise-swot#garantia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698504</xdr:colOff>
      <xdr:row>1</xdr:row>
      <xdr:rowOff>88901</xdr:rowOff>
    </xdr:from>
    <xdr:to>
      <xdr:col>2</xdr:col>
      <xdr:colOff>2169583</xdr:colOff>
      <xdr:row>2</xdr:row>
      <xdr:rowOff>7218</xdr:rowOff>
    </xdr:to>
    <xdr:sp macro="" textlink="">
      <xdr:nvSpPr>
        <xdr:cNvPr id="41" name="Retângulo 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>
          <a:off x="941921" y="586318"/>
          <a:ext cx="1471079" cy="299317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>
                  <a:lumMod val="75000"/>
                  <a:lumOff val="25000"/>
                </a:schemeClr>
              </a:solidFill>
            </a:rPr>
            <a:t>ÁREAS</a:t>
          </a:r>
          <a:r>
            <a:rPr lang="pt-BR" sz="1100" b="1" baseline="0">
              <a:solidFill>
                <a:schemeClr val="tx1">
                  <a:lumMod val="75000"/>
                  <a:lumOff val="25000"/>
                </a:schemeClr>
              </a:solidFill>
            </a:rPr>
            <a:t> DA EMPRESA</a:t>
          </a:r>
          <a:endParaRPr lang="pt-BR" sz="11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 editAs="absolute">
    <xdr:from>
      <xdr:col>2</xdr:col>
      <xdr:colOff>2173814</xdr:colOff>
      <xdr:row>1</xdr:row>
      <xdr:rowOff>88901</xdr:rowOff>
    </xdr:from>
    <xdr:to>
      <xdr:col>3</xdr:col>
      <xdr:colOff>423327</xdr:colOff>
      <xdr:row>2</xdr:row>
      <xdr:rowOff>7218</xdr:rowOff>
    </xdr:to>
    <xdr:sp macro="" textlink="">
      <xdr:nvSpPr>
        <xdr:cNvPr id="42" name="Retângulo 4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/>
      </xdr:nvSpPr>
      <xdr:spPr>
        <a:xfrm>
          <a:off x="2417231" y="586318"/>
          <a:ext cx="1636179" cy="2993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RESPONSÁVEIS</a:t>
          </a:r>
        </a:p>
      </xdr:txBody>
    </xdr:sp>
    <xdr:clientData/>
  </xdr:twoCellAnchor>
  <xdr:twoCellAnchor editAs="absolute">
    <xdr:from>
      <xdr:col>4</xdr:col>
      <xdr:colOff>597918</xdr:colOff>
      <xdr:row>0</xdr:row>
      <xdr:rowOff>0</xdr:rowOff>
    </xdr:from>
    <xdr:to>
      <xdr:col>5</xdr:col>
      <xdr:colOff>450251</xdr:colOff>
      <xdr:row>1</xdr:row>
      <xdr:rowOff>2910</xdr:rowOff>
    </xdr:to>
    <xdr:sp macro="" textlink="">
      <xdr:nvSpPr>
        <xdr:cNvPr id="24" name="Retângulo 2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>
          <a:spLocks/>
        </xdr:cNvSpPr>
      </xdr:nvSpPr>
      <xdr:spPr>
        <a:xfrm>
          <a:off x="6704501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100" b="1">
              <a:solidFill>
                <a:schemeClr val="lt1"/>
              </a:solidFill>
              <a:latin typeface="+mn-lt"/>
              <a:ea typeface="+mn-ea"/>
              <a:cs typeface="+mn-cs"/>
            </a:rPr>
            <a:t>PLANOS</a:t>
          </a:r>
          <a:r>
            <a:rPr lang="pt-BR" sz="1100" b="1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</a:p>
        <a:p>
          <a:pPr marL="0" indent="0" algn="ctr"/>
          <a:r>
            <a:rPr lang="pt-BR" sz="1100" b="1" baseline="0">
              <a:solidFill>
                <a:schemeClr val="lt1"/>
              </a:solidFill>
              <a:latin typeface="+mn-lt"/>
              <a:ea typeface="+mn-ea"/>
              <a:cs typeface="+mn-cs"/>
            </a:rPr>
            <a:t>DE AÇÃO</a:t>
          </a:r>
          <a:endParaRPr lang="pt-BR" sz="11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2</xdr:col>
      <xdr:colOff>941915</xdr:colOff>
      <xdr:row>0</xdr:row>
      <xdr:rowOff>0</xdr:rowOff>
    </xdr:from>
    <xdr:to>
      <xdr:col>2</xdr:col>
      <xdr:colOff>2021915</xdr:colOff>
      <xdr:row>1</xdr:row>
      <xdr:rowOff>2910</xdr:rowOff>
    </xdr:to>
    <xdr:sp macro="" textlink="">
      <xdr:nvSpPr>
        <xdr:cNvPr id="26" name="Retângulo 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>
          <a:spLocks/>
        </xdr:cNvSpPr>
      </xdr:nvSpPr>
      <xdr:spPr>
        <a:xfrm>
          <a:off x="1185332" y="0"/>
          <a:ext cx="1080000" cy="500327"/>
        </a:xfrm>
        <a:prstGeom prst="rect">
          <a:avLst/>
        </a:prstGeom>
        <a:solidFill>
          <a:srgbClr val="6699C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CADASTROS</a:t>
          </a:r>
        </a:p>
      </xdr:txBody>
    </xdr:sp>
    <xdr:clientData/>
  </xdr:twoCellAnchor>
  <xdr:twoCellAnchor editAs="absolute">
    <xdr:from>
      <xdr:col>2</xdr:col>
      <xdr:colOff>2028816</xdr:colOff>
      <xdr:row>0</xdr:row>
      <xdr:rowOff>0</xdr:rowOff>
    </xdr:from>
    <xdr:to>
      <xdr:col>2</xdr:col>
      <xdr:colOff>3108816</xdr:colOff>
      <xdr:row>1</xdr:row>
      <xdr:rowOff>2910</xdr:rowOff>
    </xdr:to>
    <xdr:sp macro="" textlink="">
      <xdr:nvSpPr>
        <xdr:cNvPr id="27" name="Retângulo 2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>
          <a:spLocks/>
        </xdr:cNvSpPr>
      </xdr:nvSpPr>
      <xdr:spPr>
        <a:xfrm>
          <a:off x="2272233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FATORES</a:t>
          </a:r>
          <a:r>
            <a:rPr lang="pt-BR" sz="1100" b="1" baseline="0">
              <a:solidFill>
                <a:schemeClr val="bg1"/>
              </a:solidFill>
            </a:rPr>
            <a:t> INTERNOS</a:t>
          </a:r>
          <a:endParaRPr lang="pt-BR" sz="11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2</xdr:col>
      <xdr:colOff>3115714</xdr:colOff>
      <xdr:row>0</xdr:row>
      <xdr:rowOff>0</xdr:rowOff>
    </xdr:from>
    <xdr:to>
      <xdr:col>3</xdr:col>
      <xdr:colOff>809048</xdr:colOff>
      <xdr:row>1</xdr:row>
      <xdr:rowOff>2910</xdr:rowOff>
    </xdr:to>
    <xdr:sp macro="" textlink="">
      <xdr:nvSpPr>
        <xdr:cNvPr id="28" name="Retângulo 2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>
          <a:spLocks/>
        </xdr:cNvSpPr>
      </xdr:nvSpPr>
      <xdr:spPr>
        <a:xfrm>
          <a:off x="3359131" y="0"/>
          <a:ext cx="1080000" cy="500327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FATORES</a:t>
          </a:r>
          <a:r>
            <a:rPr lang="pt-BR" sz="1100" b="1" baseline="0"/>
            <a:t> EXTERNOS</a:t>
          </a:r>
          <a:endParaRPr lang="pt-BR" sz="1100" b="1"/>
        </a:p>
      </xdr:txBody>
    </xdr:sp>
    <xdr:clientData/>
  </xdr:twoCellAnchor>
  <xdr:twoCellAnchor editAs="absolute">
    <xdr:from>
      <xdr:col>3</xdr:col>
      <xdr:colOff>826534</xdr:colOff>
      <xdr:row>0</xdr:row>
      <xdr:rowOff>0</xdr:rowOff>
    </xdr:from>
    <xdr:to>
      <xdr:col>3</xdr:col>
      <xdr:colOff>1906534</xdr:colOff>
      <xdr:row>1</xdr:row>
      <xdr:rowOff>2910</xdr:rowOff>
    </xdr:to>
    <xdr:sp macro="" textlink="">
      <xdr:nvSpPr>
        <xdr:cNvPr id="29" name="Retângulo 2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>
          <a:spLocks/>
        </xdr:cNvSpPr>
      </xdr:nvSpPr>
      <xdr:spPr>
        <a:xfrm>
          <a:off x="4456617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MATRIZ</a:t>
          </a:r>
          <a:r>
            <a:rPr lang="pt-BR" sz="1100" b="1" baseline="0"/>
            <a:t> </a:t>
          </a:r>
          <a:r>
            <a:rPr lang="pt-BR" sz="1100" b="1"/>
            <a:t>SWOT</a:t>
          </a:r>
        </a:p>
      </xdr:txBody>
    </xdr:sp>
    <xdr:clientData/>
  </xdr:twoCellAnchor>
  <xdr:twoCellAnchor editAs="absolute">
    <xdr:from>
      <xdr:col>3</xdr:col>
      <xdr:colOff>1924018</xdr:colOff>
      <xdr:row>0</xdr:row>
      <xdr:rowOff>0</xdr:rowOff>
    </xdr:from>
    <xdr:to>
      <xdr:col>4</xdr:col>
      <xdr:colOff>582084</xdr:colOff>
      <xdr:row>1</xdr:row>
      <xdr:rowOff>2910</xdr:rowOff>
    </xdr:to>
    <xdr:sp macro="" textlink="">
      <xdr:nvSpPr>
        <xdr:cNvPr id="30" name="Retângulo 2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>
          <a:spLocks/>
        </xdr:cNvSpPr>
      </xdr:nvSpPr>
      <xdr:spPr>
        <a:xfrm>
          <a:off x="5554101" y="0"/>
          <a:ext cx="1134566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CRUZAMENTOS</a:t>
          </a:r>
        </a:p>
      </xdr:txBody>
    </xdr:sp>
    <xdr:clientData/>
  </xdr:twoCellAnchor>
  <xdr:twoCellAnchor editAs="absolute">
    <xdr:from>
      <xdr:col>5</xdr:col>
      <xdr:colOff>457150</xdr:colOff>
      <xdr:row>0</xdr:row>
      <xdr:rowOff>0</xdr:rowOff>
    </xdr:from>
    <xdr:to>
      <xdr:col>6</xdr:col>
      <xdr:colOff>838650</xdr:colOff>
      <xdr:row>1</xdr:row>
      <xdr:rowOff>2910</xdr:rowOff>
    </xdr:to>
    <xdr:sp macro="" textlink="">
      <xdr:nvSpPr>
        <xdr:cNvPr id="31" name="Retângulo 3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>
          <a:spLocks/>
        </xdr:cNvSpPr>
      </xdr:nvSpPr>
      <xdr:spPr>
        <a:xfrm>
          <a:off x="7791400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RELATÓRIOS</a:t>
          </a:r>
        </a:p>
      </xdr:txBody>
    </xdr:sp>
    <xdr:clientData/>
  </xdr:twoCellAnchor>
  <xdr:twoCellAnchor editAs="absolute">
    <xdr:from>
      <xdr:col>6</xdr:col>
      <xdr:colOff>834966</xdr:colOff>
      <xdr:row>0</xdr:row>
      <xdr:rowOff>0</xdr:rowOff>
    </xdr:from>
    <xdr:to>
      <xdr:col>7</xdr:col>
      <xdr:colOff>549716</xdr:colOff>
      <xdr:row>1</xdr:row>
      <xdr:rowOff>2910</xdr:rowOff>
    </xdr:to>
    <xdr:sp macro="" textlink="">
      <xdr:nvSpPr>
        <xdr:cNvPr id="32" name="Retângulo 3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>
          <a:spLocks/>
        </xdr:cNvSpPr>
      </xdr:nvSpPr>
      <xdr:spPr>
        <a:xfrm>
          <a:off x="8867716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DASHBOARDS</a:t>
          </a:r>
        </a:p>
      </xdr:txBody>
    </xdr:sp>
    <xdr:clientData/>
  </xdr:twoCellAnchor>
  <xdr:twoCellAnchor editAs="absolute">
    <xdr:from>
      <xdr:col>7</xdr:col>
      <xdr:colOff>567198</xdr:colOff>
      <xdr:row>0</xdr:row>
      <xdr:rowOff>0</xdr:rowOff>
    </xdr:from>
    <xdr:to>
      <xdr:col>9</xdr:col>
      <xdr:colOff>461865</xdr:colOff>
      <xdr:row>1</xdr:row>
      <xdr:rowOff>2910</xdr:rowOff>
    </xdr:to>
    <xdr:sp macro="" textlink="">
      <xdr:nvSpPr>
        <xdr:cNvPr id="33" name="Retângulo 3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>
          <a:spLocks/>
        </xdr:cNvSpPr>
      </xdr:nvSpPr>
      <xdr:spPr>
        <a:xfrm>
          <a:off x="9965198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baseline="0"/>
            <a:t>INSTRUÇÕES</a:t>
          </a:r>
          <a:endParaRPr lang="pt-BR" sz="1100" b="1"/>
        </a:p>
      </xdr:txBody>
    </xdr:sp>
    <xdr:clientData/>
  </xdr:twoCellAnchor>
  <xdr:twoCellAnchor editAs="absolute">
    <xdr:from>
      <xdr:col>1</xdr:col>
      <xdr:colOff>0</xdr:colOff>
      <xdr:row>1</xdr:row>
      <xdr:rowOff>21166</xdr:rowOff>
    </xdr:from>
    <xdr:to>
      <xdr:col>2</xdr:col>
      <xdr:colOff>251883</xdr:colOff>
      <xdr:row>1</xdr:row>
      <xdr:rowOff>366183</xdr:rowOff>
    </xdr:to>
    <xdr:pic>
      <xdr:nvPicPr>
        <xdr:cNvPr id="14" name="Imagem 29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210D1EA-D3A1-40BD-B3E6-69BA788AF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167" y="518583"/>
          <a:ext cx="347133" cy="3450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698470</xdr:colOff>
      <xdr:row>1</xdr:row>
      <xdr:rowOff>95247</xdr:rowOff>
    </xdr:from>
    <xdr:to>
      <xdr:col>2</xdr:col>
      <xdr:colOff>2169549</xdr:colOff>
      <xdr:row>2</xdr:row>
      <xdr:rowOff>13564</xdr:rowOff>
    </xdr:to>
    <xdr:sp macro="" textlink="">
      <xdr:nvSpPr>
        <xdr:cNvPr id="53" name="Retângulo 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/>
      </xdr:nvSpPr>
      <xdr:spPr>
        <a:xfrm>
          <a:off x="941887" y="592664"/>
          <a:ext cx="1471079" cy="299317"/>
        </a:xfrm>
        <a:prstGeom prst="rect">
          <a:avLst/>
        </a:prstGeom>
        <a:solidFill>
          <a:srgbClr val="6699C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ÁREAS</a:t>
          </a:r>
          <a:r>
            <a:rPr lang="pt-BR" sz="1100" b="1" baseline="0">
              <a:solidFill>
                <a:schemeClr val="bg1"/>
              </a:solidFill>
            </a:rPr>
            <a:t> DA EMPRESA</a:t>
          </a:r>
          <a:endParaRPr lang="pt-BR" sz="11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2</xdr:col>
      <xdr:colOff>2173780</xdr:colOff>
      <xdr:row>1</xdr:row>
      <xdr:rowOff>95247</xdr:rowOff>
    </xdr:from>
    <xdr:to>
      <xdr:col>3</xdr:col>
      <xdr:colOff>423293</xdr:colOff>
      <xdr:row>2</xdr:row>
      <xdr:rowOff>13564</xdr:rowOff>
    </xdr:to>
    <xdr:sp macro="" textlink="">
      <xdr:nvSpPr>
        <xdr:cNvPr id="54" name="Retângulo 5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/>
      </xdr:nvSpPr>
      <xdr:spPr>
        <a:xfrm>
          <a:off x="2417197" y="592664"/>
          <a:ext cx="1636179" cy="299317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>
                  <a:lumMod val="75000"/>
                  <a:lumOff val="25000"/>
                </a:schemeClr>
              </a:solidFill>
            </a:rPr>
            <a:t>RESPONSÁVEIS</a:t>
          </a:r>
        </a:p>
      </xdr:txBody>
    </xdr:sp>
    <xdr:clientData/>
  </xdr:twoCellAnchor>
  <xdr:twoCellAnchor editAs="absolute">
    <xdr:from>
      <xdr:col>4</xdr:col>
      <xdr:colOff>1021251</xdr:colOff>
      <xdr:row>0</xdr:row>
      <xdr:rowOff>0</xdr:rowOff>
    </xdr:from>
    <xdr:to>
      <xdr:col>4</xdr:col>
      <xdr:colOff>2101251</xdr:colOff>
      <xdr:row>1</xdr:row>
      <xdr:rowOff>2910</xdr:rowOff>
    </xdr:to>
    <xdr:sp macro="" textlink="">
      <xdr:nvSpPr>
        <xdr:cNvPr id="25" name="Retângulo 2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>
          <a:spLocks/>
        </xdr:cNvSpPr>
      </xdr:nvSpPr>
      <xdr:spPr>
        <a:xfrm>
          <a:off x="6704501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100" b="1">
              <a:solidFill>
                <a:schemeClr val="lt1"/>
              </a:solidFill>
              <a:latin typeface="+mn-lt"/>
              <a:ea typeface="+mn-ea"/>
              <a:cs typeface="+mn-cs"/>
            </a:rPr>
            <a:t>PLANOS</a:t>
          </a:r>
          <a:r>
            <a:rPr lang="pt-BR" sz="1100" b="1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</a:p>
        <a:p>
          <a:pPr marL="0" indent="0" algn="ctr"/>
          <a:r>
            <a:rPr lang="pt-BR" sz="1100" b="1" baseline="0">
              <a:solidFill>
                <a:schemeClr val="lt1"/>
              </a:solidFill>
              <a:latin typeface="+mn-lt"/>
              <a:ea typeface="+mn-ea"/>
              <a:cs typeface="+mn-cs"/>
            </a:rPr>
            <a:t>DE AÇÃO</a:t>
          </a:r>
          <a:endParaRPr lang="pt-BR" sz="11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2</xdr:col>
      <xdr:colOff>941915</xdr:colOff>
      <xdr:row>0</xdr:row>
      <xdr:rowOff>0</xdr:rowOff>
    </xdr:from>
    <xdr:to>
      <xdr:col>2</xdr:col>
      <xdr:colOff>2021915</xdr:colOff>
      <xdr:row>1</xdr:row>
      <xdr:rowOff>2910</xdr:rowOff>
    </xdr:to>
    <xdr:sp macro="" textlink="">
      <xdr:nvSpPr>
        <xdr:cNvPr id="26" name="Retângulo 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>
          <a:spLocks/>
        </xdr:cNvSpPr>
      </xdr:nvSpPr>
      <xdr:spPr>
        <a:xfrm>
          <a:off x="1185332" y="0"/>
          <a:ext cx="1080000" cy="500327"/>
        </a:xfrm>
        <a:prstGeom prst="rect">
          <a:avLst/>
        </a:prstGeom>
        <a:solidFill>
          <a:srgbClr val="6699C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CADASTROS</a:t>
          </a:r>
        </a:p>
      </xdr:txBody>
    </xdr:sp>
    <xdr:clientData/>
  </xdr:twoCellAnchor>
  <xdr:twoCellAnchor editAs="absolute">
    <xdr:from>
      <xdr:col>2</xdr:col>
      <xdr:colOff>2028816</xdr:colOff>
      <xdr:row>0</xdr:row>
      <xdr:rowOff>0</xdr:rowOff>
    </xdr:from>
    <xdr:to>
      <xdr:col>2</xdr:col>
      <xdr:colOff>3108816</xdr:colOff>
      <xdr:row>1</xdr:row>
      <xdr:rowOff>2910</xdr:rowOff>
    </xdr:to>
    <xdr:sp macro="" textlink="">
      <xdr:nvSpPr>
        <xdr:cNvPr id="27" name="Retângulo 2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>
          <a:spLocks/>
        </xdr:cNvSpPr>
      </xdr:nvSpPr>
      <xdr:spPr>
        <a:xfrm>
          <a:off x="2272233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FATORES</a:t>
          </a:r>
          <a:r>
            <a:rPr lang="pt-BR" sz="1100" b="1" baseline="0">
              <a:solidFill>
                <a:schemeClr val="bg1"/>
              </a:solidFill>
            </a:rPr>
            <a:t> INTERNOS</a:t>
          </a:r>
          <a:endParaRPr lang="pt-BR" sz="11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2</xdr:col>
      <xdr:colOff>3115714</xdr:colOff>
      <xdr:row>0</xdr:row>
      <xdr:rowOff>0</xdr:rowOff>
    </xdr:from>
    <xdr:to>
      <xdr:col>3</xdr:col>
      <xdr:colOff>809048</xdr:colOff>
      <xdr:row>1</xdr:row>
      <xdr:rowOff>2910</xdr:rowOff>
    </xdr:to>
    <xdr:sp macro="" textlink="">
      <xdr:nvSpPr>
        <xdr:cNvPr id="28" name="Retângulo 2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>
          <a:spLocks/>
        </xdr:cNvSpPr>
      </xdr:nvSpPr>
      <xdr:spPr>
        <a:xfrm>
          <a:off x="3359131" y="0"/>
          <a:ext cx="1080000" cy="500327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FATORES</a:t>
          </a:r>
          <a:r>
            <a:rPr lang="pt-BR" sz="1100" b="1" baseline="0"/>
            <a:t> EXTERNOS</a:t>
          </a:r>
          <a:endParaRPr lang="pt-BR" sz="1100" b="1"/>
        </a:p>
      </xdr:txBody>
    </xdr:sp>
    <xdr:clientData/>
  </xdr:twoCellAnchor>
  <xdr:twoCellAnchor editAs="absolute">
    <xdr:from>
      <xdr:col>3</xdr:col>
      <xdr:colOff>826534</xdr:colOff>
      <xdr:row>0</xdr:row>
      <xdr:rowOff>0</xdr:rowOff>
    </xdr:from>
    <xdr:to>
      <xdr:col>3</xdr:col>
      <xdr:colOff>1906534</xdr:colOff>
      <xdr:row>1</xdr:row>
      <xdr:rowOff>2910</xdr:rowOff>
    </xdr:to>
    <xdr:sp macro="" textlink="">
      <xdr:nvSpPr>
        <xdr:cNvPr id="29" name="Retângulo 2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>
          <a:spLocks/>
        </xdr:cNvSpPr>
      </xdr:nvSpPr>
      <xdr:spPr>
        <a:xfrm>
          <a:off x="4456617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MATRIZ</a:t>
          </a:r>
          <a:r>
            <a:rPr lang="pt-BR" sz="1100" b="1" baseline="0"/>
            <a:t> </a:t>
          </a:r>
          <a:r>
            <a:rPr lang="pt-BR" sz="1100" b="1"/>
            <a:t>SWOT</a:t>
          </a:r>
        </a:p>
      </xdr:txBody>
    </xdr:sp>
    <xdr:clientData/>
  </xdr:twoCellAnchor>
  <xdr:twoCellAnchor editAs="absolute">
    <xdr:from>
      <xdr:col>3</xdr:col>
      <xdr:colOff>1924018</xdr:colOff>
      <xdr:row>0</xdr:row>
      <xdr:rowOff>0</xdr:rowOff>
    </xdr:from>
    <xdr:to>
      <xdr:col>4</xdr:col>
      <xdr:colOff>1005417</xdr:colOff>
      <xdr:row>1</xdr:row>
      <xdr:rowOff>2910</xdr:rowOff>
    </xdr:to>
    <xdr:sp macro="" textlink="">
      <xdr:nvSpPr>
        <xdr:cNvPr id="30" name="Retângulo 2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>
          <a:spLocks/>
        </xdr:cNvSpPr>
      </xdr:nvSpPr>
      <xdr:spPr>
        <a:xfrm>
          <a:off x="5554101" y="0"/>
          <a:ext cx="1134566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CRUZAMENTOS</a:t>
          </a:r>
        </a:p>
      </xdr:txBody>
    </xdr:sp>
    <xdr:clientData/>
  </xdr:twoCellAnchor>
  <xdr:twoCellAnchor editAs="absolute">
    <xdr:from>
      <xdr:col>4</xdr:col>
      <xdr:colOff>2108150</xdr:colOff>
      <xdr:row>0</xdr:row>
      <xdr:rowOff>0</xdr:rowOff>
    </xdr:from>
    <xdr:to>
      <xdr:col>5</xdr:col>
      <xdr:colOff>711650</xdr:colOff>
      <xdr:row>1</xdr:row>
      <xdr:rowOff>2910</xdr:rowOff>
    </xdr:to>
    <xdr:sp macro="" textlink="">
      <xdr:nvSpPr>
        <xdr:cNvPr id="31" name="Retângulo 3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>
          <a:spLocks/>
        </xdr:cNvSpPr>
      </xdr:nvSpPr>
      <xdr:spPr>
        <a:xfrm>
          <a:off x="7791400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RELATÓRIOS</a:t>
          </a:r>
        </a:p>
      </xdr:txBody>
    </xdr:sp>
    <xdr:clientData/>
  </xdr:twoCellAnchor>
  <xdr:twoCellAnchor editAs="absolute">
    <xdr:from>
      <xdr:col>5</xdr:col>
      <xdr:colOff>707966</xdr:colOff>
      <xdr:row>0</xdr:row>
      <xdr:rowOff>0</xdr:rowOff>
    </xdr:from>
    <xdr:to>
      <xdr:col>6</xdr:col>
      <xdr:colOff>560299</xdr:colOff>
      <xdr:row>1</xdr:row>
      <xdr:rowOff>2910</xdr:rowOff>
    </xdr:to>
    <xdr:sp macro="" textlink="">
      <xdr:nvSpPr>
        <xdr:cNvPr id="32" name="Retângulo 3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>
          <a:spLocks/>
        </xdr:cNvSpPr>
      </xdr:nvSpPr>
      <xdr:spPr>
        <a:xfrm>
          <a:off x="8867716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DASHBOARDS</a:t>
          </a:r>
        </a:p>
      </xdr:txBody>
    </xdr:sp>
    <xdr:clientData/>
  </xdr:twoCellAnchor>
  <xdr:twoCellAnchor editAs="absolute">
    <xdr:from>
      <xdr:col>6</xdr:col>
      <xdr:colOff>577781</xdr:colOff>
      <xdr:row>0</xdr:row>
      <xdr:rowOff>0</xdr:rowOff>
    </xdr:from>
    <xdr:to>
      <xdr:col>7</xdr:col>
      <xdr:colOff>959281</xdr:colOff>
      <xdr:row>1</xdr:row>
      <xdr:rowOff>2910</xdr:rowOff>
    </xdr:to>
    <xdr:sp macro="" textlink="">
      <xdr:nvSpPr>
        <xdr:cNvPr id="33" name="Retângulo 3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>
          <a:spLocks/>
        </xdr:cNvSpPr>
      </xdr:nvSpPr>
      <xdr:spPr>
        <a:xfrm>
          <a:off x="9965198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baseline="0"/>
            <a:t>INSTRUÇÕES</a:t>
          </a:r>
          <a:endParaRPr lang="pt-BR" sz="1100" b="1"/>
        </a:p>
      </xdr:txBody>
    </xdr:sp>
    <xdr:clientData/>
  </xdr:twoCellAnchor>
  <xdr:twoCellAnchor editAs="absolute">
    <xdr:from>
      <xdr:col>1</xdr:col>
      <xdr:colOff>0</xdr:colOff>
      <xdr:row>1</xdr:row>
      <xdr:rowOff>21166</xdr:rowOff>
    </xdr:from>
    <xdr:to>
      <xdr:col>2</xdr:col>
      <xdr:colOff>251883</xdr:colOff>
      <xdr:row>1</xdr:row>
      <xdr:rowOff>366183</xdr:rowOff>
    </xdr:to>
    <xdr:pic>
      <xdr:nvPicPr>
        <xdr:cNvPr id="14" name="Imagem 29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8F96EE9-2FCA-4542-BC2A-6C931A59A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167" y="518583"/>
          <a:ext cx="347133" cy="3450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698504</xdr:colOff>
      <xdr:row>1</xdr:row>
      <xdr:rowOff>95250</xdr:rowOff>
    </xdr:from>
    <xdr:to>
      <xdr:col>2</xdr:col>
      <xdr:colOff>1947337</xdr:colOff>
      <xdr:row>2</xdr:row>
      <xdr:rowOff>13567</xdr:rowOff>
    </xdr:to>
    <xdr:sp macro="" textlink="">
      <xdr:nvSpPr>
        <xdr:cNvPr id="28" name="Retângulo 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/>
      </xdr:nvSpPr>
      <xdr:spPr>
        <a:xfrm>
          <a:off x="941921" y="592667"/>
          <a:ext cx="1248833" cy="299317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>
                  <a:lumMod val="75000"/>
                  <a:lumOff val="25000"/>
                </a:schemeClr>
              </a:solidFill>
            </a:rPr>
            <a:t>FORÇAS</a:t>
          </a:r>
        </a:p>
      </xdr:txBody>
    </xdr:sp>
    <xdr:clientData/>
  </xdr:twoCellAnchor>
  <xdr:twoCellAnchor editAs="absolute">
    <xdr:from>
      <xdr:col>2</xdr:col>
      <xdr:colOff>1962154</xdr:colOff>
      <xdr:row>1</xdr:row>
      <xdr:rowOff>88901</xdr:rowOff>
    </xdr:from>
    <xdr:to>
      <xdr:col>3</xdr:col>
      <xdr:colOff>211667</xdr:colOff>
      <xdr:row>2</xdr:row>
      <xdr:rowOff>7218</xdr:rowOff>
    </xdr:to>
    <xdr:sp macro="" textlink="">
      <xdr:nvSpPr>
        <xdr:cNvPr id="30" name="Retângulo 2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/>
      </xdr:nvSpPr>
      <xdr:spPr>
        <a:xfrm>
          <a:off x="2205571" y="586318"/>
          <a:ext cx="1636179" cy="2993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FRAQUEZAS</a:t>
          </a:r>
        </a:p>
      </xdr:txBody>
    </xdr:sp>
    <xdr:clientData/>
  </xdr:twoCellAnchor>
  <xdr:twoCellAnchor editAs="absolute">
    <xdr:from>
      <xdr:col>4</xdr:col>
      <xdr:colOff>1359918</xdr:colOff>
      <xdr:row>0</xdr:row>
      <xdr:rowOff>0</xdr:rowOff>
    </xdr:from>
    <xdr:to>
      <xdr:col>5</xdr:col>
      <xdr:colOff>725418</xdr:colOff>
      <xdr:row>1</xdr:row>
      <xdr:rowOff>2910</xdr:rowOff>
    </xdr:to>
    <xdr:sp macro="" textlink="">
      <xdr:nvSpPr>
        <xdr:cNvPr id="25" name="Retângulo 2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>
          <a:spLocks/>
        </xdr:cNvSpPr>
      </xdr:nvSpPr>
      <xdr:spPr>
        <a:xfrm>
          <a:off x="6704501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100" b="1">
              <a:solidFill>
                <a:schemeClr val="lt1"/>
              </a:solidFill>
              <a:latin typeface="+mn-lt"/>
              <a:ea typeface="+mn-ea"/>
              <a:cs typeface="+mn-cs"/>
            </a:rPr>
            <a:t>PLANOS</a:t>
          </a:r>
          <a:r>
            <a:rPr lang="pt-BR" sz="1100" b="1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</a:p>
        <a:p>
          <a:pPr marL="0" indent="0" algn="ctr"/>
          <a:r>
            <a:rPr lang="pt-BR" sz="1100" b="1" baseline="0">
              <a:solidFill>
                <a:schemeClr val="lt1"/>
              </a:solidFill>
              <a:latin typeface="+mn-lt"/>
              <a:ea typeface="+mn-ea"/>
              <a:cs typeface="+mn-cs"/>
            </a:rPr>
            <a:t>DE AÇÃO</a:t>
          </a:r>
          <a:endParaRPr lang="pt-BR" sz="11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2</xdr:col>
      <xdr:colOff>941915</xdr:colOff>
      <xdr:row>0</xdr:row>
      <xdr:rowOff>0</xdr:rowOff>
    </xdr:from>
    <xdr:to>
      <xdr:col>2</xdr:col>
      <xdr:colOff>2021915</xdr:colOff>
      <xdr:row>1</xdr:row>
      <xdr:rowOff>2910</xdr:rowOff>
    </xdr:to>
    <xdr:sp macro="" textlink="">
      <xdr:nvSpPr>
        <xdr:cNvPr id="26" name="Retângulo 2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>
          <a:spLocks/>
        </xdr:cNvSpPr>
      </xdr:nvSpPr>
      <xdr:spPr>
        <a:xfrm>
          <a:off x="1185332" y="0"/>
          <a:ext cx="1080000" cy="500327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CADASTROS</a:t>
          </a:r>
        </a:p>
      </xdr:txBody>
    </xdr:sp>
    <xdr:clientData/>
  </xdr:twoCellAnchor>
  <xdr:twoCellAnchor editAs="absolute">
    <xdr:from>
      <xdr:col>2</xdr:col>
      <xdr:colOff>2028816</xdr:colOff>
      <xdr:row>0</xdr:row>
      <xdr:rowOff>0</xdr:rowOff>
    </xdr:from>
    <xdr:to>
      <xdr:col>2</xdr:col>
      <xdr:colOff>3108816</xdr:colOff>
      <xdr:row>1</xdr:row>
      <xdr:rowOff>2910</xdr:rowOff>
    </xdr:to>
    <xdr:sp macro="" textlink="">
      <xdr:nvSpPr>
        <xdr:cNvPr id="27" name="Retângulo 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>
          <a:spLocks/>
        </xdr:cNvSpPr>
      </xdr:nvSpPr>
      <xdr:spPr>
        <a:xfrm>
          <a:off x="2272233" y="0"/>
          <a:ext cx="1080000" cy="500327"/>
        </a:xfrm>
        <a:prstGeom prst="rect">
          <a:avLst/>
        </a:prstGeom>
        <a:solidFill>
          <a:srgbClr val="6699C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FATORES</a:t>
          </a:r>
          <a:r>
            <a:rPr lang="pt-BR" sz="1100" b="1" baseline="0">
              <a:solidFill>
                <a:schemeClr val="bg1"/>
              </a:solidFill>
            </a:rPr>
            <a:t> INTERNOS</a:t>
          </a:r>
          <a:endParaRPr lang="pt-BR" sz="11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2</xdr:col>
      <xdr:colOff>3115714</xdr:colOff>
      <xdr:row>0</xdr:row>
      <xdr:rowOff>0</xdr:rowOff>
    </xdr:from>
    <xdr:to>
      <xdr:col>3</xdr:col>
      <xdr:colOff>809048</xdr:colOff>
      <xdr:row>1</xdr:row>
      <xdr:rowOff>2910</xdr:rowOff>
    </xdr:to>
    <xdr:sp macro="" textlink="">
      <xdr:nvSpPr>
        <xdr:cNvPr id="29" name="Retângulo 2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>
          <a:spLocks/>
        </xdr:cNvSpPr>
      </xdr:nvSpPr>
      <xdr:spPr>
        <a:xfrm>
          <a:off x="3359131" y="0"/>
          <a:ext cx="1080000" cy="500327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FATORES</a:t>
          </a:r>
          <a:r>
            <a:rPr lang="pt-BR" sz="1100" b="1" baseline="0"/>
            <a:t> EXTERNOS</a:t>
          </a:r>
          <a:endParaRPr lang="pt-BR" sz="1100" b="1"/>
        </a:p>
      </xdr:txBody>
    </xdr:sp>
    <xdr:clientData/>
  </xdr:twoCellAnchor>
  <xdr:twoCellAnchor editAs="absolute">
    <xdr:from>
      <xdr:col>3</xdr:col>
      <xdr:colOff>826534</xdr:colOff>
      <xdr:row>0</xdr:row>
      <xdr:rowOff>0</xdr:rowOff>
    </xdr:from>
    <xdr:to>
      <xdr:col>4</xdr:col>
      <xdr:colOff>192034</xdr:colOff>
      <xdr:row>1</xdr:row>
      <xdr:rowOff>2910</xdr:rowOff>
    </xdr:to>
    <xdr:sp macro="" textlink="">
      <xdr:nvSpPr>
        <xdr:cNvPr id="31" name="Retângulo 3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>
          <a:spLocks/>
        </xdr:cNvSpPr>
      </xdr:nvSpPr>
      <xdr:spPr>
        <a:xfrm>
          <a:off x="4456617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MATRIZ</a:t>
          </a:r>
          <a:r>
            <a:rPr lang="pt-BR" sz="1100" b="1" baseline="0"/>
            <a:t> </a:t>
          </a:r>
          <a:r>
            <a:rPr lang="pt-BR" sz="1100" b="1"/>
            <a:t>SWOT</a:t>
          </a:r>
        </a:p>
      </xdr:txBody>
    </xdr:sp>
    <xdr:clientData/>
  </xdr:twoCellAnchor>
  <xdr:twoCellAnchor editAs="absolute">
    <xdr:from>
      <xdr:col>4</xdr:col>
      <xdr:colOff>209518</xdr:colOff>
      <xdr:row>0</xdr:row>
      <xdr:rowOff>0</xdr:rowOff>
    </xdr:from>
    <xdr:to>
      <xdr:col>4</xdr:col>
      <xdr:colOff>1344084</xdr:colOff>
      <xdr:row>1</xdr:row>
      <xdr:rowOff>2910</xdr:rowOff>
    </xdr:to>
    <xdr:sp macro="" textlink="">
      <xdr:nvSpPr>
        <xdr:cNvPr id="32" name="Retângulo 3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>
          <a:spLocks/>
        </xdr:cNvSpPr>
      </xdr:nvSpPr>
      <xdr:spPr>
        <a:xfrm>
          <a:off x="5554101" y="0"/>
          <a:ext cx="1134566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CRUZAMENTOS</a:t>
          </a:r>
        </a:p>
      </xdr:txBody>
    </xdr:sp>
    <xdr:clientData/>
  </xdr:twoCellAnchor>
  <xdr:twoCellAnchor editAs="absolute">
    <xdr:from>
      <xdr:col>5</xdr:col>
      <xdr:colOff>732317</xdr:colOff>
      <xdr:row>0</xdr:row>
      <xdr:rowOff>0</xdr:rowOff>
    </xdr:from>
    <xdr:to>
      <xdr:col>6</xdr:col>
      <xdr:colOff>97817</xdr:colOff>
      <xdr:row>1</xdr:row>
      <xdr:rowOff>2910</xdr:rowOff>
    </xdr:to>
    <xdr:sp macro="" textlink="">
      <xdr:nvSpPr>
        <xdr:cNvPr id="33" name="Retângulo 32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>
          <a:spLocks/>
        </xdr:cNvSpPr>
      </xdr:nvSpPr>
      <xdr:spPr>
        <a:xfrm>
          <a:off x="7791400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RELATÓRIOS</a:t>
          </a:r>
        </a:p>
      </xdr:txBody>
    </xdr:sp>
    <xdr:clientData/>
  </xdr:twoCellAnchor>
  <xdr:twoCellAnchor editAs="absolute">
    <xdr:from>
      <xdr:col>6</xdr:col>
      <xdr:colOff>94133</xdr:colOff>
      <xdr:row>0</xdr:row>
      <xdr:rowOff>0</xdr:rowOff>
    </xdr:from>
    <xdr:to>
      <xdr:col>7</xdr:col>
      <xdr:colOff>126383</xdr:colOff>
      <xdr:row>1</xdr:row>
      <xdr:rowOff>2910</xdr:rowOff>
    </xdr:to>
    <xdr:sp macro="" textlink="">
      <xdr:nvSpPr>
        <xdr:cNvPr id="34" name="Retângulo 33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>
          <a:spLocks/>
        </xdr:cNvSpPr>
      </xdr:nvSpPr>
      <xdr:spPr>
        <a:xfrm>
          <a:off x="8867716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DASHBOARDS</a:t>
          </a:r>
        </a:p>
      </xdr:txBody>
    </xdr:sp>
    <xdr:clientData/>
  </xdr:twoCellAnchor>
  <xdr:twoCellAnchor editAs="absolute">
    <xdr:from>
      <xdr:col>7</xdr:col>
      <xdr:colOff>143865</xdr:colOff>
      <xdr:row>0</xdr:row>
      <xdr:rowOff>0</xdr:rowOff>
    </xdr:from>
    <xdr:to>
      <xdr:col>8</xdr:col>
      <xdr:colOff>525365</xdr:colOff>
      <xdr:row>1</xdr:row>
      <xdr:rowOff>2910</xdr:rowOff>
    </xdr:to>
    <xdr:sp macro="" textlink="">
      <xdr:nvSpPr>
        <xdr:cNvPr id="35" name="Retângulo 34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>
          <a:spLocks/>
        </xdr:cNvSpPr>
      </xdr:nvSpPr>
      <xdr:spPr>
        <a:xfrm>
          <a:off x="9965198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baseline="0"/>
            <a:t>INSTRUÇÕES</a:t>
          </a:r>
          <a:endParaRPr lang="pt-BR" sz="1100" b="1"/>
        </a:p>
      </xdr:txBody>
    </xdr:sp>
    <xdr:clientData/>
  </xdr:twoCellAnchor>
  <xdr:twoCellAnchor editAs="absolute">
    <xdr:from>
      <xdr:col>1</xdr:col>
      <xdr:colOff>0</xdr:colOff>
      <xdr:row>1</xdr:row>
      <xdr:rowOff>21166</xdr:rowOff>
    </xdr:from>
    <xdr:to>
      <xdr:col>2</xdr:col>
      <xdr:colOff>251883</xdr:colOff>
      <xdr:row>1</xdr:row>
      <xdr:rowOff>366183</xdr:rowOff>
    </xdr:to>
    <xdr:pic>
      <xdr:nvPicPr>
        <xdr:cNvPr id="14" name="Imagem 29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229B018F-73E2-4439-9266-2E4A32A5E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167" y="518583"/>
          <a:ext cx="347133" cy="3450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698504</xdr:colOff>
      <xdr:row>1</xdr:row>
      <xdr:rowOff>95250</xdr:rowOff>
    </xdr:from>
    <xdr:to>
      <xdr:col>2</xdr:col>
      <xdr:colOff>1947337</xdr:colOff>
      <xdr:row>2</xdr:row>
      <xdr:rowOff>13567</xdr:rowOff>
    </xdr:to>
    <xdr:sp macro="" textlink="">
      <xdr:nvSpPr>
        <xdr:cNvPr id="23" name="Retângulo 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/>
      </xdr:nvSpPr>
      <xdr:spPr>
        <a:xfrm>
          <a:off x="941921" y="592667"/>
          <a:ext cx="1248833" cy="299317"/>
        </a:xfrm>
        <a:prstGeom prst="rect">
          <a:avLst/>
        </a:prstGeom>
        <a:solidFill>
          <a:srgbClr val="6699C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FORÇAS</a:t>
          </a:r>
        </a:p>
      </xdr:txBody>
    </xdr:sp>
    <xdr:clientData/>
  </xdr:twoCellAnchor>
  <xdr:twoCellAnchor editAs="absolute">
    <xdr:from>
      <xdr:col>2</xdr:col>
      <xdr:colOff>1962154</xdr:colOff>
      <xdr:row>1</xdr:row>
      <xdr:rowOff>88901</xdr:rowOff>
    </xdr:from>
    <xdr:to>
      <xdr:col>3</xdr:col>
      <xdr:colOff>211667</xdr:colOff>
      <xdr:row>2</xdr:row>
      <xdr:rowOff>7218</xdr:rowOff>
    </xdr:to>
    <xdr:sp macro="" textlink="">
      <xdr:nvSpPr>
        <xdr:cNvPr id="24" name="Retângulo 2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/>
      </xdr:nvSpPr>
      <xdr:spPr>
        <a:xfrm>
          <a:off x="2205571" y="586318"/>
          <a:ext cx="1636179" cy="299317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>
                  <a:lumMod val="75000"/>
                  <a:lumOff val="25000"/>
                </a:schemeClr>
              </a:solidFill>
            </a:rPr>
            <a:t>FRAQUEZAS</a:t>
          </a:r>
        </a:p>
      </xdr:txBody>
    </xdr:sp>
    <xdr:clientData/>
  </xdr:twoCellAnchor>
  <xdr:twoCellAnchor editAs="absolute">
    <xdr:from>
      <xdr:col>4</xdr:col>
      <xdr:colOff>1359918</xdr:colOff>
      <xdr:row>0</xdr:row>
      <xdr:rowOff>0</xdr:rowOff>
    </xdr:from>
    <xdr:to>
      <xdr:col>5</xdr:col>
      <xdr:colOff>725418</xdr:colOff>
      <xdr:row>1</xdr:row>
      <xdr:rowOff>2910</xdr:rowOff>
    </xdr:to>
    <xdr:sp macro="" textlink="">
      <xdr:nvSpPr>
        <xdr:cNvPr id="15" name="Retângulo 1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>
          <a:spLocks/>
        </xdr:cNvSpPr>
      </xdr:nvSpPr>
      <xdr:spPr>
        <a:xfrm>
          <a:off x="6704501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100" b="1">
              <a:solidFill>
                <a:schemeClr val="lt1"/>
              </a:solidFill>
              <a:latin typeface="+mn-lt"/>
              <a:ea typeface="+mn-ea"/>
              <a:cs typeface="+mn-cs"/>
            </a:rPr>
            <a:t>PLANOS</a:t>
          </a:r>
          <a:r>
            <a:rPr lang="pt-BR" sz="1100" b="1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</a:p>
        <a:p>
          <a:pPr marL="0" indent="0" algn="ctr"/>
          <a:r>
            <a:rPr lang="pt-BR" sz="1100" b="1" baseline="0">
              <a:solidFill>
                <a:schemeClr val="lt1"/>
              </a:solidFill>
              <a:latin typeface="+mn-lt"/>
              <a:ea typeface="+mn-ea"/>
              <a:cs typeface="+mn-cs"/>
            </a:rPr>
            <a:t>DE AÇÃO</a:t>
          </a:r>
          <a:endParaRPr lang="pt-BR" sz="11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2</xdr:col>
      <xdr:colOff>941915</xdr:colOff>
      <xdr:row>0</xdr:row>
      <xdr:rowOff>0</xdr:rowOff>
    </xdr:from>
    <xdr:to>
      <xdr:col>2</xdr:col>
      <xdr:colOff>2021915</xdr:colOff>
      <xdr:row>1</xdr:row>
      <xdr:rowOff>2910</xdr:rowOff>
    </xdr:to>
    <xdr:sp macro="" textlink="">
      <xdr:nvSpPr>
        <xdr:cNvPr id="16" name="Retângulo 1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>
          <a:spLocks/>
        </xdr:cNvSpPr>
      </xdr:nvSpPr>
      <xdr:spPr>
        <a:xfrm>
          <a:off x="1185332" y="0"/>
          <a:ext cx="1080000" cy="500327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CADASTROS</a:t>
          </a:r>
        </a:p>
      </xdr:txBody>
    </xdr:sp>
    <xdr:clientData/>
  </xdr:twoCellAnchor>
  <xdr:twoCellAnchor editAs="absolute">
    <xdr:from>
      <xdr:col>2</xdr:col>
      <xdr:colOff>2028816</xdr:colOff>
      <xdr:row>0</xdr:row>
      <xdr:rowOff>0</xdr:rowOff>
    </xdr:from>
    <xdr:to>
      <xdr:col>2</xdr:col>
      <xdr:colOff>3108816</xdr:colOff>
      <xdr:row>1</xdr:row>
      <xdr:rowOff>2910</xdr:rowOff>
    </xdr:to>
    <xdr:sp macro="" textlink="">
      <xdr:nvSpPr>
        <xdr:cNvPr id="17" name="Retângulo 1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>
          <a:spLocks/>
        </xdr:cNvSpPr>
      </xdr:nvSpPr>
      <xdr:spPr>
        <a:xfrm>
          <a:off x="2272233" y="0"/>
          <a:ext cx="1080000" cy="500327"/>
        </a:xfrm>
        <a:prstGeom prst="rect">
          <a:avLst/>
        </a:prstGeom>
        <a:solidFill>
          <a:srgbClr val="6699C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FATORES</a:t>
          </a:r>
          <a:r>
            <a:rPr lang="pt-BR" sz="1100" b="1" baseline="0">
              <a:solidFill>
                <a:schemeClr val="bg1"/>
              </a:solidFill>
            </a:rPr>
            <a:t> INTERNOS</a:t>
          </a:r>
          <a:endParaRPr lang="pt-BR" sz="11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2</xdr:col>
      <xdr:colOff>3115714</xdr:colOff>
      <xdr:row>0</xdr:row>
      <xdr:rowOff>0</xdr:rowOff>
    </xdr:from>
    <xdr:to>
      <xdr:col>3</xdr:col>
      <xdr:colOff>809048</xdr:colOff>
      <xdr:row>1</xdr:row>
      <xdr:rowOff>2910</xdr:rowOff>
    </xdr:to>
    <xdr:sp macro="" textlink="">
      <xdr:nvSpPr>
        <xdr:cNvPr id="18" name="Retângulo 1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>
          <a:spLocks/>
        </xdr:cNvSpPr>
      </xdr:nvSpPr>
      <xdr:spPr>
        <a:xfrm>
          <a:off x="3359131" y="0"/>
          <a:ext cx="1080000" cy="500327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FATORES</a:t>
          </a:r>
          <a:r>
            <a:rPr lang="pt-BR" sz="1100" b="1" baseline="0"/>
            <a:t> EXTERNOS</a:t>
          </a:r>
          <a:endParaRPr lang="pt-BR" sz="1100" b="1"/>
        </a:p>
      </xdr:txBody>
    </xdr:sp>
    <xdr:clientData/>
  </xdr:twoCellAnchor>
  <xdr:twoCellAnchor editAs="absolute">
    <xdr:from>
      <xdr:col>3</xdr:col>
      <xdr:colOff>826534</xdr:colOff>
      <xdr:row>0</xdr:row>
      <xdr:rowOff>0</xdr:rowOff>
    </xdr:from>
    <xdr:to>
      <xdr:col>4</xdr:col>
      <xdr:colOff>192034</xdr:colOff>
      <xdr:row>1</xdr:row>
      <xdr:rowOff>2910</xdr:rowOff>
    </xdr:to>
    <xdr:sp macro="" textlink="">
      <xdr:nvSpPr>
        <xdr:cNvPr id="19" name="Retângulo 1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>
          <a:spLocks/>
        </xdr:cNvSpPr>
      </xdr:nvSpPr>
      <xdr:spPr>
        <a:xfrm>
          <a:off x="4456617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MATRIZ</a:t>
          </a:r>
          <a:r>
            <a:rPr lang="pt-BR" sz="1100" b="1" baseline="0"/>
            <a:t> </a:t>
          </a:r>
          <a:r>
            <a:rPr lang="pt-BR" sz="1100" b="1"/>
            <a:t>SWOT</a:t>
          </a:r>
        </a:p>
      </xdr:txBody>
    </xdr:sp>
    <xdr:clientData/>
  </xdr:twoCellAnchor>
  <xdr:twoCellAnchor editAs="absolute">
    <xdr:from>
      <xdr:col>4</xdr:col>
      <xdr:colOff>209518</xdr:colOff>
      <xdr:row>0</xdr:row>
      <xdr:rowOff>0</xdr:rowOff>
    </xdr:from>
    <xdr:to>
      <xdr:col>4</xdr:col>
      <xdr:colOff>1344084</xdr:colOff>
      <xdr:row>1</xdr:row>
      <xdr:rowOff>2910</xdr:rowOff>
    </xdr:to>
    <xdr:sp macro="" textlink="">
      <xdr:nvSpPr>
        <xdr:cNvPr id="20" name="Retângulo 1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>
          <a:spLocks/>
        </xdr:cNvSpPr>
      </xdr:nvSpPr>
      <xdr:spPr>
        <a:xfrm>
          <a:off x="5554101" y="0"/>
          <a:ext cx="1134566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CRUZAMENTOS</a:t>
          </a:r>
        </a:p>
      </xdr:txBody>
    </xdr:sp>
    <xdr:clientData/>
  </xdr:twoCellAnchor>
  <xdr:twoCellAnchor editAs="absolute">
    <xdr:from>
      <xdr:col>5</xdr:col>
      <xdr:colOff>732317</xdr:colOff>
      <xdr:row>0</xdr:row>
      <xdr:rowOff>0</xdr:rowOff>
    </xdr:from>
    <xdr:to>
      <xdr:col>6</xdr:col>
      <xdr:colOff>97817</xdr:colOff>
      <xdr:row>1</xdr:row>
      <xdr:rowOff>2910</xdr:rowOff>
    </xdr:to>
    <xdr:sp macro="" textlink="">
      <xdr:nvSpPr>
        <xdr:cNvPr id="21" name="Retângulo 2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>
          <a:spLocks/>
        </xdr:cNvSpPr>
      </xdr:nvSpPr>
      <xdr:spPr>
        <a:xfrm>
          <a:off x="7791400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RELATÓRIOS</a:t>
          </a:r>
        </a:p>
      </xdr:txBody>
    </xdr:sp>
    <xdr:clientData/>
  </xdr:twoCellAnchor>
  <xdr:twoCellAnchor editAs="absolute">
    <xdr:from>
      <xdr:col>6</xdr:col>
      <xdr:colOff>94133</xdr:colOff>
      <xdr:row>0</xdr:row>
      <xdr:rowOff>0</xdr:rowOff>
    </xdr:from>
    <xdr:to>
      <xdr:col>7</xdr:col>
      <xdr:colOff>126383</xdr:colOff>
      <xdr:row>1</xdr:row>
      <xdr:rowOff>2910</xdr:rowOff>
    </xdr:to>
    <xdr:sp macro="" textlink="">
      <xdr:nvSpPr>
        <xdr:cNvPr id="22" name="Retângulo 2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>
          <a:spLocks/>
        </xdr:cNvSpPr>
      </xdr:nvSpPr>
      <xdr:spPr>
        <a:xfrm>
          <a:off x="8867716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DASHBOARDS</a:t>
          </a:r>
        </a:p>
      </xdr:txBody>
    </xdr:sp>
    <xdr:clientData/>
  </xdr:twoCellAnchor>
  <xdr:twoCellAnchor editAs="absolute">
    <xdr:from>
      <xdr:col>7</xdr:col>
      <xdr:colOff>143865</xdr:colOff>
      <xdr:row>0</xdr:row>
      <xdr:rowOff>0</xdr:rowOff>
    </xdr:from>
    <xdr:to>
      <xdr:col>8</xdr:col>
      <xdr:colOff>525365</xdr:colOff>
      <xdr:row>1</xdr:row>
      <xdr:rowOff>2910</xdr:rowOff>
    </xdr:to>
    <xdr:sp macro="" textlink="">
      <xdr:nvSpPr>
        <xdr:cNvPr id="25" name="Retângulo 24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>
          <a:spLocks/>
        </xdr:cNvSpPr>
      </xdr:nvSpPr>
      <xdr:spPr>
        <a:xfrm>
          <a:off x="9965198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baseline="0"/>
            <a:t>INSTRUÇÕES</a:t>
          </a:r>
          <a:endParaRPr lang="pt-BR" sz="1100" b="1"/>
        </a:p>
      </xdr:txBody>
    </xdr:sp>
    <xdr:clientData/>
  </xdr:twoCellAnchor>
  <xdr:twoCellAnchor editAs="absolute">
    <xdr:from>
      <xdr:col>1</xdr:col>
      <xdr:colOff>0</xdr:colOff>
      <xdr:row>1</xdr:row>
      <xdr:rowOff>21166</xdr:rowOff>
    </xdr:from>
    <xdr:to>
      <xdr:col>2</xdr:col>
      <xdr:colOff>251883</xdr:colOff>
      <xdr:row>1</xdr:row>
      <xdr:rowOff>366183</xdr:rowOff>
    </xdr:to>
    <xdr:pic>
      <xdr:nvPicPr>
        <xdr:cNvPr id="14" name="Imagem 29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D625060-E44E-4059-B9ED-BD21747B3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167" y="518583"/>
          <a:ext cx="347133" cy="3450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698504</xdr:colOff>
      <xdr:row>1</xdr:row>
      <xdr:rowOff>95250</xdr:rowOff>
    </xdr:from>
    <xdr:to>
      <xdr:col>2</xdr:col>
      <xdr:colOff>1947337</xdr:colOff>
      <xdr:row>2</xdr:row>
      <xdr:rowOff>13567</xdr:rowOff>
    </xdr:to>
    <xdr:sp macro="" textlink="">
      <xdr:nvSpPr>
        <xdr:cNvPr id="25" name="Retângulo 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/>
      </xdr:nvSpPr>
      <xdr:spPr>
        <a:xfrm>
          <a:off x="941921" y="592667"/>
          <a:ext cx="1248833" cy="299317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>
                  <a:lumMod val="75000"/>
                  <a:lumOff val="25000"/>
                </a:schemeClr>
              </a:solidFill>
            </a:rPr>
            <a:t>OPORTUNIDADES</a:t>
          </a:r>
        </a:p>
      </xdr:txBody>
    </xdr:sp>
    <xdr:clientData/>
  </xdr:twoCellAnchor>
  <xdr:twoCellAnchor editAs="absolute">
    <xdr:from>
      <xdr:col>2</xdr:col>
      <xdr:colOff>1962154</xdr:colOff>
      <xdr:row>1</xdr:row>
      <xdr:rowOff>88901</xdr:rowOff>
    </xdr:from>
    <xdr:to>
      <xdr:col>3</xdr:col>
      <xdr:colOff>211667</xdr:colOff>
      <xdr:row>2</xdr:row>
      <xdr:rowOff>7218</xdr:rowOff>
    </xdr:to>
    <xdr:sp macro="" textlink="">
      <xdr:nvSpPr>
        <xdr:cNvPr id="26" name="Retângulo 2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/>
      </xdr:nvSpPr>
      <xdr:spPr>
        <a:xfrm>
          <a:off x="2205571" y="586318"/>
          <a:ext cx="1636179" cy="2993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AMEAÇAS</a:t>
          </a:r>
        </a:p>
      </xdr:txBody>
    </xdr:sp>
    <xdr:clientData/>
  </xdr:twoCellAnchor>
  <xdr:twoCellAnchor editAs="absolute">
    <xdr:from>
      <xdr:col>4</xdr:col>
      <xdr:colOff>1359918</xdr:colOff>
      <xdr:row>0</xdr:row>
      <xdr:rowOff>0</xdr:rowOff>
    </xdr:from>
    <xdr:to>
      <xdr:col>5</xdr:col>
      <xdr:colOff>725418</xdr:colOff>
      <xdr:row>1</xdr:row>
      <xdr:rowOff>2910</xdr:rowOff>
    </xdr:to>
    <xdr:sp macro="" textlink="">
      <xdr:nvSpPr>
        <xdr:cNvPr id="27" name="Retângulo 2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>
          <a:spLocks/>
        </xdr:cNvSpPr>
      </xdr:nvSpPr>
      <xdr:spPr>
        <a:xfrm>
          <a:off x="6704501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100" b="1">
              <a:solidFill>
                <a:schemeClr val="lt1"/>
              </a:solidFill>
              <a:latin typeface="+mn-lt"/>
              <a:ea typeface="+mn-ea"/>
              <a:cs typeface="+mn-cs"/>
            </a:rPr>
            <a:t>PLANOS</a:t>
          </a:r>
          <a:r>
            <a:rPr lang="pt-BR" sz="1100" b="1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</a:p>
        <a:p>
          <a:pPr marL="0" indent="0" algn="ctr"/>
          <a:r>
            <a:rPr lang="pt-BR" sz="1100" b="1" baseline="0">
              <a:solidFill>
                <a:schemeClr val="lt1"/>
              </a:solidFill>
              <a:latin typeface="+mn-lt"/>
              <a:ea typeface="+mn-ea"/>
              <a:cs typeface="+mn-cs"/>
            </a:rPr>
            <a:t>DE AÇÃO</a:t>
          </a:r>
          <a:endParaRPr lang="pt-BR" sz="11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2</xdr:col>
      <xdr:colOff>941915</xdr:colOff>
      <xdr:row>0</xdr:row>
      <xdr:rowOff>0</xdr:rowOff>
    </xdr:from>
    <xdr:to>
      <xdr:col>2</xdr:col>
      <xdr:colOff>2021915</xdr:colOff>
      <xdr:row>1</xdr:row>
      <xdr:rowOff>2910</xdr:rowOff>
    </xdr:to>
    <xdr:sp macro="" textlink="">
      <xdr:nvSpPr>
        <xdr:cNvPr id="28" name="Retângulo 2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>
          <a:spLocks/>
        </xdr:cNvSpPr>
      </xdr:nvSpPr>
      <xdr:spPr>
        <a:xfrm>
          <a:off x="1185332" y="0"/>
          <a:ext cx="1080000" cy="500327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CADASTROS</a:t>
          </a:r>
        </a:p>
      </xdr:txBody>
    </xdr:sp>
    <xdr:clientData/>
  </xdr:twoCellAnchor>
  <xdr:twoCellAnchor editAs="absolute">
    <xdr:from>
      <xdr:col>2</xdr:col>
      <xdr:colOff>2028816</xdr:colOff>
      <xdr:row>0</xdr:row>
      <xdr:rowOff>0</xdr:rowOff>
    </xdr:from>
    <xdr:to>
      <xdr:col>2</xdr:col>
      <xdr:colOff>3108816</xdr:colOff>
      <xdr:row>1</xdr:row>
      <xdr:rowOff>2910</xdr:rowOff>
    </xdr:to>
    <xdr:sp macro="" textlink="">
      <xdr:nvSpPr>
        <xdr:cNvPr id="29" name="Retângulo 2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>
          <a:spLocks/>
        </xdr:cNvSpPr>
      </xdr:nvSpPr>
      <xdr:spPr>
        <a:xfrm>
          <a:off x="2272233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FATORES</a:t>
          </a:r>
          <a:r>
            <a:rPr lang="pt-BR" sz="1100" b="1" baseline="0">
              <a:solidFill>
                <a:schemeClr val="bg1"/>
              </a:solidFill>
            </a:rPr>
            <a:t> INTERNOS</a:t>
          </a:r>
          <a:endParaRPr lang="pt-BR" sz="11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2</xdr:col>
      <xdr:colOff>3115714</xdr:colOff>
      <xdr:row>0</xdr:row>
      <xdr:rowOff>0</xdr:rowOff>
    </xdr:from>
    <xdr:to>
      <xdr:col>3</xdr:col>
      <xdr:colOff>809048</xdr:colOff>
      <xdr:row>1</xdr:row>
      <xdr:rowOff>2910</xdr:rowOff>
    </xdr:to>
    <xdr:sp macro="" textlink="">
      <xdr:nvSpPr>
        <xdr:cNvPr id="30" name="Retângulo 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>
          <a:spLocks/>
        </xdr:cNvSpPr>
      </xdr:nvSpPr>
      <xdr:spPr>
        <a:xfrm>
          <a:off x="3359131" y="0"/>
          <a:ext cx="1080000" cy="500327"/>
        </a:xfrm>
        <a:prstGeom prst="rect">
          <a:avLst/>
        </a:prstGeom>
        <a:solidFill>
          <a:srgbClr val="6699C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FATORES</a:t>
          </a:r>
          <a:r>
            <a:rPr lang="pt-BR" sz="1100" b="1" baseline="0"/>
            <a:t> EXTERNOS</a:t>
          </a:r>
          <a:endParaRPr lang="pt-BR" sz="1100" b="1"/>
        </a:p>
      </xdr:txBody>
    </xdr:sp>
    <xdr:clientData/>
  </xdr:twoCellAnchor>
  <xdr:twoCellAnchor editAs="absolute">
    <xdr:from>
      <xdr:col>3</xdr:col>
      <xdr:colOff>826534</xdr:colOff>
      <xdr:row>0</xdr:row>
      <xdr:rowOff>0</xdr:rowOff>
    </xdr:from>
    <xdr:to>
      <xdr:col>4</xdr:col>
      <xdr:colOff>192034</xdr:colOff>
      <xdr:row>1</xdr:row>
      <xdr:rowOff>2910</xdr:rowOff>
    </xdr:to>
    <xdr:sp macro="" textlink="">
      <xdr:nvSpPr>
        <xdr:cNvPr id="31" name="Retângulo 3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>
          <a:spLocks/>
        </xdr:cNvSpPr>
      </xdr:nvSpPr>
      <xdr:spPr>
        <a:xfrm>
          <a:off x="4456617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MATRIZ</a:t>
          </a:r>
          <a:r>
            <a:rPr lang="pt-BR" sz="1100" b="1" baseline="0"/>
            <a:t> </a:t>
          </a:r>
          <a:r>
            <a:rPr lang="pt-BR" sz="1100" b="1"/>
            <a:t>SWOT</a:t>
          </a:r>
        </a:p>
      </xdr:txBody>
    </xdr:sp>
    <xdr:clientData/>
  </xdr:twoCellAnchor>
  <xdr:twoCellAnchor editAs="absolute">
    <xdr:from>
      <xdr:col>4</xdr:col>
      <xdr:colOff>209518</xdr:colOff>
      <xdr:row>0</xdr:row>
      <xdr:rowOff>0</xdr:rowOff>
    </xdr:from>
    <xdr:to>
      <xdr:col>4</xdr:col>
      <xdr:colOff>1344084</xdr:colOff>
      <xdr:row>1</xdr:row>
      <xdr:rowOff>2910</xdr:rowOff>
    </xdr:to>
    <xdr:sp macro="" textlink="">
      <xdr:nvSpPr>
        <xdr:cNvPr id="32" name="Retângulo 3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>
          <a:spLocks/>
        </xdr:cNvSpPr>
      </xdr:nvSpPr>
      <xdr:spPr>
        <a:xfrm>
          <a:off x="5554101" y="0"/>
          <a:ext cx="1134566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CRUZAMENTOS</a:t>
          </a:r>
        </a:p>
      </xdr:txBody>
    </xdr:sp>
    <xdr:clientData/>
  </xdr:twoCellAnchor>
  <xdr:twoCellAnchor editAs="absolute">
    <xdr:from>
      <xdr:col>5</xdr:col>
      <xdr:colOff>732317</xdr:colOff>
      <xdr:row>0</xdr:row>
      <xdr:rowOff>0</xdr:rowOff>
    </xdr:from>
    <xdr:to>
      <xdr:col>6</xdr:col>
      <xdr:colOff>97817</xdr:colOff>
      <xdr:row>1</xdr:row>
      <xdr:rowOff>2910</xdr:rowOff>
    </xdr:to>
    <xdr:sp macro="" textlink="">
      <xdr:nvSpPr>
        <xdr:cNvPr id="33" name="Retângulo 32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>
          <a:spLocks/>
        </xdr:cNvSpPr>
      </xdr:nvSpPr>
      <xdr:spPr>
        <a:xfrm>
          <a:off x="7791400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RELATÓRIOS</a:t>
          </a:r>
        </a:p>
      </xdr:txBody>
    </xdr:sp>
    <xdr:clientData/>
  </xdr:twoCellAnchor>
  <xdr:twoCellAnchor editAs="absolute">
    <xdr:from>
      <xdr:col>6</xdr:col>
      <xdr:colOff>94133</xdr:colOff>
      <xdr:row>0</xdr:row>
      <xdr:rowOff>0</xdr:rowOff>
    </xdr:from>
    <xdr:to>
      <xdr:col>7</xdr:col>
      <xdr:colOff>126383</xdr:colOff>
      <xdr:row>1</xdr:row>
      <xdr:rowOff>2910</xdr:rowOff>
    </xdr:to>
    <xdr:sp macro="" textlink="">
      <xdr:nvSpPr>
        <xdr:cNvPr id="34" name="Retângulo 33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>
          <a:spLocks/>
        </xdr:cNvSpPr>
      </xdr:nvSpPr>
      <xdr:spPr>
        <a:xfrm>
          <a:off x="8867716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DASHBOARDS</a:t>
          </a:r>
        </a:p>
      </xdr:txBody>
    </xdr:sp>
    <xdr:clientData/>
  </xdr:twoCellAnchor>
  <xdr:twoCellAnchor editAs="absolute">
    <xdr:from>
      <xdr:col>7</xdr:col>
      <xdr:colOff>143865</xdr:colOff>
      <xdr:row>0</xdr:row>
      <xdr:rowOff>0</xdr:rowOff>
    </xdr:from>
    <xdr:to>
      <xdr:col>8</xdr:col>
      <xdr:colOff>525365</xdr:colOff>
      <xdr:row>1</xdr:row>
      <xdr:rowOff>2910</xdr:rowOff>
    </xdr:to>
    <xdr:sp macro="" textlink="">
      <xdr:nvSpPr>
        <xdr:cNvPr id="35" name="Retângulo 34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>
          <a:spLocks/>
        </xdr:cNvSpPr>
      </xdr:nvSpPr>
      <xdr:spPr>
        <a:xfrm>
          <a:off x="9965198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baseline="0"/>
            <a:t>INSTRUÇÕES</a:t>
          </a:r>
          <a:endParaRPr lang="pt-BR" sz="1100" b="1"/>
        </a:p>
      </xdr:txBody>
    </xdr:sp>
    <xdr:clientData/>
  </xdr:twoCellAnchor>
  <xdr:twoCellAnchor editAs="absolute">
    <xdr:from>
      <xdr:col>1</xdr:col>
      <xdr:colOff>0</xdr:colOff>
      <xdr:row>1</xdr:row>
      <xdr:rowOff>21166</xdr:rowOff>
    </xdr:from>
    <xdr:to>
      <xdr:col>2</xdr:col>
      <xdr:colOff>251883</xdr:colOff>
      <xdr:row>1</xdr:row>
      <xdr:rowOff>366183</xdr:rowOff>
    </xdr:to>
    <xdr:pic>
      <xdr:nvPicPr>
        <xdr:cNvPr id="14" name="Imagem 29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DFDB1CE-C4D2-49A0-AD58-77E26280FB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167" y="518583"/>
          <a:ext cx="347133" cy="3450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698504</xdr:colOff>
      <xdr:row>1</xdr:row>
      <xdr:rowOff>95250</xdr:rowOff>
    </xdr:from>
    <xdr:to>
      <xdr:col>2</xdr:col>
      <xdr:colOff>1947337</xdr:colOff>
      <xdr:row>2</xdr:row>
      <xdr:rowOff>13567</xdr:rowOff>
    </xdr:to>
    <xdr:sp macro="" textlink="">
      <xdr:nvSpPr>
        <xdr:cNvPr id="23" name="Retângulo 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/>
      </xdr:nvSpPr>
      <xdr:spPr>
        <a:xfrm>
          <a:off x="941921" y="592667"/>
          <a:ext cx="1248833" cy="299317"/>
        </a:xfrm>
        <a:prstGeom prst="rect">
          <a:avLst/>
        </a:prstGeom>
        <a:solidFill>
          <a:srgbClr val="6699C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OPORTUNIDADES</a:t>
          </a:r>
        </a:p>
      </xdr:txBody>
    </xdr:sp>
    <xdr:clientData/>
  </xdr:twoCellAnchor>
  <xdr:twoCellAnchor editAs="absolute">
    <xdr:from>
      <xdr:col>2</xdr:col>
      <xdr:colOff>1962154</xdr:colOff>
      <xdr:row>1</xdr:row>
      <xdr:rowOff>88901</xdr:rowOff>
    </xdr:from>
    <xdr:to>
      <xdr:col>3</xdr:col>
      <xdr:colOff>211667</xdr:colOff>
      <xdr:row>2</xdr:row>
      <xdr:rowOff>7218</xdr:rowOff>
    </xdr:to>
    <xdr:sp macro="" textlink="">
      <xdr:nvSpPr>
        <xdr:cNvPr id="24" name="Retângulo 2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/>
      </xdr:nvSpPr>
      <xdr:spPr>
        <a:xfrm>
          <a:off x="2205571" y="586318"/>
          <a:ext cx="1636179" cy="299317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>
                  <a:lumMod val="75000"/>
                  <a:lumOff val="25000"/>
                </a:schemeClr>
              </a:solidFill>
            </a:rPr>
            <a:t>AMEAÇAS</a:t>
          </a:r>
        </a:p>
      </xdr:txBody>
    </xdr:sp>
    <xdr:clientData/>
  </xdr:twoCellAnchor>
  <xdr:twoCellAnchor editAs="absolute">
    <xdr:from>
      <xdr:col>4</xdr:col>
      <xdr:colOff>1359918</xdr:colOff>
      <xdr:row>0</xdr:row>
      <xdr:rowOff>0</xdr:rowOff>
    </xdr:from>
    <xdr:to>
      <xdr:col>5</xdr:col>
      <xdr:colOff>725418</xdr:colOff>
      <xdr:row>1</xdr:row>
      <xdr:rowOff>2910</xdr:rowOff>
    </xdr:to>
    <xdr:sp macro="" textlink="">
      <xdr:nvSpPr>
        <xdr:cNvPr id="25" name="Retângulo 2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>
          <a:spLocks/>
        </xdr:cNvSpPr>
      </xdr:nvSpPr>
      <xdr:spPr>
        <a:xfrm>
          <a:off x="6704501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100" b="1">
              <a:solidFill>
                <a:schemeClr val="lt1"/>
              </a:solidFill>
              <a:latin typeface="+mn-lt"/>
              <a:ea typeface="+mn-ea"/>
              <a:cs typeface="+mn-cs"/>
            </a:rPr>
            <a:t>PLANOS</a:t>
          </a:r>
          <a:r>
            <a:rPr lang="pt-BR" sz="1100" b="1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</a:p>
        <a:p>
          <a:pPr marL="0" indent="0" algn="ctr"/>
          <a:r>
            <a:rPr lang="pt-BR" sz="1100" b="1" baseline="0">
              <a:solidFill>
                <a:schemeClr val="lt1"/>
              </a:solidFill>
              <a:latin typeface="+mn-lt"/>
              <a:ea typeface="+mn-ea"/>
              <a:cs typeface="+mn-cs"/>
            </a:rPr>
            <a:t>DE AÇÃO</a:t>
          </a:r>
          <a:endParaRPr lang="pt-BR" sz="11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2</xdr:col>
      <xdr:colOff>941915</xdr:colOff>
      <xdr:row>0</xdr:row>
      <xdr:rowOff>0</xdr:rowOff>
    </xdr:from>
    <xdr:to>
      <xdr:col>2</xdr:col>
      <xdr:colOff>2021915</xdr:colOff>
      <xdr:row>1</xdr:row>
      <xdr:rowOff>2910</xdr:rowOff>
    </xdr:to>
    <xdr:sp macro="" textlink="">
      <xdr:nvSpPr>
        <xdr:cNvPr id="26" name="Retângulo 2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>
          <a:spLocks/>
        </xdr:cNvSpPr>
      </xdr:nvSpPr>
      <xdr:spPr>
        <a:xfrm>
          <a:off x="1185332" y="0"/>
          <a:ext cx="1080000" cy="500327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CADASTROS</a:t>
          </a:r>
        </a:p>
      </xdr:txBody>
    </xdr:sp>
    <xdr:clientData/>
  </xdr:twoCellAnchor>
  <xdr:twoCellAnchor editAs="absolute">
    <xdr:from>
      <xdr:col>2</xdr:col>
      <xdr:colOff>2028816</xdr:colOff>
      <xdr:row>0</xdr:row>
      <xdr:rowOff>0</xdr:rowOff>
    </xdr:from>
    <xdr:to>
      <xdr:col>2</xdr:col>
      <xdr:colOff>3108816</xdr:colOff>
      <xdr:row>1</xdr:row>
      <xdr:rowOff>2910</xdr:rowOff>
    </xdr:to>
    <xdr:sp macro="" textlink="">
      <xdr:nvSpPr>
        <xdr:cNvPr id="27" name="Retângulo 2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>
          <a:spLocks/>
        </xdr:cNvSpPr>
      </xdr:nvSpPr>
      <xdr:spPr>
        <a:xfrm>
          <a:off x="2272233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FATORES</a:t>
          </a:r>
          <a:r>
            <a:rPr lang="pt-BR" sz="1100" b="1" baseline="0">
              <a:solidFill>
                <a:schemeClr val="bg1"/>
              </a:solidFill>
            </a:rPr>
            <a:t> INTERNOS</a:t>
          </a:r>
          <a:endParaRPr lang="pt-BR" sz="11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2</xdr:col>
      <xdr:colOff>3115714</xdr:colOff>
      <xdr:row>0</xdr:row>
      <xdr:rowOff>0</xdr:rowOff>
    </xdr:from>
    <xdr:to>
      <xdr:col>3</xdr:col>
      <xdr:colOff>809048</xdr:colOff>
      <xdr:row>1</xdr:row>
      <xdr:rowOff>2910</xdr:rowOff>
    </xdr:to>
    <xdr:sp macro="" textlink="">
      <xdr:nvSpPr>
        <xdr:cNvPr id="28" name="Retângulo 2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>
          <a:spLocks/>
        </xdr:cNvSpPr>
      </xdr:nvSpPr>
      <xdr:spPr>
        <a:xfrm>
          <a:off x="3359131" y="0"/>
          <a:ext cx="1080000" cy="500327"/>
        </a:xfrm>
        <a:prstGeom prst="rect">
          <a:avLst/>
        </a:prstGeom>
        <a:solidFill>
          <a:srgbClr val="6699C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FATORES</a:t>
          </a:r>
          <a:r>
            <a:rPr lang="pt-BR" sz="1100" b="1" baseline="0"/>
            <a:t> EXTERNOS</a:t>
          </a:r>
          <a:endParaRPr lang="pt-BR" sz="1100" b="1"/>
        </a:p>
      </xdr:txBody>
    </xdr:sp>
    <xdr:clientData/>
  </xdr:twoCellAnchor>
  <xdr:twoCellAnchor editAs="absolute">
    <xdr:from>
      <xdr:col>3</xdr:col>
      <xdr:colOff>826534</xdr:colOff>
      <xdr:row>0</xdr:row>
      <xdr:rowOff>0</xdr:rowOff>
    </xdr:from>
    <xdr:to>
      <xdr:col>4</xdr:col>
      <xdr:colOff>192034</xdr:colOff>
      <xdr:row>1</xdr:row>
      <xdr:rowOff>2910</xdr:rowOff>
    </xdr:to>
    <xdr:sp macro="" textlink="">
      <xdr:nvSpPr>
        <xdr:cNvPr id="29" name="Retângulo 2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>
          <a:spLocks/>
        </xdr:cNvSpPr>
      </xdr:nvSpPr>
      <xdr:spPr>
        <a:xfrm>
          <a:off x="4456617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MATRIZ</a:t>
          </a:r>
          <a:r>
            <a:rPr lang="pt-BR" sz="1100" b="1" baseline="0"/>
            <a:t> </a:t>
          </a:r>
          <a:r>
            <a:rPr lang="pt-BR" sz="1100" b="1"/>
            <a:t>SWOT</a:t>
          </a:r>
        </a:p>
      </xdr:txBody>
    </xdr:sp>
    <xdr:clientData/>
  </xdr:twoCellAnchor>
  <xdr:twoCellAnchor editAs="absolute">
    <xdr:from>
      <xdr:col>4</xdr:col>
      <xdr:colOff>209518</xdr:colOff>
      <xdr:row>0</xdr:row>
      <xdr:rowOff>0</xdr:rowOff>
    </xdr:from>
    <xdr:to>
      <xdr:col>4</xdr:col>
      <xdr:colOff>1344084</xdr:colOff>
      <xdr:row>1</xdr:row>
      <xdr:rowOff>2910</xdr:rowOff>
    </xdr:to>
    <xdr:sp macro="" textlink="">
      <xdr:nvSpPr>
        <xdr:cNvPr id="30" name="Retângulo 2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SpPr>
          <a:spLocks/>
        </xdr:cNvSpPr>
      </xdr:nvSpPr>
      <xdr:spPr>
        <a:xfrm>
          <a:off x="5554101" y="0"/>
          <a:ext cx="1134566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CRUZAMENTOS</a:t>
          </a:r>
        </a:p>
      </xdr:txBody>
    </xdr:sp>
    <xdr:clientData/>
  </xdr:twoCellAnchor>
  <xdr:twoCellAnchor editAs="absolute">
    <xdr:from>
      <xdr:col>5</xdr:col>
      <xdr:colOff>732317</xdr:colOff>
      <xdr:row>0</xdr:row>
      <xdr:rowOff>0</xdr:rowOff>
    </xdr:from>
    <xdr:to>
      <xdr:col>6</xdr:col>
      <xdr:colOff>97817</xdr:colOff>
      <xdr:row>1</xdr:row>
      <xdr:rowOff>2910</xdr:rowOff>
    </xdr:to>
    <xdr:sp macro="" textlink="">
      <xdr:nvSpPr>
        <xdr:cNvPr id="31" name="Retângulo 3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>
          <a:spLocks/>
        </xdr:cNvSpPr>
      </xdr:nvSpPr>
      <xdr:spPr>
        <a:xfrm>
          <a:off x="7791400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RELATÓRIOS</a:t>
          </a:r>
        </a:p>
      </xdr:txBody>
    </xdr:sp>
    <xdr:clientData/>
  </xdr:twoCellAnchor>
  <xdr:twoCellAnchor editAs="absolute">
    <xdr:from>
      <xdr:col>6</xdr:col>
      <xdr:colOff>94133</xdr:colOff>
      <xdr:row>0</xdr:row>
      <xdr:rowOff>0</xdr:rowOff>
    </xdr:from>
    <xdr:to>
      <xdr:col>7</xdr:col>
      <xdr:colOff>126383</xdr:colOff>
      <xdr:row>1</xdr:row>
      <xdr:rowOff>2910</xdr:rowOff>
    </xdr:to>
    <xdr:sp macro="" textlink="">
      <xdr:nvSpPr>
        <xdr:cNvPr id="32" name="Retângulo 3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>
          <a:spLocks/>
        </xdr:cNvSpPr>
      </xdr:nvSpPr>
      <xdr:spPr>
        <a:xfrm>
          <a:off x="8867716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DASHBOARDS</a:t>
          </a:r>
        </a:p>
      </xdr:txBody>
    </xdr:sp>
    <xdr:clientData/>
  </xdr:twoCellAnchor>
  <xdr:twoCellAnchor editAs="absolute">
    <xdr:from>
      <xdr:col>7</xdr:col>
      <xdr:colOff>143865</xdr:colOff>
      <xdr:row>0</xdr:row>
      <xdr:rowOff>0</xdr:rowOff>
    </xdr:from>
    <xdr:to>
      <xdr:col>8</xdr:col>
      <xdr:colOff>525365</xdr:colOff>
      <xdr:row>1</xdr:row>
      <xdr:rowOff>2910</xdr:rowOff>
    </xdr:to>
    <xdr:sp macro="" textlink="">
      <xdr:nvSpPr>
        <xdr:cNvPr id="33" name="Retângulo 3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>
          <a:spLocks/>
        </xdr:cNvSpPr>
      </xdr:nvSpPr>
      <xdr:spPr>
        <a:xfrm>
          <a:off x="9965198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baseline="0"/>
            <a:t>INSTRUÇÕES</a:t>
          </a:r>
          <a:endParaRPr lang="pt-BR" sz="1100" b="1"/>
        </a:p>
      </xdr:txBody>
    </xdr:sp>
    <xdr:clientData/>
  </xdr:twoCellAnchor>
  <xdr:twoCellAnchor editAs="absolute">
    <xdr:from>
      <xdr:col>1</xdr:col>
      <xdr:colOff>0</xdr:colOff>
      <xdr:row>1</xdr:row>
      <xdr:rowOff>21166</xdr:rowOff>
    </xdr:from>
    <xdr:to>
      <xdr:col>2</xdr:col>
      <xdr:colOff>251883</xdr:colOff>
      <xdr:row>1</xdr:row>
      <xdr:rowOff>366183</xdr:rowOff>
    </xdr:to>
    <xdr:pic>
      <xdr:nvPicPr>
        <xdr:cNvPr id="14" name="Imagem 29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C34ACB4-4658-45E5-9002-7AD3C9FAC8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167" y="518583"/>
          <a:ext cx="347133" cy="3450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698504</xdr:colOff>
      <xdr:row>1</xdr:row>
      <xdr:rowOff>95250</xdr:rowOff>
    </xdr:from>
    <xdr:to>
      <xdr:col>2</xdr:col>
      <xdr:colOff>1947337</xdr:colOff>
      <xdr:row>2</xdr:row>
      <xdr:rowOff>13567</xdr:rowOff>
    </xdr:to>
    <xdr:sp macro="" textlink="">
      <xdr:nvSpPr>
        <xdr:cNvPr id="21" name="Retângulo 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SpPr/>
      </xdr:nvSpPr>
      <xdr:spPr>
        <a:xfrm>
          <a:off x="941921" y="592667"/>
          <a:ext cx="1248833" cy="299317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>
                  <a:lumMod val="75000"/>
                  <a:lumOff val="25000"/>
                </a:schemeClr>
              </a:solidFill>
            </a:rPr>
            <a:t>TOP 5</a:t>
          </a:r>
        </a:p>
      </xdr:txBody>
    </xdr:sp>
    <xdr:clientData/>
  </xdr:twoCellAnchor>
  <xdr:twoCellAnchor editAs="absolute">
    <xdr:from>
      <xdr:col>4</xdr:col>
      <xdr:colOff>936584</xdr:colOff>
      <xdr:row>0</xdr:row>
      <xdr:rowOff>0</xdr:rowOff>
    </xdr:from>
    <xdr:to>
      <xdr:col>4</xdr:col>
      <xdr:colOff>2016584</xdr:colOff>
      <xdr:row>1</xdr:row>
      <xdr:rowOff>2910</xdr:rowOff>
    </xdr:to>
    <xdr:sp macro="" textlink="">
      <xdr:nvSpPr>
        <xdr:cNvPr id="23" name="Retângulo 2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>
          <a:spLocks/>
        </xdr:cNvSpPr>
      </xdr:nvSpPr>
      <xdr:spPr>
        <a:xfrm>
          <a:off x="6704501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100" b="1">
              <a:solidFill>
                <a:schemeClr val="lt1"/>
              </a:solidFill>
              <a:latin typeface="+mn-lt"/>
              <a:ea typeface="+mn-ea"/>
              <a:cs typeface="+mn-cs"/>
            </a:rPr>
            <a:t>PLANOS</a:t>
          </a:r>
          <a:r>
            <a:rPr lang="pt-BR" sz="1100" b="1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</a:p>
        <a:p>
          <a:pPr marL="0" indent="0" algn="ctr"/>
          <a:r>
            <a:rPr lang="pt-BR" sz="1100" b="1" baseline="0">
              <a:solidFill>
                <a:schemeClr val="lt1"/>
              </a:solidFill>
              <a:latin typeface="+mn-lt"/>
              <a:ea typeface="+mn-ea"/>
              <a:cs typeface="+mn-cs"/>
            </a:rPr>
            <a:t>DE AÇÃO</a:t>
          </a:r>
          <a:endParaRPr lang="pt-BR" sz="11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2</xdr:col>
      <xdr:colOff>941915</xdr:colOff>
      <xdr:row>0</xdr:row>
      <xdr:rowOff>0</xdr:rowOff>
    </xdr:from>
    <xdr:to>
      <xdr:col>2</xdr:col>
      <xdr:colOff>2021915</xdr:colOff>
      <xdr:row>1</xdr:row>
      <xdr:rowOff>2910</xdr:rowOff>
    </xdr:to>
    <xdr:sp macro="" textlink="">
      <xdr:nvSpPr>
        <xdr:cNvPr id="24" name="Retângulo 2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SpPr>
          <a:spLocks/>
        </xdr:cNvSpPr>
      </xdr:nvSpPr>
      <xdr:spPr>
        <a:xfrm>
          <a:off x="1185332" y="0"/>
          <a:ext cx="1080000" cy="500327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CADASTROS</a:t>
          </a:r>
        </a:p>
      </xdr:txBody>
    </xdr:sp>
    <xdr:clientData/>
  </xdr:twoCellAnchor>
  <xdr:twoCellAnchor editAs="absolute">
    <xdr:from>
      <xdr:col>2</xdr:col>
      <xdr:colOff>2028816</xdr:colOff>
      <xdr:row>0</xdr:row>
      <xdr:rowOff>0</xdr:rowOff>
    </xdr:from>
    <xdr:to>
      <xdr:col>2</xdr:col>
      <xdr:colOff>3108816</xdr:colOff>
      <xdr:row>1</xdr:row>
      <xdr:rowOff>2910</xdr:rowOff>
    </xdr:to>
    <xdr:sp macro="" textlink="">
      <xdr:nvSpPr>
        <xdr:cNvPr id="25" name="Retângulo 2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SpPr>
          <a:spLocks/>
        </xdr:cNvSpPr>
      </xdr:nvSpPr>
      <xdr:spPr>
        <a:xfrm>
          <a:off x="2272233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FATORES</a:t>
          </a:r>
          <a:r>
            <a:rPr lang="pt-BR" sz="1100" b="1" baseline="0">
              <a:solidFill>
                <a:schemeClr val="bg1"/>
              </a:solidFill>
            </a:rPr>
            <a:t> INTERNOS</a:t>
          </a:r>
          <a:endParaRPr lang="pt-BR" sz="11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2</xdr:col>
      <xdr:colOff>3115714</xdr:colOff>
      <xdr:row>0</xdr:row>
      <xdr:rowOff>0</xdr:rowOff>
    </xdr:from>
    <xdr:to>
      <xdr:col>2</xdr:col>
      <xdr:colOff>4195714</xdr:colOff>
      <xdr:row>1</xdr:row>
      <xdr:rowOff>2910</xdr:rowOff>
    </xdr:to>
    <xdr:sp macro="" textlink="">
      <xdr:nvSpPr>
        <xdr:cNvPr id="26" name="Retângulo 2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SpPr>
          <a:spLocks/>
        </xdr:cNvSpPr>
      </xdr:nvSpPr>
      <xdr:spPr>
        <a:xfrm>
          <a:off x="3359131" y="0"/>
          <a:ext cx="1080000" cy="500327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FATORES</a:t>
          </a:r>
          <a:r>
            <a:rPr lang="pt-BR" sz="1100" b="1" baseline="0"/>
            <a:t> EXTERNOS</a:t>
          </a:r>
          <a:endParaRPr lang="pt-BR" sz="1100" b="1"/>
        </a:p>
      </xdr:txBody>
    </xdr:sp>
    <xdr:clientData/>
  </xdr:twoCellAnchor>
  <xdr:twoCellAnchor editAs="absolute">
    <xdr:from>
      <xdr:col>2</xdr:col>
      <xdr:colOff>4213200</xdr:colOff>
      <xdr:row>0</xdr:row>
      <xdr:rowOff>0</xdr:rowOff>
    </xdr:from>
    <xdr:to>
      <xdr:col>3</xdr:col>
      <xdr:colOff>530700</xdr:colOff>
      <xdr:row>1</xdr:row>
      <xdr:rowOff>2910</xdr:rowOff>
    </xdr:to>
    <xdr:sp macro="" textlink="">
      <xdr:nvSpPr>
        <xdr:cNvPr id="27" name="Retângulo 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SpPr>
          <a:spLocks/>
        </xdr:cNvSpPr>
      </xdr:nvSpPr>
      <xdr:spPr>
        <a:xfrm>
          <a:off x="4456617" y="0"/>
          <a:ext cx="1080000" cy="500327"/>
        </a:xfrm>
        <a:prstGeom prst="rect">
          <a:avLst/>
        </a:prstGeom>
        <a:solidFill>
          <a:srgbClr val="6699C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MATRIZ</a:t>
          </a:r>
          <a:r>
            <a:rPr lang="pt-BR" sz="1100" b="1" baseline="0"/>
            <a:t> </a:t>
          </a:r>
          <a:r>
            <a:rPr lang="pt-BR" sz="1100" b="1"/>
            <a:t>SWOT</a:t>
          </a:r>
        </a:p>
      </xdr:txBody>
    </xdr:sp>
    <xdr:clientData/>
  </xdr:twoCellAnchor>
  <xdr:twoCellAnchor editAs="absolute">
    <xdr:from>
      <xdr:col>3</xdr:col>
      <xdr:colOff>548184</xdr:colOff>
      <xdr:row>0</xdr:row>
      <xdr:rowOff>0</xdr:rowOff>
    </xdr:from>
    <xdr:to>
      <xdr:col>4</xdr:col>
      <xdr:colOff>920750</xdr:colOff>
      <xdr:row>1</xdr:row>
      <xdr:rowOff>2910</xdr:rowOff>
    </xdr:to>
    <xdr:sp macro="" textlink="">
      <xdr:nvSpPr>
        <xdr:cNvPr id="28" name="Retângulo 2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SpPr>
          <a:spLocks/>
        </xdr:cNvSpPr>
      </xdr:nvSpPr>
      <xdr:spPr>
        <a:xfrm>
          <a:off x="5554101" y="0"/>
          <a:ext cx="1134566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CRUZAMENTOS</a:t>
          </a:r>
        </a:p>
      </xdr:txBody>
    </xdr:sp>
    <xdr:clientData/>
  </xdr:twoCellAnchor>
  <xdr:twoCellAnchor editAs="absolute">
    <xdr:from>
      <xdr:col>4</xdr:col>
      <xdr:colOff>2023483</xdr:colOff>
      <xdr:row>0</xdr:row>
      <xdr:rowOff>0</xdr:rowOff>
    </xdr:from>
    <xdr:to>
      <xdr:col>4</xdr:col>
      <xdr:colOff>3103483</xdr:colOff>
      <xdr:row>1</xdr:row>
      <xdr:rowOff>2910</xdr:rowOff>
    </xdr:to>
    <xdr:sp macro="" textlink="">
      <xdr:nvSpPr>
        <xdr:cNvPr id="29" name="Retângulo 2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SpPr>
          <a:spLocks/>
        </xdr:cNvSpPr>
      </xdr:nvSpPr>
      <xdr:spPr>
        <a:xfrm>
          <a:off x="7791400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RELATÓRIOS</a:t>
          </a:r>
        </a:p>
      </xdr:txBody>
    </xdr:sp>
    <xdr:clientData/>
  </xdr:twoCellAnchor>
  <xdr:twoCellAnchor editAs="absolute">
    <xdr:from>
      <xdr:col>4</xdr:col>
      <xdr:colOff>3099799</xdr:colOff>
      <xdr:row>0</xdr:row>
      <xdr:rowOff>0</xdr:rowOff>
    </xdr:from>
    <xdr:to>
      <xdr:col>4</xdr:col>
      <xdr:colOff>4179799</xdr:colOff>
      <xdr:row>1</xdr:row>
      <xdr:rowOff>2910</xdr:rowOff>
    </xdr:to>
    <xdr:sp macro="" textlink="">
      <xdr:nvSpPr>
        <xdr:cNvPr id="30" name="Retângulo 2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SpPr>
          <a:spLocks/>
        </xdr:cNvSpPr>
      </xdr:nvSpPr>
      <xdr:spPr>
        <a:xfrm>
          <a:off x="8867716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DASHBOARDS</a:t>
          </a:r>
        </a:p>
      </xdr:txBody>
    </xdr:sp>
    <xdr:clientData/>
  </xdr:twoCellAnchor>
  <xdr:twoCellAnchor editAs="absolute">
    <xdr:from>
      <xdr:col>4</xdr:col>
      <xdr:colOff>4197281</xdr:colOff>
      <xdr:row>0</xdr:row>
      <xdr:rowOff>0</xdr:rowOff>
    </xdr:from>
    <xdr:to>
      <xdr:col>5</xdr:col>
      <xdr:colOff>514781</xdr:colOff>
      <xdr:row>1</xdr:row>
      <xdr:rowOff>2910</xdr:rowOff>
    </xdr:to>
    <xdr:sp macro="" textlink="">
      <xdr:nvSpPr>
        <xdr:cNvPr id="31" name="Retângulo 3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SpPr>
          <a:spLocks/>
        </xdr:cNvSpPr>
      </xdr:nvSpPr>
      <xdr:spPr>
        <a:xfrm>
          <a:off x="9965198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baseline="0"/>
            <a:t>INSTRUÇÕES</a:t>
          </a:r>
          <a:endParaRPr lang="pt-BR" sz="1100" b="1"/>
        </a:p>
      </xdr:txBody>
    </xdr:sp>
    <xdr:clientData/>
  </xdr:twoCellAnchor>
  <xdr:twoCellAnchor editAs="absolute">
    <xdr:from>
      <xdr:col>1</xdr:col>
      <xdr:colOff>0</xdr:colOff>
      <xdr:row>1</xdr:row>
      <xdr:rowOff>21166</xdr:rowOff>
    </xdr:from>
    <xdr:to>
      <xdr:col>2</xdr:col>
      <xdr:colOff>251883</xdr:colOff>
      <xdr:row>1</xdr:row>
      <xdr:rowOff>366183</xdr:rowOff>
    </xdr:to>
    <xdr:pic>
      <xdr:nvPicPr>
        <xdr:cNvPr id="13" name="Imagem 2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2D696E37-7502-4DEA-A492-83148B3AE5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167" y="518583"/>
          <a:ext cx="347133" cy="3450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698504</xdr:colOff>
      <xdr:row>1</xdr:row>
      <xdr:rowOff>95250</xdr:rowOff>
    </xdr:from>
    <xdr:to>
      <xdr:col>2</xdr:col>
      <xdr:colOff>1947337</xdr:colOff>
      <xdr:row>2</xdr:row>
      <xdr:rowOff>13567</xdr:rowOff>
    </xdr:to>
    <xdr:sp macro="" textlink="">
      <xdr:nvSpPr>
        <xdr:cNvPr id="36" name="Retângulo 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SpPr/>
      </xdr:nvSpPr>
      <xdr:spPr>
        <a:xfrm>
          <a:off x="941921" y="592667"/>
          <a:ext cx="1248833" cy="299317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>
                  <a:lumMod val="75000"/>
                  <a:lumOff val="25000"/>
                </a:schemeClr>
              </a:solidFill>
            </a:rPr>
            <a:t>SWOT</a:t>
          </a:r>
          <a:r>
            <a:rPr lang="pt-BR" sz="1100" b="1" baseline="0">
              <a:solidFill>
                <a:schemeClr val="tx1">
                  <a:lumMod val="75000"/>
                  <a:lumOff val="25000"/>
                </a:schemeClr>
              </a:solidFill>
            </a:rPr>
            <a:t> CRUZADA</a:t>
          </a:r>
          <a:endParaRPr lang="pt-BR" sz="11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 editAs="absolute">
    <xdr:from>
      <xdr:col>6</xdr:col>
      <xdr:colOff>26418</xdr:colOff>
      <xdr:row>0</xdr:row>
      <xdr:rowOff>0</xdr:rowOff>
    </xdr:from>
    <xdr:to>
      <xdr:col>6</xdr:col>
      <xdr:colOff>1106418</xdr:colOff>
      <xdr:row>1</xdr:row>
      <xdr:rowOff>2910</xdr:rowOff>
    </xdr:to>
    <xdr:sp macro="" textlink="">
      <xdr:nvSpPr>
        <xdr:cNvPr id="24" name="Retângulo 2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SpPr>
          <a:spLocks/>
        </xdr:cNvSpPr>
      </xdr:nvSpPr>
      <xdr:spPr>
        <a:xfrm>
          <a:off x="6704501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100" b="1">
              <a:solidFill>
                <a:schemeClr val="lt1"/>
              </a:solidFill>
              <a:latin typeface="+mn-lt"/>
              <a:ea typeface="+mn-ea"/>
              <a:cs typeface="+mn-cs"/>
            </a:rPr>
            <a:t>PLANOS</a:t>
          </a:r>
          <a:r>
            <a:rPr lang="pt-BR" sz="1100" b="1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</a:p>
        <a:p>
          <a:pPr marL="0" indent="0" algn="ctr"/>
          <a:r>
            <a:rPr lang="pt-BR" sz="1100" b="1" baseline="0">
              <a:solidFill>
                <a:schemeClr val="lt1"/>
              </a:solidFill>
              <a:latin typeface="+mn-lt"/>
              <a:ea typeface="+mn-ea"/>
              <a:cs typeface="+mn-cs"/>
            </a:rPr>
            <a:t>DE AÇÃO</a:t>
          </a:r>
          <a:endParaRPr lang="pt-BR" sz="11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2</xdr:col>
      <xdr:colOff>941915</xdr:colOff>
      <xdr:row>0</xdr:row>
      <xdr:rowOff>0</xdr:rowOff>
    </xdr:from>
    <xdr:to>
      <xdr:col>2</xdr:col>
      <xdr:colOff>2021915</xdr:colOff>
      <xdr:row>1</xdr:row>
      <xdr:rowOff>2910</xdr:rowOff>
    </xdr:to>
    <xdr:sp macro="" textlink="">
      <xdr:nvSpPr>
        <xdr:cNvPr id="25" name="Retângulo 2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SpPr>
          <a:spLocks/>
        </xdr:cNvSpPr>
      </xdr:nvSpPr>
      <xdr:spPr>
        <a:xfrm>
          <a:off x="1185332" y="0"/>
          <a:ext cx="1080000" cy="500327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CADASTROS</a:t>
          </a:r>
        </a:p>
      </xdr:txBody>
    </xdr:sp>
    <xdr:clientData/>
  </xdr:twoCellAnchor>
  <xdr:twoCellAnchor editAs="absolute">
    <xdr:from>
      <xdr:col>2</xdr:col>
      <xdr:colOff>2028816</xdr:colOff>
      <xdr:row>0</xdr:row>
      <xdr:rowOff>0</xdr:rowOff>
    </xdr:from>
    <xdr:to>
      <xdr:col>3</xdr:col>
      <xdr:colOff>1055650</xdr:colOff>
      <xdr:row>1</xdr:row>
      <xdr:rowOff>2910</xdr:rowOff>
    </xdr:to>
    <xdr:sp macro="" textlink="">
      <xdr:nvSpPr>
        <xdr:cNvPr id="26" name="Retângulo 2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SpPr>
          <a:spLocks/>
        </xdr:cNvSpPr>
      </xdr:nvSpPr>
      <xdr:spPr>
        <a:xfrm>
          <a:off x="2272233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FATORES</a:t>
          </a:r>
          <a:r>
            <a:rPr lang="pt-BR" sz="1100" b="1" baseline="0">
              <a:solidFill>
                <a:schemeClr val="bg1"/>
              </a:solidFill>
            </a:rPr>
            <a:t> INTERNOS</a:t>
          </a:r>
          <a:endParaRPr lang="pt-BR" sz="11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3</xdr:col>
      <xdr:colOff>1062548</xdr:colOff>
      <xdr:row>0</xdr:row>
      <xdr:rowOff>0</xdr:rowOff>
    </xdr:from>
    <xdr:to>
      <xdr:col>4</xdr:col>
      <xdr:colOff>978381</xdr:colOff>
      <xdr:row>1</xdr:row>
      <xdr:rowOff>2910</xdr:rowOff>
    </xdr:to>
    <xdr:sp macro="" textlink="">
      <xdr:nvSpPr>
        <xdr:cNvPr id="27" name="Retângulo 2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SpPr>
          <a:spLocks/>
        </xdr:cNvSpPr>
      </xdr:nvSpPr>
      <xdr:spPr>
        <a:xfrm>
          <a:off x="3359131" y="0"/>
          <a:ext cx="1080000" cy="500327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FATORES</a:t>
          </a:r>
          <a:r>
            <a:rPr lang="pt-BR" sz="1100" b="1" baseline="0"/>
            <a:t> EXTERNOS</a:t>
          </a:r>
          <a:endParaRPr lang="pt-BR" sz="1100" b="1"/>
        </a:p>
      </xdr:txBody>
    </xdr:sp>
    <xdr:clientData/>
  </xdr:twoCellAnchor>
  <xdr:twoCellAnchor editAs="absolute">
    <xdr:from>
      <xdr:col>4</xdr:col>
      <xdr:colOff>995867</xdr:colOff>
      <xdr:row>0</xdr:row>
      <xdr:rowOff>0</xdr:rowOff>
    </xdr:from>
    <xdr:to>
      <xdr:col>5</xdr:col>
      <xdr:colOff>22700</xdr:colOff>
      <xdr:row>1</xdr:row>
      <xdr:rowOff>2910</xdr:rowOff>
    </xdr:to>
    <xdr:sp macro="" textlink="">
      <xdr:nvSpPr>
        <xdr:cNvPr id="28" name="Retângulo 2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SpPr>
          <a:spLocks/>
        </xdr:cNvSpPr>
      </xdr:nvSpPr>
      <xdr:spPr>
        <a:xfrm>
          <a:off x="4456617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MATRIZ</a:t>
          </a:r>
          <a:r>
            <a:rPr lang="pt-BR" sz="1100" b="1" baseline="0"/>
            <a:t> </a:t>
          </a:r>
          <a:r>
            <a:rPr lang="pt-BR" sz="1100" b="1"/>
            <a:t>SWOT</a:t>
          </a:r>
        </a:p>
      </xdr:txBody>
    </xdr:sp>
    <xdr:clientData/>
  </xdr:twoCellAnchor>
  <xdr:twoCellAnchor editAs="absolute">
    <xdr:from>
      <xdr:col>5</xdr:col>
      <xdr:colOff>40184</xdr:colOff>
      <xdr:row>0</xdr:row>
      <xdr:rowOff>0</xdr:rowOff>
    </xdr:from>
    <xdr:to>
      <xdr:col>6</xdr:col>
      <xdr:colOff>10584</xdr:colOff>
      <xdr:row>1</xdr:row>
      <xdr:rowOff>2910</xdr:rowOff>
    </xdr:to>
    <xdr:sp macro="" textlink="">
      <xdr:nvSpPr>
        <xdr:cNvPr id="29" name="Retângulo 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SpPr>
          <a:spLocks/>
        </xdr:cNvSpPr>
      </xdr:nvSpPr>
      <xdr:spPr>
        <a:xfrm>
          <a:off x="5554101" y="0"/>
          <a:ext cx="1134566" cy="500327"/>
        </a:xfrm>
        <a:prstGeom prst="rect">
          <a:avLst/>
        </a:prstGeom>
        <a:solidFill>
          <a:srgbClr val="6699C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CRUZAMENTOS</a:t>
          </a:r>
        </a:p>
      </xdr:txBody>
    </xdr:sp>
    <xdr:clientData/>
  </xdr:twoCellAnchor>
  <xdr:twoCellAnchor editAs="absolute">
    <xdr:from>
      <xdr:col>6</xdr:col>
      <xdr:colOff>1113317</xdr:colOff>
      <xdr:row>0</xdr:row>
      <xdr:rowOff>0</xdr:rowOff>
    </xdr:from>
    <xdr:to>
      <xdr:col>7</xdr:col>
      <xdr:colOff>478817</xdr:colOff>
      <xdr:row>1</xdr:row>
      <xdr:rowOff>2910</xdr:rowOff>
    </xdr:to>
    <xdr:sp macro="" textlink="">
      <xdr:nvSpPr>
        <xdr:cNvPr id="30" name="Retângulo 2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SpPr>
          <a:spLocks/>
        </xdr:cNvSpPr>
      </xdr:nvSpPr>
      <xdr:spPr>
        <a:xfrm>
          <a:off x="7791400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RELATÓRIOS</a:t>
          </a:r>
        </a:p>
      </xdr:txBody>
    </xdr:sp>
    <xdr:clientData/>
  </xdr:twoCellAnchor>
  <xdr:twoCellAnchor editAs="absolute">
    <xdr:from>
      <xdr:col>7</xdr:col>
      <xdr:colOff>475133</xdr:colOff>
      <xdr:row>0</xdr:row>
      <xdr:rowOff>0</xdr:rowOff>
    </xdr:from>
    <xdr:to>
      <xdr:col>7</xdr:col>
      <xdr:colOff>1555133</xdr:colOff>
      <xdr:row>1</xdr:row>
      <xdr:rowOff>2910</xdr:rowOff>
    </xdr:to>
    <xdr:sp macro="" textlink="">
      <xdr:nvSpPr>
        <xdr:cNvPr id="31" name="Retângulo 3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SpPr>
          <a:spLocks/>
        </xdr:cNvSpPr>
      </xdr:nvSpPr>
      <xdr:spPr>
        <a:xfrm>
          <a:off x="8867716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DASHBOARDS</a:t>
          </a:r>
        </a:p>
      </xdr:txBody>
    </xdr:sp>
    <xdr:clientData/>
  </xdr:twoCellAnchor>
  <xdr:twoCellAnchor editAs="absolute">
    <xdr:from>
      <xdr:col>7</xdr:col>
      <xdr:colOff>1572615</xdr:colOff>
      <xdr:row>0</xdr:row>
      <xdr:rowOff>0</xdr:rowOff>
    </xdr:from>
    <xdr:to>
      <xdr:col>7</xdr:col>
      <xdr:colOff>2652615</xdr:colOff>
      <xdr:row>1</xdr:row>
      <xdr:rowOff>2910</xdr:rowOff>
    </xdr:to>
    <xdr:sp macro="" textlink="">
      <xdr:nvSpPr>
        <xdr:cNvPr id="32" name="Retângulo 3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SpPr>
          <a:spLocks/>
        </xdr:cNvSpPr>
      </xdr:nvSpPr>
      <xdr:spPr>
        <a:xfrm>
          <a:off x="9965198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baseline="0"/>
            <a:t>INSTRUÇÕES</a:t>
          </a:r>
          <a:endParaRPr lang="pt-BR" sz="1100" b="1"/>
        </a:p>
      </xdr:txBody>
    </xdr:sp>
    <xdr:clientData/>
  </xdr:twoCellAnchor>
  <xdr:twoCellAnchor editAs="absolute">
    <xdr:from>
      <xdr:col>1</xdr:col>
      <xdr:colOff>0</xdr:colOff>
      <xdr:row>1</xdr:row>
      <xdr:rowOff>21166</xdr:rowOff>
    </xdr:from>
    <xdr:to>
      <xdr:col>2</xdr:col>
      <xdr:colOff>251883</xdr:colOff>
      <xdr:row>1</xdr:row>
      <xdr:rowOff>366183</xdr:rowOff>
    </xdr:to>
    <xdr:pic>
      <xdr:nvPicPr>
        <xdr:cNvPr id="13" name="Imagem 2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45EF1DD4-E3AE-4451-928E-07951628A7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167" y="518583"/>
          <a:ext cx="347133" cy="3450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785231</xdr:colOff>
      <xdr:row>1</xdr:row>
      <xdr:rowOff>88901</xdr:rowOff>
    </xdr:from>
    <xdr:to>
      <xdr:col>2</xdr:col>
      <xdr:colOff>2519776</xdr:colOff>
      <xdr:row>2</xdr:row>
      <xdr:rowOff>7218</xdr:rowOff>
    </xdr:to>
    <xdr:sp macro="" textlink="">
      <xdr:nvSpPr>
        <xdr:cNvPr id="29" name="Retângulo 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SpPr/>
      </xdr:nvSpPr>
      <xdr:spPr>
        <a:xfrm>
          <a:off x="1028648" y="586318"/>
          <a:ext cx="1734545" cy="299317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>
                  <a:lumMod val="75000"/>
                  <a:lumOff val="25000"/>
                </a:schemeClr>
              </a:solidFill>
            </a:rPr>
            <a:t>DEFINIÇÃO</a:t>
          </a:r>
          <a:r>
            <a:rPr lang="pt-BR" sz="1100" b="1" baseline="0">
              <a:solidFill>
                <a:schemeClr val="tx1">
                  <a:lumMod val="75000"/>
                  <a:lumOff val="25000"/>
                </a:schemeClr>
              </a:solidFill>
            </a:rPr>
            <a:t> E FOLLOW UP</a:t>
          </a:r>
          <a:endParaRPr lang="pt-BR" sz="11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 editAs="absolute">
    <xdr:from>
      <xdr:col>5</xdr:col>
      <xdr:colOff>375668</xdr:colOff>
      <xdr:row>0</xdr:row>
      <xdr:rowOff>0</xdr:rowOff>
    </xdr:from>
    <xdr:to>
      <xdr:col>5</xdr:col>
      <xdr:colOff>1455668</xdr:colOff>
      <xdr:row>1</xdr:row>
      <xdr:rowOff>2910</xdr:rowOff>
    </xdr:to>
    <xdr:sp macro="" textlink="">
      <xdr:nvSpPr>
        <xdr:cNvPr id="16" name="Retângulo 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SpPr>
          <a:spLocks/>
        </xdr:cNvSpPr>
      </xdr:nvSpPr>
      <xdr:spPr>
        <a:xfrm>
          <a:off x="6704501" y="0"/>
          <a:ext cx="1080000" cy="500327"/>
        </a:xfrm>
        <a:prstGeom prst="rect">
          <a:avLst/>
        </a:prstGeom>
        <a:solidFill>
          <a:srgbClr val="6699C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100" b="1">
              <a:solidFill>
                <a:schemeClr val="lt1"/>
              </a:solidFill>
              <a:latin typeface="+mn-lt"/>
              <a:ea typeface="+mn-ea"/>
              <a:cs typeface="+mn-cs"/>
            </a:rPr>
            <a:t>PLANOS</a:t>
          </a:r>
          <a:r>
            <a:rPr lang="pt-BR" sz="1100" b="1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</a:p>
        <a:p>
          <a:pPr marL="0" indent="0" algn="ctr"/>
          <a:r>
            <a:rPr lang="pt-BR" sz="1100" b="1" baseline="0">
              <a:solidFill>
                <a:schemeClr val="lt1"/>
              </a:solidFill>
              <a:latin typeface="+mn-lt"/>
              <a:ea typeface="+mn-ea"/>
              <a:cs typeface="+mn-cs"/>
            </a:rPr>
            <a:t>DE AÇÃO</a:t>
          </a:r>
          <a:endParaRPr lang="pt-BR" sz="11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2</xdr:col>
      <xdr:colOff>941915</xdr:colOff>
      <xdr:row>0</xdr:row>
      <xdr:rowOff>0</xdr:rowOff>
    </xdr:from>
    <xdr:to>
      <xdr:col>2</xdr:col>
      <xdr:colOff>2021915</xdr:colOff>
      <xdr:row>1</xdr:row>
      <xdr:rowOff>2910</xdr:rowOff>
    </xdr:to>
    <xdr:sp macro="" textlink="">
      <xdr:nvSpPr>
        <xdr:cNvPr id="17" name="Retângulo 1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SpPr>
          <a:spLocks/>
        </xdr:cNvSpPr>
      </xdr:nvSpPr>
      <xdr:spPr>
        <a:xfrm>
          <a:off x="1185332" y="0"/>
          <a:ext cx="1080000" cy="500327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CADASTROS</a:t>
          </a:r>
        </a:p>
      </xdr:txBody>
    </xdr:sp>
    <xdr:clientData/>
  </xdr:twoCellAnchor>
  <xdr:twoCellAnchor editAs="absolute">
    <xdr:from>
      <xdr:col>2</xdr:col>
      <xdr:colOff>2028816</xdr:colOff>
      <xdr:row>0</xdr:row>
      <xdr:rowOff>0</xdr:rowOff>
    </xdr:from>
    <xdr:to>
      <xdr:col>3</xdr:col>
      <xdr:colOff>145483</xdr:colOff>
      <xdr:row>1</xdr:row>
      <xdr:rowOff>2910</xdr:rowOff>
    </xdr:to>
    <xdr:sp macro="" textlink="">
      <xdr:nvSpPr>
        <xdr:cNvPr id="18" name="Retângulo 1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SpPr>
          <a:spLocks/>
        </xdr:cNvSpPr>
      </xdr:nvSpPr>
      <xdr:spPr>
        <a:xfrm>
          <a:off x="2272233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FATORES</a:t>
          </a:r>
          <a:r>
            <a:rPr lang="pt-BR" sz="1100" b="1" baseline="0">
              <a:solidFill>
                <a:schemeClr val="bg1"/>
              </a:solidFill>
            </a:rPr>
            <a:t> INTERNOS</a:t>
          </a:r>
          <a:endParaRPr lang="pt-BR" sz="11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3</xdr:col>
      <xdr:colOff>152381</xdr:colOff>
      <xdr:row>0</xdr:row>
      <xdr:rowOff>0</xdr:rowOff>
    </xdr:from>
    <xdr:to>
      <xdr:col>4</xdr:col>
      <xdr:colOff>237548</xdr:colOff>
      <xdr:row>1</xdr:row>
      <xdr:rowOff>2910</xdr:rowOff>
    </xdr:to>
    <xdr:sp macro="" textlink="">
      <xdr:nvSpPr>
        <xdr:cNvPr id="19" name="Retângulo 1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SpPr>
          <a:spLocks/>
        </xdr:cNvSpPr>
      </xdr:nvSpPr>
      <xdr:spPr>
        <a:xfrm>
          <a:off x="3359131" y="0"/>
          <a:ext cx="1080000" cy="500327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FATORES</a:t>
          </a:r>
          <a:r>
            <a:rPr lang="pt-BR" sz="1100" b="1" baseline="0"/>
            <a:t> EXTERNOS</a:t>
          </a:r>
          <a:endParaRPr lang="pt-BR" sz="1100" b="1"/>
        </a:p>
      </xdr:txBody>
    </xdr:sp>
    <xdr:clientData/>
  </xdr:twoCellAnchor>
  <xdr:twoCellAnchor editAs="absolute">
    <xdr:from>
      <xdr:col>4</xdr:col>
      <xdr:colOff>255034</xdr:colOff>
      <xdr:row>0</xdr:row>
      <xdr:rowOff>0</xdr:rowOff>
    </xdr:from>
    <xdr:to>
      <xdr:col>4</xdr:col>
      <xdr:colOff>1335034</xdr:colOff>
      <xdr:row>1</xdr:row>
      <xdr:rowOff>2910</xdr:rowOff>
    </xdr:to>
    <xdr:sp macro="" textlink="">
      <xdr:nvSpPr>
        <xdr:cNvPr id="20" name="Retângulo 1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SpPr>
          <a:spLocks/>
        </xdr:cNvSpPr>
      </xdr:nvSpPr>
      <xdr:spPr>
        <a:xfrm>
          <a:off x="4456617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MATRIZ</a:t>
          </a:r>
          <a:r>
            <a:rPr lang="pt-BR" sz="1100" b="1" baseline="0"/>
            <a:t> </a:t>
          </a:r>
          <a:r>
            <a:rPr lang="pt-BR" sz="1100" b="1"/>
            <a:t>SWOT</a:t>
          </a:r>
        </a:p>
      </xdr:txBody>
    </xdr:sp>
    <xdr:clientData/>
  </xdr:twoCellAnchor>
  <xdr:twoCellAnchor editAs="absolute">
    <xdr:from>
      <xdr:col>4</xdr:col>
      <xdr:colOff>1352518</xdr:colOff>
      <xdr:row>0</xdr:row>
      <xdr:rowOff>0</xdr:rowOff>
    </xdr:from>
    <xdr:to>
      <xdr:col>5</xdr:col>
      <xdr:colOff>359834</xdr:colOff>
      <xdr:row>1</xdr:row>
      <xdr:rowOff>2910</xdr:rowOff>
    </xdr:to>
    <xdr:sp macro="" textlink="">
      <xdr:nvSpPr>
        <xdr:cNvPr id="21" name="Retângulo 2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SpPr>
          <a:spLocks/>
        </xdr:cNvSpPr>
      </xdr:nvSpPr>
      <xdr:spPr>
        <a:xfrm>
          <a:off x="5554101" y="0"/>
          <a:ext cx="1134566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CRUZAMENTOS</a:t>
          </a:r>
        </a:p>
      </xdr:txBody>
    </xdr:sp>
    <xdr:clientData/>
  </xdr:twoCellAnchor>
  <xdr:twoCellAnchor editAs="absolute">
    <xdr:from>
      <xdr:col>5</xdr:col>
      <xdr:colOff>1462567</xdr:colOff>
      <xdr:row>0</xdr:row>
      <xdr:rowOff>0</xdr:rowOff>
    </xdr:from>
    <xdr:to>
      <xdr:col>6</xdr:col>
      <xdr:colOff>828067</xdr:colOff>
      <xdr:row>1</xdr:row>
      <xdr:rowOff>2910</xdr:rowOff>
    </xdr:to>
    <xdr:sp macro="" textlink="">
      <xdr:nvSpPr>
        <xdr:cNvPr id="22" name="Retângulo 2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SpPr>
          <a:spLocks/>
        </xdr:cNvSpPr>
      </xdr:nvSpPr>
      <xdr:spPr>
        <a:xfrm>
          <a:off x="7791400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RELATÓRIOS</a:t>
          </a:r>
        </a:p>
      </xdr:txBody>
    </xdr:sp>
    <xdr:clientData/>
  </xdr:twoCellAnchor>
  <xdr:twoCellAnchor editAs="absolute">
    <xdr:from>
      <xdr:col>6</xdr:col>
      <xdr:colOff>824383</xdr:colOff>
      <xdr:row>0</xdr:row>
      <xdr:rowOff>0</xdr:rowOff>
    </xdr:from>
    <xdr:to>
      <xdr:col>7</xdr:col>
      <xdr:colOff>517966</xdr:colOff>
      <xdr:row>1</xdr:row>
      <xdr:rowOff>2910</xdr:rowOff>
    </xdr:to>
    <xdr:sp macro="" textlink="">
      <xdr:nvSpPr>
        <xdr:cNvPr id="23" name="Retângulo 22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SpPr>
          <a:spLocks/>
        </xdr:cNvSpPr>
      </xdr:nvSpPr>
      <xdr:spPr>
        <a:xfrm>
          <a:off x="8867716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DASHBOARDS</a:t>
          </a:r>
        </a:p>
      </xdr:txBody>
    </xdr:sp>
    <xdr:clientData/>
  </xdr:twoCellAnchor>
  <xdr:twoCellAnchor editAs="absolute">
    <xdr:from>
      <xdr:col>7</xdr:col>
      <xdr:colOff>535448</xdr:colOff>
      <xdr:row>0</xdr:row>
      <xdr:rowOff>0</xdr:rowOff>
    </xdr:from>
    <xdr:to>
      <xdr:col>8</xdr:col>
      <xdr:colOff>599448</xdr:colOff>
      <xdr:row>1</xdr:row>
      <xdr:rowOff>2910</xdr:rowOff>
    </xdr:to>
    <xdr:sp macro="" textlink="">
      <xdr:nvSpPr>
        <xdr:cNvPr id="24" name="Retângulo 23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SpPr>
          <a:spLocks/>
        </xdr:cNvSpPr>
      </xdr:nvSpPr>
      <xdr:spPr>
        <a:xfrm>
          <a:off x="9965198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baseline="0"/>
            <a:t>INSTRUÇÕES</a:t>
          </a:r>
          <a:endParaRPr lang="pt-BR" sz="1100" b="1"/>
        </a:p>
      </xdr:txBody>
    </xdr:sp>
    <xdr:clientData/>
  </xdr:twoCellAnchor>
  <xdr:twoCellAnchor editAs="absolute">
    <xdr:from>
      <xdr:col>1</xdr:col>
      <xdr:colOff>0</xdr:colOff>
      <xdr:row>1</xdr:row>
      <xdr:rowOff>21166</xdr:rowOff>
    </xdr:from>
    <xdr:to>
      <xdr:col>2</xdr:col>
      <xdr:colOff>251883</xdr:colOff>
      <xdr:row>1</xdr:row>
      <xdr:rowOff>366183</xdr:rowOff>
    </xdr:to>
    <xdr:pic>
      <xdr:nvPicPr>
        <xdr:cNvPr id="13" name="Imagem 2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7F12598F-1A25-4896-913D-714B56668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167" y="518583"/>
          <a:ext cx="347133" cy="3450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19</xdr:row>
      <xdr:rowOff>76200</xdr:rowOff>
    </xdr:from>
    <xdr:to>
      <xdr:col>10</xdr:col>
      <xdr:colOff>1915584</xdr:colOff>
      <xdr:row>24</xdr:row>
      <xdr:rowOff>1058</xdr:rowOff>
    </xdr:to>
    <xdr:graphicFrame macro="">
      <xdr:nvGraphicFramePr>
        <xdr:cNvPr id="9363" name="Gráfico 7">
          <a:extLst>
            <a:ext uri="{FF2B5EF4-FFF2-40B4-BE49-F238E27FC236}">
              <a16:creationId xmlns:a16="http://schemas.microsoft.com/office/drawing/2014/main" id="{00000000-0008-0000-0A00-0000932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1058334</xdr:colOff>
      <xdr:row>5</xdr:row>
      <xdr:rowOff>21166</xdr:rowOff>
    </xdr:from>
    <xdr:to>
      <xdr:col>9</xdr:col>
      <xdr:colOff>1301751</xdr:colOff>
      <xdr:row>9</xdr:row>
      <xdr:rowOff>21168</xdr:rowOff>
    </xdr:to>
    <xdr:pic>
      <xdr:nvPicPr>
        <xdr:cNvPr id="58" name="Imagem 3">
          <a:extLst>
            <a:ext uri="{FF2B5EF4-FFF2-40B4-BE49-F238E27FC236}">
              <a16:creationId xmlns:a16="http://schemas.microsoft.com/office/drawing/2014/main" id="{00000000-0008-0000-0A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25751" y="1449916"/>
          <a:ext cx="7630583" cy="15134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7</xdr:col>
      <xdr:colOff>502668</xdr:colOff>
      <xdr:row>0</xdr:row>
      <xdr:rowOff>0</xdr:rowOff>
    </xdr:from>
    <xdr:to>
      <xdr:col>8</xdr:col>
      <xdr:colOff>58668</xdr:colOff>
      <xdr:row>1</xdr:row>
      <xdr:rowOff>2910</xdr:rowOff>
    </xdr:to>
    <xdr:sp macro="" textlink="">
      <xdr:nvSpPr>
        <xdr:cNvPr id="5" name="Retângulo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>
          <a:spLocks/>
        </xdr:cNvSpPr>
      </xdr:nvSpPr>
      <xdr:spPr>
        <a:xfrm>
          <a:off x="6704501" y="0"/>
          <a:ext cx="1080000" cy="500327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100" b="1">
              <a:solidFill>
                <a:schemeClr val="lt1"/>
              </a:solidFill>
              <a:latin typeface="+mn-lt"/>
              <a:ea typeface="+mn-ea"/>
              <a:cs typeface="+mn-cs"/>
            </a:rPr>
            <a:t>PLANOS</a:t>
          </a:r>
          <a:r>
            <a:rPr lang="pt-BR" sz="1100" b="1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</a:p>
        <a:p>
          <a:pPr marL="0" indent="0" algn="ctr"/>
          <a:r>
            <a:rPr lang="pt-BR" sz="1100" b="1" baseline="0">
              <a:solidFill>
                <a:schemeClr val="lt1"/>
              </a:solidFill>
              <a:latin typeface="+mn-lt"/>
              <a:ea typeface="+mn-ea"/>
              <a:cs typeface="+mn-cs"/>
            </a:rPr>
            <a:t>DE AÇÃO</a:t>
          </a:r>
          <a:endParaRPr lang="pt-BR" sz="11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2</xdr:col>
      <xdr:colOff>941915</xdr:colOff>
      <xdr:row>0</xdr:row>
      <xdr:rowOff>0</xdr:rowOff>
    </xdr:from>
    <xdr:to>
      <xdr:col>3</xdr:col>
      <xdr:colOff>497915</xdr:colOff>
      <xdr:row>1</xdr:row>
      <xdr:rowOff>2910</xdr:rowOff>
    </xdr:to>
    <xdr:sp macro="" textlink="">
      <xdr:nvSpPr>
        <xdr:cNvPr id="6" name="Retângulo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SpPr>
          <a:spLocks/>
        </xdr:cNvSpPr>
      </xdr:nvSpPr>
      <xdr:spPr>
        <a:xfrm>
          <a:off x="1185332" y="0"/>
          <a:ext cx="1080000" cy="500327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CADASTROS</a:t>
          </a:r>
        </a:p>
      </xdr:txBody>
    </xdr:sp>
    <xdr:clientData/>
  </xdr:twoCellAnchor>
  <xdr:twoCellAnchor editAs="absolute">
    <xdr:from>
      <xdr:col>3</xdr:col>
      <xdr:colOff>504816</xdr:colOff>
      <xdr:row>0</xdr:row>
      <xdr:rowOff>0</xdr:rowOff>
    </xdr:from>
    <xdr:to>
      <xdr:col>4</xdr:col>
      <xdr:colOff>156066</xdr:colOff>
      <xdr:row>1</xdr:row>
      <xdr:rowOff>2910</xdr:rowOff>
    </xdr:to>
    <xdr:sp macro="" textlink="">
      <xdr:nvSpPr>
        <xdr:cNvPr id="8" name="Retângulo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>
          <a:spLocks/>
        </xdr:cNvSpPr>
      </xdr:nvSpPr>
      <xdr:spPr>
        <a:xfrm>
          <a:off x="2272233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FATORES</a:t>
          </a:r>
          <a:r>
            <a:rPr lang="pt-BR" sz="1100" b="1" baseline="0">
              <a:solidFill>
                <a:schemeClr val="bg1"/>
              </a:solidFill>
            </a:rPr>
            <a:t> INTERNOS</a:t>
          </a:r>
          <a:endParaRPr lang="pt-BR" sz="11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4</xdr:col>
      <xdr:colOff>162964</xdr:colOff>
      <xdr:row>0</xdr:row>
      <xdr:rowOff>0</xdr:rowOff>
    </xdr:from>
    <xdr:to>
      <xdr:col>4</xdr:col>
      <xdr:colOff>1242964</xdr:colOff>
      <xdr:row>1</xdr:row>
      <xdr:rowOff>2910</xdr:rowOff>
    </xdr:to>
    <xdr:sp macro="" textlink="">
      <xdr:nvSpPr>
        <xdr:cNvPr id="9" name="Retângulo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>
          <a:spLocks/>
        </xdr:cNvSpPr>
      </xdr:nvSpPr>
      <xdr:spPr>
        <a:xfrm>
          <a:off x="3359131" y="0"/>
          <a:ext cx="1080000" cy="500327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FATORES</a:t>
          </a:r>
          <a:r>
            <a:rPr lang="pt-BR" sz="1100" b="1" baseline="0"/>
            <a:t> EXTERNOS</a:t>
          </a:r>
          <a:endParaRPr lang="pt-BR" sz="1100" b="1"/>
        </a:p>
      </xdr:txBody>
    </xdr:sp>
    <xdr:clientData/>
  </xdr:twoCellAnchor>
  <xdr:twoCellAnchor editAs="absolute">
    <xdr:from>
      <xdr:col>4</xdr:col>
      <xdr:colOff>1260450</xdr:colOff>
      <xdr:row>0</xdr:row>
      <xdr:rowOff>0</xdr:rowOff>
    </xdr:from>
    <xdr:to>
      <xdr:col>5</xdr:col>
      <xdr:colOff>816450</xdr:colOff>
      <xdr:row>1</xdr:row>
      <xdr:rowOff>2910</xdr:rowOff>
    </xdr:to>
    <xdr:sp macro="" textlink="">
      <xdr:nvSpPr>
        <xdr:cNvPr id="10" name="Retângulo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SpPr>
          <a:spLocks/>
        </xdr:cNvSpPr>
      </xdr:nvSpPr>
      <xdr:spPr>
        <a:xfrm>
          <a:off x="4456617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MATRIZ</a:t>
          </a:r>
          <a:r>
            <a:rPr lang="pt-BR" sz="1100" b="1" baseline="0"/>
            <a:t> </a:t>
          </a:r>
          <a:r>
            <a:rPr lang="pt-BR" sz="1100" b="1"/>
            <a:t>SWOT</a:t>
          </a:r>
        </a:p>
      </xdr:txBody>
    </xdr:sp>
    <xdr:clientData/>
  </xdr:twoCellAnchor>
  <xdr:twoCellAnchor editAs="absolute">
    <xdr:from>
      <xdr:col>5</xdr:col>
      <xdr:colOff>833934</xdr:colOff>
      <xdr:row>0</xdr:row>
      <xdr:rowOff>0</xdr:rowOff>
    </xdr:from>
    <xdr:to>
      <xdr:col>7</xdr:col>
      <xdr:colOff>486834</xdr:colOff>
      <xdr:row>1</xdr:row>
      <xdr:rowOff>2910</xdr:rowOff>
    </xdr:to>
    <xdr:sp macro="" textlink="">
      <xdr:nvSpPr>
        <xdr:cNvPr id="11" name="Retângulo 1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>
          <a:spLocks/>
        </xdr:cNvSpPr>
      </xdr:nvSpPr>
      <xdr:spPr>
        <a:xfrm>
          <a:off x="5554101" y="0"/>
          <a:ext cx="1134566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CRUZAMENTOS</a:t>
          </a:r>
        </a:p>
      </xdr:txBody>
    </xdr:sp>
    <xdr:clientData/>
  </xdr:twoCellAnchor>
  <xdr:twoCellAnchor editAs="absolute">
    <xdr:from>
      <xdr:col>8</xdr:col>
      <xdr:colOff>65567</xdr:colOff>
      <xdr:row>0</xdr:row>
      <xdr:rowOff>0</xdr:rowOff>
    </xdr:from>
    <xdr:to>
      <xdr:col>8</xdr:col>
      <xdr:colOff>1145567</xdr:colOff>
      <xdr:row>1</xdr:row>
      <xdr:rowOff>2910</xdr:rowOff>
    </xdr:to>
    <xdr:sp macro="" textlink="">
      <xdr:nvSpPr>
        <xdr:cNvPr id="12" name="Retângulo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SpPr>
          <a:spLocks/>
        </xdr:cNvSpPr>
      </xdr:nvSpPr>
      <xdr:spPr>
        <a:xfrm>
          <a:off x="7791400" y="0"/>
          <a:ext cx="1080000" cy="500327"/>
        </a:xfrm>
        <a:prstGeom prst="rect">
          <a:avLst/>
        </a:prstGeom>
        <a:solidFill>
          <a:srgbClr val="6699C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RELATÓRIOS</a:t>
          </a:r>
        </a:p>
      </xdr:txBody>
    </xdr:sp>
    <xdr:clientData/>
  </xdr:twoCellAnchor>
  <xdr:twoCellAnchor editAs="absolute">
    <xdr:from>
      <xdr:col>8</xdr:col>
      <xdr:colOff>1141883</xdr:colOff>
      <xdr:row>0</xdr:row>
      <xdr:rowOff>0</xdr:rowOff>
    </xdr:from>
    <xdr:to>
      <xdr:col>9</xdr:col>
      <xdr:colOff>793133</xdr:colOff>
      <xdr:row>1</xdr:row>
      <xdr:rowOff>2910</xdr:rowOff>
    </xdr:to>
    <xdr:sp macro="" textlink="">
      <xdr:nvSpPr>
        <xdr:cNvPr id="13" name="Retângulo 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SpPr>
          <a:spLocks/>
        </xdr:cNvSpPr>
      </xdr:nvSpPr>
      <xdr:spPr>
        <a:xfrm>
          <a:off x="8867716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DASHBOARDS</a:t>
          </a:r>
        </a:p>
      </xdr:txBody>
    </xdr:sp>
    <xdr:clientData/>
  </xdr:twoCellAnchor>
  <xdr:twoCellAnchor editAs="absolute">
    <xdr:from>
      <xdr:col>9</xdr:col>
      <xdr:colOff>810615</xdr:colOff>
      <xdr:row>0</xdr:row>
      <xdr:rowOff>0</xdr:rowOff>
    </xdr:from>
    <xdr:to>
      <xdr:col>10</xdr:col>
      <xdr:colOff>366615</xdr:colOff>
      <xdr:row>1</xdr:row>
      <xdr:rowOff>2910</xdr:rowOff>
    </xdr:to>
    <xdr:sp macro="" textlink="">
      <xdr:nvSpPr>
        <xdr:cNvPr id="14" name="Retângulo 1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SpPr>
          <a:spLocks/>
        </xdr:cNvSpPr>
      </xdr:nvSpPr>
      <xdr:spPr>
        <a:xfrm>
          <a:off x="9965198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baseline="0"/>
            <a:t>INSTRUÇÕES</a:t>
          </a:r>
          <a:endParaRPr lang="pt-BR" sz="1100" b="1"/>
        </a:p>
      </xdr:txBody>
    </xdr:sp>
    <xdr:clientData/>
  </xdr:twoCellAnchor>
  <xdr:twoCellAnchor editAs="absolute">
    <xdr:from>
      <xdr:col>5</xdr:col>
      <xdr:colOff>1171775</xdr:colOff>
      <xdr:row>1</xdr:row>
      <xdr:rowOff>63499</xdr:rowOff>
    </xdr:from>
    <xdr:to>
      <xdr:col>5</xdr:col>
      <xdr:colOff>1172833</xdr:colOff>
      <xdr:row>2</xdr:row>
      <xdr:rowOff>6499</xdr:rowOff>
    </xdr:to>
    <xdr:sp macro="" textlink="">
      <xdr:nvSpPr>
        <xdr:cNvPr id="16" name="Retângulo 15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A00-000010000000}"/>
            </a:ext>
          </a:extLst>
        </xdr:cNvPr>
        <xdr:cNvSpPr/>
      </xdr:nvSpPr>
      <xdr:spPr>
        <a:xfrm>
          <a:off x="5891942" y="560916"/>
          <a:ext cx="1058" cy="324000"/>
        </a:xfrm>
        <a:prstGeom prst="rect">
          <a:avLst/>
        </a:prstGeom>
        <a:solidFill>
          <a:srgbClr val="6699CC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IMPRESSÃO</a:t>
          </a:r>
        </a:p>
      </xdr:txBody>
    </xdr:sp>
    <xdr:clientData/>
  </xdr:twoCellAnchor>
  <xdr:twoCellAnchor editAs="absolute">
    <xdr:from>
      <xdr:col>7</xdr:col>
      <xdr:colOff>1189789</xdr:colOff>
      <xdr:row>1</xdr:row>
      <xdr:rowOff>63510</xdr:rowOff>
    </xdr:from>
    <xdr:to>
      <xdr:col>8</xdr:col>
      <xdr:colOff>914622</xdr:colOff>
      <xdr:row>2</xdr:row>
      <xdr:rowOff>6510</xdr:rowOff>
    </xdr:to>
    <xdr:sp macro="" textlink="">
      <xdr:nvSpPr>
        <xdr:cNvPr id="21" name="Retângulo 20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A00-000015000000}"/>
            </a:ext>
          </a:extLst>
        </xdr:cNvPr>
        <xdr:cNvSpPr/>
      </xdr:nvSpPr>
      <xdr:spPr>
        <a:xfrm>
          <a:off x="7391622" y="560927"/>
          <a:ext cx="1248833" cy="3240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IMPRESSÃO</a:t>
          </a:r>
        </a:p>
      </xdr:txBody>
    </xdr:sp>
    <xdr:clientData/>
  </xdr:twoCellAnchor>
  <xdr:twoCellAnchor editAs="absolute">
    <xdr:from>
      <xdr:col>4</xdr:col>
      <xdr:colOff>963108</xdr:colOff>
      <xdr:row>1</xdr:row>
      <xdr:rowOff>63510</xdr:rowOff>
    </xdr:from>
    <xdr:to>
      <xdr:col>5</xdr:col>
      <xdr:colOff>742297</xdr:colOff>
      <xdr:row>2</xdr:row>
      <xdr:rowOff>6510</xdr:rowOff>
    </xdr:to>
    <xdr:sp macro="" textlink="">
      <xdr:nvSpPr>
        <xdr:cNvPr id="22" name="Retângulo 21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A00-000016000000}"/>
            </a:ext>
          </a:extLst>
        </xdr:cNvPr>
        <xdr:cNvSpPr/>
      </xdr:nvSpPr>
      <xdr:spPr>
        <a:xfrm>
          <a:off x="4159275" y="560927"/>
          <a:ext cx="1303189" cy="3240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ANÁLISE</a:t>
          </a:r>
          <a:r>
            <a:rPr lang="pt-BR" sz="1100" b="1" baseline="0">
              <a:solidFill>
                <a:schemeClr val="bg1"/>
              </a:solidFill>
            </a:rPr>
            <a:t> POR ÁREA</a:t>
          </a:r>
          <a:endParaRPr lang="pt-BR" sz="11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5</xdr:col>
      <xdr:colOff>760928</xdr:colOff>
      <xdr:row>1</xdr:row>
      <xdr:rowOff>63510</xdr:rowOff>
    </xdr:from>
    <xdr:to>
      <xdr:col>7</xdr:col>
      <xdr:colOff>1164171</xdr:colOff>
      <xdr:row>2</xdr:row>
      <xdr:rowOff>6510</xdr:rowOff>
    </xdr:to>
    <xdr:sp macro="" textlink="">
      <xdr:nvSpPr>
        <xdr:cNvPr id="23" name="Retângulo 22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A00-000017000000}"/>
            </a:ext>
          </a:extLst>
        </xdr:cNvPr>
        <xdr:cNvSpPr/>
      </xdr:nvSpPr>
      <xdr:spPr>
        <a:xfrm>
          <a:off x="5481095" y="560927"/>
          <a:ext cx="1884909" cy="3240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ANÁLISE</a:t>
          </a:r>
          <a:r>
            <a:rPr lang="pt-BR" sz="1100" b="1" baseline="0">
              <a:solidFill>
                <a:schemeClr val="bg1"/>
              </a:solidFill>
            </a:rPr>
            <a:t> POR FUNCIONÁRIO</a:t>
          </a:r>
          <a:endParaRPr lang="pt-BR" sz="11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2</xdr:col>
      <xdr:colOff>1194013</xdr:colOff>
      <xdr:row>1</xdr:row>
      <xdr:rowOff>63510</xdr:rowOff>
    </xdr:from>
    <xdr:to>
      <xdr:col>3</xdr:col>
      <xdr:colOff>1047753</xdr:colOff>
      <xdr:row>2</xdr:row>
      <xdr:rowOff>6510</xdr:rowOff>
    </xdr:to>
    <xdr:sp macro="" textlink="">
      <xdr:nvSpPr>
        <xdr:cNvPr id="24" name="Retângulo 23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A00-000018000000}"/>
            </a:ext>
          </a:extLst>
        </xdr:cNvPr>
        <xdr:cNvSpPr/>
      </xdr:nvSpPr>
      <xdr:spPr>
        <a:xfrm>
          <a:off x="1437430" y="560927"/>
          <a:ext cx="1377740" cy="324000"/>
        </a:xfrm>
        <a:prstGeom prst="rect">
          <a:avLst/>
        </a:prstGeom>
        <a:solidFill>
          <a:schemeClr val="bg1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RESULTADOS</a:t>
          </a:r>
          <a:r>
            <a:rPr lang="pt-BR" sz="1100" b="1" baseline="0">
              <a:solidFill>
                <a:sysClr val="windowText" lastClr="000000"/>
              </a:solidFill>
            </a:rPr>
            <a:t> SWOT</a:t>
          </a:r>
          <a:endParaRPr lang="pt-BR" sz="1100" b="1">
            <a:solidFill>
              <a:sysClr val="windowText" lastClr="000000"/>
            </a:solidFill>
          </a:endParaRPr>
        </a:p>
      </xdr:txBody>
    </xdr:sp>
    <xdr:clientData/>
  </xdr:twoCellAnchor>
  <xdr:twoCellAnchor editAs="absolute">
    <xdr:from>
      <xdr:col>3</xdr:col>
      <xdr:colOff>1071237</xdr:colOff>
      <xdr:row>1</xdr:row>
      <xdr:rowOff>63510</xdr:rowOff>
    </xdr:from>
    <xdr:to>
      <xdr:col>4</xdr:col>
      <xdr:colOff>945687</xdr:colOff>
      <xdr:row>2</xdr:row>
      <xdr:rowOff>6510</xdr:rowOff>
    </xdr:to>
    <xdr:sp macro="" textlink="">
      <xdr:nvSpPr>
        <xdr:cNvPr id="25" name="Retângulo 24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A00-000019000000}"/>
            </a:ext>
          </a:extLst>
        </xdr:cNvPr>
        <xdr:cNvSpPr/>
      </xdr:nvSpPr>
      <xdr:spPr>
        <a:xfrm>
          <a:off x="2838654" y="560927"/>
          <a:ext cx="1303200" cy="3240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RESULTADOS</a:t>
          </a:r>
          <a:r>
            <a:rPr lang="pt-BR" sz="1100" b="1" baseline="0">
              <a:solidFill>
                <a:schemeClr val="bg1"/>
              </a:solidFill>
            </a:rPr>
            <a:t> P.A.</a:t>
          </a:r>
          <a:endParaRPr lang="pt-BR" sz="11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1</xdr:col>
      <xdr:colOff>0</xdr:colOff>
      <xdr:row>1</xdr:row>
      <xdr:rowOff>21166</xdr:rowOff>
    </xdr:from>
    <xdr:to>
      <xdr:col>2</xdr:col>
      <xdr:colOff>251883</xdr:colOff>
      <xdr:row>1</xdr:row>
      <xdr:rowOff>366183</xdr:rowOff>
    </xdr:to>
    <xdr:pic>
      <xdr:nvPicPr>
        <xdr:cNvPr id="20" name="Imagem 29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E0372879-6EFD-4308-8F47-2C64FA3873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167" y="518583"/>
          <a:ext cx="347133" cy="3450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10583</xdr:colOff>
      <xdr:row>8</xdr:row>
      <xdr:rowOff>52916</xdr:rowOff>
    </xdr:from>
    <xdr:to>
      <xdr:col>4</xdr:col>
      <xdr:colOff>1439333</xdr:colOff>
      <xdr:row>11</xdr:row>
      <xdr:rowOff>603250</xdr:rowOff>
    </xdr:to>
    <xdr:graphicFrame macro="">
      <xdr:nvGraphicFramePr>
        <xdr:cNvPr id="54" name="Gráfico 18">
          <a:extLst>
            <a:ext uri="{FF2B5EF4-FFF2-40B4-BE49-F238E27FC236}">
              <a16:creationId xmlns:a16="http://schemas.microsoft.com/office/drawing/2014/main" id="{00000000-0008-0000-0B00-00003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5</xdr:col>
      <xdr:colOff>21167</xdr:colOff>
      <xdr:row>8</xdr:row>
      <xdr:rowOff>10581</xdr:rowOff>
    </xdr:from>
    <xdr:to>
      <xdr:col>7</xdr:col>
      <xdr:colOff>2719917</xdr:colOff>
      <xdr:row>11</xdr:row>
      <xdr:rowOff>582082</xdr:rowOff>
    </xdr:to>
    <xdr:graphicFrame macro="">
      <xdr:nvGraphicFramePr>
        <xdr:cNvPr id="55" name="Gráfico 18">
          <a:extLst>
            <a:ext uri="{FF2B5EF4-FFF2-40B4-BE49-F238E27FC236}">
              <a16:creationId xmlns:a16="http://schemas.microsoft.com/office/drawing/2014/main" id="{00000000-0008-0000-0B00-00003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4</xdr:col>
      <xdr:colOff>1529251</xdr:colOff>
      <xdr:row>0</xdr:row>
      <xdr:rowOff>0</xdr:rowOff>
    </xdr:from>
    <xdr:to>
      <xdr:col>5</xdr:col>
      <xdr:colOff>894751</xdr:colOff>
      <xdr:row>1</xdr:row>
      <xdr:rowOff>2910</xdr:rowOff>
    </xdr:to>
    <xdr:sp macro="" textlink="">
      <xdr:nvSpPr>
        <xdr:cNvPr id="5" name="Retângulo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SpPr>
          <a:spLocks/>
        </xdr:cNvSpPr>
      </xdr:nvSpPr>
      <xdr:spPr>
        <a:xfrm>
          <a:off x="6704501" y="0"/>
          <a:ext cx="1080000" cy="500327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100" b="1">
              <a:solidFill>
                <a:schemeClr val="lt1"/>
              </a:solidFill>
              <a:latin typeface="+mn-lt"/>
              <a:ea typeface="+mn-ea"/>
              <a:cs typeface="+mn-cs"/>
            </a:rPr>
            <a:t>PLANOS</a:t>
          </a:r>
          <a:r>
            <a:rPr lang="pt-BR" sz="1100" b="1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</a:p>
        <a:p>
          <a:pPr marL="0" indent="0" algn="ctr"/>
          <a:r>
            <a:rPr lang="pt-BR" sz="1100" b="1" baseline="0">
              <a:solidFill>
                <a:schemeClr val="lt1"/>
              </a:solidFill>
              <a:latin typeface="+mn-lt"/>
              <a:ea typeface="+mn-ea"/>
              <a:cs typeface="+mn-cs"/>
            </a:rPr>
            <a:t>DE AÇÃO</a:t>
          </a:r>
          <a:endParaRPr lang="pt-BR" sz="11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2</xdr:col>
      <xdr:colOff>941915</xdr:colOff>
      <xdr:row>0</xdr:row>
      <xdr:rowOff>0</xdr:rowOff>
    </xdr:from>
    <xdr:to>
      <xdr:col>2</xdr:col>
      <xdr:colOff>2021915</xdr:colOff>
      <xdr:row>1</xdr:row>
      <xdr:rowOff>2910</xdr:rowOff>
    </xdr:to>
    <xdr:sp macro="" textlink="">
      <xdr:nvSpPr>
        <xdr:cNvPr id="6" name="Retângulo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SpPr>
          <a:spLocks/>
        </xdr:cNvSpPr>
      </xdr:nvSpPr>
      <xdr:spPr>
        <a:xfrm>
          <a:off x="1185332" y="0"/>
          <a:ext cx="1080000" cy="500327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CADASTROS</a:t>
          </a:r>
        </a:p>
      </xdr:txBody>
    </xdr:sp>
    <xdr:clientData/>
  </xdr:twoCellAnchor>
  <xdr:twoCellAnchor editAs="absolute">
    <xdr:from>
      <xdr:col>2</xdr:col>
      <xdr:colOff>2028816</xdr:colOff>
      <xdr:row>0</xdr:row>
      <xdr:rowOff>0</xdr:rowOff>
    </xdr:from>
    <xdr:to>
      <xdr:col>3</xdr:col>
      <xdr:colOff>685233</xdr:colOff>
      <xdr:row>1</xdr:row>
      <xdr:rowOff>2910</xdr:rowOff>
    </xdr:to>
    <xdr:sp macro="" textlink="">
      <xdr:nvSpPr>
        <xdr:cNvPr id="7" name="Retângulo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SpPr>
          <a:spLocks/>
        </xdr:cNvSpPr>
      </xdr:nvSpPr>
      <xdr:spPr>
        <a:xfrm>
          <a:off x="2272233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FATORES</a:t>
          </a:r>
          <a:r>
            <a:rPr lang="pt-BR" sz="1100" b="1" baseline="0">
              <a:solidFill>
                <a:schemeClr val="bg1"/>
              </a:solidFill>
            </a:rPr>
            <a:t> INTERNOS</a:t>
          </a:r>
          <a:endParaRPr lang="pt-BR" sz="11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3</xdr:col>
      <xdr:colOff>692131</xdr:colOff>
      <xdr:row>0</xdr:row>
      <xdr:rowOff>0</xdr:rowOff>
    </xdr:from>
    <xdr:to>
      <xdr:col>3</xdr:col>
      <xdr:colOff>1772131</xdr:colOff>
      <xdr:row>1</xdr:row>
      <xdr:rowOff>2910</xdr:rowOff>
    </xdr:to>
    <xdr:sp macro="" textlink="">
      <xdr:nvSpPr>
        <xdr:cNvPr id="8" name="Retângulo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SpPr>
          <a:spLocks/>
        </xdr:cNvSpPr>
      </xdr:nvSpPr>
      <xdr:spPr>
        <a:xfrm>
          <a:off x="3359131" y="0"/>
          <a:ext cx="1080000" cy="500327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FATORES</a:t>
          </a:r>
          <a:r>
            <a:rPr lang="pt-BR" sz="1100" b="1" baseline="0"/>
            <a:t> EXTERNOS</a:t>
          </a:r>
          <a:endParaRPr lang="pt-BR" sz="1100" b="1"/>
        </a:p>
      </xdr:txBody>
    </xdr:sp>
    <xdr:clientData/>
  </xdr:twoCellAnchor>
  <xdr:twoCellAnchor editAs="absolute">
    <xdr:from>
      <xdr:col>3</xdr:col>
      <xdr:colOff>1789617</xdr:colOff>
      <xdr:row>0</xdr:row>
      <xdr:rowOff>0</xdr:rowOff>
    </xdr:from>
    <xdr:to>
      <xdr:col>4</xdr:col>
      <xdr:colOff>361367</xdr:colOff>
      <xdr:row>1</xdr:row>
      <xdr:rowOff>2910</xdr:rowOff>
    </xdr:to>
    <xdr:sp macro="" textlink="">
      <xdr:nvSpPr>
        <xdr:cNvPr id="9" name="Retângulo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SpPr>
          <a:spLocks/>
        </xdr:cNvSpPr>
      </xdr:nvSpPr>
      <xdr:spPr>
        <a:xfrm>
          <a:off x="4456617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MATRIZ</a:t>
          </a:r>
          <a:r>
            <a:rPr lang="pt-BR" sz="1100" b="1" baseline="0"/>
            <a:t> </a:t>
          </a:r>
          <a:r>
            <a:rPr lang="pt-BR" sz="1100" b="1"/>
            <a:t>SWOT</a:t>
          </a:r>
        </a:p>
      </xdr:txBody>
    </xdr:sp>
    <xdr:clientData/>
  </xdr:twoCellAnchor>
  <xdr:twoCellAnchor editAs="absolute">
    <xdr:from>
      <xdr:col>4</xdr:col>
      <xdr:colOff>378851</xdr:colOff>
      <xdr:row>0</xdr:row>
      <xdr:rowOff>0</xdr:rowOff>
    </xdr:from>
    <xdr:to>
      <xdr:col>4</xdr:col>
      <xdr:colOff>1513417</xdr:colOff>
      <xdr:row>1</xdr:row>
      <xdr:rowOff>2910</xdr:rowOff>
    </xdr:to>
    <xdr:sp macro="" textlink="">
      <xdr:nvSpPr>
        <xdr:cNvPr id="10" name="Retângulo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SpPr>
          <a:spLocks/>
        </xdr:cNvSpPr>
      </xdr:nvSpPr>
      <xdr:spPr>
        <a:xfrm>
          <a:off x="5554101" y="0"/>
          <a:ext cx="1134566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CRUZAMENTOS</a:t>
          </a:r>
        </a:p>
      </xdr:txBody>
    </xdr:sp>
    <xdr:clientData/>
  </xdr:twoCellAnchor>
  <xdr:twoCellAnchor editAs="absolute">
    <xdr:from>
      <xdr:col>5</xdr:col>
      <xdr:colOff>901650</xdr:colOff>
      <xdr:row>0</xdr:row>
      <xdr:rowOff>0</xdr:rowOff>
    </xdr:from>
    <xdr:to>
      <xdr:col>6</xdr:col>
      <xdr:colOff>267150</xdr:colOff>
      <xdr:row>1</xdr:row>
      <xdr:rowOff>2910</xdr:rowOff>
    </xdr:to>
    <xdr:sp macro="" textlink="">
      <xdr:nvSpPr>
        <xdr:cNvPr id="11" name="Retângulo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SpPr>
          <a:spLocks/>
        </xdr:cNvSpPr>
      </xdr:nvSpPr>
      <xdr:spPr>
        <a:xfrm>
          <a:off x="7791400" y="0"/>
          <a:ext cx="1080000" cy="500327"/>
        </a:xfrm>
        <a:prstGeom prst="rect">
          <a:avLst/>
        </a:prstGeom>
        <a:solidFill>
          <a:srgbClr val="6699C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RELATÓRIOS</a:t>
          </a:r>
        </a:p>
      </xdr:txBody>
    </xdr:sp>
    <xdr:clientData/>
  </xdr:twoCellAnchor>
  <xdr:twoCellAnchor editAs="absolute">
    <xdr:from>
      <xdr:col>6</xdr:col>
      <xdr:colOff>263466</xdr:colOff>
      <xdr:row>0</xdr:row>
      <xdr:rowOff>0</xdr:rowOff>
    </xdr:from>
    <xdr:to>
      <xdr:col>6</xdr:col>
      <xdr:colOff>1343466</xdr:colOff>
      <xdr:row>1</xdr:row>
      <xdr:rowOff>2910</xdr:rowOff>
    </xdr:to>
    <xdr:sp macro="" textlink="">
      <xdr:nvSpPr>
        <xdr:cNvPr id="12" name="Retângulo 1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SpPr>
          <a:spLocks/>
        </xdr:cNvSpPr>
      </xdr:nvSpPr>
      <xdr:spPr>
        <a:xfrm>
          <a:off x="8867716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DASHBOARDS</a:t>
          </a:r>
        </a:p>
      </xdr:txBody>
    </xdr:sp>
    <xdr:clientData/>
  </xdr:twoCellAnchor>
  <xdr:twoCellAnchor editAs="absolute">
    <xdr:from>
      <xdr:col>6</xdr:col>
      <xdr:colOff>1360948</xdr:colOff>
      <xdr:row>0</xdr:row>
      <xdr:rowOff>0</xdr:rowOff>
    </xdr:from>
    <xdr:to>
      <xdr:col>7</xdr:col>
      <xdr:colOff>726448</xdr:colOff>
      <xdr:row>1</xdr:row>
      <xdr:rowOff>2910</xdr:rowOff>
    </xdr:to>
    <xdr:sp macro="" textlink="">
      <xdr:nvSpPr>
        <xdr:cNvPr id="13" name="Retângulo 12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SpPr>
          <a:spLocks/>
        </xdr:cNvSpPr>
      </xdr:nvSpPr>
      <xdr:spPr>
        <a:xfrm>
          <a:off x="9965198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baseline="0"/>
            <a:t>INSTRUÇÕES</a:t>
          </a:r>
          <a:endParaRPr lang="pt-BR" sz="1100" b="1"/>
        </a:p>
      </xdr:txBody>
    </xdr:sp>
    <xdr:clientData/>
  </xdr:twoCellAnchor>
  <xdr:twoCellAnchor editAs="absolute">
    <xdr:from>
      <xdr:col>5</xdr:col>
      <xdr:colOff>503778</xdr:colOff>
      <xdr:row>1</xdr:row>
      <xdr:rowOff>63501</xdr:rowOff>
    </xdr:from>
    <xdr:to>
      <xdr:col>6</xdr:col>
      <xdr:colOff>38111</xdr:colOff>
      <xdr:row>2</xdr:row>
      <xdr:rowOff>6501</xdr:rowOff>
    </xdr:to>
    <xdr:sp macro="" textlink="">
      <xdr:nvSpPr>
        <xdr:cNvPr id="20" name="Retângulo 19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2374BBA0-3445-4470-8BE2-18BE255DA078}"/>
            </a:ext>
          </a:extLst>
        </xdr:cNvPr>
        <xdr:cNvSpPr/>
      </xdr:nvSpPr>
      <xdr:spPr>
        <a:xfrm>
          <a:off x="7393528" y="560918"/>
          <a:ext cx="1248833" cy="3240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IMPRESSÃO</a:t>
          </a:r>
        </a:p>
      </xdr:txBody>
    </xdr:sp>
    <xdr:clientData/>
  </xdr:twoCellAnchor>
  <xdr:twoCellAnchor editAs="absolute">
    <xdr:from>
      <xdr:col>3</xdr:col>
      <xdr:colOff>1494181</xdr:colOff>
      <xdr:row>1</xdr:row>
      <xdr:rowOff>63501</xdr:rowOff>
    </xdr:from>
    <xdr:to>
      <xdr:col>4</xdr:col>
      <xdr:colOff>289120</xdr:colOff>
      <xdr:row>2</xdr:row>
      <xdr:rowOff>6501</xdr:rowOff>
    </xdr:to>
    <xdr:sp macro="" textlink="">
      <xdr:nvSpPr>
        <xdr:cNvPr id="21" name="Retângulo 20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36060862-6DE6-44DA-9C39-F52DF114010F}"/>
            </a:ext>
          </a:extLst>
        </xdr:cNvPr>
        <xdr:cNvSpPr/>
      </xdr:nvSpPr>
      <xdr:spPr>
        <a:xfrm>
          <a:off x="4161181" y="560918"/>
          <a:ext cx="1303189" cy="3240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ANÁLISE</a:t>
          </a:r>
          <a:r>
            <a:rPr lang="pt-BR" sz="1100" b="1" baseline="0">
              <a:solidFill>
                <a:schemeClr val="bg1"/>
              </a:solidFill>
            </a:rPr>
            <a:t> POR ÁREA</a:t>
          </a:r>
          <a:endParaRPr lang="pt-BR" sz="11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4</xdr:col>
      <xdr:colOff>307751</xdr:colOff>
      <xdr:row>1</xdr:row>
      <xdr:rowOff>63501</xdr:rowOff>
    </xdr:from>
    <xdr:to>
      <xdr:col>5</xdr:col>
      <xdr:colOff>478160</xdr:colOff>
      <xdr:row>2</xdr:row>
      <xdr:rowOff>6501</xdr:rowOff>
    </xdr:to>
    <xdr:sp macro="" textlink="">
      <xdr:nvSpPr>
        <xdr:cNvPr id="22" name="Retângulo 21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7250501A-77D5-4F44-A8BE-7D7A4D7AB930}"/>
            </a:ext>
          </a:extLst>
        </xdr:cNvPr>
        <xdr:cNvSpPr/>
      </xdr:nvSpPr>
      <xdr:spPr>
        <a:xfrm>
          <a:off x="5483001" y="560918"/>
          <a:ext cx="1884909" cy="3240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ANÁLISE</a:t>
          </a:r>
          <a:r>
            <a:rPr lang="pt-BR" sz="1100" b="1" baseline="0">
              <a:solidFill>
                <a:schemeClr val="bg1"/>
              </a:solidFill>
            </a:rPr>
            <a:t> POR FUNCIONÁRIO</a:t>
          </a:r>
          <a:endParaRPr lang="pt-BR" sz="11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2</xdr:col>
      <xdr:colOff>1195919</xdr:colOff>
      <xdr:row>1</xdr:row>
      <xdr:rowOff>63501</xdr:rowOff>
    </xdr:from>
    <xdr:to>
      <xdr:col>3</xdr:col>
      <xdr:colOff>150076</xdr:colOff>
      <xdr:row>2</xdr:row>
      <xdr:rowOff>6501</xdr:rowOff>
    </xdr:to>
    <xdr:sp macro="" textlink="">
      <xdr:nvSpPr>
        <xdr:cNvPr id="23" name="Retângulo 22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312302A-7EBD-47CA-9D66-922E6D0BFAC4}"/>
            </a:ext>
          </a:extLst>
        </xdr:cNvPr>
        <xdr:cNvSpPr/>
      </xdr:nvSpPr>
      <xdr:spPr>
        <a:xfrm>
          <a:off x="1439336" y="560918"/>
          <a:ext cx="1377740" cy="3240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RESULTADOS</a:t>
          </a:r>
          <a:r>
            <a:rPr lang="pt-BR" sz="1100" b="1" baseline="0">
              <a:solidFill>
                <a:schemeClr val="bg1"/>
              </a:solidFill>
            </a:rPr>
            <a:t> SWOT</a:t>
          </a:r>
          <a:endParaRPr lang="pt-BR" sz="11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3</xdr:col>
      <xdr:colOff>173560</xdr:colOff>
      <xdr:row>1</xdr:row>
      <xdr:rowOff>63501</xdr:rowOff>
    </xdr:from>
    <xdr:to>
      <xdr:col>3</xdr:col>
      <xdr:colOff>1476760</xdr:colOff>
      <xdr:row>2</xdr:row>
      <xdr:rowOff>6501</xdr:rowOff>
    </xdr:to>
    <xdr:sp macro="" textlink="">
      <xdr:nvSpPr>
        <xdr:cNvPr id="24" name="Retângulo 23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CCA9452-09A4-48E7-AA0E-8EB8C033B0C3}"/>
            </a:ext>
          </a:extLst>
        </xdr:cNvPr>
        <xdr:cNvSpPr/>
      </xdr:nvSpPr>
      <xdr:spPr>
        <a:xfrm>
          <a:off x="2840560" y="560918"/>
          <a:ext cx="1303200" cy="324000"/>
        </a:xfrm>
        <a:prstGeom prst="rect">
          <a:avLst/>
        </a:prstGeom>
        <a:solidFill>
          <a:schemeClr val="bg1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RESULTADOS</a:t>
          </a:r>
          <a:r>
            <a:rPr lang="pt-BR" sz="1100" b="1" baseline="0">
              <a:solidFill>
                <a:sysClr val="windowText" lastClr="000000"/>
              </a:solidFill>
            </a:rPr>
            <a:t> P.A.</a:t>
          </a:r>
          <a:endParaRPr lang="pt-BR" sz="1100" b="1">
            <a:solidFill>
              <a:sysClr val="windowText" lastClr="000000"/>
            </a:solidFill>
          </a:endParaRPr>
        </a:p>
      </xdr:txBody>
    </xdr:sp>
    <xdr:clientData/>
  </xdr:twoCellAnchor>
  <xdr:twoCellAnchor editAs="absolute">
    <xdr:from>
      <xdr:col>1</xdr:col>
      <xdr:colOff>0</xdr:colOff>
      <xdr:row>1</xdr:row>
      <xdr:rowOff>21166</xdr:rowOff>
    </xdr:from>
    <xdr:to>
      <xdr:col>2</xdr:col>
      <xdr:colOff>251883</xdr:colOff>
      <xdr:row>1</xdr:row>
      <xdr:rowOff>366183</xdr:rowOff>
    </xdr:to>
    <xdr:pic>
      <xdr:nvPicPr>
        <xdr:cNvPr id="19" name="Imagem 29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615AB57-395C-4FE0-959F-4B9D398FBC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167" y="518583"/>
          <a:ext cx="347133" cy="3450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936584</xdr:colOff>
      <xdr:row>0</xdr:row>
      <xdr:rowOff>0</xdr:rowOff>
    </xdr:from>
    <xdr:to>
      <xdr:col>6</xdr:col>
      <xdr:colOff>947668</xdr:colOff>
      <xdr:row>1</xdr:row>
      <xdr:rowOff>2910</xdr:rowOff>
    </xdr:to>
    <xdr:sp macro="" textlink="">
      <xdr:nvSpPr>
        <xdr:cNvPr id="16" name="Retângulo 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C00-000010000000}"/>
            </a:ext>
          </a:extLst>
        </xdr:cNvPr>
        <xdr:cNvSpPr>
          <a:spLocks/>
        </xdr:cNvSpPr>
      </xdr:nvSpPr>
      <xdr:spPr>
        <a:xfrm>
          <a:off x="6704501" y="0"/>
          <a:ext cx="1080000" cy="500327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100" b="1">
              <a:solidFill>
                <a:schemeClr val="lt1"/>
              </a:solidFill>
              <a:latin typeface="+mn-lt"/>
              <a:ea typeface="+mn-ea"/>
              <a:cs typeface="+mn-cs"/>
            </a:rPr>
            <a:t>PLANOS</a:t>
          </a:r>
          <a:r>
            <a:rPr lang="pt-BR" sz="1100" b="1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</a:p>
        <a:p>
          <a:pPr marL="0" indent="0" algn="ctr"/>
          <a:r>
            <a:rPr lang="pt-BR" sz="1100" b="1" baseline="0">
              <a:solidFill>
                <a:schemeClr val="lt1"/>
              </a:solidFill>
              <a:latin typeface="+mn-lt"/>
              <a:ea typeface="+mn-ea"/>
              <a:cs typeface="+mn-cs"/>
            </a:rPr>
            <a:t>DE AÇÃO</a:t>
          </a:r>
          <a:endParaRPr lang="pt-BR" sz="11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2</xdr:col>
      <xdr:colOff>941915</xdr:colOff>
      <xdr:row>0</xdr:row>
      <xdr:rowOff>0</xdr:rowOff>
    </xdr:from>
    <xdr:to>
      <xdr:col>2</xdr:col>
      <xdr:colOff>2021915</xdr:colOff>
      <xdr:row>1</xdr:row>
      <xdr:rowOff>2910</xdr:rowOff>
    </xdr:to>
    <xdr:sp macro="" textlink="">
      <xdr:nvSpPr>
        <xdr:cNvPr id="17" name="Retângulo 1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C00-000011000000}"/>
            </a:ext>
          </a:extLst>
        </xdr:cNvPr>
        <xdr:cNvSpPr>
          <a:spLocks/>
        </xdr:cNvSpPr>
      </xdr:nvSpPr>
      <xdr:spPr>
        <a:xfrm>
          <a:off x="1185332" y="0"/>
          <a:ext cx="1080000" cy="500327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CADASTROS</a:t>
          </a:r>
        </a:p>
      </xdr:txBody>
    </xdr:sp>
    <xdr:clientData/>
  </xdr:twoCellAnchor>
  <xdr:twoCellAnchor editAs="absolute">
    <xdr:from>
      <xdr:col>2</xdr:col>
      <xdr:colOff>2028816</xdr:colOff>
      <xdr:row>0</xdr:row>
      <xdr:rowOff>0</xdr:rowOff>
    </xdr:from>
    <xdr:to>
      <xdr:col>2</xdr:col>
      <xdr:colOff>3108816</xdr:colOff>
      <xdr:row>1</xdr:row>
      <xdr:rowOff>2910</xdr:rowOff>
    </xdr:to>
    <xdr:sp macro="" textlink="">
      <xdr:nvSpPr>
        <xdr:cNvPr id="18" name="Retângulo 1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C00-000012000000}"/>
            </a:ext>
          </a:extLst>
        </xdr:cNvPr>
        <xdr:cNvSpPr>
          <a:spLocks/>
        </xdr:cNvSpPr>
      </xdr:nvSpPr>
      <xdr:spPr>
        <a:xfrm>
          <a:off x="2272233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FATORES</a:t>
          </a:r>
          <a:r>
            <a:rPr lang="pt-BR" sz="1100" b="1" baseline="0">
              <a:solidFill>
                <a:schemeClr val="bg1"/>
              </a:solidFill>
            </a:rPr>
            <a:t> INTERNOS</a:t>
          </a:r>
          <a:endParaRPr lang="pt-BR" sz="11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2</xdr:col>
      <xdr:colOff>3115714</xdr:colOff>
      <xdr:row>0</xdr:row>
      <xdr:rowOff>0</xdr:rowOff>
    </xdr:from>
    <xdr:to>
      <xdr:col>3</xdr:col>
      <xdr:colOff>809048</xdr:colOff>
      <xdr:row>1</xdr:row>
      <xdr:rowOff>2910</xdr:rowOff>
    </xdr:to>
    <xdr:sp macro="" textlink="">
      <xdr:nvSpPr>
        <xdr:cNvPr id="19" name="Retângulo 1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C00-000013000000}"/>
            </a:ext>
          </a:extLst>
        </xdr:cNvPr>
        <xdr:cNvSpPr>
          <a:spLocks/>
        </xdr:cNvSpPr>
      </xdr:nvSpPr>
      <xdr:spPr>
        <a:xfrm>
          <a:off x="3359131" y="0"/>
          <a:ext cx="1080000" cy="500327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FATORES</a:t>
          </a:r>
          <a:r>
            <a:rPr lang="pt-BR" sz="1100" b="1" baseline="0"/>
            <a:t> EXTERNOS</a:t>
          </a:r>
          <a:endParaRPr lang="pt-BR" sz="1100" b="1"/>
        </a:p>
      </xdr:txBody>
    </xdr:sp>
    <xdr:clientData/>
  </xdr:twoCellAnchor>
  <xdr:twoCellAnchor editAs="absolute">
    <xdr:from>
      <xdr:col>3</xdr:col>
      <xdr:colOff>826534</xdr:colOff>
      <xdr:row>0</xdr:row>
      <xdr:rowOff>0</xdr:rowOff>
    </xdr:from>
    <xdr:to>
      <xdr:col>4</xdr:col>
      <xdr:colOff>837617</xdr:colOff>
      <xdr:row>1</xdr:row>
      <xdr:rowOff>2910</xdr:rowOff>
    </xdr:to>
    <xdr:sp macro="" textlink="">
      <xdr:nvSpPr>
        <xdr:cNvPr id="20" name="Retângulo 1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C00-000014000000}"/>
            </a:ext>
          </a:extLst>
        </xdr:cNvPr>
        <xdr:cNvSpPr>
          <a:spLocks/>
        </xdr:cNvSpPr>
      </xdr:nvSpPr>
      <xdr:spPr>
        <a:xfrm>
          <a:off x="4456617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MATRIZ</a:t>
          </a:r>
          <a:r>
            <a:rPr lang="pt-BR" sz="1100" b="1" baseline="0"/>
            <a:t> </a:t>
          </a:r>
          <a:r>
            <a:rPr lang="pt-BR" sz="1100" b="1"/>
            <a:t>SWOT</a:t>
          </a:r>
        </a:p>
      </xdr:txBody>
    </xdr:sp>
    <xdr:clientData/>
  </xdr:twoCellAnchor>
  <xdr:twoCellAnchor editAs="absolute">
    <xdr:from>
      <xdr:col>4</xdr:col>
      <xdr:colOff>855101</xdr:colOff>
      <xdr:row>0</xdr:row>
      <xdr:rowOff>0</xdr:rowOff>
    </xdr:from>
    <xdr:to>
      <xdr:col>5</xdr:col>
      <xdr:colOff>920750</xdr:colOff>
      <xdr:row>1</xdr:row>
      <xdr:rowOff>2910</xdr:rowOff>
    </xdr:to>
    <xdr:sp macro="" textlink="">
      <xdr:nvSpPr>
        <xdr:cNvPr id="21" name="Retângulo 2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SpPr>
          <a:spLocks/>
        </xdr:cNvSpPr>
      </xdr:nvSpPr>
      <xdr:spPr>
        <a:xfrm>
          <a:off x="5554101" y="0"/>
          <a:ext cx="1134566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CRUZAMENTOS</a:t>
          </a:r>
        </a:p>
      </xdr:txBody>
    </xdr:sp>
    <xdr:clientData/>
  </xdr:twoCellAnchor>
  <xdr:twoCellAnchor editAs="absolute">
    <xdr:from>
      <xdr:col>6</xdr:col>
      <xdr:colOff>954567</xdr:colOff>
      <xdr:row>0</xdr:row>
      <xdr:rowOff>0</xdr:rowOff>
    </xdr:from>
    <xdr:to>
      <xdr:col>7</xdr:col>
      <xdr:colOff>965650</xdr:colOff>
      <xdr:row>1</xdr:row>
      <xdr:rowOff>2910</xdr:rowOff>
    </xdr:to>
    <xdr:sp macro="" textlink="">
      <xdr:nvSpPr>
        <xdr:cNvPr id="22" name="Retângulo 2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C00-000016000000}"/>
            </a:ext>
          </a:extLst>
        </xdr:cNvPr>
        <xdr:cNvSpPr>
          <a:spLocks/>
        </xdr:cNvSpPr>
      </xdr:nvSpPr>
      <xdr:spPr>
        <a:xfrm>
          <a:off x="7791400" y="0"/>
          <a:ext cx="1080000" cy="500327"/>
        </a:xfrm>
        <a:prstGeom prst="rect">
          <a:avLst/>
        </a:prstGeom>
        <a:solidFill>
          <a:srgbClr val="6699C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RELATÓRIOS</a:t>
          </a:r>
        </a:p>
      </xdr:txBody>
    </xdr:sp>
    <xdr:clientData/>
  </xdr:twoCellAnchor>
  <xdr:twoCellAnchor editAs="absolute">
    <xdr:from>
      <xdr:col>7</xdr:col>
      <xdr:colOff>961966</xdr:colOff>
      <xdr:row>0</xdr:row>
      <xdr:rowOff>0</xdr:rowOff>
    </xdr:from>
    <xdr:to>
      <xdr:col>8</xdr:col>
      <xdr:colOff>973049</xdr:colOff>
      <xdr:row>1</xdr:row>
      <xdr:rowOff>2910</xdr:rowOff>
    </xdr:to>
    <xdr:sp macro="" textlink="">
      <xdr:nvSpPr>
        <xdr:cNvPr id="23" name="Retângulo 22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C00-000017000000}"/>
            </a:ext>
          </a:extLst>
        </xdr:cNvPr>
        <xdr:cNvSpPr>
          <a:spLocks/>
        </xdr:cNvSpPr>
      </xdr:nvSpPr>
      <xdr:spPr>
        <a:xfrm>
          <a:off x="8867716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DASHBOARDS</a:t>
          </a:r>
        </a:p>
      </xdr:txBody>
    </xdr:sp>
    <xdr:clientData/>
  </xdr:twoCellAnchor>
  <xdr:twoCellAnchor editAs="absolute">
    <xdr:from>
      <xdr:col>8</xdr:col>
      <xdr:colOff>990531</xdr:colOff>
      <xdr:row>0</xdr:row>
      <xdr:rowOff>0</xdr:rowOff>
    </xdr:from>
    <xdr:to>
      <xdr:col>9</xdr:col>
      <xdr:colOff>991031</xdr:colOff>
      <xdr:row>1</xdr:row>
      <xdr:rowOff>2910</xdr:rowOff>
    </xdr:to>
    <xdr:sp macro="" textlink="">
      <xdr:nvSpPr>
        <xdr:cNvPr id="24" name="Retângulo 23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C00-000018000000}"/>
            </a:ext>
          </a:extLst>
        </xdr:cNvPr>
        <xdr:cNvSpPr>
          <a:spLocks/>
        </xdr:cNvSpPr>
      </xdr:nvSpPr>
      <xdr:spPr>
        <a:xfrm>
          <a:off x="9965198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baseline="0"/>
            <a:t>INSTRUÇÕES</a:t>
          </a:r>
          <a:endParaRPr lang="pt-BR" sz="1100" b="1"/>
        </a:p>
      </xdr:txBody>
    </xdr:sp>
    <xdr:clientData/>
  </xdr:twoCellAnchor>
  <xdr:twoCellAnchor editAs="absolute">
    <xdr:from>
      <xdr:col>6</xdr:col>
      <xdr:colOff>556691</xdr:colOff>
      <xdr:row>1</xdr:row>
      <xdr:rowOff>63500</xdr:rowOff>
    </xdr:from>
    <xdr:to>
      <xdr:col>7</xdr:col>
      <xdr:colOff>736607</xdr:colOff>
      <xdr:row>2</xdr:row>
      <xdr:rowOff>6500</xdr:rowOff>
    </xdr:to>
    <xdr:sp macro="" textlink="">
      <xdr:nvSpPr>
        <xdr:cNvPr id="28" name="Retângulo 27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20DBD5CF-7E7E-449F-A0E7-79263CE58D42}"/>
            </a:ext>
          </a:extLst>
        </xdr:cNvPr>
        <xdr:cNvSpPr/>
      </xdr:nvSpPr>
      <xdr:spPr>
        <a:xfrm>
          <a:off x="7393524" y="560917"/>
          <a:ext cx="1248833" cy="3240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IMPRESSÃO</a:t>
          </a:r>
        </a:p>
      </xdr:txBody>
    </xdr:sp>
    <xdr:clientData/>
  </xdr:twoCellAnchor>
  <xdr:twoCellAnchor editAs="absolute">
    <xdr:from>
      <xdr:col>3</xdr:col>
      <xdr:colOff>531094</xdr:colOff>
      <xdr:row>1</xdr:row>
      <xdr:rowOff>63500</xdr:rowOff>
    </xdr:from>
    <xdr:to>
      <xdr:col>4</xdr:col>
      <xdr:colOff>765366</xdr:colOff>
      <xdr:row>2</xdr:row>
      <xdr:rowOff>6500</xdr:rowOff>
    </xdr:to>
    <xdr:sp macro="" textlink="">
      <xdr:nvSpPr>
        <xdr:cNvPr id="32" name="Retângulo 3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5D31C874-F99D-41BD-8EE6-ECC2FC20AD58}"/>
            </a:ext>
          </a:extLst>
        </xdr:cNvPr>
        <xdr:cNvSpPr/>
      </xdr:nvSpPr>
      <xdr:spPr>
        <a:xfrm>
          <a:off x="4161177" y="560917"/>
          <a:ext cx="1303189" cy="324000"/>
        </a:xfrm>
        <a:prstGeom prst="rect">
          <a:avLst/>
        </a:prstGeom>
        <a:solidFill>
          <a:schemeClr val="bg1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ANÁLISE</a:t>
          </a:r>
          <a:r>
            <a:rPr lang="pt-BR" sz="1100" b="1" baseline="0">
              <a:solidFill>
                <a:sysClr val="windowText" lastClr="000000"/>
              </a:solidFill>
            </a:rPr>
            <a:t> POR ÁREA</a:t>
          </a:r>
          <a:endParaRPr lang="pt-BR" sz="1100" b="1">
            <a:solidFill>
              <a:sysClr val="windowText" lastClr="000000"/>
            </a:solidFill>
          </a:endParaRPr>
        </a:p>
      </xdr:txBody>
    </xdr:sp>
    <xdr:clientData/>
  </xdr:twoCellAnchor>
  <xdr:twoCellAnchor editAs="absolute">
    <xdr:from>
      <xdr:col>4</xdr:col>
      <xdr:colOff>783997</xdr:colOff>
      <xdr:row>1</xdr:row>
      <xdr:rowOff>63500</xdr:rowOff>
    </xdr:from>
    <xdr:to>
      <xdr:col>6</xdr:col>
      <xdr:colOff>531073</xdr:colOff>
      <xdr:row>2</xdr:row>
      <xdr:rowOff>6500</xdr:rowOff>
    </xdr:to>
    <xdr:sp macro="" textlink="">
      <xdr:nvSpPr>
        <xdr:cNvPr id="33" name="Retângulo 3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6C2342E4-EE47-49F3-AFAE-43797E2EBD1F}"/>
            </a:ext>
          </a:extLst>
        </xdr:cNvPr>
        <xdr:cNvSpPr/>
      </xdr:nvSpPr>
      <xdr:spPr>
        <a:xfrm>
          <a:off x="5482997" y="560917"/>
          <a:ext cx="1884909" cy="3240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ANÁLISE</a:t>
          </a:r>
          <a:r>
            <a:rPr lang="pt-BR" sz="1100" b="1" baseline="0">
              <a:solidFill>
                <a:schemeClr val="bg1"/>
              </a:solidFill>
            </a:rPr>
            <a:t> POR FUNCIONÁRIO</a:t>
          </a:r>
          <a:endParaRPr lang="pt-BR" sz="11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2</xdr:col>
      <xdr:colOff>1195915</xdr:colOff>
      <xdr:row>1</xdr:row>
      <xdr:rowOff>63500</xdr:rowOff>
    </xdr:from>
    <xdr:to>
      <xdr:col>2</xdr:col>
      <xdr:colOff>2573655</xdr:colOff>
      <xdr:row>2</xdr:row>
      <xdr:rowOff>6500</xdr:rowOff>
    </xdr:to>
    <xdr:sp macro="" textlink="">
      <xdr:nvSpPr>
        <xdr:cNvPr id="34" name="Retângulo 33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18E4001-1EA7-4C27-958D-5D67E14691CF}"/>
            </a:ext>
          </a:extLst>
        </xdr:cNvPr>
        <xdr:cNvSpPr/>
      </xdr:nvSpPr>
      <xdr:spPr>
        <a:xfrm>
          <a:off x="1439332" y="560917"/>
          <a:ext cx="1377740" cy="3240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RESULTADOS</a:t>
          </a:r>
          <a:r>
            <a:rPr lang="pt-BR" sz="1100" b="1" baseline="0">
              <a:solidFill>
                <a:schemeClr val="bg1"/>
              </a:solidFill>
            </a:rPr>
            <a:t> SWOT</a:t>
          </a:r>
          <a:endParaRPr lang="pt-BR" sz="11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2</xdr:col>
      <xdr:colOff>2597139</xdr:colOff>
      <xdr:row>1</xdr:row>
      <xdr:rowOff>63500</xdr:rowOff>
    </xdr:from>
    <xdr:to>
      <xdr:col>3</xdr:col>
      <xdr:colOff>513673</xdr:colOff>
      <xdr:row>2</xdr:row>
      <xdr:rowOff>6500</xdr:rowOff>
    </xdr:to>
    <xdr:sp macro="" textlink="">
      <xdr:nvSpPr>
        <xdr:cNvPr id="35" name="Retângulo 34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A6ADD03-1A5D-4FB9-9201-F0DB56796C21}"/>
            </a:ext>
          </a:extLst>
        </xdr:cNvPr>
        <xdr:cNvSpPr/>
      </xdr:nvSpPr>
      <xdr:spPr>
        <a:xfrm>
          <a:off x="2840556" y="560917"/>
          <a:ext cx="1303200" cy="3240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RESULTADOS</a:t>
          </a:r>
          <a:r>
            <a:rPr lang="pt-BR" sz="1100" b="1" baseline="0">
              <a:solidFill>
                <a:schemeClr val="bg1"/>
              </a:solidFill>
            </a:rPr>
            <a:t> P.A.</a:t>
          </a:r>
          <a:endParaRPr lang="pt-BR" sz="11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1</xdr:col>
      <xdr:colOff>0</xdr:colOff>
      <xdr:row>1</xdr:row>
      <xdr:rowOff>21166</xdr:rowOff>
    </xdr:from>
    <xdr:to>
      <xdr:col>2</xdr:col>
      <xdr:colOff>251883</xdr:colOff>
      <xdr:row>1</xdr:row>
      <xdr:rowOff>366183</xdr:rowOff>
    </xdr:to>
    <xdr:pic>
      <xdr:nvPicPr>
        <xdr:cNvPr id="26" name="Imagem 29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309C5340-DDB1-407C-8CAF-5D2E53B44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167" y="518583"/>
          <a:ext cx="347133" cy="3450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936584</xdr:colOff>
      <xdr:row>0</xdr:row>
      <xdr:rowOff>0</xdr:rowOff>
    </xdr:from>
    <xdr:to>
      <xdr:col>6</xdr:col>
      <xdr:colOff>947668</xdr:colOff>
      <xdr:row>1</xdr:row>
      <xdr:rowOff>2910</xdr:rowOff>
    </xdr:to>
    <xdr:sp macro="" textlink="">
      <xdr:nvSpPr>
        <xdr:cNvPr id="16" name="Retângulo 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D00-000010000000}"/>
            </a:ext>
          </a:extLst>
        </xdr:cNvPr>
        <xdr:cNvSpPr>
          <a:spLocks/>
        </xdr:cNvSpPr>
      </xdr:nvSpPr>
      <xdr:spPr>
        <a:xfrm>
          <a:off x="6704501" y="0"/>
          <a:ext cx="1080000" cy="500327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100" b="1">
              <a:solidFill>
                <a:schemeClr val="lt1"/>
              </a:solidFill>
              <a:latin typeface="+mn-lt"/>
              <a:ea typeface="+mn-ea"/>
              <a:cs typeface="+mn-cs"/>
            </a:rPr>
            <a:t>PLANOS</a:t>
          </a:r>
          <a:r>
            <a:rPr lang="pt-BR" sz="1100" b="1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</a:p>
        <a:p>
          <a:pPr marL="0" indent="0" algn="ctr"/>
          <a:r>
            <a:rPr lang="pt-BR" sz="1100" b="1" baseline="0">
              <a:solidFill>
                <a:schemeClr val="lt1"/>
              </a:solidFill>
              <a:latin typeface="+mn-lt"/>
              <a:ea typeface="+mn-ea"/>
              <a:cs typeface="+mn-cs"/>
            </a:rPr>
            <a:t>DE AÇÃO</a:t>
          </a:r>
          <a:endParaRPr lang="pt-BR" sz="11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2</xdr:col>
      <xdr:colOff>941915</xdr:colOff>
      <xdr:row>0</xdr:row>
      <xdr:rowOff>0</xdr:rowOff>
    </xdr:from>
    <xdr:to>
      <xdr:col>2</xdr:col>
      <xdr:colOff>2021915</xdr:colOff>
      <xdr:row>1</xdr:row>
      <xdr:rowOff>2910</xdr:rowOff>
    </xdr:to>
    <xdr:sp macro="" textlink="">
      <xdr:nvSpPr>
        <xdr:cNvPr id="17" name="Retângulo 1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D00-000011000000}"/>
            </a:ext>
          </a:extLst>
        </xdr:cNvPr>
        <xdr:cNvSpPr>
          <a:spLocks/>
        </xdr:cNvSpPr>
      </xdr:nvSpPr>
      <xdr:spPr>
        <a:xfrm>
          <a:off x="1185332" y="0"/>
          <a:ext cx="1080000" cy="500327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CADASTROS</a:t>
          </a:r>
        </a:p>
      </xdr:txBody>
    </xdr:sp>
    <xdr:clientData/>
  </xdr:twoCellAnchor>
  <xdr:twoCellAnchor editAs="absolute">
    <xdr:from>
      <xdr:col>2</xdr:col>
      <xdr:colOff>2028816</xdr:colOff>
      <xdr:row>0</xdr:row>
      <xdr:rowOff>0</xdr:rowOff>
    </xdr:from>
    <xdr:to>
      <xdr:col>2</xdr:col>
      <xdr:colOff>3108816</xdr:colOff>
      <xdr:row>1</xdr:row>
      <xdr:rowOff>2910</xdr:rowOff>
    </xdr:to>
    <xdr:sp macro="" textlink="">
      <xdr:nvSpPr>
        <xdr:cNvPr id="18" name="Retângulo 1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D00-000012000000}"/>
            </a:ext>
          </a:extLst>
        </xdr:cNvPr>
        <xdr:cNvSpPr>
          <a:spLocks/>
        </xdr:cNvSpPr>
      </xdr:nvSpPr>
      <xdr:spPr>
        <a:xfrm>
          <a:off x="2272233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FATORES</a:t>
          </a:r>
          <a:r>
            <a:rPr lang="pt-BR" sz="1100" b="1" baseline="0">
              <a:solidFill>
                <a:schemeClr val="bg1"/>
              </a:solidFill>
            </a:rPr>
            <a:t> INTERNOS</a:t>
          </a:r>
          <a:endParaRPr lang="pt-BR" sz="11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2</xdr:col>
      <xdr:colOff>3115714</xdr:colOff>
      <xdr:row>0</xdr:row>
      <xdr:rowOff>0</xdr:rowOff>
    </xdr:from>
    <xdr:to>
      <xdr:col>3</xdr:col>
      <xdr:colOff>809048</xdr:colOff>
      <xdr:row>1</xdr:row>
      <xdr:rowOff>2910</xdr:rowOff>
    </xdr:to>
    <xdr:sp macro="" textlink="">
      <xdr:nvSpPr>
        <xdr:cNvPr id="19" name="Retângulo 1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D00-000013000000}"/>
            </a:ext>
          </a:extLst>
        </xdr:cNvPr>
        <xdr:cNvSpPr>
          <a:spLocks/>
        </xdr:cNvSpPr>
      </xdr:nvSpPr>
      <xdr:spPr>
        <a:xfrm>
          <a:off x="3359131" y="0"/>
          <a:ext cx="1080000" cy="500327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FATORES</a:t>
          </a:r>
          <a:r>
            <a:rPr lang="pt-BR" sz="1100" b="1" baseline="0"/>
            <a:t> EXTERNOS</a:t>
          </a:r>
          <a:endParaRPr lang="pt-BR" sz="1100" b="1"/>
        </a:p>
      </xdr:txBody>
    </xdr:sp>
    <xdr:clientData/>
  </xdr:twoCellAnchor>
  <xdr:twoCellAnchor editAs="absolute">
    <xdr:from>
      <xdr:col>3</xdr:col>
      <xdr:colOff>826534</xdr:colOff>
      <xdr:row>0</xdr:row>
      <xdr:rowOff>0</xdr:rowOff>
    </xdr:from>
    <xdr:to>
      <xdr:col>4</xdr:col>
      <xdr:colOff>837617</xdr:colOff>
      <xdr:row>1</xdr:row>
      <xdr:rowOff>2910</xdr:rowOff>
    </xdr:to>
    <xdr:sp macro="" textlink="">
      <xdr:nvSpPr>
        <xdr:cNvPr id="20" name="Retângulo 1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D00-000014000000}"/>
            </a:ext>
          </a:extLst>
        </xdr:cNvPr>
        <xdr:cNvSpPr>
          <a:spLocks/>
        </xdr:cNvSpPr>
      </xdr:nvSpPr>
      <xdr:spPr>
        <a:xfrm>
          <a:off x="4456617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MATRIZ</a:t>
          </a:r>
          <a:r>
            <a:rPr lang="pt-BR" sz="1100" b="1" baseline="0"/>
            <a:t> </a:t>
          </a:r>
          <a:r>
            <a:rPr lang="pt-BR" sz="1100" b="1"/>
            <a:t>SWOT</a:t>
          </a:r>
        </a:p>
      </xdr:txBody>
    </xdr:sp>
    <xdr:clientData/>
  </xdr:twoCellAnchor>
  <xdr:twoCellAnchor editAs="absolute">
    <xdr:from>
      <xdr:col>4</xdr:col>
      <xdr:colOff>855101</xdr:colOff>
      <xdr:row>0</xdr:row>
      <xdr:rowOff>0</xdr:rowOff>
    </xdr:from>
    <xdr:to>
      <xdr:col>5</xdr:col>
      <xdr:colOff>920750</xdr:colOff>
      <xdr:row>1</xdr:row>
      <xdr:rowOff>2910</xdr:rowOff>
    </xdr:to>
    <xdr:sp macro="" textlink="">
      <xdr:nvSpPr>
        <xdr:cNvPr id="21" name="Retângulo 2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D00-000015000000}"/>
            </a:ext>
          </a:extLst>
        </xdr:cNvPr>
        <xdr:cNvSpPr>
          <a:spLocks/>
        </xdr:cNvSpPr>
      </xdr:nvSpPr>
      <xdr:spPr>
        <a:xfrm>
          <a:off x="5554101" y="0"/>
          <a:ext cx="1134566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CRUZAMENTOS</a:t>
          </a:r>
        </a:p>
      </xdr:txBody>
    </xdr:sp>
    <xdr:clientData/>
  </xdr:twoCellAnchor>
  <xdr:twoCellAnchor editAs="absolute">
    <xdr:from>
      <xdr:col>6</xdr:col>
      <xdr:colOff>954567</xdr:colOff>
      <xdr:row>0</xdr:row>
      <xdr:rowOff>0</xdr:rowOff>
    </xdr:from>
    <xdr:to>
      <xdr:col>7</xdr:col>
      <xdr:colOff>965650</xdr:colOff>
      <xdr:row>1</xdr:row>
      <xdr:rowOff>2910</xdr:rowOff>
    </xdr:to>
    <xdr:sp macro="" textlink="">
      <xdr:nvSpPr>
        <xdr:cNvPr id="22" name="Retângulo 2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D00-000016000000}"/>
            </a:ext>
          </a:extLst>
        </xdr:cNvPr>
        <xdr:cNvSpPr>
          <a:spLocks/>
        </xdr:cNvSpPr>
      </xdr:nvSpPr>
      <xdr:spPr>
        <a:xfrm>
          <a:off x="7791400" y="0"/>
          <a:ext cx="1080000" cy="500327"/>
        </a:xfrm>
        <a:prstGeom prst="rect">
          <a:avLst/>
        </a:prstGeom>
        <a:solidFill>
          <a:srgbClr val="6699C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RELATÓRIOS</a:t>
          </a:r>
        </a:p>
      </xdr:txBody>
    </xdr:sp>
    <xdr:clientData/>
  </xdr:twoCellAnchor>
  <xdr:twoCellAnchor editAs="absolute">
    <xdr:from>
      <xdr:col>7</xdr:col>
      <xdr:colOff>961966</xdr:colOff>
      <xdr:row>0</xdr:row>
      <xdr:rowOff>0</xdr:rowOff>
    </xdr:from>
    <xdr:to>
      <xdr:col>8</xdr:col>
      <xdr:colOff>973049</xdr:colOff>
      <xdr:row>1</xdr:row>
      <xdr:rowOff>2910</xdr:rowOff>
    </xdr:to>
    <xdr:sp macro="" textlink="">
      <xdr:nvSpPr>
        <xdr:cNvPr id="23" name="Retângulo 22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D00-000017000000}"/>
            </a:ext>
          </a:extLst>
        </xdr:cNvPr>
        <xdr:cNvSpPr>
          <a:spLocks/>
        </xdr:cNvSpPr>
      </xdr:nvSpPr>
      <xdr:spPr>
        <a:xfrm>
          <a:off x="8867716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DASHBOARDS</a:t>
          </a:r>
        </a:p>
      </xdr:txBody>
    </xdr:sp>
    <xdr:clientData/>
  </xdr:twoCellAnchor>
  <xdr:twoCellAnchor editAs="absolute">
    <xdr:from>
      <xdr:col>8</xdr:col>
      <xdr:colOff>990531</xdr:colOff>
      <xdr:row>0</xdr:row>
      <xdr:rowOff>0</xdr:rowOff>
    </xdr:from>
    <xdr:to>
      <xdr:col>9</xdr:col>
      <xdr:colOff>991031</xdr:colOff>
      <xdr:row>1</xdr:row>
      <xdr:rowOff>2910</xdr:rowOff>
    </xdr:to>
    <xdr:sp macro="" textlink="">
      <xdr:nvSpPr>
        <xdr:cNvPr id="24" name="Retângulo 23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D00-000018000000}"/>
            </a:ext>
          </a:extLst>
        </xdr:cNvPr>
        <xdr:cNvSpPr>
          <a:spLocks/>
        </xdr:cNvSpPr>
      </xdr:nvSpPr>
      <xdr:spPr>
        <a:xfrm>
          <a:off x="9965198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baseline="0"/>
            <a:t>INSTRUÇÕES</a:t>
          </a:r>
          <a:endParaRPr lang="pt-BR" sz="1100" b="1"/>
        </a:p>
      </xdr:txBody>
    </xdr:sp>
    <xdr:clientData/>
  </xdr:twoCellAnchor>
  <xdr:twoCellAnchor editAs="absolute">
    <xdr:from>
      <xdr:col>6</xdr:col>
      <xdr:colOff>556695</xdr:colOff>
      <xdr:row>1</xdr:row>
      <xdr:rowOff>63500</xdr:rowOff>
    </xdr:from>
    <xdr:to>
      <xdr:col>7</xdr:col>
      <xdr:colOff>736611</xdr:colOff>
      <xdr:row>2</xdr:row>
      <xdr:rowOff>6500</xdr:rowOff>
    </xdr:to>
    <xdr:sp macro="" textlink="">
      <xdr:nvSpPr>
        <xdr:cNvPr id="29" name="Retângulo 28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D4B8E2C3-F153-4FC7-BA2A-E254B79CB0B6}"/>
            </a:ext>
          </a:extLst>
        </xdr:cNvPr>
        <xdr:cNvSpPr/>
      </xdr:nvSpPr>
      <xdr:spPr>
        <a:xfrm>
          <a:off x="7393528" y="560917"/>
          <a:ext cx="1248833" cy="3240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IMPRESSÃO</a:t>
          </a:r>
        </a:p>
      </xdr:txBody>
    </xdr:sp>
    <xdr:clientData/>
  </xdr:twoCellAnchor>
  <xdr:twoCellAnchor editAs="absolute">
    <xdr:from>
      <xdr:col>3</xdr:col>
      <xdr:colOff>531098</xdr:colOff>
      <xdr:row>1</xdr:row>
      <xdr:rowOff>63500</xdr:rowOff>
    </xdr:from>
    <xdr:to>
      <xdr:col>4</xdr:col>
      <xdr:colOff>765370</xdr:colOff>
      <xdr:row>2</xdr:row>
      <xdr:rowOff>6500</xdr:rowOff>
    </xdr:to>
    <xdr:sp macro="" textlink="">
      <xdr:nvSpPr>
        <xdr:cNvPr id="30" name="Retângulo 29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53177250-027C-4543-A7A8-E552602EDE42}"/>
            </a:ext>
          </a:extLst>
        </xdr:cNvPr>
        <xdr:cNvSpPr/>
      </xdr:nvSpPr>
      <xdr:spPr>
        <a:xfrm>
          <a:off x="4161181" y="560917"/>
          <a:ext cx="1303189" cy="3240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ANÁLISE</a:t>
          </a:r>
          <a:r>
            <a:rPr lang="pt-BR" sz="1100" b="1" baseline="0">
              <a:solidFill>
                <a:schemeClr val="bg1"/>
              </a:solidFill>
            </a:rPr>
            <a:t> POR ÁREA</a:t>
          </a:r>
          <a:endParaRPr lang="pt-BR" sz="11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4</xdr:col>
      <xdr:colOff>784001</xdr:colOff>
      <xdr:row>1</xdr:row>
      <xdr:rowOff>63500</xdr:rowOff>
    </xdr:from>
    <xdr:to>
      <xdr:col>6</xdr:col>
      <xdr:colOff>531077</xdr:colOff>
      <xdr:row>2</xdr:row>
      <xdr:rowOff>6500</xdr:rowOff>
    </xdr:to>
    <xdr:sp macro="" textlink="">
      <xdr:nvSpPr>
        <xdr:cNvPr id="31" name="Retângulo 30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210535C7-31D2-44D9-A5CE-1D121471CEDC}"/>
            </a:ext>
          </a:extLst>
        </xdr:cNvPr>
        <xdr:cNvSpPr/>
      </xdr:nvSpPr>
      <xdr:spPr>
        <a:xfrm>
          <a:off x="5483001" y="560917"/>
          <a:ext cx="1884909" cy="324000"/>
        </a:xfrm>
        <a:prstGeom prst="rect">
          <a:avLst/>
        </a:prstGeom>
        <a:solidFill>
          <a:schemeClr val="bg1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ANÁLISE</a:t>
          </a:r>
          <a:r>
            <a:rPr lang="pt-BR" sz="1100" b="1" baseline="0">
              <a:solidFill>
                <a:sysClr val="windowText" lastClr="000000"/>
              </a:solidFill>
            </a:rPr>
            <a:t> POR FUNCIONÁRIO</a:t>
          </a:r>
          <a:endParaRPr lang="pt-BR" sz="1100" b="1">
            <a:solidFill>
              <a:sysClr val="windowText" lastClr="000000"/>
            </a:solidFill>
          </a:endParaRPr>
        </a:p>
      </xdr:txBody>
    </xdr:sp>
    <xdr:clientData/>
  </xdr:twoCellAnchor>
  <xdr:twoCellAnchor editAs="absolute">
    <xdr:from>
      <xdr:col>2</xdr:col>
      <xdr:colOff>1195919</xdr:colOff>
      <xdr:row>1</xdr:row>
      <xdr:rowOff>63500</xdr:rowOff>
    </xdr:from>
    <xdr:to>
      <xdr:col>2</xdr:col>
      <xdr:colOff>2573659</xdr:colOff>
      <xdr:row>2</xdr:row>
      <xdr:rowOff>6500</xdr:rowOff>
    </xdr:to>
    <xdr:sp macro="" textlink="">
      <xdr:nvSpPr>
        <xdr:cNvPr id="34" name="Retângulo 33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25CC718-C249-4757-981A-DE41D21B19B7}"/>
            </a:ext>
          </a:extLst>
        </xdr:cNvPr>
        <xdr:cNvSpPr/>
      </xdr:nvSpPr>
      <xdr:spPr>
        <a:xfrm>
          <a:off x="1439336" y="560917"/>
          <a:ext cx="1377740" cy="3240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RESULTADOS</a:t>
          </a:r>
          <a:r>
            <a:rPr lang="pt-BR" sz="1100" b="1" baseline="0">
              <a:solidFill>
                <a:schemeClr val="bg1"/>
              </a:solidFill>
            </a:rPr>
            <a:t> SWOT</a:t>
          </a:r>
          <a:endParaRPr lang="pt-BR" sz="11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2</xdr:col>
      <xdr:colOff>2597143</xdr:colOff>
      <xdr:row>1</xdr:row>
      <xdr:rowOff>63500</xdr:rowOff>
    </xdr:from>
    <xdr:to>
      <xdr:col>3</xdr:col>
      <xdr:colOff>513677</xdr:colOff>
      <xdr:row>2</xdr:row>
      <xdr:rowOff>6500</xdr:rowOff>
    </xdr:to>
    <xdr:sp macro="" textlink="">
      <xdr:nvSpPr>
        <xdr:cNvPr id="35" name="Retângulo 34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69FFFD63-05D7-4E9A-83FD-BAB2D743CCDE}"/>
            </a:ext>
          </a:extLst>
        </xdr:cNvPr>
        <xdr:cNvSpPr/>
      </xdr:nvSpPr>
      <xdr:spPr>
        <a:xfrm>
          <a:off x="2840560" y="560917"/>
          <a:ext cx="1303200" cy="3240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RESULTADOS</a:t>
          </a:r>
          <a:r>
            <a:rPr lang="pt-BR" sz="1100" b="1" baseline="0">
              <a:solidFill>
                <a:schemeClr val="bg1"/>
              </a:solidFill>
            </a:rPr>
            <a:t> P.A.</a:t>
          </a:r>
          <a:endParaRPr lang="pt-BR" sz="11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1</xdr:col>
      <xdr:colOff>0</xdr:colOff>
      <xdr:row>1</xdr:row>
      <xdr:rowOff>21166</xdr:rowOff>
    </xdr:from>
    <xdr:to>
      <xdr:col>2</xdr:col>
      <xdr:colOff>251883</xdr:colOff>
      <xdr:row>1</xdr:row>
      <xdr:rowOff>366183</xdr:rowOff>
    </xdr:to>
    <xdr:pic>
      <xdr:nvPicPr>
        <xdr:cNvPr id="26" name="Imagem 29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EB23DE92-FD93-49D7-9BAF-8B31DE9EC0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167" y="518583"/>
          <a:ext cx="347133" cy="3450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39</xdr:row>
      <xdr:rowOff>0</xdr:rowOff>
    </xdr:from>
    <xdr:to>
      <xdr:col>14</xdr:col>
      <xdr:colOff>529167</xdr:colOff>
      <xdr:row>43</xdr:row>
      <xdr:rowOff>0</xdr:rowOff>
    </xdr:to>
    <xdr:graphicFrame macro="">
      <xdr:nvGraphicFramePr>
        <xdr:cNvPr id="11399" name="Gráfico 47">
          <a:extLst>
            <a:ext uri="{FF2B5EF4-FFF2-40B4-BE49-F238E27FC236}">
              <a16:creationId xmlns:a16="http://schemas.microsoft.com/office/drawing/2014/main" id="{00000000-0008-0000-0E00-0000872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8</xdr:col>
      <xdr:colOff>523834</xdr:colOff>
      <xdr:row>0</xdr:row>
      <xdr:rowOff>0</xdr:rowOff>
    </xdr:from>
    <xdr:to>
      <xdr:col>9</xdr:col>
      <xdr:colOff>968834</xdr:colOff>
      <xdr:row>1</xdr:row>
      <xdr:rowOff>2910</xdr:rowOff>
    </xdr:to>
    <xdr:sp macro="" textlink="">
      <xdr:nvSpPr>
        <xdr:cNvPr id="18" name="Retângulo 1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E00-000012000000}"/>
            </a:ext>
          </a:extLst>
        </xdr:cNvPr>
        <xdr:cNvSpPr>
          <a:spLocks/>
        </xdr:cNvSpPr>
      </xdr:nvSpPr>
      <xdr:spPr>
        <a:xfrm>
          <a:off x="6704501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100" b="1">
              <a:solidFill>
                <a:schemeClr val="lt1"/>
              </a:solidFill>
              <a:latin typeface="+mn-lt"/>
              <a:ea typeface="+mn-ea"/>
              <a:cs typeface="+mn-cs"/>
            </a:rPr>
            <a:t>PLANOS</a:t>
          </a:r>
          <a:r>
            <a:rPr lang="pt-BR" sz="1100" b="1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</a:p>
        <a:p>
          <a:pPr marL="0" indent="0" algn="ctr"/>
          <a:r>
            <a:rPr lang="pt-BR" sz="1100" b="1" baseline="0">
              <a:solidFill>
                <a:schemeClr val="lt1"/>
              </a:solidFill>
              <a:latin typeface="+mn-lt"/>
              <a:ea typeface="+mn-ea"/>
              <a:cs typeface="+mn-cs"/>
            </a:rPr>
            <a:t>DE AÇÃO</a:t>
          </a:r>
          <a:endParaRPr lang="pt-BR" sz="11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2</xdr:col>
      <xdr:colOff>941915</xdr:colOff>
      <xdr:row>0</xdr:row>
      <xdr:rowOff>0</xdr:rowOff>
    </xdr:from>
    <xdr:to>
      <xdr:col>2</xdr:col>
      <xdr:colOff>2021915</xdr:colOff>
      <xdr:row>1</xdr:row>
      <xdr:rowOff>2910</xdr:rowOff>
    </xdr:to>
    <xdr:sp macro="" textlink="">
      <xdr:nvSpPr>
        <xdr:cNvPr id="19" name="Retângulo 1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E00-000013000000}"/>
            </a:ext>
          </a:extLst>
        </xdr:cNvPr>
        <xdr:cNvSpPr>
          <a:spLocks/>
        </xdr:cNvSpPr>
      </xdr:nvSpPr>
      <xdr:spPr>
        <a:xfrm>
          <a:off x="1185332" y="0"/>
          <a:ext cx="1080000" cy="500327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CADASTROS</a:t>
          </a:r>
        </a:p>
      </xdr:txBody>
    </xdr:sp>
    <xdr:clientData/>
  </xdr:twoCellAnchor>
  <xdr:twoCellAnchor editAs="absolute">
    <xdr:from>
      <xdr:col>2</xdr:col>
      <xdr:colOff>2028816</xdr:colOff>
      <xdr:row>0</xdr:row>
      <xdr:rowOff>0</xdr:rowOff>
    </xdr:from>
    <xdr:to>
      <xdr:col>3</xdr:col>
      <xdr:colOff>452400</xdr:colOff>
      <xdr:row>1</xdr:row>
      <xdr:rowOff>2910</xdr:rowOff>
    </xdr:to>
    <xdr:sp macro="" textlink="">
      <xdr:nvSpPr>
        <xdr:cNvPr id="20" name="Retângulo 1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E00-000014000000}"/>
            </a:ext>
          </a:extLst>
        </xdr:cNvPr>
        <xdr:cNvSpPr>
          <a:spLocks/>
        </xdr:cNvSpPr>
      </xdr:nvSpPr>
      <xdr:spPr>
        <a:xfrm>
          <a:off x="2272233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FATORES</a:t>
          </a:r>
          <a:r>
            <a:rPr lang="pt-BR" sz="1100" b="1" baseline="0">
              <a:solidFill>
                <a:schemeClr val="bg1"/>
              </a:solidFill>
            </a:rPr>
            <a:t> INTERNOS</a:t>
          </a:r>
          <a:endParaRPr lang="pt-BR" sz="11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3</xdr:col>
      <xdr:colOff>459298</xdr:colOff>
      <xdr:row>0</xdr:row>
      <xdr:rowOff>0</xdr:rowOff>
    </xdr:from>
    <xdr:to>
      <xdr:col>5</xdr:col>
      <xdr:colOff>15298</xdr:colOff>
      <xdr:row>1</xdr:row>
      <xdr:rowOff>2910</xdr:rowOff>
    </xdr:to>
    <xdr:sp macro="" textlink="">
      <xdr:nvSpPr>
        <xdr:cNvPr id="21" name="Retângulo 2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E00-000015000000}"/>
            </a:ext>
          </a:extLst>
        </xdr:cNvPr>
        <xdr:cNvSpPr>
          <a:spLocks/>
        </xdr:cNvSpPr>
      </xdr:nvSpPr>
      <xdr:spPr>
        <a:xfrm>
          <a:off x="3359131" y="0"/>
          <a:ext cx="1080000" cy="500327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FATORES</a:t>
          </a:r>
          <a:r>
            <a:rPr lang="pt-BR" sz="1100" b="1" baseline="0"/>
            <a:t> EXTERNOS</a:t>
          </a:r>
          <a:endParaRPr lang="pt-BR" sz="1100" b="1"/>
        </a:p>
      </xdr:txBody>
    </xdr:sp>
    <xdr:clientData/>
  </xdr:twoCellAnchor>
  <xdr:twoCellAnchor editAs="absolute">
    <xdr:from>
      <xdr:col>5</xdr:col>
      <xdr:colOff>32784</xdr:colOff>
      <xdr:row>0</xdr:row>
      <xdr:rowOff>0</xdr:rowOff>
    </xdr:from>
    <xdr:to>
      <xdr:col>6</xdr:col>
      <xdr:colOff>414284</xdr:colOff>
      <xdr:row>1</xdr:row>
      <xdr:rowOff>2910</xdr:rowOff>
    </xdr:to>
    <xdr:sp macro="" textlink="">
      <xdr:nvSpPr>
        <xdr:cNvPr id="22" name="Retângulo 2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E00-000016000000}"/>
            </a:ext>
          </a:extLst>
        </xdr:cNvPr>
        <xdr:cNvSpPr>
          <a:spLocks/>
        </xdr:cNvSpPr>
      </xdr:nvSpPr>
      <xdr:spPr>
        <a:xfrm>
          <a:off x="4456617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MATRIZ</a:t>
          </a:r>
          <a:r>
            <a:rPr lang="pt-BR" sz="1100" b="1" baseline="0"/>
            <a:t> </a:t>
          </a:r>
          <a:r>
            <a:rPr lang="pt-BR" sz="1100" b="1"/>
            <a:t>SWOT</a:t>
          </a:r>
        </a:p>
      </xdr:txBody>
    </xdr:sp>
    <xdr:clientData/>
  </xdr:twoCellAnchor>
  <xdr:twoCellAnchor editAs="absolute">
    <xdr:from>
      <xdr:col>6</xdr:col>
      <xdr:colOff>431768</xdr:colOff>
      <xdr:row>0</xdr:row>
      <xdr:rowOff>0</xdr:rowOff>
    </xdr:from>
    <xdr:to>
      <xdr:col>8</xdr:col>
      <xdr:colOff>508000</xdr:colOff>
      <xdr:row>1</xdr:row>
      <xdr:rowOff>2910</xdr:rowOff>
    </xdr:to>
    <xdr:sp macro="" textlink="">
      <xdr:nvSpPr>
        <xdr:cNvPr id="23" name="Retângulo 22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E00-000017000000}"/>
            </a:ext>
          </a:extLst>
        </xdr:cNvPr>
        <xdr:cNvSpPr>
          <a:spLocks/>
        </xdr:cNvSpPr>
      </xdr:nvSpPr>
      <xdr:spPr>
        <a:xfrm>
          <a:off x="5554101" y="0"/>
          <a:ext cx="1134566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CRUZAMENTOS</a:t>
          </a:r>
        </a:p>
      </xdr:txBody>
    </xdr:sp>
    <xdr:clientData/>
  </xdr:twoCellAnchor>
  <xdr:twoCellAnchor editAs="absolute">
    <xdr:from>
      <xdr:col>9</xdr:col>
      <xdr:colOff>2052049</xdr:colOff>
      <xdr:row>0</xdr:row>
      <xdr:rowOff>0</xdr:rowOff>
    </xdr:from>
    <xdr:to>
      <xdr:col>10</xdr:col>
      <xdr:colOff>475633</xdr:colOff>
      <xdr:row>1</xdr:row>
      <xdr:rowOff>2910</xdr:rowOff>
    </xdr:to>
    <xdr:sp macro="" textlink="">
      <xdr:nvSpPr>
        <xdr:cNvPr id="25" name="Retângulo 24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E00-000019000000}"/>
            </a:ext>
          </a:extLst>
        </xdr:cNvPr>
        <xdr:cNvSpPr>
          <a:spLocks/>
        </xdr:cNvSpPr>
      </xdr:nvSpPr>
      <xdr:spPr>
        <a:xfrm>
          <a:off x="8867716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DASHBOARDS</a:t>
          </a:r>
        </a:p>
      </xdr:txBody>
    </xdr:sp>
    <xdr:clientData/>
  </xdr:twoCellAnchor>
  <xdr:twoCellAnchor editAs="absolute">
    <xdr:from>
      <xdr:col>10</xdr:col>
      <xdr:colOff>493115</xdr:colOff>
      <xdr:row>0</xdr:row>
      <xdr:rowOff>0</xdr:rowOff>
    </xdr:from>
    <xdr:to>
      <xdr:col>12</xdr:col>
      <xdr:colOff>27948</xdr:colOff>
      <xdr:row>1</xdr:row>
      <xdr:rowOff>2910</xdr:rowOff>
    </xdr:to>
    <xdr:sp macro="" textlink="">
      <xdr:nvSpPr>
        <xdr:cNvPr id="26" name="Retângulo 2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E00-00001A000000}"/>
            </a:ext>
          </a:extLst>
        </xdr:cNvPr>
        <xdr:cNvSpPr>
          <a:spLocks/>
        </xdr:cNvSpPr>
      </xdr:nvSpPr>
      <xdr:spPr>
        <a:xfrm>
          <a:off x="9965198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baseline="0"/>
            <a:t>INSTRUÇÕES</a:t>
          </a:r>
          <a:endParaRPr lang="pt-BR" sz="1100" b="1"/>
        </a:p>
      </xdr:txBody>
    </xdr:sp>
    <xdr:clientData/>
  </xdr:twoCellAnchor>
  <xdr:twoCellAnchor editAs="absolute">
    <xdr:from>
      <xdr:col>9</xdr:col>
      <xdr:colOff>577861</xdr:colOff>
      <xdr:row>1</xdr:row>
      <xdr:rowOff>63499</xdr:rowOff>
    </xdr:from>
    <xdr:to>
      <xdr:col>9</xdr:col>
      <xdr:colOff>1826694</xdr:colOff>
      <xdr:row>2</xdr:row>
      <xdr:rowOff>6499</xdr:rowOff>
    </xdr:to>
    <xdr:sp macro="" textlink="">
      <xdr:nvSpPr>
        <xdr:cNvPr id="31" name="Retângulo 3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74EDF46E-30B7-42A5-A297-C856B6E0F520}"/>
            </a:ext>
          </a:extLst>
        </xdr:cNvPr>
        <xdr:cNvSpPr/>
      </xdr:nvSpPr>
      <xdr:spPr>
        <a:xfrm>
          <a:off x="7393528" y="560916"/>
          <a:ext cx="1248833" cy="324000"/>
        </a:xfrm>
        <a:prstGeom prst="rect">
          <a:avLst/>
        </a:prstGeom>
        <a:solidFill>
          <a:schemeClr val="bg1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IMPRESSÃO</a:t>
          </a:r>
        </a:p>
      </xdr:txBody>
    </xdr:sp>
    <xdr:clientData/>
  </xdr:twoCellAnchor>
  <xdr:twoCellAnchor editAs="absolute">
    <xdr:from>
      <xdr:col>4</xdr:col>
      <xdr:colOff>404098</xdr:colOff>
      <xdr:row>1</xdr:row>
      <xdr:rowOff>63499</xdr:rowOff>
    </xdr:from>
    <xdr:to>
      <xdr:col>6</xdr:col>
      <xdr:colOff>342037</xdr:colOff>
      <xdr:row>2</xdr:row>
      <xdr:rowOff>6499</xdr:rowOff>
    </xdr:to>
    <xdr:sp macro="" textlink="">
      <xdr:nvSpPr>
        <xdr:cNvPr id="32" name="Retângulo 3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C989BF3-4A0F-427C-ACC8-9627E2FC21BD}"/>
            </a:ext>
          </a:extLst>
        </xdr:cNvPr>
        <xdr:cNvSpPr/>
      </xdr:nvSpPr>
      <xdr:spPr>
        <a:xfrm>
          <a:off x="4161181" y="560916"/>
          <a:ext cx="1303189" cy="3240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ANÁLISE</a:t>
          </a:r>
          <a:r>
            <a:rPr lang="pt-BR" sz="1100" b="1" baseline="0">
              <a:solidFill>
                <a:schemeClr val="bg1"/>
              </a:solidFill>
            </a:rPr>
            <a:t> POR ÁREA</a:t>
          </a:r>
          <a:endParaRPr lang="pt-BR" sz="11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6</xdr:col>
      <xdr:colOff>360668</xdr:colOff>
      <xdr:row>1</xdr:row>
      <xdr:rowOff>63499</xdr:rowOff>
    </xdr:from>
    <xdr:to>
      <xdr:col>9</xdr:col>
      <xdr:colOff>552243</xdr:colOff>
      <xdr:row>2</xdr:row>
      <xdr:rowOff>6499</xdr:rowOff>
    </xdr:to>
    <xdr:sp macro="" textlink="">
      <xdr:nvSpPr>
        <xdr:cNvPr id="33" name="Retângulo 3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D0EDB863-800C-4CCD-8B01-EBAE7A413ABA}"/>
            </a:ext>
          </a:extLst>
        </xdr:cNvPr>
        <xdr:cNvSpPr/>
      </xdr:nvSpPr>
      <xdr:spPr>
        <a:xfrm>
          <a:off x="5483001" y="560916"/>
          <a:ext cx="1884909" cy="3240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ANÁLISE</a:t>
          </a:r>
          <a:r>
            <a:rPr lang="pt-BR" sz="1100" b="1" baseline="0">
              <a:solidFill>
                <a:schemeClr val="bg1"/>
              </a:solidFill>
            </a:rPr>
            <a:t> POR FUNCIONÁRIO</a:t>
          </a:r>
          <a:endParaRPr lang="pt-BR" sz="11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2</xdr:col>
      <xdr:colOff>1195919</xdr:colOff>
      <xdr:row>1</xdr:row>
      <xdr:rowOff>63499</xdr:rowOff>
    </xdr:from>
    <xdr:to>
      <xdr:col>2</xdr:col>
      <xdr:colOff>2573659</xdr:colOff>
      <xdr:row>2</xdr:row>
      <xdr:rowOff>6499</xdr:rowOff>
    </xdr:to>
    <xdr:sp macro="" textlink="">
      <xdr:nvSpPr>
        <xdr:cNvPr id="34" name="Retângulo 3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64B4EFD5-9BCD-40CD-B7D0-FE4B61D80CF5}"/>
            </a:ext>
          </a:extLst>
        </xdr:cNvPr>
        <xdr:cNvSpPr/>
      </xdr:nvSpPr>
      <xdr:spPr>
        <a:xfrm>
          <a:off x="1439336" y="560916"/>
          <a:ext cx="1377740" cy="3240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RESULTADOS</a:t>
          </a:r>
          <a:r>
            <a:rPr lang="pt-BR" sz="1100" b="1" baseline="0">
              <a:solidFill>
                <a:schemeClr val="bg1"/>
              </a:solidFill>
            </a:rPr>
            <a:t> SWOT</a:t>
          </a:r>
          <a:endParaRPr lang="pt-BR" sz="11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2</xdr:col>
      <xdr:colOff>2597143</xdr:colOff>
      <xdr:row>1</xdr:row>
      <xdr:rowOff>63499</xdr:rowOff>
    </xdr:from>
    <xdr:to>
      <xdr:col>4</xdr:col>
      <xdr:colOff>386677</xdr:colOff>
      <xdr:row>2</xdr:row>
      <xdr:rowOff>6499</xdr:rowOff>
    </xdr:to>
    <xdr:sp macro="" textlink="">
      <xdr:nvSpPr>
        <xdr:cNvPr id="35" name="Retângulo 3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760770D-59AB-400B-8641-4D32ECFEB3C8}"/>
            </a:ext>
          </a:extLst>
        </xdr:cNvPr>
        <xdr:cNvSpPr/>
      </xdr:nvSpPr>
      <xdr:spPr>
        <a:xfrm>
          <a:off x="2840560" y="560916"/>
          <a:ext cx="1303200" cy="3240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RESULTADOS</a:t>
          </a:r>
          <a:r>
            <a:rPr lang="pt-BR" sz="1100" b="1" baseline="0">
              <a:solidFill>
                <a:schemeClr val="bg1"/>
              </a:solidFill>
            </a:rPr>
            <a:t> P.A.</a:t>
          </a:r>
          <a:endParaRPr lang="pt-BR" sz="11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9</xdr:col>
      <xdr:colOff>973666</xdr:colOff>
      <xdr:row>0</xdr:row>
      <xdr:rowOff>0</xdr:rowOff>
    </xdr:from>
    <xdr:to>
      <xdr:col>9</xdr:col>
      <xdr:colOff>2053666</xdr:colOff>
      <xdr:row>1</xdr:row>
      <xdr:rowOff>2910</xdr:rowOff>
    </xdr:to>
    <xdr:sp macro="" textlink="">
      <xdr:nvSpPr>
        <xdr:cNvPr id="36" name="Retângulo 35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FCA28B0A-5277-4A95-9BFC-A71DBA0CC714}"/>
            </a:ext>
          </a:extLst>
        </xdr:cNvPr>
        <xdr:cNvSpPr>
          <a:spLocks/>
        </xdr:cNvSpPr>
      </xdr:nvSpPr>
      <xdr:spPr>
        <a:xfrm>
          <a:off x="7789333" y="0"/>
          <a:ext cx="1080000" cy="500327"/>
        </a:xfrm>
        <a:prstGeom prst="rect">
          <a:avLst/>
        </a:prstGeom>
        <a:solidFill>
          <a:srgbClr val="6699C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RELATÓRIOS</a:t>
          </a:r>
        </a:p>
      </xdr:txBody>
    </xdr:sp>
    <xdr:clientData/>
  </xdr:twoCellAnchor>
  <xdr:twoCellAnchor editAs="absolute">
    <xdr:from>
      <xdr:col>1</xdr:col>
      <xdr:colOff>0</xdr:colOff>
      <xdr:row>1</xdr:row>
      <xdr:rowOff>21166</xdr:rowOff>
    </xdr:from>
    <xdr:to>
      <xdr:col>2</xdr:col>
      <xdr:colOff>251883</xdr:colOff>
      <xdr:row>1</xdr:row>
      <xdr:rowOff>366183</xdr:rowOff>
    </xdr:to>
    <xdr:pic>
      <xdr:nvPicPr>
        <xdr:cNvPr id="24" name="Imagem 29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F148F114-0240-4F0A-AB1A-BE847566F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167" y="518583"/>
          <a:ext cx="347133" cy="3450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698504</xdr:colOff>
      <xdr:row>1</xdr:row>
      <xdr:rowOff>88901</xdr:rowOff>
    </xdr:from>
    <xdr:to>
      <xdr:col>3</xdr:col>
      <xdr:colOff>1153583</xdr:colOff>
      <xdr:row>2</xdr:row>
      <xdr:rowOff>7218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/>
      </xdr:nvSpPr>
      <xdr:spPr>
        <a:xfrm>
          <a:off x="946154" y="584201"/>
          <a:ext cx="1471079" cy="299317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>
                  <a:lumMod val="75000"/>
                  <a:lumOff val="25000"/>
                </a:schemeClr>
              </a:solidFill>
            </a:rPr>
            <a:t>INDICADORES</a:t>
          </a:r>
        </a:p>
      </xdr:txBody>
    </xdr:sp>
    <xdr:clientData/>
  </xdr:twoCellAnchor>
  <xdr:twoCellAnchor editAs="absolute">
    <xdr:from>
      <xdr:col>3</xdr:col>
      <xdr:colOff>1157814</xdr:colOff>
      <xdr:row>1</xdr:row>
      <xdr:rowOff>88901</xdr:rowOff>
    </xdr:from>
    <xdr:to>
      <xdr:col>5</xdr:col>
      <xdr:colOff>169327</xdr:colOff>
      <xdr:row>2</xdr:row>
      <xdr:rowOff>7218</xdr:rowOff>
    </xdr:to>
    <xdr:sp macro="" textlink="">
      <xdr:nvSpPr>
        <xdr:cNvPr id="3" name="Retângulo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/>
      </xdr:nvSpPr>
      <xdr:spPr>
        <a:xfrm>
          <a:off x="2421464" y="584201"/>
          <a:ext cx="1630888" cy="2993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PLANOS</a:t>
          </a:r>
          <a:r>
            <a:rPr lang="pt-BR" sz="1100" b="1" baseline="0">
              <a:solidFill>
                <a:schemeClr val="bg1"/>
              </a:solidFill>
            </a:rPr>
            <a:t> DE AÇÃO</a:t>
          </a:r>
          <a:endParaRPr lang="pt-BR" sz="11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5</xdr:col>
      <xdr:colOff>2820418</xdr:colOff>
      <xdr:row>0</xdr:row>
      <xdr:rowOff>0</xdr:rowOff>
    </xdr:from>
    <xdr:to>
      <xdr:col>6</xdr:col>
      <xdr:colOff>852418</xdr:colOff>
      <xdr:row>1</xdr:row>
      <xdr:rowOff>2910</xdr:rowOff>
    </xdr:to>
    <xdr:sp macro="" textlink="">
      <xdr:nvSpPr>
        <xdr:cNvPr id="20" name="Retângulo 1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F00-000014000000}"/>
            </a:ext>
          </a:extLst>
        </xdr:cNvPr>
        <xdr:cNvSpPr>
          <a:spLocks/>
        </xdr:cNvSpPr>
      </xdr:nvSpPr>
      <xdr:spPr>
        <a:xfrm>
          <a:off x="6704501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100" b="1">
              <a:solidFill>
                <a:schemeClr val="lt1"/>
              </a:solidFill>
              <a:latin typeface="+mn-lt"/>
              <a:ea typeface="+mn-ea"/>
              <a:cs typeface="+mn-cs"/>
            </a:rPr>
            <a:t>PLANOS</a:t>
          </a:r>
          <a:r>
            <a:rPr lang="pt-BR" sz="1100" b="1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</a:p>
        <a:p>
          <a:pPr marL="0" indent="0" algn="ctr"/>
          <a:r>
            <a:rPr lang="pt-BR" sz="1100" b="1" baseline="0">
              <a:solidFill>
                <a:schemeClr val="lt1"/>
              </a:solidFill>
              <a:latin typeface="+mn-lt"/>
              <a:ea typeface="+mn-ea"/>
              <a:cs typeface="+mn-cs"/>
            </a:rPr>
            <a:t>DE AÇÃO</a:t>
          </a:r>
          <a:endParaRPr lang="pt-BR" sz="11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2</xdr:col>
      <xdr:colOff>941915</xdr:colOff>
      <xdr:row>0</xdr:row>
      <xdr:rowOff>0</xdr:rowOff>
    </xdr:from>
    <xdr:to>
      <xdr:col>3</xdr:col>
      <xdr:colOff>1005915</xdr:colOff>
      <xdr:row>1</xdr:row>
      <xdr:rowOff>2910</xdr:rowOff>
    </xdr:to>
    <xdr:sp macro="" textlink="">
      <xdr:nvSpPr>
        <xdr:cNvPr id="21" name="Retângulo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F00-000015000000}"/>
            </a:ext>
          </a:extLst>
        </xdr:cNvPr>
        <xdr:cNvSpPr>
          <a:spLocks/>
        </xdr:cNvSpPr>
      </xdr:nvSpPr>
      <xdr:spPr>
        <a:xfrm>
          <a:off x="1185332" y="0"/>
          <a:ext cx="1080000" cy="500327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CADASTROS</a:t>
          </a:r>
        </a:p>
      </xdr:txBody>
    </xdr:sp>
    <xdr:clientData/>
  </xdr:twoCellAnchor>
  <xdr:twoCellAnchor editAs="absolute">
    <xdr:from>
      <xdr:col>3</xdr:col>
      <xdr:colOff>1012816</xdr:colOff>
      <xdr:row>0</xdr:row>
      <xdr:rowOff>0</xdr:rowOff>
    </xdr:from>
    <xdr:to>
      <xdr:col>3</xdr:col>
      <xdr:colOff>2092816</xdr:colOff>
      <xdr:row>1</xdr:row>
      <xdr:rowOff>2910</xdr:rowOff>
    </xdr:to>
    <xdr:sp macro="" textlink="">
      <xdr:nvSpPr>
        <xdr:cNvPr id="22" name="Retângulo 2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F00-000016000000}"/>
            </a:ext>
          </a:extLst>
        </xdr:cNvPr>
        <xdr:cNvSpPr>
          <a:spLocks/>
        </xdr:cNvSpPr>
      </xdr:nvSpPr>
      <xdr:spPr>
        <a:xfrm>
          <a:off x="2272233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FATORES</a:t>
          </a:r>
          <a:r>
            <a:rPr lang="pt-BR" sz="1100" b="1" baseline="0">
              <a:solidFill>
                <a:schemeClr val="bg1"/>
              </a:solidFill>
            </a:rPr>
            <a:t> INTERNOS</a:t>
          </a:r>
          <a:endParaRPr lang="pt-BR" sz="11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3</xdr:col>
      <xdr:colOff>2099714</xdr:colOff>
      <xdr:row>0</xdr:row>
      <xdr:rowOff>0</xdr:rowOff>
    </xdr:from>
    <xdr:to>
      <xdr:col>5</xdr:col>
      <xdr:colOff>555048</xdr:colOff>
      <xdr:row>1</xdr:row>
      <xdr:rowOff>2910</xdr:rowOff>
    </xdr:to>
    <xdr:sp macro="" textlink="">
      <xdr:nvSpPr>
        <xdr:cNvPr id="23" name="Retângulo 22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F00-000017000000}"/>
            </a:ext>
          </a:extLst>
        </xdr:cNvPr>
        <xdr:cNvSpPr>
          <a:spLocks/>
        </xdr:cNvSpPr>
      </xdr:nvSpPr>
      <xdr:spPr>
        <a:xfrm>
          <a:off x="3359131" y="0"/>
          <a:ext cx="1080000" cy="500327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FATORES</a:t>
          </a:r>
          <a:r>
            <a:rPr lang="pt-BR" sz="1100" b="1" baseline="0"/>
            <a:t> EXTERNOS</a:t>
          </a:r>
          <a:endParaRPr lang="pt-BR" sz="1100" b="1"/>
        </a:p>
      </xdr:txBody>
    </xdr:sp>
    <xdr:clientData/>
  </xdr:twoCellAnchor>
  <xdr:twoCellAnchor editAs="absolute">
    <xdr:from>
      <xdr:col>5</xdr:col>
      <xdr:colOff>572534</xdr:colOff>
      <xdr:row>0</xdr:row>
      <xdr:rowOff>0</xdr:rowOff>
    </xdr:from>
    <xdr:to>
      <xdr:col>5</xdr:col>
      <xdr:colOff>1652534</xdr:colOff>
      <xdr:row>1</xdr:row>
      <xdr:rowOff>2910</xdr:rowOff>
    </xdr:to>
    <xdr:sp macro="" textlink="">
      <xdr:nvSpPr>
        <xdr:cNvPr id="24" name="Retângulo 23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F00-000018000000}"/>
            </a:ext>
          </a:extLst>
        </xdr:cNvPr>
        <xdr:cNvSpPr>
          <a:spLocks/>
        </xdr:cNvSpPr>
      </xdr:nvSpPr>
      <xdr:spPr>
        <a:xfrm>
          <a:off x="4456617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MATRIZ</a:t>
          </a:r>
          <a:r>
            <a:rPr lang="pt-BR" sz="1100" b="1" baseline="0"/>
            <a:t> </a:t>
          </a:r>
          <a:r>
            <a:rPr lang="pt-BR" sz="1100" b="1"/>
            <a:t>SWOT</a:t>
          </a:r>
        </a:p>
      </xdr:txBody>
    </xdr:sp>
    <xdr:clientData/>
  </xdr:twoCellAnchor>
  <xdr:twoCellAnchor editAs="absolute">
    <xdr:from>
      <xdr:col>5</xdr:col>
      <xdr:colOff>1670018</xdr:colOff>
      <xdr:row>0</xdr:row>
      <xdr:rowOff>0</xdr:rowOff>
    </xdr:from>
    <xdr:to>
      <xdr:col>5</xdr:col>
      <xdr:colOff>2804584</xdr:colOff>
      <xdr:row>1</xdr:row>
      <xdr:rowOff>2910</xdr:rowOff>
    </xdr:to>
    <xdr:sp macro="" textlink="">
      <xdr:nvSpPr>
        <xdr:cNvPr id="25" name="Retângulo 24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F00-000019000000}"/>
            </a:ext>
          </a:extLst>
        </xdr:cNvPr>
        <xdr:cNvSpPr>
          <a:spLocks/>
        </xdr:cNvSpPr>
      </xdr:nvSpPr>
      <xdr:spPr>
        <a:xfrm>
          <a:off x="5554101" y="0"/>
          <a:ext cx="1134566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CRUZAMENTOS</a:t>
          </a:r>
        </a:p>
      </xdr:txBody>
    </xdr:sp>
    <xdr:clientData/>
  </xdr:twoCellAnchor>
  <xdr:twoCellAnchor editAs="absolute">
    <xdr:from>
      <xdr:col>6</xdr:col>
      <xdr:colOff>859317</xdr:colOff>
      <xdr:row>0</xdr:row>
      <xdr:rowOff>0</xdr:rowOff>
    </xdr:from>
    <xdr:to>
      <xdr:col>7</xdr:col>
      <xdr:colOff>817483</xdr:colOff>
      <xdr:row>1</xdr:row>
      <xdr:rowOff>2910</xdr:rowOff>
    </xdr:to>
    <xdr:sp macro="" textlink="">
      <xdr:nvSpPr>
        <xdr:cNvPr id="26" name="Retângulo 2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F00-00001A000000}"/>
            </a:ext>
          </a:extLst>
        </xdr:cNvPr>
        <xdr:cNvSpPr>
          <a:spLocks/>
        </xdr:cNvSpPr>
      </xdr:nvSpPr>
      <xdr:spPr>
        <a:xfrm>
          <a:off x="7791400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RELATÓRIOS</a:t>
          </a:r>
        </a:p>
      </xdr:txBody>
    </xdr:sp>
    <xdr:clientData/>
  </xdr:twoCellAnchor>
  <xdr:twoCellAnchor editAs="absolute">
    <xdr:from>
      <xdr:col>7</xdr:col>
      <xdr:colOff>813799</xdr:colOff>
      <xdr:row>0</xdr:row>
      <xdr:rowOff>0</xdr:rowOff>
    </xdr:from>
    <xdr:to>
      <xdr:col>9</xdr:col>
      <xdr:colOff>655549</xdr:colOff>
      <xdr:row>1</xdr:row>
      <xdr:rowOff>2910</xdr:rowOff>
    </xdr:to>
    <xdr:sp macro="" textlink="">
      <xdr:nvSpPr>
        <xdr:cNvPr id="27" name="Retângulo 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F00-00001B000000}"/>
            </a:ext>
          </a:extLst>
        </xdr:cNvPr>
        <xdr:cNvSpPr>
          <a:spLocks/>
        </xdr:cNvSpPr>
      </xdr:nvSpPr>
      <xdr:spPr>
        <a:xfrm>
          <a:off x="8867716" y="0"/>
          <a:ext cx="1080000" cy="500327"/>
        </a:xfrm>
        <a:prstGeom prst="rect">
          <a:avLst/>
        </a:prstGeom>
        <a:solidFill>
          <a:srgbClr val="6699C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DASHBOARDS</a:t>
          </a:r>
        </a:p>
      </xdr:txBody>
    </xdr:sp>
    <xdr:clientData/>
  </xdr:twoCellAnchor>
  <xdr:twoCellAnchor editAs="absolute">
    <xdr:from>
      <xdr:col>9</xdr:col>
      <xdr:colOff>673031</xdr:colOff>
      <xdr:row>0</xdr:row>
      <xdr:rowOff>0</xdr:rowOff>
    </xdr:from>
    <xdr:to>
      <xdr:col>9</xdr:col>
      <xdr:colOff>1753031</xdr:colOff>
      <xdr:row>1</xdr:row>
      <xdr:rowOff>2910</xdr:rowOff>
    </xdr:to>
    <xdr:sp macro="" textlink="">
      <xdr:nvSpPr>
        <xdr:cNvPr id="28" name="Retângulo 27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F00-00001C000000}"/>
            </a:ext>
          </a:extLst>
        </xdr:cNvPr>
        <xdr:cNvSpPr>
          <a:spLocks/>
        </xdr:cNvSpPr>
      </xdr:nvSpPr>
      <xdr:spPr>
        <a:xfrm>
          <a:off x="9965198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baseline="0"/>
            <a:t>INSTRUÇÕES</a:t>
          </a:r>
          <a:endParaRPr lang="pt-BR" sz="1100" b="1"/>
        </a:p>
      </xdr:txBody>
    </xdr:sp>
    <xdr:clientData/>
  </xdr:twoCellAnchor>
  <xdr:twoCellAnchor>
    <xdr:from>
      <xdr:col>5</xdr:col>
      <xdr:colOff>1058</xdr:colOff>
      <xdr:row>3</xdr:row>
      <xdr:rowOff>423332</xdr:rowOff>
    </xdr:from>
    <xdr:to>
      <xdr:col>7</xdr:col>
      <xdr:colOff>740833</xdr:colOff>
      <xdr:row>17</xdr:row>
      <xdr:rowOff>0</xdr:rowOff>
    </xdr:to>
    <xdr:graphicFrame macro="">
      <xdr:nvGraphicFramePr>
        <xdr:cNvPr id="32" name="Gráfico 7">
          <a:extLst>
            <a:ext uri="{FF2B5EF4-FFF2-40B4-BE49-F238E27FC236}">
              <a16:creationId xmlns:a16="http://schemas.microsoft.com/office/drawing/2014/main" id="{C42B1F28-4722-4BF9-82CB-721C5C4A9A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846666</xdr:colOff>
      <xdr:row>3</xdr:row>
      <xdr:rowOff>423332</xdr:rowOff>
    </xdr:from>
    <xdr:to>
      <xdr:col>10</xdr:col>
      <xdr:colOff>508000</xdr:colOff>
      <xdr:row>16</xdr:row>
      <xdr:rowOff>446851</xdr:rowOff>
    </xdr:to>
    <xdr:graphicFrame macro="">
      <xdr:nvGraphicFramePr>
        <xdr:cNvPr id="33" name="Gráfico 32">
          <a:extLst>
            <a:ext uri="{FF2B5EF4-FFF2-40B4-BE49-F238E27FC236}">
              <a16:creationId xmlns:a16="http://schemas.microsoft.com/office/drawing/2014/main" id="{AFE3B9E5-00A6-4A69-93B1-72DED8303D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absolute">
    <xdr:from>
      <xdr:col>1</xdr:col>
      <xdr:colOff>0</xdr:colOff>
      <xdr:row>1</xdr:row>
      <xdr:rowOff>21166</xdr:rowOff>
    </xdr:from>
    <xdr:to>
      <xdr:col>2</xdr:col>
      <xdr:colOff>251883</xdr:colOff>
      <xdr:row>1</xdr:row>
      <xdr:rowOff>366183</xdr:rowOff>
    </xdr:to>
    <xdr:pic>
      <xdr:nvPicPr>
        <xdr:cNvPr id="17" name="Imagem 29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A1C2547B-0F26-4769-9445-4599D81CF7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167" y="518583"/>
          <a:ext cx="347133" cy="3450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0.37772</cdr:x>
      <cdr:y>0.05865</cdr:y>
    </cdr:from>
    <cdr:to>
      <cdr:x>0.59564</cdr:x>
      <cdr:y>0.12903</cdr:y>
    </cdr:to>
    <cdr:sp macro="" textlink="">
      <cdr:nvSpPr>
        <cdr:cNvPr id="2" name="CaixaDeTexto 1">
          <a:extLst xmlns:a="http://schemas.openxmlformats.org/drawingml/2006/main">
            <a:ext uri="{FF2B5EF4-FFF2-40B4-BE49-F238E27FC236}">
              <a16:creationId xmlns:a16="http://schemas.microsoft.com/office/drawing/2014/main" id="{54872D77-9084-44D2-85CE-BF10831CC580}"/>
            </a:ext>
          </a:extLst>
        </cdr:cNvPr>
        <cdr:cNvSpPr txBox="1"/>
      </cdr:nvSpPr>
      <cdr:spPr>
        <a:xfrm xmlns:a="http://schemas.openxmlformats.org/drawingml/2006/main">
          <a:off x="1651000" y="211667"/>
          <a:ext cx="952500" cy="25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algn="ctr"/>
          <a:r>
            <a:rPr lang="pt-BR" sz="1000">
              <a:solidFill>
                <a:schemeClr val="tx1">
                  <a:lumMod val="65000"/>
                  <a:lumOff val="35000"/>
                </a:schemeClr>
              </a:solidFill>
            </a:rPr>
            <a:t>Forças</a:t>
          </a:r>
        </a:p>
      </cdr:txBody>
    </cdr:sp>
  </cdr:relSizeAnchor>
  <cdr:relSizeAnchor xmlns:cdr="http://schemas.openxmlformats.org/drawingml/2006/chartDrawing">
    <cdr:from>
      <cdr:x>0.76223</cdr:x>
      <cdr:y>0.47155</cdr:y>
    </cdr:from>
    <cdr:to>
      <cdr:x>0.98015</cdr:x>
      <cdr:y>0.54194</cdr:y>
    </cdr:to>
    <cdr:sp macro="" textlink="">
      <cdr:nvSpPr>
        <cdr:cNvPr id="3" name="CaixaDeTexto 1">
          <a:extLst xmlns:a="http://schemas.openxmlformats.org/drawingml/2006/main">
            <a:ext uri="{FF2B5EF4-FFF2-40B4-BE49-F238E27FC236}">
              <a16:creationId xmlns:a16="http://schemas.microsoft.com/office/drawing/2014/main" id="{665EFD64-C5DD-44E6-AEA5-95134F5FD58F}"/>
            </a:ext>
          </a:extLst>
        </cdr:cNvPr>
        <cdr:cNvSpPr txBox="1"/>
      </cdr:nvSpPr>
      <cdr:spPr>
        <a:xfrm xmlns:a="http://schemas.openxmlformats.org/drawingml/2006/main">
          <a:off x="3331633" y="1701800"/>
          <a:ext cx="952500" cy="25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t-BR" sz="1000">
              <a:solidFill>
                <a:schemeClr val="tx1">
                  <a:lumMod val="65000"/>
                  <a:lumOff val="35000"/>
                </a:schemeClr>
              </a:solidFill>
            </a:rPr>
            <a:t>Fraquezas</a:t>
          </a:r>
        </a:p>
      </cdr:txBody>
    </cdr:sp>
  </cdr:relSizeAnchor>
  <cdr:relSizeAnchor xmlns:cdr="http://schemas.openxmlformats.org/drawingml/2006/chartDrawing">
    <cdr:from>
      <cdr:x>0.37724</cdr:x>
      <cdr:y>0.87625</cdr:y>
    </cdr:from>
    <cdr:to>
      <cdr:x>0.59516</cdr:x>
      <cdr:y>0.94663</cdr:y>
    </cdr:to>
    <cdr:sp macro="" textlink="">
      <cdr:nvSpPr>
        <cdr:cNvPr id="4" name="CaixaDeTexto 1">
          <a:extLst xmlns:a="http://schemas.openxmlformats.org/drawingml/2006/main">
            <a:ext uri="{FF2B5EF4-FFF2-40B4-BE49-F238E27FC236}">
              <a16:creationId xmlns:a16="http://schemas.microsoft.com/office/drawing/2014/main" id="{9487D102-8945-4EE8-9E03-494E3F947E84}"/>
            </a:ext>
          </a:extLst>
        </cdr:cNvPr>
        <cdr:cNvSpPr txBox="1"/>
      </cdr:nvSpPr>
      <cdr:spPr>
        <a:xfrm xmlns:a="http://schemas.openxmlformats.org/drawingml/2006/main">
          <a:off x="1648883" y="3162300"/>
          <a:ext cx="952500" cy="25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t-BR" sz="1000">
              <a:solidFill>
                <a:schemeClr val="tx1">
                  <a:lumMod val="65000"/>
                  <a:lumOff val="35000"/>
                </a:schemeClr>
              </a:solidFill>
            </a:rPr>
            <a:t>Oportunidades</a:t>
          </a:r>
        </a:p>
      </cdr:txBody>
    </cdr:sp>
  </cdr:relSizeAnchor>
  <cdr:relSizeAnchor xmlns:cdr="http://schemas.openxmlformats.org/drawingml/2006/chartDrawing">
    <cdr:from>
      <cdr:x>0</cdr:x>
      <cdr:y>0.47155</cdr:y>
    </cdr:from>
    <cdr:to>
      <cdr:x>0.21792</cdr:x>
      <cdr:y>0.54194</cdr:y>
    </cdr:to>
    <cdr:sp macro="" textlink="">
      <cdr:nvSpPr>
        <cdr:cNvPr id="5" name="CaixaDeTexto 1">
          <a:extLst xmlns:a="http://schemas.openxmlformats.org/drawingml/2006/main">
            <a:ext uri="{FF2B5EF4-FFF2-40B4-BE49-F238E27FC236}">
              <a16:creationId xmlns:a16="http://schemas.microsoft.com/office/drawing/2014/main" id="{9487D102-8945-4EE8-9E03-494E3F947E84}"/>
            </a:ext>
          </a:extLst>
        </cdr:cNvPr>
        <cdr:cNvSpPr txBox="1"/>
      </cdr:nvSpPr>
      <cdr:spPr>
        <a:xfrm xmlns:a="http://schemas.openxmlformats.org/drawingml/2006/main">
          <a:off x="0" y="1701800"/>
          <a:ext cx="952500" cy="25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t-BR" sz="1000">
              <a:solidFill>
                <a:schemeClr val="tx1">
                  <a:lumMod val="65000"/>
                  <a:lumOff val="35000"/>
                </a:schemeClr>
              </a:solidFill>
            </a:rPr>
            <a:t>Ameaças</a:t>
          </a: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698504</xdr:colOff>
      <xdr:row>1</xdr:row>
      <xdr:rowOff>88901</xdr:rowOff>
    </xdr:from>
    <xdr:to>
      <xdr:col>2</xdr:col>
      <xdr:colOff>2169583</xdr:colOff>
      <xdr:row>2</xdr:row>
      <xdr:rowOff>7218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/>
      </xdr:nvSpPr>
      <xdr:spPr>
        <a:xfrm>
          <a:off x="946154" y="584201"/>
          <a:ext cx="1471079" cy="299317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INDICADORES</a:t>
          </a:r>
        </a:p>
      </xdr:txBody>
    </xdr:sp>
    <xdr:clientData/>
  </xdr:twoCellAnchor>
  <xdr:twoCellAnchor editAs="absolute">
    <xdr:from>
      <xdr:col>2</xdr:col>
      <xdr:colOff>2173814</xdr:colOff>
      <xdr:row>1</xdr:row>
      <xdr:rowOff>88901</xdr:rowOff>
    </xdr:from>
    <xdr:to>
      <xdr:col>3</xdr:col>
      <xdr:colOff>222243</xdr:colOff>
      <xdr:row>2</xdr:row>
      <xdr:rowOff>7218</xdr:rowOff>
    </xdr:to>
    <xdr:sp macro="" textlink="">
      <xdr:nvSpPr>
        <xdr:cNvPr id="3" name="Retângulo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/>
      </xdr:nvSpPr>
      <xdr:spPr>
        <a:xfrm>
          <a:off x="2421464" y="584201"/>
          <a:ext cx="1636179" cy="299317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>
                  <a:lumMod val="75000"/>
                  <a:lumOff val="25000"/>
                </a:schemeClr>
              </a:solidFill>
            </a:rPr>
            <a:t>PLANOS</a:t>
          </a:r>
          <a:r>
            <a:rPr lang="pt-BR" sz="1100" b="1" baseline="0">
              <a:solidFill>
                <a:schemeClr val="tx1">
                  <a:lumMod val="75000"/>
                  <a:lumOff val="25000"/>
                </a:schemeClr>
              </a:solidFill>
            </a:rPr>
            <a:t> DE AÇÃO</a:t>
          </a:r>
          <a:endParaRPr lang="pt-BR" sz="11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 editAs="absolute">
    <xdr:from>
      <xdr:col>4</xdr:col>
      <xdr:colOff>2534668</xdr:colOff>
      <xdr:row>0</xdr:row>
      <xdr:rowOff>0</xdr:rowOff>
    </xdr:from>
    <xdr:to>
      <xdr:col>6</xdr:col>
      <xdr:colOff>407918</xdr:colOff>
      <xdr:row>1</xdr:row>
      <xdr:rowOff>2910</xdr:rowOff>
    </xdr:to>
    <xdr:sp macro="" textlink="">
      <xdr:nvSpPr>
        <xdr:cNvPr id="24" name="Retângulo 2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1000-000018000000}"/>
            </a:ext>
          </a:extLst>
        </xdr:cNvPr>
        <xdr:cNvSpPr>
          <a:spLocks/>
        </xdr:cNvSpPr>
      </xdr:nvSpPr>
      <xdr:spPr>
        <a:xfrm>
          <a:off x="6704501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100" b="1">
              <a:solidFill>
                <a:schemeClr val="lt1"/>
              </a:solidFill>
              <a:latin typeface="+mn-lt"/>
              <a:ea typeface="+mn-ea"/>
              <a:cs typeface="+mn-cs"/>
            </a:rPr>
            <a:t>PLANOS</a:t>
          </a:r>
          <a:r>
            <a:rPr lang="pt-BR" sz="1100" b="1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</a:p>
        <a:p>
          <a:pPr marL="0" indent="0" algn="ctr"/>
          <a:r>
            <a:rPr lang="pt-BR" sz="1100" b="1" baseline="0">
              <a:solidFill>
                <a:schemeClr val="lt1"/>
              </a:solidFill>
              <a:latin typeface="+mn-lt"/>
              <a:ea typeface="+mn-ea"/>
              <a:cs typeface="+mn-cs"/>
            </a:rPr>
            <a:t>DE AÇÃO</a:t>
          </a:r>
          <a:endParaRPr lang="pt-BR" sz="11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2</xdr:col>
      <xdr:colOff>941915</xdr:colOff>
      <xdr:row>0</xdr:row>
      <xdr:rowOff>0</xdr:rowOff>
    </xdr:from>
    <xdr:to>
      <xdr:col>2</xdr:col>
      <xdr:colOff>2021915</xdr:colOff>
      <xdr:row>1</xdr:row>
      <xdr:rowOff>2910</xdr:rowOff>
    </xdr:to>
    <xdr:sp macro="" textlink="">
      <xdr:nvSpPr>
        <xdr:cNvPr id="25" name="Retângulo 2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000-000019000000}"/>
            </a:ext>
          </a:extLst>
        </xdr:cNvPr>
        <xdr:cNvSpPr>
          <a:spLocks/>
        </xdr:cNvSpPr>
      </xdr:nvSpPr>
      <xdr:spPr>
        <a:xfrm>
          <a:off x="1185332" y="0"/>
          <a:ext cx="1080000" cy="500327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CADASTROS</a:t>
          </a:r>
        </a:p>
      </xdr:txBody>
    </xdr:sp>
    <xdr:clientData/>
  </xdr:twoCellAnchor>
  <xdr:twoCellAnchor editAs="absolute">
    <xdr:from>
      <xdr:col>2</xdr:col>
      <xdr:colOff>2028816</xdr:colOff>
      <xdr:row>0</xdr:row>
      <xdr:rowOff>0</xdr:rowOff>
    </xdr:from>
    <xdr:to>
      <xdr:col>2</xdr:col>
      <xdr:colOff>3108816</xdr:colOff>
      <xdr:row>1</xdr:row>
      <xdr:rowOff>2910</xdr:rowOff>
    </xdr:to>
    <xdr:sp macro="" textlink="">
      <xdr:nvSpPr>
        <xdr:cNvPr id="26" name="Retângulo 2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1000-00001A000000}"/>
            </a:ext>
          </a:extLst>
        </xdr:cNvPr>
        <xdr:cNvSpPr>
          <a:spLocks/>
        </xdr:cNvSpPr>
      </xdr:nvSpPr>
      <xdr:spPr>
        <a:xfrm>
          <a:off x="2272233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FATORES</a:t>
          </a:r>
          <a:r>
            <a:rPr lang="pt-BR" sz="1100" b="1" baseline="0">
              <a:solidFill>
                <a:schemeClr val="bg1"/>
              </a:solidFill>
            </a:rPr>
            <a:t> INTERNOS</a:t>
          </a:r>
          <a:endParaRPr lang="pt-BR" sz="11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2</xdr:col>
      <xdr:colOff>3115714</xdr:colOff>
      <xdr:row>0</xdr:row>
      <xdr:rowOff>0</xdr:rowOff>
    </xdr:from>
    <xdr:to>
      <xdr:col>4</xdr:col>
      <xdr:colOff>269298</xdr:colOff>
      <xdr:row>1</xdr:row>
      <xdr:rowOff>2910</xdr:rowOff>
    </xdr:to>
    <xdr:sp macro="" textlink="">
      <xdr:nvSpPr>
        <xdr:cNvPr id="27" name="Retângulo 2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1000-00001B000000}"/>
            </a:ext>
          </a:extLst>
        </xdr:cNvPr>
        <xdr:cNvSpPr>
          <a:spLocks/>
        </xdr:cNvSpPr>
      </xdr:nvSpPr>
      <xdr:spPr>
        <a:xfrm>
          <a:off x="3359131" y="0"/>
          <a:ext cx="1080000" cy="500327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FATORES</a:t>
          </a:r>
          <a:r>
            <a:rPr lang="pt-BR" sz="1100" b="1" baseline="0"/>
            <a:t> EXTERNOS</a:t>
          </a:r>
          <a:endParaRPr lang="pt-BR" sz="1100" b="1"/>
        </a:p>
      </xdr:txBody>
    </xdr:sp>
    <xdr:clientData/>
  </xdr:twoCellAnchor>
  <xdr:twoCellAnchor editAs="absolute">
    <xdr:from>
      <xdr:col>4</xdr:col>
      <xdr:colOff>286784</xdr:colOff>
      <xdr:row>0</xdr:row>
      <xdr:rowOff>0</xdr:rowOff>
    </xdr:from>
    <xdr:to>
      <xdr:col>4</xdr:col>
      <xdr:colOff>1366784</xdr:colOff>
      <xdr:row>1</xdr:row>
      <xdr:rowOff>2910</xdr:rowOff>
    </xdr:to>
    <xdr:sp macro="" textlink="">
      <xdr:nvSpPr>
        <xdr:cNvPr id="28" name="Retângulo 2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1000-00001C000000}"/>
            </a:ext>
          </a:extLst>
        </xdr:cNvPr>
        <xdr:cNvSpPr>
          <a:spLocks/>
        </xdr:cNvSpPr>
      </xdr:nvSpPr>
      <xdr:spPr>
        <a:xfrm>
          <a:off x="4456617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MATRIZ</a:t>
          </a:r>
          <a:r>
            <a:rPr lang="pt-BR" sz="1100" b="1" baseline="0"/>
            <a:t> </a:t>
          </a:r>
          <a:r>
            <a:rPr lang="pt-BR" sz="1100" b="1"/>
            <a:t>SWOT</a:t>
          </a:r>
        </a:p>
      </xdr:txBody>
    </xdr:sp>
    <xdr:clientData/>
  </xdr:twoCellAnchor>
  <xdr:twoCellAnchor editAs="absolute">
    <xdr:from>
      <xdr:col>4</xdr:col>
      <xdr:colOff>1384268</xdr:colOff>
      <xdr:row>0</xdr:row>
      <xdr:rowOff>0</xdr:rowOff>
    </xdr:from>
    <xdr:to>
      <xdr:col>4</xdr:col>
      <xdr:colOff>2518834</xdr:colOff>
      <xdr:row>1</xdr:row>
      <xdr:rowOff>2910</xdr:rowOff>
    </xdr:to>
    <xdr:sp macro="" textlink="">
      <xdr:nvSpPr>
        <xdr:cNvPr id="29" name="Retângulo 2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1000-00001D000000}"/>
            </a:ext>
          </a:extLst>
        </xdr:cNvPr>
        <xdr:cNvSpPr>
          <a:spLocks/>
        </xdr:cNvSpPr>
      </xdr:nvSpPr>
      <xdr:spPr>
        <a:xfrm>
          <a:off x="5554101" y="0"/>
          <a:ext cx="1134566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CRUZAMENTOS</a:t>
          </a:r>
        </a:p>
      </xdr:txBody>
    </xdr:sp>
    <xdr:clientData/>
  </xdr:twoCellAnchor>
  <xdr:twoCellAnchor editAs="absolute">
    <xdr:from>
      <xdr:col>6</xdr:col>
      <xdr:colOff>414817</xdr:colOff>
      <xdr:row>0</xdr:row>
      <xdr:rowOff>0</xdr:rowOff>
    </xdr:from>
    <xdr:to>
      <xdr:col>6</xdr:col>
      <xdr:colOff>1494817</xdr:colOff>
      <xdr:row>1</xdr:row>
      <xdr:rowOff>2910</xdr:rowOff>
    </xdr:to>
    <xdr:sp macro="" textlink="">
      <xdr:nvSpPr>
        <xdr:cNvPr id="30" name="Retângulo 2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1000-00001E000000}"/>
            </a:ext>
          </a:extLst>
        </xdr:cNvPr>
        <xdr:cNvSpPr>
          <a:spLocks/>
        </xdr:cNvSpPr>
      </xdr:nvSpPr>
      <xdr:spPr>
        <a:xfrm>
          <a:off x="7791400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RELATÓRIOS</a:t>
          </a:r>
        </a:p>
      </xdr:txBody>
    </xdr:sp>
    <xdr:clientData/>
  </xdr:twoCellAnchor>
  <xdr:twoCellAnchor editAs="absolute">
    <xdr:from>
      <xdr:col>6</xdr:col>
      <xdr:colOff>1491133</xdr:colOff>
      <xdr:row>0</xdr:row>
      <xdr:rowOff>0</xdr:rowOff>
    </xdr:from>
    <xdr:to>
      <xdr:col>6</xdr:col>
      <xdr:colOff>2571133</xdr:colOff>
      <xdr:row>1</xdr:row>
      <xdr:rowOff>2910</xdr:rowOff>
    </xdr:to>
    <xdr:sp macro="" textlink="">
      <xdr:nvSpPr>
        <xdr:cNvPr id="31" name="Retângulo 3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000-00001F000000}"/>
            </a:ext>
          </a:extLst>
        </xdr:cNvPr>
        <xdr:cNvSpPr>
          <a:spLocks/>
        </xdr:cNvSpPr>
      </xdr:nvSpPr>
      <xdr:spPr>
        <a:xfrm>
          <a:off x="8867716" y="0"/>
          <a:ext cx="1080000" cy="500327"/>
        </a:xfrm>
        <a:prstGeom prst="rect">
          <a:avLst/>
        </a:prstGeom>
        <a:solidFill>
          <a:srgbClr val="6699C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DASHBOARDS</a:t>
          </a:r>
        </a:p>
      </xdr:txBody>
    </xdr:sp>
    <xdr:clientData/>
  </xdr:twoCellAnchor>
  <xdr:twoCellAnchor editAs="absolute">
    <xdr:from>
      <xdr:col>6</xdr:col>
      <xdr:colOff>2588615</xdr:colOff>
      <xdr:row>0</xdr:row>
      <xdr:rowOff>0</xdr:rowOff>
    </xdr:from>
    <xdr:to>
      <xdr:col>8</xdr:col>
      <xdr:colOff>239615</xdr:colOff>
      <xdr:row>1</xdr:row>
      <xdr:rowOff>2910</xdr:rowOff>
    </xdr:to>
    <xdr:sp macro="" textlink="">
      <xdr:nvSpPr>
        <xdr:cNvPr id="32" name="Retângulo 3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1000-000020000000}"/>
            </a:ext>
          </a:extLst>
        </xdr:cNvPr>
        <xdr:cNvSpPr>
          <a:spLocks/>
        </xdr:cNvSpPr>
      </xdr:nvSpPr>
      <xdr:spPr>
        <a:xfrm>
          <a:off x="9965198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baseline="0"/>
            <a:t>INSTRUÇÕES</a:t>
          </a:r>
          <a:endParaRPr lang="pt-BR" sz="1100" b="1"/>
        </a:p>
      </xdr:txBody>
    </xdr:sp>
    <xdr:clientData/>
  </xdr:twoCellAnchor>
  <xdr:twoCellAnchor editAs="absolute">
    <xdr:from>
      <xdr:col>4</xdr:col>
      <xdr:colOff>0</xdr:colOff>
      <xdr:row>4</xdr:row>
      <xdr:rowOff>338670</xdr:rowOff>
    </xdr:from>
    <xdr:to>
      <xdr:col>5</xdr:col>
      <xdr:colOff>42333</xdr:colOff>
      <xdr:row>16</xdr:row>
      <xdr:rowOff>74085</xdr:rowOff>
    </xdr:to>
    <xdr:graphicFrame macro="">
      <xdr:nvGraphicFramePr>
        <xdr:cNvPr id="22" name="Gráfico 18">
          <a:extLst>
            <a:ext uri="{FF2B5EF4-FFF2-40B4-BE49-F238E27FC236}">
              <a16:creationId xmlns:a16="http://schemas.microsoft.com/office/drawing/2014/main" id="{4A9C4756-39FE-4811-9236-612117E9AE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absolute">
    <xdr:from>
      <xdr:col>2</xdr:col>
      <xdr:colOff>21166</xdr:colOff>
      <xdr:row>10</xdr:row>
      <xdr:rowOff>52917</xdr:rowOff>
    </xdr:from>
    <xdr:to>
      <xdr:col>2</xdr:col>
      <xdr:colOff>3577167</xdr:colOff>
      <xdr:row>16</xdr:row>
      <xdr:rowOff>105833</xdr:rowOff>
    </xdr:to>
    <xdr:graphicFrame macro="">
      <xdr:nvGraphicFramePr>
        <xdr:cNvPr id="34" name="Gráfico 18">
          <a:extLst>
            <a:ext uri="{FF2B5EF4-FFF2-40B4-BE49-F238E27FC236}">
              <a16:creationId xmlns:a16="http://schemas.microsoft.com/office/drawing/2014/main" id="{D7132514-F4CE-4DDC-B61F-72E2BE9FFE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absolute">
    <xdr:from>
      <xdr:col>6</xdr:col>
      <xdr:colOff>0</xdr:colOff>
      <xdr:row>4</xdr:row>
      <xdr:rowOff>338670</xdr:rowOff>
    </xdr:from>
    <xdr:to>
      <xdr:col>12</xdr:col>
      <xdr:colOff>349250</xdr:colOff>
      <xdr:row>16</xdr:row>
      <xdr:rowOff>74085</xdr:rowOff>
    </xdr:to>
    <xdr:graphicFrame macro="">
      <xdr:nvGraphicFramePr>
        <xdr:cNvPr id="35" name="Gráfico 18">
          <a:extLst>
            <a:ext uri="{FF2B5EF4-FFF2-40B4-BE49-F238E27FC236}">
              <a16:creationId xmlns:a16="http://schemas.microsoft.com/office/drawing/2014/main" id="{4F13A3DE-B697-4495-9693-6F2734BF54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absolute">
    <xdr:from>
      <xdr:col>1</xdr:col>
      <xdr:colOff>0</xdr:colOff>
      <xdr:row>1</xdr:row>
      <xdr:rowOff>21166</xdr:rowOff>
    </xdr:from>
    <xdr:to>
      <xdr:col>2</xdr:col>
      <xdr:colOff>251883</xdr:colOff>
      <xdr:row>1</xdr:row>
      <xdr:rowOff>366183</xdr:rowOff>
    </xdr:to>
    <xdr:pic>
      <xdr:nvPicPr>
        <xdr:cNvPr id="18" name="Imagem 29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884B592F-B6D8-4A17-83F6-A6DDED46D8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167" y="518583"/>
          <a:ext cx="347133" cy="3450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857254</xdr:colOff>
      <xdr:row>1</xdr:row>
      <xdr:rowOff>95250</xdr:rowOff>
    </xdr:from>
    <xdr:to>
      <xdr:col>3</xdr:col>
      <xdr:colOff>1195921</xdr:colOff>
      <xdr:row>2</xdr:row>
      <xdr:rowOff>13567</xdr:rowOff>
    </xdr:to>
    <xdr:sp macro="" textlink="">
      <xdr:nvSpPr>
        <xdr:cNvPr id="3" name="Retângul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SpPr/>
      </xdr:nvSpPr>
      <xdr:spPr>
        <a:xfrm>
          <a:off x="1102788" y="590550"/>
          <a:ext cx="1253066" cy="299317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tx1">
                  <a:lumMod val="75000"/>
                  <a:lumOff val="25000"/>
                </a:schemeClr>
              </a:solidFill>
            </a:rPr>
            <a:t>PASSO A PASSO</a:t>
          </a:r>
        </a:p>
      </xdr:txBody>
    </xdr:sp>
    <xdr:clientData/>
  </xdr:twoCellAnchor>
  <xdr:twoCellAnchor editAs="absolute">
    <xdr:from>
      <xdr:col>1</xdr:col>
      <xdr:colOff>0</xdr:colOff>
      <xdr:row>1</xdr:row>
      <xdr:rowOff>21166</xdr:rowOff>
    </xdr:from>
    <xdr:to>
      <xdr:col>2</xdr:col>
      <xdr:colOff>251883</xdr:colOff>
      <xdr:row>1</xdr:row>
      <xdr:rowOff>366183</xdr:rowOff>
    </xdr:to>
    <xdr:pic>
      <xdr:nvPicPr>
        <xdr:cNvPr id="7" name="Imagem 2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167" y="518583"/>
          <a:ext cx="347133" cy="3450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5</xdr:col>
      <xdr:colOff>682584</xdr:colOff>
      <xdr:row>0</xdr:row>
      <xdr:rowOff>0</xdr:rowOff>
    </xdr:from>
    <xdr:to>
      <xdr:col>5</xdr:col>
      <xdr:colOff>1762584</xdr:colOff>
      <xdr:row>1</xdr:row>
      <xdr:rowOff>2910</xdr:rowOff>
    </xdr:to>
    <xdr:sp macro="" textlink="">
      <xdr:nvSpPr>
        <xdr:cNvPr id="26" name="Retângulo 2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100-00001A000000}"/>
            </a:ext>
          </a:extLst>
        </xdr:cNvPr>
        <xdr:cNvSpPr>
          <a:spLocks/>
        </xdr:cNvSpPr>
      </xdr:nvSpPr>
      <xdr:spPr>
        <a:xfrm>
          <a:off x="6704501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100" b="1">
              <a:solidFill>
                <a:schemeClr val="lt1"/>
              </a:solidFill>
              <a:latin typeface="+mn-lt"/>
              <a:ea typeface="+mn-ea"/>
              <a:cs typeface="+mn-cs"/>
            </a:rPr>
            <a:t>PLANOS</a:t>
          </a:r>
          <a:r>
            <a:rPr lang="pt-BR" sz="1100" b="1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</a:p>
        <a:p>
          <a:pPr marL="0" indent="0" algn="ctr"/>
          <a:r>
            <a:rPr lang="pt-BR" sz="1100" b="1" baseline="0">
              <a:solidFill>
                <a:schemeClr val="lt1"/>
              </a:solidFill>
              <a:latin typeface="+mn-lt"/>
              <a:ea typeface="+mn-ea"/>
              <a:cs typeface="+mn-cs"/>
            </a:rPr>
            <a:t>DE AÇÃO</a:t>
          </a:r>
          <a:endParaRPr lang="pt-BR" sz="11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3</xdr:col>
      <xdr:colOff>31749</xdr:colOff>
      <xdr:row>0</xdr:row>
      <xdr:rowOff>0</xdr:rowOff>
    </xdr:from>
    <xdr:to>
      <xdr:col>3</xdr:col>
      <xdr:colOff>1111749</xdr:colOff>
      <xdr:row>1</xdr:row>
      <xdr:rowOff>2910</xdr:rowOff>
    </xdr:to>
    <xdr:sp macro="" textlink="">
      <xdr:nvSpPr>
        <xdr:cNvPr id="27" name="Retângulo 2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1100-00001B000000}"/>
            </a:ext>
          </a:extLst>
        </xdr:cNvPr>
        <xdr:cNvSpPr>
          <a:spLocks/>
        </xdr:cNvSpPr>
      </xdr:nvSpPr>
      <xdr:spPr>
        <a:xfrm>
          <a:off x="1185332" y="0"/>
          <a:ext cx="1080000" cy="500327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CADASTROS</a:t>
          </a:r>
        </a:p>
      </xdr:txBody>
    </xdr:sp>
    <xdr:clientData/>
  </xdr:twoCellAnchor>
  <xdr:twoCellAnchor editAs="absolute">
    <xdr:from>
      <xdr:col>3</xdr:col>
      <xdr:colOff>1118650</xdr:colOff>
      <xdr:row>0</xdr:row>
      <xdr:rowOff>0</xdr:rowOff>
    </xdr:from>
    <xdr:to>
      <xdr:col>3</xdr:col>
      <xdr:colOff>2198650</xdr:colOff>
      <xdr:row>1</xdr:row>
      <xdr:rowOff>2910</xdr:rowOff>
    </xdr:to>
    <xdr:sp macro="" textlink="">
      <xdr:nvSpPr>
        <xdr:cNvPr id="28" name="Retângulo 2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1100-00001C000000}"/>
            </a:ext>
          </a:extLst>
        </xdr:cNvPr>
        <xdr:cNvSpPr>
          <a:spLocks/>
        </xdr:cNvSpPr>
      </xdr:nvSpPr>
      <xdr:spPr>
        <a:xfrm>
          <a:off x="2272233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FATORES</a:t>
          </a:r>
          <a:r>
            <a:rPr lang="pt-BR" sz="1100" b="1" baseline="0">
              <a:solidFill>
                <a:schemeClr val="bg1"/>
              </a:solidFill>
            </a:rPr>
            <a:t> INTERNOS</a:t>
          </a:r>
          <a:endParaRPr lang="pt-BR" sz="11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3</xdr:col>
      <xdr:colOff>2205548</xdr:colOff>
      <xdr:row>0</xdr:row>
      <xdr:rowOff>0</xdr:rowOff>
    </xdr:from>
    <xdr:to>
      <xdr:col>4</xdr:col>
      <xdr:colOff>502131</xdr:colOff>
      <xdr:row>1</xdr:row>
      <xdr:rowOff>2910</xdr:rowOff>
    </xdr:to>
    <xdr:sp macro="" textlink="">
      <xdr:nvSpPr>
        <xdr:cNvPr id="29" name="Retângulo 2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1100-00001D000000}"/>
            </a:ext>
          </a:extLst>
        </xdr:cNvPr>
        <xdr:cNvSpPr>
          <a:spLocks/>
        </xdr:cNvSpPr>
      </xdr:nvSpPr>
      <xdr:spPr>
        <a:xfrm>
          <a:off x="3359131" y="0"/>
          <a:ext cx="1080000" cy="500327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FATORES</a:t>
          </a:r>
          <a:r>
            <a:rPr lang="pt-BR" sz="1100" b="1" baseline="0"/>
            <a:t> EXTERNOS</a:t>
          </a:r>
          <a:endParaRPr lang="pt-BR" sz="1100" b="1"/>
        </a:p>
      </xdr:txBody>
    </xdr:sp>
    <xdr:clientData/>
  </xdr:twoCellAnchor>
  <xdr:twoCellAnchor editAs="absolute">
    <xdr:from>
      <xdr:col>4</xdr:col>
      <xdr:colOff>519617</xdr:colOff>
      <xdr:row>0</xdr:row>
      <xdr:rowOff>0</xdr:rowOff>
    </xdr:from>
    <xdr:to>
      <xdr:col>4</xdr:col>
      <xdr:colOff>1599617</xdr:colOff>
      <xdr:row>1</xdr:row>
      <xdr:rowOff>2910</xdr:rowOff>
    </xdr:to>
    <xdr:sp macro="" textlink="">
      <xdr:nvSpPr>
        <xdr:cNvPr id="30" name="Retângulo 2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1100-00001E000000}"/>
            </a:ext>
          </a:extLst>
        </xdr:cNvPr>
        <xdr:cNvSpPr>
          <a:spLocks/>
        </xdr:cNvSpPr>
      </xdr:nvSpPr>
      <xdr:spPr>
        <a:xfrm>
          <a:off x="4456617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MATRIZ</a:t>
          </a:r>
          <a:r>
            <a:rPr lang="pt-BR" sz="1100" b="1" baseline="0"/>
            <a:t> </a:t>
          </a:r>
          <a:r>
            <a:rPr lang="pt-BR" sz="1100" b="1"/>
            <a:t>SWOT</a:t>
          </a:r>
        </a:p>
      </xdr:txBody>
    </xdr:sp>
    <xdr:clientData/>
  </xdr:twoCellAnchor>
  <xdr:twoCellAnchor editAs="absolute">
    <xdr:from>
      <xdr:col>4</xdr:col>
      <xdr:colOff>1617101</xdr:colOff>
      <xdr:row>0</xdr:row>
      <xdr:rowOff>0</xdr:rowOff>
    </xdr:from>
    <xdr:to>
      <xdr:col>5</xdr:col>
      <xdr:colOff>666750</xdr:colOff>
      <xdr:row>1</xdr:row>
      <xdr:rowOff>2910</xdr:rowOff>
    </xdr:to>
    <xdr:sp macro="" textlink="">
      <xdr:nvSpPr>
        <xdr:cNvPr id="31" name="Retângulo 3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1100-00001F000000}"/>
            </a:ext>
          </a:extLst>
        </xdr:cNvPr>
        <xdr:cNvSpPr>
          <a:spLocks/>
        </xdr:cNvSpPr>
      </xdr:nvSpPr>
      <xdr:spPr>
        <a:xfrm>
          <a:off x="5554101" y="0"/>
          <a:ext cx="1134566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CRUZAMENTOS</a:t>
          </a:r>
        </a:p>
      </xdr:txBody>
    </xdr:sp>
    <xdr:clientData/>
  </xdr:twoCellAnchor>
  <xdr:twoCellAnchor editAs="absolute">
    <xdr:from>
      <xdr:col>5</xdr:col>
      <xdr:colOff>1769483</xdr:colOff>
      <xdr:row>0</xdr:row>
      <xdr:rowOff>0</xdr:rowOff>
    </xdr:from>
    <xdr:to>
      <xdr:col>6</xdr:col>
      <xdr:colOff>764567</xdr:colOff>
      <xdr:row>1</xdr:row>
      <xdr:rowOff>2910</xdr:rowOff>
    </xdr:to>
    <xdr:sp macro="" textlink="">
      <xdr:nvSpPr>
        <xdr:cNvPr id="32" name="Retângulo 3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1100-000020000000}"/>
            </a:ext>
          </a:extLst>
        </xdr:cNvPr>
        <xdr:cNvSpPr>
          <a:spLocks/>
        </xdr:cNvSpPr>
      </xdr:nvSpPr>
      <xdr:spPr>
        <a:xfrm>
          <a:off x="7791400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RELATÓRIOS</a:t>
          </a:r>
        </a:p>
      </xdr:txBody>
    </xdr:sp>
    <xdr:clientData/>
  </xdr:twoCellAnchor>
  <xdr:twoCellAnchor editAs="absolute">
    <xdr:from>
      <xdr:col>6</xdr:col>
      <xdr:colOff>760883</xdr:colOff>
      <xdr:row>0</xdr:row>
      <xdr:rowOff>0</xdr:rowOff>
    </xdr:from>
    <xdr:to>
      <xdr:col>6</xdr:col>
      <xdr:colOff>1840883</xdr:colOff>
      <xdr:row>1</xdr:row>
      <xdr:rowOff>2910</xdr:rowOff>
    </xdr:to>
    <xdr:sp macro="" textlink="">
      <xdr:nvSpPr>
        <xdr:cNvPr id="33" name="Retângulo 32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1100-000021000000}"/>
            </a:ext>
          </a:extLst>
        </xdr:cNvPr>
        <xdr:cNvSpPr>
          <a:spLocks/>
        </xdr:cNvSpPr>
      </xdr:nvSpPr>
      <xdr:spPr>
        <a:xfrm>
          <a:off x="8867716" y="0"/>
          <a:ext cx="1080000" cy="50032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DASHBOARDS</a:t>
          </a:r>
        </a:p>
      </xdr:txBody>
    </xdr:sp>
    <xdr:clientData/>
  </xdr:twoCellAnchor>
  <xdr:twoCellAnchor editAs="absolute">
    <xdr:from>
      <xdr:col>6</xdr:col>
      <xdr:colOff>1858365</xdr:colOff>
      <xdr:row>0</xdr:row>
      <xdr:rowOff>0</xdr:rowOff>
    </xdr:from>
    <xdr:to>
      <xdr:col>7</xdr:col>
      <xdr:colOff>853448</xdr:colOff>
      <xdr:row>1</xdr:row>
      <xdr:rowOff>2910</xdr:rowOff>
    </xdr:to>
    <xdr:sp macro="" textlink="">
      <xdr:nvSpPr>
        <xdr:cNvPr id="34" name="Retângulo 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100-000022000000}"/>
            </a:ext>
          </a:extLst>
        </xdr:cNvPr>
        <xdr:cNvSpPr>
          <a:spLocks/>
        </xdr:cNvSpPr>
      </xdr:nvSpPr>
      <xdr:spPr>
        <a:xfrm>
          <a:off x="9965198" y="0"/>
          <a:ext cx="1080000" cy="500327"/>
        </a:xfrm>
        <a:prstGeom prst="rect">
          <a:avLst/>
        </a:prstGeom>
        <a:solidFill>
          <a:srgbClr val="6699C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baseline="0"/>
            <a:t>INSTRUÇÕES</a:t>
          </a:r>
          <a:endParaRPr lang="pt-BR" sz="1100" b="1"/>
        </a:p>
      </xdr:txBody>
    </xdr:sp>
    <xdr:clientData/>
  </xdr:twoCellAnchor>
  <xdr:twoCellAnchor editAs="absolute">
    <xdr:from>
      <xdr:col>9</xdr:col>
      <xdr:colOff>42332</xdr:colOff>
      <xdr:row>8</xdr:row>
      <xdr:rowOff>43388</xdr:rowOff>
    </xdr:from>
    <xdr:to>
      <xdr:col>9</xdr:col>
      <xdr:colOff>389465</xdr:colOff>
      <xdr:row>8</xdr:row>
      <xdr:rowOff>397930</xdr:rowOff>
    </xdr:to>
    <xdr:pic>
      <xdr:nvPicPr>
        <xdr:cNvPr id="17" name="Imagem 2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DBF4F09-9D0D-4A76-BF00-741DA48E47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49" y="3387721"/>
          <a:ext cx="347133" cy="3545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9</xdr:col>
      <xdr:colOff>42332</xdr:colOff>
      <xdr:row>10</xdr:row>
      <xdr:rowOff>52912</xdr:rowOff>
    </xdr:from>
    <xdr:to>
      <xdr:col>9</xdr:col>
      <xdr:colOff>389465</xdr:colOff>
      <xdr:row>10</xdr:row>
      <xdr:rowOff>397929</xdr:rowOff>
    </xdr:to>
    <xdr:pic>
      <xdr:nvPicPr>
        <xdr:cNvPr id="18" name="Imagem 29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FE248D20-843D-43FC-A39C-894EBCF36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49" y="3947579"/>
          <a:ext cx="347133" cy="3450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9</xdr:col>
      <xdr:colOff>42332</xdr:colOff>
      <xdr:row>12</xdr:row>
      <xdr:rowOff>52913</xdr:rowOff>
    </xdr:from>
    <xdr:to>
      <xdr:col>9</xdr:col>
      <xdr:colOff>389465</xdr:colOff>
      <xdr:row>12</xdr:row>
      <xdr:rowOff>397930</xdr:rowOff>
    </xdr:to>
    <xdr:pic>
      <xdr:nvPicPr>
        <xdr:cNvPr id="19" name="Imagem 29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FBDF5D99-3E1C-4196-B44B-23209B3701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49" y="4497913"/>
          <a:ext cx="347133" cy="3450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9</xdr:col>
      <xdr:colOff>42332</xdr:colOff>
      <xdr:row>14</xdr:row>
      <xdr:rowOff>52913</xdr:rowOff>
    </xdr:from>
    <xdr:to>
      <xdr:col>9</xdr:col>
      <xdr:colOff>389465</xdr:colOff>
      <xdr:row>14</xdr:row>
      <xdr:rowOff>397930</xdr:rowOff>
    </xdr:to>
    <xdr:pic>
      <xdr:nvPicPr>
        <xdr:cNvPr id="21" name="Imagem 29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C972FAB7-034B-4CDC-9C42-E95E428B86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49" y="5048246"/>
          <a:ext cx="347133" cy="3450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9</xdr:col>
      <xdr:colOff>42332</xdr:colOff>
      <xdr:row>16</xdr:row>
      <xdr:rowOff>52912</xdr:rowOff>
    </xdr:from>
    <xdr:to>
      <xdr:col>9</xdr:col>
      <xdr:colOff>389465</xdr:colOff>
      <xdr:row>16</xdr:row>
      <xdr:rowOff>397929</xdr:rowOff>
    </xdr:to>
    <xdr:pic>
      <xdr:nvPicPr>
        <xdr:cNvPr id="22" name="Imagem 29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6D6959EF-46E3-4D3A-942A-98C9CF3025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49" y="5598579"/>
          <a:ext cx="347133" cy="3450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9</xdr:col>
      <xdr:colOff>42332</xdr:colOff>
      <xdr:row>18</xdr:row>
      <xdr:rowOff>52913</xdr:rowOff>
    </xdr:from>
    <xdr:to>
      <xdr:col>9</xdr:col>
      <xdr:colOff>389465</xdr:colOff>
      <xdr:row>18</xdr:row>
      <xdr:rowOff>397930</xdr:rowOff>
    </xdr:to>
    <xdr:pic>
      <xdr:nvPicPr>
        <xdr:cNvPr id="23" name="Imagem 29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9497969-6B95-49CA-BD4C-436AAE36CC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49" y="6148913"/>
          <a:ext cx="347133" cy="3450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9</xdr:col>
      <xdr:colOff>42332</xdr:colOff>
      <xdr:row>20</xdr:row>
      <xdr:rowOff>52913</xdr:rowOff>
    </xdr:from>
    <xdr:to>
      <xdr:col>9</xdr:col>
      <xdr:colOff>389465</xdr:colOff>
      <xdr:row>20</xdr:row>
      <xdr:rowOff>397930</xdr:rowOff>
    </xdr:to>
    <xdr:pic>
      <xdr:nvPicPr>
        <xdr:cNvPr id="24" name="Imagem 29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70B92214-FC5A-4549-A914-101E68805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49" y="6699246"/>
          <a:ext cx="347133" cy="3450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9</xdr:col>
      <xdr:colOff>42332</xdr:colOff>
      <xdr:row>22</xdr:row>
      <xdr:rowOff>52912</xdr:rowOff>
    </xdr:from>
    <xdr:to>
      <xdr:col>9</xdr:col>
      <xdr:colOff>389465</xdr:colOff>
      <xdr:row>22</xdr:row>
      <xdr:rowOff>397929</xdr:rowOff>
    </xdr:to>
    <xdr:pic>
      <xdr:nvPicPr>
        <xdr:cNvPr id="25" name="Imagem 29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E6049813-3CF0-4F31-BDB3-8758E682D9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49" y="7249579"/>
          <a:ext cx="347133" cy="3450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4</xdr:col>
      <xdr:colOff>285751</xdr:colOff>
      <xdr:row>2</xdr:row>
      <xdr:rowOff>105836</xdr:rowOff>
    </xdr:from>
    <xdr:to>
      <xdr:col>4</xdr:col>
      <xdr:colOff>1809544</xdr:colOff>
      <xdr:row>2</xdr:row>
      <xdr:rowOff>478462</xdr:rowOff>
    </xdr:to>
    <xdr:pic>
      <xdr:nvPicPr>
        <xdr:cNvPr id="36" name="Imagem 35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58AD97D6-823D-44EF-ABE6-EE8C82019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222751" y="984253"/>
          <a:ext cx="1523793" cy="372626"/>
        </a:xfrm>
        <a:prstGeom prst="rect">
          <a:avLst/>
        </a:prstGeom>
      </xdr:spPr>
    </xdr:pic>
    <xdr:clientData/>
  </xdr:twoCellAnchor>
  <xdr:twoCellAnchor>
    <xdr:from>
      <xdr:col>5</xdr:col>
      <xdr:colOff>137586</xdr:colOff>
      <xdr:row>2</xdr:row>
      <xdr:rowOff>95250</xdr:rowOff>
    </xdr:from>
    <xdr:to>
      <xdr:col>6</xdr:col>
      <xdr:colOff>1703922</xdr:colOff>
      <xdr:row>2</xdr:row>
      <xdr:rowOff>480484</xdr:rowOff>
    </xdr:to>
    <xdr:grpSp>
      <xdr:nvGrpSpPr>
        <xdr:cNvPr id="37" name="Agrupar 36">
          <a:extLst>
            <a:ext uri="{FF2B5EF4-FFF2-40B4-BE49-F238E27FC236}">
              <a16:creationId xmlns:a16="http://schemas.microsoft.com/office/drawing/2014/main" id="{54FAC74F-8F04-43C5-BEA2-BE9167DFBB60}"/>
            </a:ext>
          </a:extLst>
        </xdr:cNvPr>
        <xdr:cNvGrpSpPr/>
      </xdr:nvGrpSpPr>
      <xdr:grpSpPr>
        <a:xfrm>
          <a:off x="6159503" y="973667"/>
          <a:ext cx="3651252" cy="385234"/>
          <a:chOff x="6551084" y="1799167"/>
          <a:chExt cx="3651252" cy="385234"/>
        </a:xfrm>
      </xdr:grpSpPr>
      <xdr:sp macro="" textlink="">
        <xdr:nvSpPr>
          <xdr:cNvPr id="38" name="Retângulo: Cantos Arredondados 37">
            <a:hlinkClick xmlns:r="http://schemas.openxmlformats.org/officeDocument/2006/relationships" r:id="rId20"/>
            <a:extLst>
              <a:ext uri="{FF2B5EF4-FFF2-40B4-BE49-F238E27FC236}">
                <a16:creationId xmlns:a16="http://schemas.microsoft.com/office/drawing/2014/main" id="{7F42A8EC-410D-452C-AC0B-329689DD130E}"/>
              </a:ext>
            </a:extLst>
          </xdr:cNvPr>
          <xdr:cNvSpPr/>
        </xdr:nvSpPr>
        <xdr:spPr>
          <a:xfrm>
            <a:off x="7772401" y="1803401"/>
            <a:ext cx="1456267" cy="381000"/>
          </a:xfrm>
          <a:prstGeom prst="roundRect">
            <a:avLst>
              <a:gd name="adj" fmla="val 0"/>
            </a:avLst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200">
                <a:latin typeface="+mn-lt"/>
                <a:cs typeface="Arial" panose="020B0604020202020204" pitchFamily="34" charset="0"/>
              </a:rPr>
              <a:t>Aprenda o método</a:t>
            </a:r>
          </a:p>
        </xdr:txBody>
      </xdr:sp>
      <xdr:grpSp>
        <xdr:nvGrpSpPr>
          <xdr:cNvPr id="39" name="Agrupar 38">
            <a:hlinkClick xmlns:r="http://schemas.openxmlformats.org/officeDocument/2006/relationships" r:id="rId21"/>
            <a:extLst>
              <a:ext uri="{FF2B5EF4-FFF2-40B4-BE49-F238E27FC236}">
                <a16:creationId xmlns:a16="http://schemas.microsoft.com/office/drawing/2014/main" id="{0F930134-70BC-424D-AD7D-EA7C0A6F21B7}"/>
              </a:ext>
            </a:extLst>
          </xdr:cNvPr>
          <xdr:cNvGrpSpPr/>
        </xdr:nvGrpSpPr>
        <xdr:grpSpPr>
          <a:xfrm>
            <a:off x="6551084" y="1799167"/>
            <a:ext cx="1291167" cy="381000"/>
            <a:chOff x="9747249" y="963083"/>
            <a:chExt cx="1291167" cy="381000"/>
          </a:xfrm>
        </xdr:grpSpPr>
        <xdr:sp macro="" textlink="">
          <xdr:nvSpPr>
            <xdr:cNvPr id="43" name="Retângulo: Cantos Arredondados 42">
              <a:extLst>
                <a:ext uri="{FF2B5EF4-FFF2-40B4-BE49-F238E27FC236}">
                  <a16:creationId xmlns:a16="http://schemas.microsoft.com/office/drawing/2014/main" id="{1605C915-A0B1-4F2C-BFC4-C49F49E405F3}"/>
                </a:ext>
              </a:extLst>
            </xdr:cNvPr>
            <xdr:cNvSpPr/>
          </xdr:nvSpPr>
          <xdr:spPr>
            <a:xfrm>
              <a:off x="9747249" y="963083"/>
              <a:ext cx="1291167" cy="381000"/>
            </a:xfrm>
            <a:prstGeom prst="roundRect">
              <a:avLst>
                <a:gd name="adj" fmla="val 19893"/>
              </a:avLst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200">
                  <a:latin typeface="+mn-lt"/>
                  <a:cs typeface="Arial" panose="020B0604020202020204" pitchFamily="34" charset="0"/>
                </a:rPr>
                <a:t>Funcionalidades</a:t>
              </a:r>
            </a:p>
          </xdr:txBody>
        </xdr:sp>
        <xdr:cxnSp macro="">
          <xdr:nvCxnSpPr>
            <xdr:cNvPr id="44" name="Conector reto 43">
              <a:extLst>
                <a:ext uri="{FF2B5EF4-FFF2-40B4-BE49-F238E27FC236}">
                  <a16:creationId xmlns:a16="http://schemas.microsoft.com/office/drawing/2014/main" id="{A762FD41-BAD1-410E-BD49-7DCAF8D0B634}"/>
                </a:ext>
              </a:extLst>
            </xdr:cNvPr>
            <xdr:cNvCxnSpPr/>
          </xdr:nvCxnSpPr>
          <xdr:spPr>
            <a:xfrm flipV="1">
              <a:off x="10985500" y="1037165"/>
              <a:ext cx="0" cy="211667"/>
            </a:xfrm>
            <a:prstGeom prst="line">
              <a:avLst/>
            </a:prstGeom>
            <a:ln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0" name="Agrupar 39">
            <a:hlinkClick xmlns:r="http://schemas.openxmlformats.org/officeDocument/2006/relationships" r:id="rId22"/>
            <a:extLst>
              <a:ext uri="{FF2B5EF4-FFF2-40B4-BE49-F238E27FC236}">
                <a16:creationId xmlns:a16="http://schemas.microsoft.com/office/drawing/2014/main" id="{93B330E6-FE39-4BFB-8E81-1042D06C9621}"/>
              </a:ext>
            </a:extLst>
          </xdr:cNvPr>
          <xdr:cNvGrpSpPr/>
        </xdr:nvGrpSpPr>
        <xdr:grpSpPr>
          <a:xfrm>
            <a:off x="9169402" y="1803401"/>
            <a:ext cx="1032934" cy="381000"/>
            <a:chOff x="12365567" y="967317"/>
            <a:chExt cx="1032934" cy="381000"/>
          </a:xfrm>
        </xdr:grpSpPr>
        <xdr:sp macro="" textlink="">
          <xdr:nvSpPr>
            <xdr:cNvPr id="41" name="Retângulo: Cantos Arredondados 40">
              <a:extLst>
                <a:ext uri="{FF2B5EF4-FFF2-40B4-BE49-F238E27FC236}">
                  <a16:creationId xmlns:a16="http://schemas.microsoft.com/office/drawing/2014/main" id="{446130E2-CBD4-4986-BAE4-36FAFCE299A7}"/>
                </a:ext>
              </a:extLst>
            </xdr:cNvPr>
            <xdr:cNvSpPr/>
          </xdr:nvSpPr>
          <xdr:spPr>
            <a:xfrm>
              <a:off x="12365567" y="967317"/>
              <a:ext cx="1032934" cy="381000"/>
            </a:xfrm>
            <a:prstGeom prst="roundRect">
              <a:avLst>
                <a:gd name="adj" fmla="val 19893"/>
              </a:avLst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200" b="0">
                  <a:latin typeface="+mn-lt"/>
                  <a:cs typeface="Arial" panose="020B0604020202020204" pitchFamily="34" charset="0"/>
                </a:rPr>
                <a:t>Garantias</a:t>
              </a:r>
            </a:p>
          </xdr:txBody>
        </xdr:sp>
        <xdr:cxnSp macro="">
          <xdr:nvCxnSpPr>
            <xdr:cNvPr id="42" name="Conector reto 41">
              <a:extLst>
                <a:ext uri="{FF2B5EF4-FFF2-40B4-BE49-F238E27FC236}">
                  <a16:creationId xmlns:a16="http://schemas.microsoft.com/office/drawing/2014/main" id="{346976EE-ED72-4981-8933-2CA1B5F3B800}"/>
                </a:ext>
              </a:extLst>
            </xdr:cNvPr>
            <xdr:cNvCxnSpPr/>
          </xdr:nvCxnSpPr>
          <xdr:spPr>
            <a:xfrm flipV="1">
              <a:off x="12429066" y="1041400"/>
              <a:ext cx="0" cy="211667"/>
            </a:xfrm>
            <a:prstGeom prst="line">
              <a:avLst/>
            </a:prstGeom>
            <a:ln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2">
    <pageSetUpPr fitToPage="1"/>
  </sheetPr>
  <dimension ref="A1:AW106"/>
  <sheetViews>
    <sheetView showGridLines="0" zoomScale="90" zoomScaleNormal="90" zoomScalePageLayoutView="90" workbookViewId="0">
      <pane ySplit="5" topLeftCell="A6" activePane="bottomLeft" state="frozenSplit"/>
      <selection activeCell="A3" sqref="A3:XFD3"/>
      <selection pane="bottomLeft"/>
    </sheetView>
  </sheetViews>
  <sheetFormatPr defaultColWidth="0" defaultRowHeight="0" customHeight="1" zeroHeight="1"/>
  <cols>
    <col min="1" max="1" width="2.28515625" style="39" customWidth="1"/>
    <col min="2" max="2" width="1.42578125" style="37" customWidth="1"/>
    <col min="3" max="3" width="50.7109375" style="37" customWidth="1"/>
    <col min="4" max="4" width="37.140625" style="46" customWidth="1"/>
    <col min="5" max="5" width="18.42578125" style="37" customWidth="1"/>
    <col min="6" max="6" width="10.42578125" style="38" customWidth="1"/>
    <col min="7" max="7" width="20.42578125" style="38" customWidth="1"/>
    <col min="8" max="16" width="8.85546875" style="38" customWidth="1"/>
    <col min="17" max="17" width="8.7109375" style="38" customWidth="1"/>
    <col min="18" max="20" width="8.85546875" style="38" customWidth="1"/>
    <col min="21" max="21" width="9.140625" style="38" customWidth="1"/>
    <col min="22" max="50" width="9.140625" style="39" hidden="1" customWidth="1"/>
    <col min="51" max="16384" width="9.140625" style="39" hidden="1"/>
  </cols>
  <sheetData>
    <row r="1" spans="2:49" s="31" customFormat="1" ht="39" customHeight="1">
      <c r="C1" s="212"/>
      <c r="D1" s="212"/>
      <c r="E1" s="212"/>
      <c r="F1" s="212"/>
      <c r="G1" s="212"/>
      <c r="H1" s="212"/>
      <c r="I1" s="212"/>
      <c r="J1" s="212"/>
      <c r="K1" s="212"/>
      <c r="L1" s="212"/>
      <c r="M1" s="32"/>
    </row>
    <row r="2" spans="2:49" s="33" customFormat="1" ht="30" customHeight="1">
      <c r="D2" s="34"/>
      <c r="E2" s="35"/>
      <c r="F2" s="35"/>
      <c r="G2" s="35"/>
      <c r="H2" s="35"/>
      <c r="I2" s="36"/>
      <c r="J2" s="36"/>
      <c r="K2" s="36"/>
      <c r="L2" s="36"/>
      <c r="M2" s="36"/>
      <c r="N2" s="36"/>
      <c r="O2" s="36"/>
      <c r="P2" s="36"/>
      <c r="Q2" s="36"/>
    </row>
    <row r="3" spans="2:49" s="181" customFormat="1" ht="44.25" customHeight="1">
      <c r="C3" s="182"/>
      <c r="E3" s="183"/>
      <c r="F3" s="183"/>
    </row>
    <row r="4" spans="2:49" ht="19.5" customHeight="1" thickBot="1">
      <c r="D4" s="37"/>
    </row>
    <row r="5" spans="2:49" s="42" customFormat="1" ht="29.25" customHeight="1" thickTop="1">
      <c r="B5" s="40"/>
      <c r="C5" s="132" t="s">
        <v>106</v>
      </c>
      <c r="D5" s="37"/>
      <c r="E5" s="37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2">
        <v>1</v>
      </c>
      <c r="W5" s="42">
        <v>1</v>
      </c>
      <c r="X5" s="42">
        <v>1</v>
      </c>
      <c r="Y5" s="42">
        <v>1</v>
      </c>
      <c r="Z5" s="42">
        <v>2</v>
      </c>
      <c r="AA5" s="42">
        <v>2</v>
      </c>
      <c r="AB5" s="42">
        <v>2</v>
      </c>
      <c r="AC5" s="42">
        <v>2</v>
      </c>
      <c r="AD5" s="42">
        <v>2</v>
      </c>
      <c r="AE5" s="42">
        <v>2</v>
      </c>
      <c r="AF5" s="42">
        <v>2</v>
      </c>
      <c r="AG5" s="42">
        <v>2</v>
      </c>
      <c r="AH5" s="42">
        <v>2</v>
      </c>
      <c r="AI5" s="42">
        <v>2</v>
      </c>
      <c r="AJ5" s="42">
        <v>2</v>
      </c>
      <c r="AK5" s="42">
        <v>2</v>
      </c>
      <c r="AL5" s="42">
        <v>3</v>
      </c>
      <c r="AM5" s="42">
        <v>3</v>
      </c>
      <c r="AN5" s="42">
        <v>3</v>
      </c>
      <c r="AO5" s="42">
        <v>3</v>
      </c>
      <c r="AP5" s="42">
        <v>3</v>
      </c>
      <c r="AQ5" s="42">
        <v>3</v>
      </c>
      <c r="AR5" s="42">
        <v>3</v>
      </c>
      <c r="AS5" s="42">
        <v>3</v>
      </c>
      <c r="AT5" s="42">
        <v>3</v>
      </c>
      <c r="AU5" s="42">
        <v>3</v>
      </c>
      <c r="AV5" s="42">
        <v>3</v>
      </c>
      <c r="AW5" s="42">
        <v>3</v>
      </c>
    </row>
    <row r="6" spans="2:49" ht="30" customHeight="1">
      <c r="C6" s="123" t="s">
        <v>180</v>
      </c>
      <c r="D6" s="37"/>
    </row>
    <row r="7" spans="2:49" ht="30" customHeight="1" thickBot="1">
      <c r="C7" s="123" t="s">
        <v>181</v>
      </c>
      <c r="D7" s="37"/>
      <c r="K7" s="43"/>
      <c r="L7" s="43"/>
      <c r="M7" s="43"/>
      <c r="N7" s="43"/>
      <c r="O7" s="43"/>
      <c r="P7" s="43"/>
      <c r="S7" s="43"/>
    </row>
    <row r="8" spans="2:49" ht="30" customHeight="1" thickTop="1">
      <c r="C8" s="184" t="s">
        <v>182</v>
      </c>
      <c r="D8" s="37"/>
      <c r="F8" s="44"/>
      <c r="K8" s="43"/>
      <c r="L8" s="43"/>
      <c r="M8" s="43"/>
      <c r="N8" s="43"/>
      <c r="O8" s="43"/>
      <c r="P8" s="43"/>
      <c r="S8" s="43"/>
    </row>
    <row r="9" spans="2:49" ht="30" customHeight="1">
      <c r="C9" s="184" t="s">
        <v>183</v>
      </c>
      <c r="D9" s="37"/>
      <c r="F9" s="45"/>
      <c r="K9" s="43"/>
      <c r="L9" s="43"/>
      <c r="M9" s="43"/>
      <c r="N9" s="43"/>
      <c r="O9" s="43"/>
      <c r="P9" s="43"/>
      <c r="S9" s="43"/>
    </row>
    <row r="10" spans="2:49" ht="30" customHeight="1">
      <c r="C10" s="184" t="s">
        <v>184</v>
      </c>
      <c r="D10" s="37"/>
      <c r="K10" s="43"/>
      <c r="L10" s="43"/>
      <c r="M10" s="43"/>
      <c r="N10" s="43"/>
      <c r="O10" s="43"/>
      <c r="P10" s="43"/>
      <c r="S10" s="43"/>
    </row>
    <row r="11" spans="2:49" ht="30" customHeight="1">
      <c r="C11" s="184" t="s">
        <v>185</v>
      </c>
      <c r="D11" s="37"/>
      <c r="K11" s="43"/>
      <c r="L11" s="43"/>
      <c r="M11" s="43"/>
      <c r="N11" s="43"/>
      <c r="O11" s="43"/>
      <c r="P11" s="43"/>
      <c r="S11" s="43"/>
    </row>
    <row r="12" spans="2:49" ht="30" customHeight="1">
      <c r="C12" s="184" t="s">
        <v>185</v>
      </c>
      <c r="D12" s="37"/>
      <c r="K12" s="43"/>
      <c r="L12" s="43"/>
      <c r="M12" s="43"/>
      <c r="N12" s="43"/>
      <c r="O12" s="43"/>
      <c r="P12" s="43"/>
      <c r="S12" s="43"/>
    </row>
    <row r="13" spans="2:49" ht="30" customHeight="1">
      <c r="C13" s="184" t="s">
        <v>185</v>
      </c>
      <c r="D13" s="37"/>
      <c r="K13" s="43"/>
      <c r="L13" s="43"/>
      <c r="M13" s="43"/>
      <c r="N13" s="43"/>
      <c r="O13" s="43"/>
      <c r="P13" s="43"/>
      <c r="S13" s="43"/>
    </row>
    <row r="14" spans="2:49" ht="30" customHeight="1">
      <c r="C14" s="184" t="s">
        <v>185</v>
      </c>
      <c r="D14" s="37"/>
      <c r="K14" s="43"/>
      <c r="L14" s="43"/>
      <c r="M14" s="43"/>
      <c r="N14" s="43"/>
      <c r="O14" s="43"/>
      <c r="P14" s="43"/>
      <c r="S14" s="43"/>
    </row>
    <row r="15" spans="2:49" ht="30" customHeight="1">
      <c r="C15" s="184" t="s">
        <v>185</v>
      </c>
      <c r="D15" s="37"/>
      <c r="K15" s="43"/>
      <c r="L15" s="43"/>
      <c r="M15" s="43"/>
      <c r="N15" s="43"/>
      <c r="O15" s="43"/>
      <c r="P15" s="43"/>
      <c r="S15" s="43"/>
    </row>
    <row r="16" spans="2:49" ht="30" customHeight="1">
      <c r="C16" s="184" t="s">
        <v>185</v>
      </c>
      <c r="D16" s="37"/>
      <c r="K16" s="43"/>
      <c r="L16" s="43"/>
      <c r="M16" s="43"/>
      <c r="N16" s="43"/>
      <c r="O16" s="43"/>
      <c r="P16" s="43"/>
      <c r="S16" s="43"/>
    </row>
    <row r="17" spans="2:19" ht="30" customHeight="1">
      <c r="B17" s="38"/>
      <c r="C17" s="184" t="s">
        <v>185</v>
      </c>
      <c r="D17" s="37"/>
      <c r="K17" s="43"/>
      <c r="L17" s="43"/>
      <c r="M17" s="43"/>
      <c r="N17" s="43"/>
      <c r="O17" s="43"/>
      <c r="P17" s="43"/>
      <c r="S17" s="43"/>
    </row>
    <row r="18" spans="2:19" ht="30" customHeight="1">
      <c r="B18" s="38"/>
      <c r="C18" s="184" t="s">
        <v>185</v>
      </c>
      <c r="D18" s="37"/>
      <c r="K18" s="43"/>
      <c r="L18" s="43"/>
      <c r="M18" s="43"/>
      <c r="N18" s="43"/>
      <c r="O18" s="43"/>
      <c r="P18" s="43"/>
      <c r="S18" s="43"/>
    </row>
    <row r="19" spans="2:19" ht="30" customHeight="1">
      <c r="B19" s="38"/>
      <c r="C19" s="184" t="s">
        <v>185</v>
      </c>
      <c r="D19" s="37"/>
      <c r="K19" s="43"/>
      <c r="L19" s="43"/>
      <c r="M19" s="43"/>
      <c r="N19" s="43"/>
      <c r="O19" s="43"/>
      <c r="P19" s="43"/>
      <c r="S19" s="43"/>
    </row>
    <row r="20" spans="2:19" ht="30" customHeight="1">
      <c r="B20" s="38"/>
      <c r="C20" s="184" t="s">
        <v>185</v>
      </c>
      <c r="D20" s="37"/>
      <c r="K20" s="43"/>
      <c r="L20" s="43"/>
      <c r="M20" s="43"/>
      <c r="N20" s="43"/>
      <c r="O20" s="43"/>
      <c r="P20" s="43"/>
      <c r="S20" s="43"/>
    </row>
    <row r="21" spans="2:19" ht="30" customHeight="1">
      <c r="B21" s="38"/>
      <c r="C21" s="184" t="s">
        <v>185</v>
      </c>
      <c r="D21" s="37"/>
      <c r="K21" s="43"/>
      <c r="L21" s="43"/>
      <c r="M21" s="43"/>
      <c r="N21" s="43"/>
      <c r="O21" s="43"/>
      <c r="P21" s="43"/>
      <c r="S21" s="43"/>
    </row>
    <row r="22" spans="2:19" ht="30" customHeight="1">
      <c r="B22" s="38"/>
      <c r="C22" s="184" t="s">
        <v>185</v>
      </c>
      <c r="D22" s="37"/>
      <c r="K22" s="43"/>
      <c r="L22" s="43"/>
      <c r="M22" s="43"/>
      <c r="N22" s="43"/>
      <c r="O22" s="43"/>
      <c r="P22" s="43"/>
      <c r="S22" s="43"/>
    </row>
    <row r="23" spans="2:19" ht="30" customHeight="1">
      <c r="B23" s="38"/>
      <c r="C23" s="184" t="s">
        <v>185</v>
      </c>
      <c r="D23" s="37"/>
      <c r="K23" s="43"/>
      <c r="L23" s="43"/>
      <c r="M23" s="43"/>
      <c r="N23" s="43"/>
      <c r="O23" s="43"/>
      <c r="P23" s="43"/>
      <c r="S23" s="43"/>
    </row>
    <row r="24" spans="2:19" ht="30" customHeight="1">
      <c r="B24" s="38"/>
      <c r="C24" s="184" t="s">
        <v>185</v>
      </c>
      <c r="D24" s="37"/>
      <c r="K24" s="43"/>
      <c r="L24" s="43"/>
      <c r="M24" s="43"/>
      <c r="N24" s="43"/>
      <c r="O24" s="43"/>
      <c r="P24" s="43"/>
      <c r="S24" s="43"/>
    </row>
    <row r="25" spans="2:19" ht="30" customHeight="1">
      <c r="B25" s="38"/>
      <c r="C25" s="184" t="s">
        <v>185</v>
      </c>
      <c r="D25" s="37"/>
      <c r="K25" s="43"/>
      <c r="L25" s="43"/>
      <c r="M25" s="43"/>
      <c r="N25" s="43"/>
      <c r="O25" s="43"/>
      <c r="P25" s="43"/>
      <c r="S25" s="43"/>
    </row>
    <row r="26" spans="2:19" ht="30" customHeight="1">
      <c r="B26" s="38"/>
      <c r="D26" s="37"/>
      <c r="K26" s="43"/>
      <c r="L26" s="43"/>
      <c r="M26" s="43"/>
      <c r="N26" s="43"/>
      <c r="O26" s="43"/>
      <c r="P26" s="43"/>
      <c r="S26" s="43"/>
    </row>
    <row r="27" spans="2:19" ht="30" customHeight="1">
      <c r="B27" s="38"/>
      <c r="D27" s="37"/>
      <c r="Q27" s="43"/>
    </row>
    <row r="28" spans="2:19" ht="30" customHeight="1">
      <c r="B28" s="38"/>
      <c r="D28" s="37"/>
      <c r="Q28" s="43"/>
    </row>
    <row r="29" spans="2:19" ht="30" customHeight="1">
      <c r="B29" s="38"/>
      <c r="D29" s="37"/>
      <c r="Q29" s="43"/>
    </row>
    <row r="30" spans="2:19" ht="30" customHeight="1">
      <c r="B30" s="38"/>
      <c r="D30" s="37"/>
      <c r="Q30" s="43"/>
    </row>
    <row r="31" spans="2:19" ht="30" customHeight="1">
      <c r="B31" s="38"/>
      <c r="D31" s="37"/>
      <c r="Q31" s="43"/>
    </row>
    <row r="32" spans="2:19" ht="30" customHeight="1">
      <c r="B32" s="38"/>
      <c r="D32" s="37"/>
      <c r="Q32" s="43"/>
    </row>
    <row r="33" spans="2:17" ht="30" customHeight="1">
      <c r="B33" s="38"/>
      <c r="D33" s="37"/>
      <c r="Q33" s="43"/>
    </row>
    <row r="34" spans="2:17" ht="30" customHeight="1">
      <c r="B34" s="38"/>
      <c r="D34" s="37"/>
      <c r="Q34" s="43"/>
    </row>
    <row r="35" spans="2:17" ht="30" customHeight="1">
      <c r="D35" s="37"/>
      <c r="Q35" s="43"/>
    </row>
    <row r="36" spans="2:17" ht="30" customHeight="1">
      <c r="D36" s="37"/>
      <c r="Q36" s="43"/>
    </row>
    <row r="37" spans="2:17" ht="30" customHeight="1">
      <c r="D37" s="37"/>
      <c r="Q37" s="43"/>
    </row>
    <row r="38" spans="2:17" ht="30" customHeight="1">
      <c r="D38" s="37"/>
      <c r="Q38" s="43"/>
    </row>
    <row r="39" spans="2:17" ht="30" customHeight="1">
      <c r="D39" s="37"/>
      <c r="Q39" s="43"/>
    </row>
    <row r="40" spans="2:17" ht="30" customHeight="1">
      <c r="D40" s="37"/>
      <c r="Q40" s="43"/>
    </row>
    <row r="41" spans="2:17" ht="30" customHeight="1">
      <c r="D41" s="37"/>
      <c r="Q41" s="43"/>
    </row>
    <row r="42" spans="2:17" ht="30" customHeight="1">
      <c r="D42" s="37"/>
      <c r="Q42" s="43"/>
    </row>
    <row r="43" spans="2:17" ht="30" customHeight="1">
      <c r="D43" s="37"/>
      <c r="Q43" s="43"/>
    </row>
    <row r="44" spans="2:17" ht="30" customHeight="1">
      <c r="D44" s="37"/>
      <c r="Q44" s="43"/>
    </row>
    <row r="45" spans="2:17" ht="30" customHeight="1">
      <c r="D45" s="37"/>
    </row>
    <row r="46" spans="2:17" ht="30" customHeight="1">
      <c r="D46" s="37"/>
    </row>
    <row r="47" spans="2:17" ht="30" customHeight="1">
      <c r="D47" s="37"/>
    </row>
    <row r="48" spans="2:17" ht="30" customHeight="1">
      <c r="D48" s="37"/>
    </row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15" customHeight="1"/>
    <row r="103" ht="15" customHeight="1"/>
    <row r="104" ht="15" customHeight="1"/>
    <row r="105" ht="15" customHeight="1"/>
    <row r="106" ht="15" customHeight="1"/>
  </sheetData>
  <sheetProtection selectLockedCells="1" selectUnlockedCells="1"/>
  <autoFilter ref="C5:C25"/>
  <mergeCells count="5">
    <mergeCell ref="C1:D1"/>
    <mergeCell ref="E1:F1"/>
    <mergeCell ref="G1:H1"/>
    <mergeCell ref="I1:J1"/>
    <mergeCell ref="K1:L1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26" fitToWidth="0" orientation="portrait" horizontalDpi="4294967292" verticalDpi="4294967292" r:id="rId1"/>
  <customProperties>
    <customPr name="LastActive" r:id="rId2"/>
  </customProperties>
  <drawing r:id="rId3"/>
  <legacyDrawing r:id="rId4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3">
    <pageSetUpPr fitToPage="1"/>
  </sheetPr>
  <dimension ref="A1:AV206"/>
  <sheetViews>
    <sheetView showGridLines="0" zoomScale="90" zoomScaleNormal="90" zoomScalePageLayoutView="90" workbookViewId="0">
      <pane ySplit="5" topLeftCell="A6" activePane="bottomLeft" state="frozen"/>
      <selection activeCell="A3" sqref="A3:XFD3"/>
      <selection pane="bottomLeft"/>
    </sheetView>
  </sheetViews>
  <sheetFormatPr defaultColWidth="0" defaultRowHeight="0" customHeight="1" zeroHeight="1"/>
  <cols>
    <col min="1" max="1" width="2.28515625" style="39" customWidth="1"/>
    <col min="2" max="2" width="1.42578125" style="37" customWidth="1"/>
    <col min="3" max="3" width="50.7109375" style="37" customWidth="1"/>
    <col min="4" max="4" width="30.7109375" style="46" customWidth="1"/>
    <col min="5" max="5" width="37.140625" style="46" customWidth="1"/>
    <col min="6" max="6" width="18.42578125" style="37" customWidth="1"/>
    <col min="7" max="7" width="10.42578125" style="38" customWidth="1"/>
    <col min="8" max="8" width="20.42578125" style="38" customWidth="1"/>
    <col min="9" max="12" width="8.85546875" style="38" customWidth="1"/>
    <col min="13" max="13" width="8.7109375" style="38" customWidth="1"/>
    <col min="14" max="19" width="8.85546875" style="38" customWidth="1"/>
    <col min="20" max="20" width="9.140625" style="38" customWidth="1"/>
    <col min="21" max="49" width="9.140625" style="39" hidden="1" customWidth="1"/>
    <col min="50" max="16384" width="9.140625" style="39" hidden="1"/>
  </cols>
  <sheetData>
    <row r="1" spans="2:48" s="31" customFormat="1" ht="39" customHeight="1">
      <c r="C1" s="212"/>
      <c r="D1" s="212"/>
      <c r="E1" s="212"/>
      <c r="F1" s="212"/>
      <c r="G1" s="212"/>
      <c r="H1" s="212"/>
      <c r="I1" s="212"/>
      <c r="J1" s="212"/>
      <c r="K1" s="212"/>
      <c r="L1" s="212"/>
      <c r="M1" s="32"/>
    </row>
    <row r="2" spans="2:48" s="33" customFormat="1" ht="30" customHeight="1">
      <c r="D2" s="34"/>
      <c r="E2" s="35"/>
      <c r="F2" s="35"/>
      <c r="G2" s="35"/>
      <c r="H2" s="35"/>
      <c r="I2" s="36"/>
      <c r="J2" s="36"/>
      <c r="K2" s="36"/>
      <c r="L2" s="36"/>
      <c r="M2" s="36"/>
      <c r="N2" s="36"/>
      <c r="O2" s="36"/>
      <c r="P2" s="36"/>
      <c r="Q2" s="36"/>
    </row>
    <row r="3" spans="2:48" s="181" customFormat="1" ht="44.25" customHeight="1">
      <c r="C3" s="182"/>
      <c r="E3" s="183"/>
      <c r="F3" s="183"/>
    </row>
    <row r="4" spans="2:48" ht="19.5" customHeight="1" thickBot="1">
      <c r="D4" s="37"/>
      <c r="E4" s="37"/>
    </row>
    <row r="5" spans="2:48" s="42" customFormat="1" ht="29.25" customHeight="1" thickTop="1" thickBot="1">
      <c r="B5" s="40"/>
      <c r="C5" s="113" t="s">
        <v>88</v>
      </c>
      <c r="D5" s="113" t="s">
        <v>89</v>
      </c>
      <c r="E5" s="37"/>
      <c r="F5" s="37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>
        <v>1</v>
      </c>
      <c r="V5" s="42">
        <v>1</v>
      </c>
      <c r="W5" s="42">
        <v>1</v>
      </c>
      <c r="X5" s="42">
        <v>1</v>
      </c>
      <c r="Y5" s="42">
        <v>2</v>
      </c>
      <c r="Z5" s="42">
        <v>2</v>
      </c>
      <c r="AA5" s="42">
        <v>2</v>
      </c>
      <c r="AB5" s="42">
        <v>2</v>
      </c>
      <c r="AC5" s="42">
        <v>2</v>
      </c>
      <c r="AD5" s="42">
        <v>2</v>
      </c>
      <c r="AE5" s="42">
        <v>2</v>
      </c>
      <c r="AF5" s="42">
        <v>2</v>
      </c>
      <c r="AG5" s="42">
        <v>2</v>
      </c>
      <c r="AH5" s="42">
        <v>2</v>
      </c>
      <c r="AI5" s="42">
        <v>2</v>
      </c>
      <c r="AJ5" s="42">
        <v>2</v>
      </c>
      <c r="AK5" s="42">
        <v>3</v>
      </c>
      <c r="AL5" s="42">
        <v>3</v>
      </c>
      <c r="AM5" s="42">
        <v>3</v>
      </c>
      <c r="AN5" s="42">
        <v>3</v>
      </c>
      <c r="AO5" s="42">
        <v>3</v>
      </c>
      <c r="AP5" s="42">
        <v>3</v>
      </c>
      <c r="AQ5" s="42">
        <v>3</v>
      </c>
      <c r="AR5" s="42">
        <v>3</v>
      </c>
      <c r="AS5" s="42">
        <v>3</v>
      </c>
      <c r="AT5" s="42">
        <v>3</v>
      </c>
      <c r="AU5" s="42">
        <v>3</v>
      </c>
      <c r="AV5" s="42">
        <v>3</v>
      </c>
    </row>
    <row r="6" spans="2:48" ht="30" customHeight="1" thickTop="1">
      <c r="C6" s="125" t="s">
        <v>186</v>
      </c>
      <c r="D6" s="126" t="s">
        <v>183</v>
      </c>
      <c r="E6" s="37"/>
    </row>
    <row r="7" spans="2:48" ht="30" customHeight="1" thickBot="1">
      <c r="C7" s="124" t="s">
        <v>187</v>
      </c>
      <c r="D7" s="126" t="s">
        <v>181</v>
      </c>
      <c r="E7" s="37"/>
      <c r="L7" s="43"/>
      <c r="R7" s="43"/>
    </row>
    <row r="8" spans="2:48" ht="30" customHeight="1" thickTop="1">
      <c r="C8" s="185" t="s">
        <v>188</v>
      </c>
      <c r="D8" s="186" t="s">
        <v>184</v>
      </c>
      <c r="E8" s="37"/>
      <c r="G8" s="44"/>
      <c r="L8" s="43"/>
      <c r="R8" s="43"/>
    </row>
    <row r="9" spans="2:48" ht="30" customHeight="1">
      <c r="C9" s="185" t="s">
        <v>189</v>
      </c>
      <c r="D9" s="186" t="s">
        <v>180</v>
      </c>
      <c r="E9" s="37"/>
      <c r="G9" s="45"/>
      <c r="L9" s="43"/>
      <c r="R9" s="43"/>
    </row>
    <row r="10" spans="2:48" ht="30" customHeight="1">
      <c r="C10" s="185" t="s">
        <v>190</v>
      </c>
      <c r="D10" s="186" t="s">
        <v>182</v>
      </c>
      <c r="E10" s="37"/>
      <c r="L10" s="43"/>
      <c r="R10" s="43"/>
    </row>
    <row r="11" spans="2:48" ht="30" customHeight="1">
      <c r="C11" s="185" t="s">
        <v>185</v>
      </c>
      <c r="D11" s="186" t="s">
        <v>185</v>
      </c>
      <c r="E11" s="37"/>
      <c r="L11" s="43"/>
      <c r="R11" s="43"/>
    </row>
    <row r="12" spans="2:48" ht="30" customHeight="1">
      <c r="C12" s="185" t="s">
        <v>185</v>
      </c>
      <c r="D12" s="186" t="s">
        <v>185</v>
      </c>
      <c r="E12" s="37"/>
      <c r="L12" s="43"/>
      <c r="R12" s="43"/>
    </row>
    <row r="13" spans="2:48" ht="30" customHeight="1">
      <c r="C13" s="185" t="s">
        <v>185</v>
      </c>
      <c r="D13" s="186" t="s">
        <v>185</v>
      </c>
      <c r="E13" s="37"/>
      <c r="L13" s="43"/>
      <c r="R13" s="43"/>
    </row>
    <row r="14" spans="2:48" ht="30" customHeight="1">
      <c r="C14" s="185" t="s">
        <v>185</v>
      </c>
      <c r="D14" s="186" t="s">
        <v>185</v>
      </c>
      <c r="E14" s="37"/>
      <c r="L14" s="43"/>
      <c r="R14" s="43"/>
    </row>
    <row r="15" spans="2:48" ht="30" customHeight="1">
      <c r="C15" s="185" t="s">
        <v>185</v>
      </c>
      <c r="D15" s="186" t="s">
        <v>185</v>
      </c>
      <c r="E15" s="37"/>
      <c r="L15" s="43"/>
      <c r="R15" s="43"/>
    </row>
    <row r="16" spans="2:48" ht="30" customHeight="1">
      <c r="C16" s="185" t="s">
        <v>185</v>
      </c>
      <c r="D16" s="186" t="s">
        <v>185</v>
      </c>
      <c r="E16" s="37"/>
      <c r="L16" s="43"/>
      <c r="R16" s="43"/>
    </row>
    <row r="17" spans="2:18" ht="30" customHeight="1">
      <c r="B17" s="38"/>
      <c r="C17" s="185" t="s">
        <v>185</v>
      </c>
      <c r="D17" s="186" t="s">
        <v>185</v>
      </c>
      <c r="E17" s="37"/>
      <c r="L17" s="43"/>
      <c r="R17" s="43"/>
    </row>
    <row r="18" spans="2:18" ht="30" customHeight="1">
      <c r="B18" s="38"/>
      <c r="C18" s="185" t="s">
        <v>185</v>
      </c>
      <c r="D18" s="186" t="s">
        <v>185</v>
      </c>
      <c r="E18" s="37"/>
      <c r="L18" s="43"/>
      <c r="R18" s="43"/>
    </row>
    <row r="19" spans="2:18" ht="30" customHeight="1">
      <c r="B19" s="38"/>
      <c r="C19" s="185" t="s">
        <v>185</v>
      </c>
      <c r="D19" s="186" t="s">
        <v>185</v>
      </c>
      <c r="E19" s="37"/>
      <c r="L19" s="43"/>
      <c r="R19" s="43"/>
    </row>
    <row r="20" spans="2:18" ht="30" customHeight="1">
      <c r="B20" s="38"/>
      <c r="C20" s="185" t="s">
        <v>185</v>
      </c>
      <c r="D20" s="186" t="s">
        <v>185</v>
      </c>
      <c r="E20" s="37"/>
      <c r="L20" s="43"/>
      <c r="R20" s="43"/>
    </row>
    <row r="21" spans="2:18" ht="30" customHeight="1">
      <c r="B21" s="38"/>
      <c r="C21" s="185" t="s">
        <v>185</v>
      </c>
      <c r="D21" s="186" t="s">
        <v>185</v>
      </c>
      <c r="E21" s="37"/>
      <c r="L21" s="43"/>
      <c r="R21" s="43"/>
    </row>
    <row r="22" spans="2:18" ht="30" customHeight="1">
      <c r="B22" s="38"/>
      <c r="C22" s="185" t="s">
        <v>185</v>
      </c>
      <c r="D22" s="186" t="s">
        <v>185</v>
      </c>
      <c r="E22" s="37"/>
      <c r="L22" s="43"/>
      <c r="R22" s="43"/>
    </row>
    <row r="23" spans="2:18" ht="30" customHeight="1">
      <c r="B23" s="38"/>
      <c r="C23" s="185" t="s">
        <v>185</v>
      </c>
      <c r="D23" s="186" t="s">
        <v>185</v>
      </c>
      <c r="E23" s="37"/>
      <c r="L23" s="43"/>
      <c r="R23" s="43"/>
    </row>
    <row r="24" spans="2:18" ht="30" customHeight="1">
      <c r="B24" s="38"/>
      <c r="C24" s="185" t="s">
        <v>185</v>
      </c>
      <c r="D24" s="186" t="s">
        <v>185</v>
      </c>
      <c r="E24" s="37"/>
      <c r="L24" s="43"/>
      <c r="R24" s="43"/>
    </row>
    <row r="25" spans="2:18" ht="30" customHeight="1">
      <c r="B25" s="38"/>
      <c r="C25" s="185" t="s">
        <v>185</v>
      </c>
      <c r="D25" s="186" t="s">
        <v>185</v>
      </c>
      <c r="E25" s="37"/>
      <c r="L25" s="43"/>
      <c r="R25" s="43"/>
    </row>
    <row r="26" spans="2:18" ht="30" customHeight="1">
      <c r="B26" s="38"/>
      <c r="C26" s="185" t="s">
        <v>185</v>
      </c>
      <c r="D26" s="186" t="s">
        <v>185</v>
      </c>
      <c r="E26" s="37"/>
      <c r="L26" s="43"/>
      <c r="R26" s="43"/>
    </row>
    <row r="27" spans="2:18" ht="30" customHeight="1">
      <c r="B27" s="38"/>
      <c r="C27" s="185" t="s">
        <v>185</v>
      </c>
      <c r="D27" s="186" t="s">
        <v>185</v>
      </c>
      <c r="E27" s="37"/>
      <c r="L27" s="43"/>
      <c r="R27" s="43"/>
    </row>
    <row r="28" spans="2:18" ht="30" customHeight="1">
      <c r="B28" s="38"/>
      <c r="C28" s="185" t="s">
        <v>185</v>
      </c>
      <c r="D28" s="186" t="s">
        <v>185</v>
      </c>
      <c r="E28" s="37"/>
      <c r="L28" s="43"/>
      <c r="R28" s="43"/>
    </row>
    <row r="29" spans="2:18" ht="30" customHeight="1">
      <c r="B29" s="38"/>
      <c r="C29" s="185" t="s">
        <v>185</v>
      </c>
      <c r="D29" s="186" t="s">
        <v>185</v>
      </c>
      <c r="E29" s="37"/>
      <c r="L29" s="43"/>
      <c r="R29" s="43"/>
    </row>
    <row r="30" spans="2:18" ht="30" customHeight="1">
      <c r="B30" s="38"/>
      <c r="C30" s="185" t="s">
        <v>185</v>
      </c>
      <c r="D30" s="186" t="s">
        <v>185</v>
      </c>
      <c r="E30" s="37"/>
      <c r="L30" s="43"/>
      <c r="R30" s="43"/>
    </row>
    <row r="31" spans="2:18" ht="30" customHeight="1">
      <c r="B31" s="38"/>
      <c r="C31" s="185" t="s">
        <v>185</v>
      </c>
      <c r="D31" s="186" t="s">
        <v>185</v>
      </c>
      <c r="E31" s="37"/>
      <c r="L31" s="43"/>
      <c r="R31" s="43"/>
    </row>
    <row r="32" spans="2:18" ht="30" customHeight="1">
      <c r="B32" s="38"/>
      <c r="C32" s="185" t="s">
        <v>185</v>
      </c>
      <c r="D32" s="186" t="s">
        <v>185</v>
      </c>
      <c r="E32" s="37"/>
      <c r="L32" s="43"/>
      <c r="R32" s="43"/>
    </row>
    <row r="33" spans="2:18" ht="30" customHeight="1">
      <c r="B33" s="38"/>
      <c r="C33" s="185" t="s">
        <v>185</v>
      </c>
      <c r="D33" s="186" t="s">
        <v>185</v>
      </c>
      <c r="E33" s="37"/>
      <c r="L33" s="43"/>
      <c r="R33" s="43"/>
    </row>
    <row r="34" spans="2:18" ht="30" customHeight="1">
      <c r="B34" s="38"/>
      <c r="C34" s="185" t="s">
        <v>185</v>
      </c>
      <c r="D34" s="186" t="s">
        <v>185</v>
      </c>
      <c r="E34" s="37"/>
      <c r="L34" s="43"/>
      <c r="R34" s="43"/>
    </row>
    <row r="35" spans="2:18" ht="30" customHeight="1">
      <c r="B35" s="38"/>
      <c r="C35" s="185" t="s">
        <v>185</v>
      </c>
      <c r="D35" s="186" t="s">
        <v>185</v>
      </c>
      <c r="E35" s="37"/>
      <c r="L35" s="43"/>
      <c r="R35" s="43"/>
    </row>
    <row r="36" spans="2:18" ht="30" customHeight="1">
      <c r="B36" s="38"/>
      <c r="C36" s="185" t="s">
        <v>185</v>
      </c>
      <c r="D36" s="186" t="s">
        <v>185</v>
      </c>
      <c r="E36" s="37"/>
      <c r="L36" s="43"/>
      <c r="R36" s="43"/>
    </row>
    <row r="37" spans="2:18" ht="30" customHeight="1">
      <c r="B37" s="38"/>
      <c r="C37" s="185" t="s">
        <v>185</v>
      </c>
      <c r="D37" s="186" t="s">
        <v>185</v>
      </c>
      <c r="E37" s="37"/>
      <c r="L37" s="43"/>
      <c r="R37" s="43"/>
    </row>
    <row r="38" spans="2:18" ht="30" customHeight="1">
      <c r="B38" s="38"/>
      <c r="C38" s="185" t="s">
        <v>185</v>
      </c>
      <c r="D38" s="186" t="s">
        <v>185</v>
      </c>
      <c r="E38" s="37"/>
      <c r="L38" s="43"/>
      <c r="R38" s="43"/>
    </row>
    <row r="39" spans="2:18" ht="30" customHeight="1">
      <c r="B39" s="38"/>
      <c r="C39" s="185" t="s">
        <v>185</v>
      </c>
      <c r="D39" s="186" t="s">
        <v>185</v>
      </c>
      <c r="E39" s="37"/>
      <c r="L39" s="43"/>
      <c r="R39" s="43"/>
    </row>
    <row r="40" spans="2:18" ht="30" customHeight="1">
      <c r="B40" s="38"/>
      <c r="C40" s="185" t="s">
        <v>185</v>
      </c>
      <c r="D40" s="186" t="s">
        <v>185</v>
      </c>
      <c r="E40" s="37"/>
      <c r="L40" s="43"/>
      <c r="R40" s="43"/>
    </row>
    <row r="41" spans="2:18" ht="30" customHeight="1">
      <c r="B41" s="38"/>
      <c r="C41" s="185" t="s">
        <v>185</v>
      </c>
      <c r="D41" s="186" t="s">
        <v>185</v>
      </c>
      <c r="E41" s="37"/>
      <c r="L41" s="43"/>
      <c r="R41" s="43"/>
    </row>
    <row r="42" spans="2:18" ht="30" customHeight="1">
      <c r="B42" s="38"/>
      <c r="C42" s="185" t="s">
        <v>185</v>
      </c>
      <c r="D42" s="186" t="s">
        <v>185</v>
      </c>
      <c r="E42" s="37"/>
      <c r="L42" s="43"/>
      <c r="R42" s="43"/>
    </row>
    <row r="43" spans="2:18" ht="30" customHeight="1">
      <c r="B43" s="38"/>
      <c r="C43" s="185" t="s">
        <v>185</v>
      </c>
      <c r="D43" s="186" t="s">
        <v>185</v>
      </c>
      <c r="E43" s="37"/>
      <c r="L43" s="43"/>
      <c r="R43" s="43"/>
    </row>
    <row r="44" spans="2:18" ht="30" customHeight="1">
      <c r="B44" s="38"/>
      <c r="C44" s="185" t="s">
        <v>185</v>
      </c>
      <c r="D44" s="186" t="s">
        <v>185</v>
      </c>
      <c r="E44" s="37"/>
      <c r="L44" s="43"/>
      <c r="R44" s="43"/>
    </row>
    <row r="45" spans="2:18" ht="30" customHeight="1">
      <c r="B45" s="38"/>
      <c r="C45" s="185" t="s">
        <v>185</v>
      </c>
      <c r="D45" s="186" t="s">
        <v>185</v>
      </c>
      <c r="E45" s="37"/>
      <c r="L45" s="43"/>
      <c r="R45" s="43"/>
    </row>
    <row r="46" spans="2:18" ht="30" customHeight="1">
      <c r="B46" s="38"/>
      <c r="C46" s="185" t="s">
        <v>185</v>
      </c>
      <c r="D46" s="186" t="s">
        <v>185</v>
      </c>
      <c r="E46" s="37"/>
      <c r="L46" s="43"/>
      <c r="R46" s="43"/>
    </row>
    <row r="47" spans="2:18" ht="30" customHeight="1">
      <c r="B47" s="38"/>
      <c r="C47" s="185" t="s">
        <v>185</v>
      </c>
      <c r="D47" s="186" t="s">
        <v>185</v>
      </c>
      <c r="E47" s="37"/>
      <c r="L47" s="43"/>
      <c r="R47" s="43"/>
    </row>
    <row r="48" spans="2:18" ht="30" customHeight="1">
      <c r="B48" s="38"/>
      <c r="C48" s="185" t="s">
        <v>185</v>
      </c>
      <c r="D48" s="186" t="s">
        <v>185</v>
      </c>
      <c r="E48" s="37"/>
      <c r="L48" s="43"/>
      <c r="R48" s="43"/>
    </row>
    <row r="49" spans="2:18" ht="30" customHeight="1">
      <c r="B49" s="38"/>
      <c r="C49" s="185" t="s">
        <v>185</v>
      </c>
      <c r="D49" s="186" t="s">
        <v>185</v>
      </c>
      <c r="E49" s="37"/>
      <c r="L49" s="43"/>
      <c r="R49" s="43"/>
    </row>
    <row r="50" spans="2:18" ht="30" customHeight="1">
      <c r="B50" s="38"/>
      <c r="C50" s="185" t="s">
        <v>185</v>
      </c>
      <c r="D50" s="186" t="s">
        <v>185</v>
      </c>
      <c r="E50" s="37"/>
      <c r="L50" s="43"/>
      <c r="R50" s="43"/>
    </row>
    <row r="51" spans="2:18" ht="30" customHeight="1">
      <c r="B51" s="38"/>
      <c r="C51" s="185" t="s">
        <v>185</v>
      </c>
      <c r="D51" s="186" t="s">
        <v>185</v>
      </c>
      <c r="E51" s="37"/>
      <c r="L51" s="43"/>
      <c r="R51" s="43"/>
    </row>
    <row r="52" spans="2:18" ht="30" customHeight="1">
      <c r="B52" s="38"/>
      <c r="C52" s="185" t="s">
        <v>185</v>
      </c>
      <c r="D52" s="186" t="s">
        <v>185</v>
      </c>
      <c r="E52" s="37"/>
      <c r="L52" s="43"/>
      <c r="R52" s="43"/>
    </row>
    <row r="53" spans="2:18" ht="30" customHeight="1">
      <c r="B53" s="38"/>
      <c r="C53" s="185" t="s">
        <v>185</v>
      </c>
      <c r="D53" s="186" t="s">
        <v>185</v>
      </c>
      <c r="E53" s="37"/>
      <c r="L53" s="43"/>
      <c r="R53" s="43"/>
    </row>
    <row r="54" spans="2:18" ht="30" customHeight="1">
      <c r="B54" s="38"/>
      <c r="C54" s="185" t="s">
        <v>185</v>
      </c>
      <c r="D54" s="186" t="s">
        <v>185</v>
      </c>
      <c r="E54" s="37"/>
      <c r="L54" s="43"/>
      <c r="R54" s="43"/>
    </row>
    <row r="55" spans="2:18" ht="30" customHeight="1">
      <c r="B55" s="38"/>
      <c r="C55" s="185" t="s">
        <v>185</v>
      </c>
      <c r="D55" s="186" t="s">
        <v>185</v>
      </c>
      <c r="E55" s="37"/>
      <c r="L55" s="43"/>
      <c r="R55" s="43"/>
    </row>
    <row r="56" spans="2:18" ht="30" customHeight="1">
      <c r="B56" s="38"/>
      <c r="E56" s="37"/>
      <c r="L56" s="43"/>
      <c r="R56" s="43"/>
    </row>
    <row r="57" spans="2:18" ht="30" customHeight="1">
      <c r="B57" s="38"/>
      <c r="E57" s="37"/>
      <c r="M57" s="43"/>
    </row>
    <row r="58" spans="2:18" ht="30" customHeight="1">
      <c r="B58" s="38"/>
      <c r="E58" s="37"/>
      <c r="M58" s="43"/>
    </row>
    <row r="59" spans="2:18" ht="30" customHeight="1">
      <c r="B59" s="38"/>
      <c r="E59" s="37"/>
      <c r="M59" s="43"/>
    </row>
    <row r="60" spans="2:18" ht="30" customHeight="1">
      <c r="B60" s="38"/>
      <c r="E60" s="37"/>
      <c r="M60" s="43"/>
    </row>
    <row r="61" spans="2:18" ht="30" customHeight="1">
      <c r="B61" s="38"/>
      <c r="E61" s="37"/>
      <c r="M61" s="43"/>
    </row>
    <row r="62" spans="2:18" ht="30" customHeight="1">
      <c r="B62" s="38"/>
      <c r="E62" s="37"/>
      <c r="M62" s="43"/>
    </row>
    <row r="63" spans="2:18" ht="30" customHeight="1">
      <c r="B63" s="38"/>
      <c r="E63" s="37"/>
      <c r="M63" s="43"/>
    </row>
    <row r="64" spans="2:18" ht="30" customHeight="1">
      <c r="B64" s="38"/>
      <c r="E64" s="37"/>
      <c r="M64" s="43"/>
    </row>
    <row r="65" spans="5:13" ht="30" customHeight="1">
      <c r="E65" s="37"/>
      <c r="M65" s="43"/>
    </row>
    <row r="66" spans="5:13" ht="30" customHeight="1">
      <c r="E66" s="37"/>
      <c r="M66" s="43"/>
    </row>
    <row r="67" spans="5:13" ht="30" customHeight="1">
      <c r="E67" s="37"/>
      <c r="M67" s="43"/>
    </row>
    <row r="68" spans="5:13" ht="30" customHeight="1">
      <c r="E68" s="37"/>
      <c r="M68" s="43"/>
    </row>
    <row r="69" spans="5:13" ht="30" customHeight="1">
      <c r="E69" s="37"/>
      <c r="M69" s="43"/>
    </row>
    <row r="70" spans="5:13" ht="30" customHeight="1">
      <c r="E70" s="37"/>
      <c r="M70" s="43"/>
    </row>
    <row r="71" spans="5:13" ht="30" customHeight="1">
      <c r="E71" s="37"/>
      <c r="M71" s="43"/>
    </row>
    <row r="72" spans="5:13" ht="30" customHeight="1">
      <c r="E72" s="37"/>
      <c r="M72" s="43"/>
    </row>
    <row r="73" spans="5:13" ht="30" customHeight="1">
      <c r="E73" s="37"/>
      <c r="M73" s="43"/>
    </row>
    <row r="74" spans="5:13" ht="30" customHeight="1">
      <c r="E74" s="37"/>
      <c r="M74" s="43"/>
    </row>
    <row r="75" spans="5:13" ht="30" customHeight="1">
      <c r="E75" s="37"/>
    </row>
    <row r="76" spans="5:13" ht="30" customHeight="1">
      <c r="E76" s="37"/>
    </row>
    <row r="77" spans="5:13" ht="30" customHeight="1">
      <c r="E77" s="37"/>
    </row>
    <row r="78" spans="5:13" ht="30" customHeight="1">
      <c r="E78" s="37"/>
    </row>
    <row r="79" spans="5:13" ht="30" customHeight="1"/>
    <row r="80" spans="5:13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15" customHeight="1"/>
    <row r="203" ht="15" customHeight="1"/>
    <row r="204" ht="15" customHeight="1"/>
    <row r="205" ht="15" customHeight="1"/>
    <row r="206" ht="15" customHeight="1"/>
  </sheetData>
  <sheetProtection selectLockedCells="1" selectUnlockedCells="1"/>
  <autoFilter ref="C5:D5"/>
  <mergeCells count="5">
    <mergeCell ref="C1:D1"/>
    <mergeCell ref="E1:F1"/>
    <mergeCell ref="G1:H1"/>
    <mergeCell ref="I1:J1"/>
    <mergeCell ref="K1:L1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13" fitToWidth="0" orientation="portrait" horizontalDpi="4294967292" verticalDpi="4294967292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OFFSET(Áreas!$C$6,,,COUNTA(Áreas!$C$6:$C$25))</xm:f>
          </x14:formula1>
          <xm:sqref>D6:D55</xm:sqref>
        </x14:dataValidation>
        <x14:dataValidation type="list" allowBlank="1" showErrorMessage="1" errorTitle="Erro" error="Selecione uma área da lista._x000a__x000a_Se não existir a área desejada, volte para a guia &quot;ÁREAS DA EMPRESA&quot; e cadastre a mesma.">
          <x14:formula1>
            <xm:f>Áreas!C6:C100</xm:f>
          </x14:formula1>
          <xm:sqref>D6:D55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4"/>
  <dimension ref="A1:AT76"/>
  <sheetViews>
    <sheetView showGridLines="0" zoomScale="90" zoomScaleNormal="90" zoomScalePageLayoutView="90" workbookViewId="0">
      <pane ySplit="5" topLeftCell="A6" activePane="bottomLeft" state="frozen"/>
      <selection activeCell="A3" sqref="A3:XFD3"/>
      <selection pane="bottomLeft"/>
    </sheetView>
  </sheetViews>
  <sheetFormatPr defaultColWidth="0" defaultRowHeight="15" zeroHeight="1"/>
  <cols>
    <col min="1" max="1" width="2.28515625" style="39" customWidth="1"/>
    <col min="2" max="2" width="1.42578125" style="37" customWidth="1"/>
    <col min="3" max="3" width="50.7109375" style="37" customWidth="1"/>
    <col min="4" max="5" width="25.7109375" style="46" customWidth="1"/>
    <col min="6" max="6" width="25.7109375" style="37" customWidth="1"/>
    <col min="7" max="7" width="15.7109375" style="37" customWidth="1"/>
    <col min="8" max="8" width="10.42578125" style="38" customWidth="1"/>
    <col min="9" max="9" width="20.42578125" style="38" customWidth="1"/>
    <col min="10" max="13" width="8.85546875" style="38" customWidth="1"/>
    <col min="14" max="14" width="8.7109375" style="38" customWidth="1"/>
    <col min="15" max="17" width="8.85546875" style="38" customWidth="1"/>
    <col min="18" max="18" width="9.140625" style="38" customWidth="1"/>
    <col min="19" max="47" width="9.140625" style="39" hidden="1" customWidth="1"/>
    <col min="48" max="16384" width="9.140625" style="39" hidden="1"/>
  </cols>
  <sheetData>
    <row r="1" spans="2:46" s="31" customFormat="1" ht="39" customHeight="1">
      <c r="C1" s="212"/>
      <c r="D1" s="212"/>
      <c r="E1" s="212"/>
      <c r="F1" s="212"/>
      <c r="G1" s="212"/>
      <c r="H1" s="212"/>
      <c r="I1" s="212"/>
      <c r="J1" s="212"/>
      <c r="K1" s="212"/>
      <c r="L1" s="212"/>
      <c r="M1" s="32"/>
    </row>
    <row r="2" spans="2:46" s="33" customFormat="1" ht="30" customHeight="1">
      <c r="D2" s="34"/>
      <c r="E2" s="35"/>
      <c r="F2" s="35"/>
      <c r="G2" s="35"/>
      <c r="H2" s="35"/>
      <c r="I2" s="36"/>
      <c r="J2" s="36"/>
      <c r="K2" s="36"/>
      <c r="L2" s="36"/>
      <c r="M2" s="36"/>
      <c r="N2" s="36"/>
      <c r="O2" s="36"/>
      <c r="P2" s="36"/>
      <c r="Q2" s="36"/>
    </row>
    <row r="3" spans="2:46" s="181" customFormat="1" ht="44.25" customHeight="1">
      <c r="C3" s="182"/>
      <c r="E3" s="183"/>
      <c r="F3" s="183"/>
    </row>
    <row r="4" spans="2:46" ht="19.5" customHeight="1" thickBot="1">
      <c r="D4" s="37"/>
      <c r="E4" s="37"/>
    </row>
    <row r="5" spans="2:46" s="42" customFormat="1" ht="29.25" customHeight="1" thickTop="1" thickBot="1">
      <c r="B5" s="40"/>
      <c r="C5" s="113" t="s">
        <v>50</v>
      </c>
      <c r="D5" s="114" t="s">
        <v>90</v>
      </c>
      <c r="E5" s="114" t="s">
        <v>115</v>
      </c>
      <c r="F5" s="114" t="s">
        <v>61</v>
      </c>
      <c r="G5" s="114" t="s">
        <v>96</v>
      </c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2">
        <v>1</v>
      </c>
      <c r="T5" s="42">
        <v>1</v>
      </c>
      <c r="U5" s="42">
        <v>1</v>
      </c>
      <c r="V5" s="42">
        <v>1</v>
      </c>
      <c r="W5" s="42">
        <v>2</v>
      </c>
      <c r="X5" s="42">
        <v>2</v>
      </c>
      <c r="Y5" s="42">
        <v>2</v>
      </c>
      <c r="Z5" s="42">
        <v>2</v>
      </c>
      <c r="AA5" s="42">
        <v>2</v>
      </c>
      <c r="AB5" s="42">
        <v>2</v>
      </c>
      <c r="AC5" s="42">
        <v>2</v>
      </c>
      <c r="AD5" s="42">
        <v>2</v>
      </c>
      <c r="AE5" s="42">
        <v>2</v>
      </c>
      <c r="AF5" s="42">
        <v>2</v>
      </c>
      <c r="AG5" s="42">
        <v>2</v>
      </c>
      <c r="AH5" s="42">
        <v>2</v>
      </c>
      <c r="AI5" s="42">
        <v>3</v>
      </c>
      <c r="AJ5" s="42">
        <v>3</v>
      </c>
      <c r="AK5" s="42">
        <v>3</v>
      </c>
      <c r="AL5" s="42">
        <v>3</v>
      </c>
      <c r="AM5" s="42">
        <v>3</v>
      </c>
      <c r="AN5" s="42">
        <v>3</v>
      </c>
      <c r="AO5" s="42">
        <v>3</v>
      </c>
      <c r="AP5" s="42">
        <v>3</v>
      </c>
      <c r="AQ5" s="42">
        <v>3</v>
      </c>
      <c r="AR5" s="42">
        <v>3</v>
      </c>
      <c r="AS5" s="42">
        <v>3</v>
      </c>
      <c r="AT5" s="42">
        <v>3</v>
      </c>
    </row>
    <row r="6" spans="2:46" ht="30" customHeight="1" thickTop="1">
      <c r="B6" s="115">
        <f>G6</f>
        <v>75</v>
      </c>
      <c r="C6" s="23" t="s">
        <v>191</v>
      </c>
      <c r="D6" s="24" t="s">
        <v>95</v>
      </c>
      <c r="E6" s="24" t="s">
        <v>110</v>
      </c>
      <c r="F6" s="25" t="s">
        <v>104</v>
      </c>
      <c r="G6" s="116">
        <f t="shared" ref="G6:G35" si="0">IF(ISERROR(VLOOKUP(D6,$I$9:$J$13,2,FALSE)*VLOOKUP(E6,$I$17:$J$21,2,FALSE)*VLOOKUP(F6,$I$25:$J$29,2,FALSE)),"",VLOOKUP(D6,$I$9:$J$13,2,FALSE)*VLOOKUP(E6,$I$17:$J$21,2,FALSE)*VLOOKUP(F6,$I$25:$J$29,2,FALSE))</f>
        <v>75</v>
      </c>
    </row>
    <row r="7" spans="2:46" ht="30" customHeight="1" thickBot="1">
      <c r="B7" s="115">
        <f t="shared" ref="B7:B35" si="1">G7</f>
        <v>2</v>
      </c>
      <c r="C7" s="23" t="s">
        <v>192</v>
      </c>
      <c r="D7" s="24" t="s">
        <v>91</v>
      </c>
      <c r="E7" s="24" t="s">
        <v>114</v>
      </c>
      <c r="F7" s="25" t="s">
        <v>105</v>
      </c>
      <c r="G7" s="116">
        <f t="shared" si="0"/>
        <v>2</v>
      </c>
      <c r="I7" s="39" t="s">
        <v>90</v>
      </c>
      <c r="J7" s="39"/>
      <c r="K7" s="39"/>
      <c r="L7" s="39">
        <v>2.0000000000000001E-4</v>
      </c>
      <c r="M7" s="39">
        <f t="shared" ref="M7:M15" si="2">IF(G6="","",G6+L7)</f>
        <v>75.000200000000007</v>
      </c>
      <c r="N7" s="39" t="str">
        <f t="shared" ref="N7:N15" si="3">IF(C6=0,"",C6)</f>
        <v>A marca é reconhecida no mercado</v>
      </c>
      <c r="O7" s="115">
        <f>G6</f>
        <v>75</v>
      </c>
      <c r="P7" s="43"/>
    </row>
    <row r="8" spans="2:46" ht="30" customHeight="1" thickTop="1">
      <c r="B8" s="115">
        <f t="shared" si="1"/>
        <v>12</v>
      </c>
      <c r="C8" s="187" t="s">
        <v>193</v>
      </c>
      <c r="D8" s="188" t="s">
        <v>91</v>
      </c>
      <c r="E8" s="188" t="s">
        <v>111</v>
      </c>
      <c r="F8" s="189" t="s">
        <v>104</v>
      </c>
      <c r="G8" s="116">
        <f t="shared" si="0"/>
        <v>12</v>
      </c>
      <c r="H8" s="44"/>
      <c r="I8" s="117"/>
      <c r="J8" s="39"/>
      <c r="K8" s="39"/>
      <c r="L8" s="39">
        <v>1.9000000000000001E-4</v>
      </c>
      <c r="M8" s="39">
        <f t="shared" si="2"/>
        <v>2.0001899999999999</v>
      </c>
      <c r="N8" s="39" t="str">
        <f t="shared" si="3"/>
        <v>A empresa tem diferencial inovador</v>
      </c>
      <c r="O8" s="115">
        <f t="shared" ref="O8:O15" si="4">G7</f>
        <v>2</v>
      </c>
      <c r="P8" s="43"/>
    </row>
    <row r="9" spans="2:46" ht="30" customHeight="1">
      <c r="B9" s="115">
        <f t="shared" si="1"/>
        <v>12</v>
      </c>
      <c r="C9" s="187" t="s">
        <v>194</v>
      </c>
      <c r="D9" s="188" t="s">
        <v>92</v>
      </c>
      <c r="E9" s="188" t="s">
        <v>112</v>
      </c>
      <c r="F9" s="189" t="s">
        <v>105</v>
      </c>
      <c r="G9" s="116">
        <f t="shared" si="0"/>
        <v>12</v>
      </c>
      <c r="H9" s="45"/>
      <c r="I9" s="39" t="s">
        <v>91</v>
      </c>
      <c r="J9" s="117">
        <v>1</v>
      </c>
      <c r="K9" s="39"/>
      <c r="L9" s="39">
        <v>1.8000000000000001E-4</v>
      </c>
      <c r="M9" s="39">
        <f t="shared" si="2"/>
        <v>12.00018</v>
      </c>
      <c r="N9" s="39" t="str">
        <f t="shared" si="3"/>
        <v>A tecnologia própria é essencial para o negócio</v>
      </c>
      <c r="O9" s="115">
        <f t="shared" si="4"/>
        <v>12</v>
      </c>
      <c r="P9" s="43"/>
    </row>
    <row r="10" spans="2:46" ht="30" customHeight="1">
      <c r="B10" s="115">
        <f t="shared" si="1"/>
        <v>6</v>
      </c>
      <c r="C10" s="187" t="s">
        <v>195</v>
      </c>
      <c r="D10" s="188" t="s">
        <v>93</v>
      </c>
      <c r="E10" s="188" t="s">
        <v>113</v>
      </c>
      <c r="F10" s="189" t="s">
        <v>62</v>
      </c>
      <c r="G10" s="116">
        <f t="shared" si="0"/>
        <v>6</v>
      </c>
      <c r="I10" s="39" t="s">
        <v>92</v>
      </c>
      <c r="J10" s="117">
        <v>2</v>
      </c>
      <c r="K10" s="39"/>
      <c r="L10" s="39">
        <v>1.7000000000000001E-4</v>
      </c>
      <c r="M10" s="39">
        <f t="shared" si="2"/>
        <v>12.000170000000001</v>
      </c>
      <c r="N10" s="39" t="str">
        <f t="shared" si="3"/>
        <v>O produto é de qualidade</v>
      </c>
      <c r="O10" s="115">
        <f t="shared" si="4"/>
        <v>12</v>
      </c>
      <c r="P10" s="43"/>
    </row>
    <row r="11" spans="2:46" ht="30" customHeight="1">
      <c r="B11" s="115">
        <f t="shared" si="1"/>
        <v>100</v>
      </c>
      <c r="C11" s="187" t="s">
        <v>196</v>
      </c>
      <c r="D11" s="188" t="s">
        <v>95</v>
      </c>
      <c r="E11" s="188" t="s">
        <v>110</v>
      </c>
      <c r="F11" s="189" t="s">
        <v>102</v>
      </c>
      <c r="G11" s="116">
        <f t="shared" si="0"/>
        <v>100</v>
      </c>
      <c r="I11" s="39" t="s">
        <v>93</v>
      </c>
      <c r="J11" s="117">
        <v>3</v>
      </c>
      <c r="K11" s="39"/>
      <c r="L11" s="39">
        <v>1.6000000000000001E-4</v>
      </c>
      <c r="M11" s="39">
        <f t="shared" si="2"/>
        <v>6.0001600000000002</v>
      </c>
      <c r="N11" s="39" t="str">
        <f t="shared" si="3"/>
        <v>O portfólio de produtos/serviços é variado</v>
      </c>
      <c r="O11" s="115">
        <f t="shared" si="4"/>
        <v>6</v>
      </c>
      <c r="P11" s="43"/>
    </row>
    <row r="12" spans="2:46" ht="30" customHeight="1">
      <c r="B12" s="115">
        <f t="shared" si="1"/>
        <v>50</v>
      </c>
      <c r="C12" s="187" t="s">
        <v>197</v>
      </c>
      <c r="D12" s="188" t="s">
        <v>95</v>
      </c>
      <c r="E12" s="188" t="s">
        <v>113</v>
      </c>
      <c r="F12" s="189" t="s">
        <v>103</v>
      </c>
      <c r="G12" s="116">
        <f t="shared" si="0"/>
        <v>50</v>
      </c>
      <c r="I12" s="39" t="s">
        <v>94</v>
      </c>
      <c r="J12" s="117">
        <v>4</v>
      </c>
      <c r="K12" s="39"/>
      <c r="L12" s="39">
        <v>1.4999999999999999E-4</v>
      </c>
      <c r="M12" s="39">
        <f t="shared" si="2"/>
        <v>100.00015</v>
      </c>
      <c r="N12" s="39" t="str">
        <f t="shared" si="3"/>
        <v>O custo é baixo e isso ajuda a obter maior lucro</v>
      </c>
      <c r="O12" s="115">
        <f t="shared" si="4"/>
        <v>100</v>
      </c>
      <c r="P12" s="43"/>
    </row>
    <row r="13" spans="2:46" ht="30" customHeight="1">
      <c r="B13" s="115" t="str">
        <f t="shared" si="1"/>
        <v/>
      </c>
      <c r="C13" s="187"/>
      <c r="D13" s="188"/>
      <c r="E13" s="188"/>
      <c r="F13" s="189"/>
      <c r="G13" s="116" t="str">
        <f t="shared" si="0"/>
        <v/>
      </c>
      <c r="I13" s="39" t="s">
        <v>95</v>
      </c>
      <c r="J13" s="117">
        <v>5</v>
      </c>
      <c r="K13" s="39"/>
      <c r="L13" s="39">
        <v>1.3999999999999999E-4</v>
      </c>
      <c r="M13" s="39">
        <f t="shared" si="2"/>
        <v>50.000140000000002</v>
      </c>
      <c r="N13" s="39" t="str">
        <f t="shared" si="3"/>
        <v>A equipe é competente e entrosada</v>
      </c>
      <c r="O13" s="115">
        <f t="shared" si="4"/>
        <v>50</v>
      </c>
      <c r="P13" s="43"/>
    </row>
    <row r="14" spans="2:46" ht="30" customHeight="1">
      <c r="B14" s="115" t="str">
        <f t="shared" si="1"/>
        <v/>
      </c>
      <c r="C14" s="187"/>
      <c r="D14" s="188"/>
      <c r="E14" s="188"/>
      <c r="F14" s="189"/>
      <c r="G14" s="116" t="str">
        <f t="shared" si="0"/>
        <v/>
      </c>
      <c r="I14" s="39"/>
      <c r="J14" s="39"/>
      <c r="K14" s="39"/>
      <c r="L14" s="39">
        <v>1.2999999999999999E-4</v>
      </c>
      <c r="M14" s="39" t="str">
        <f t="shared" si="2"/>
        <v/>
      </c>
      <c r="N14" s="39" t="str">
        <f t="shared" si="3"/>
        <v/>
      </c>
      <c r="O14" s="115" t="str">
        <f t="shared" si="4"/>
        <v/>
      </c>
      <c r="P14" s="43"/>
    </row>
    <row r="15" spans="2:46" ht="30" customHeight="1">
      <c r="B15" s="115" t="str">
        <f t="shared" si="1"/>
        <v/>
      </c>
      <c r="C15" s="187"/>
      <c r="D15" s="188"/>
      <c r="E15" s="188"/>
      <c r="F15" s="189"/>
      <c r="G15" s="116" t="str">
        <f t="shared" ref="G15:G24" si="5">IF(ISERROR(VLOOKUP(D15,$I$9:$J$13,2,FALSE)*VLOOKUP(E15,$I$17:$J$21,2,FALSE)*VLOOKUP(F15,$I$25:$J$29,2,FALSE)),"",VLOOKUP(D15,$I$9:$J$13,2,FALSE)*VLOOKUP(E15,$I$17:$J$21,2,FALSE)*VLOOKUP(F15,$I$25:$J$29,2,FALSE))</f>
        <v/>
      </c>
      <c r="I15" s="39" t="s">
        <v>115</v>
      </c>
      <c r="J15" s="39"/>
      <c r="K15" s="39"/>
      <c r="L15" s="39">
        <v>1.2E-4</v>
      </c>
      <c r="M15" s="39" t="str">
        <f t="shared" si="2"/>
        <v/>
      </c>
      <c r="N15" s="39" t="str">
        <f t="shared" si="3"/>
        <v/>
      </c>
      <c r="O15" s="115" t="str">
        <f t="shared" si="4"/>
        <v/>
      </c>
      <c r="P15" s="43"/>
    </row>
    <row r="16" spans="2:46" ht="30" customHeight="1">
      <c r="B16" s="115" t="str">
        <f t="shared" si="1"/>
        <v/>
      </c>
      <c r="C16" s="187"/>
      <c r="D16" s="188"/>
      <c r="E16" s="188"/>
      <c r="F16" s="189"/>
      <c r="G16" s="116" t="str">
        <f t="shared" si="5"/>
        <v/>
      </c>
      <c r="I16" s="117"/>
      <c r="J16" s="39"/>
      <c r="K16" s="39"/>
      <c r="L16" s="39">
        <v>1.1E-4</v>
      </c>
      <c r="M16" s="39" t="str">
        <f t="shared" ref="M16:M26" si="6">IF(G25="","",G25+L16)</f>
        <v/>
      </c>
      <c r="N16" s="39" t="str">
        <f t="shared" ref="N16:N26" si="7">IF(C25=0,"",C25)</f>
        <v/>
      </c>
      <c r="O16" s="115" t="str">
        <f t="shared" ref="O16:O26" si="8">G25</f>
        <v/>
      </c>
      <c r="P16" s="43"/>
    </row>
    <row r="17" spans="2:16" ht="30" customHeight="1">
      <c r="B17" s="115" t="str">
        <f t="shared" si="1"/>
        <v/>
      </c>
      <c r="C17" s="187"/>
      <c r="D17" s="188"/>
      <c r="E17" s="188"/>
      <c r="F17" s="189"/>
      <c r="G17" s="116" t="str">
        <f t="shared" si="5"/>
        <v/>
      </c>
      <c r="I17" s="39" t="s">
        <v>110</v>
      </c>
      <c r="J17" s="117">
        <v>5</v>
      </c>
      <c r="K17" s="39"/>
      <c r="L17" s="39">
        <v>1E-4</v>
      </c>
      <c r="M17" s="39" t="str">
        <f t="shared" si="6"/>
        <v/>
      </c>
      <c r="N17" s="39" t="str">
        <f t="shared" si="7"/>
        <v/>
      </c>
      <c r="O17" s="115" t="str">
        <f t="shared" si="8"/>
        <v/>
      </c>
      <c r="P17" s="43"/>
    </row>
    <row r="18" spans="2:16" ht="30" customHeight="1">
      <c r="B18" s="115" t="str">
        <f t="shared" si="1"/>
        <v/>
      </c>
      <c r="C18" s="187"/>
      <c r="D18" s="188"/>
      <c r="E18" s="188"/>
      <c r="F18" s="189"/>
      <c r="G18" s="116" t="str">
        <f t="shared" si="5"/>
        <v/>
      </c>
      <c r="I18" s="39" t="s">
        <v>111</v>
      </c>
      <c r="J18" s="117">
        <v>4</v>
      </c>
      <c r="K18" s="39"/>
      <c r="L18" s="39">
        <v>9.0000000000000006E-5</v>
      </c>
      <c r="M18" s="39" t="str">
        <f t="shared" si="6"/>
        <v/>
      </c>
      <c r="N18" s="39" t="str">
        <f t="shared" si="7"/>
        <v/>
      </c>
      <c r="O18" s="115" t="str">
        <f t="shared" si="8"/>
        <v/>
      </c>
      <c r="P18" s="43"/>
    </row>
    <row r="19" spans="2:16" ht="30" customHeight="1">
      <c r="B19" s="115" t="str">
        <f t="shared" si="1"/>
        <v/>
      </c>
      <c r="C19" s="187"/>
      <c r="D19" s="188"/>
      <c r="E19" s="188"/>
      <c r="F19" s="189"/>
      <c r="G19" s="116" t="str">
        <f t="shared" si="5"/>
        <v/>
      </c>
      <c r="I19" s="39" t="s">
        <v>112</v>
      </c>
      <c r="J19" s="117">
        <v>3</v>
      </c>
      <c r="K19" s="39"/>
      <c r="L19" s="39">
        <v>8.0000000000000007E-5</v>
      </c>
      <c r="M19" s="39" t="str">
        <f t="shared" si="6"/>
        <v/>
      </c>
      <c r="N19" s="39" t="str">
        <f t="shared" si="7"/>
        <v/>
      </c>
      <c r="O19" s="115" t="str">
        <f t="shared" si="8"/>
        <v/>
      </c>
      <c r="P19" s="43"/>
    </row>
    <row r="20" spans="2:16" ht="30" customHeight="1">
      <c r="B20" s="115" t="str">
        <f t="shared" si="1"/>
        <v/>
      </c>
      <c r="C20" s="187"/>
      <c r="D20" s="188"/>
      <c r="E20" s="188"/>
      <c r="F20" s="189"/>
      <c r="G20" s="116" t="str">
        <f t="shared" si="5"/>
        <v/>
      </c>
      <c r="I20" s="39" t="s">
        <v>113</v>
      </c>
      <c r="J20" s="117">
        <v>2</v>
      </c>
      <c r="K20" s="39"/>
      <c r="L20" s="39">
        <v>6.9999999999999994E-5</v>
      </c>
      <c r="M20" s="39" t="str">
        <f t="shared" si="6"/>
        <v/>
      </c>
      <c r="N20" s="39" t="str">
        <f t="shared" si="7"/>
        <v/>
      </c>
      <c r="O20" s="115" t="str">
        <f t="shared" si="8"/>
        <v/>
      </c>
      <c r="P20" s="43"/>
    </row>
    <row r="21" spans="2:16" ht="30" customHeight="1">
      <c r="B21" s="115" t="str">
        <f t="shared" si="1"/>
        <v/>
      </c>
      <c r="C21" s="187"/>
      <c r="D21" s="188"/>
      <c r="E21" s="188"/>
      <c r="F21" s="189"/>
      <c r="G21" s="116" t="str">
        <f t="shared" si="5"/>
        <v/>
      </c>
      <c r="I21" s="39" t="s">
        <v>114</v>
      </c>
      <c r="J21" s="117">
        <v>1</v>
      </c>
      <c r="K21" s="39"/>
      <c r="L21" s="39">
        <v>6.0000000000000002E-5</v>
      </c>
      <c r="M21" s="39" t="str">
        <f t="shared" si="6"/>
        <v/>
      </c>
      <c r="N21" s="39" t="str">
        <f t="shared" si="7"/>
        <v/>
      </c>
      <c r="O21" s="115" t="str">
        <f t="shared" si="8"/>
        <v/>
      </c>
      <c r="P21" s="43"/>
    </row>
    <row r="22" spans="2:16" ht="30" customHeight="1">
      <c r="B22" s="115" t="str">
        <f t="shared" si="1"/>
        <v/>
      </c>
      <c r="C22" s="187"/>
      <c r="D22" s="188"/>
      <c r="E22" s="188"/>
      <c r="F22" s="189"/>
      <c r="G22" s="116" t="str">
        <f t="shared" si="5"/>
        <v/>
      </c>
      <c r="I22" s="39"/>
      <c r="J22" s="39"/>
      <c r="K22" s="39"/>
      <c r="L22" s="39">
        <v>5.0000000000000002E-5</v>
      </c>
      <c r="M22" s="39" t="str">
        <f t="shared" si="6"/>
        <v/>
      </c>
      <c r="N22" s="39" t="str">
        <f t="shared" si="7"/>
        <v/>
      </c>
      <c r="O22" s="115" t="str">
        <f t="shared" si="8"/>
        <v/>
      </c>
      <c r="P22" s="43"/>
    </row>
    <row r="23" spans="2:16" ht="30" customHeight="1">
      <c r="B23" s="115" t="str">
        <f t="shared" si="1"/>
        <v/>
      </c>
      <c r="C23" s="187"/>
      <c r="D23" s="188"/>
      <c r="E23" s="188"/>
      <c r="F23" s="189"/>
      <c r="G23" s="116" t="str">
        <f t="shared" si="5"/>
        <v/>
      </c>
      <c r="I23" s="39" t="s">
        <v>61</v>
      </c>
      <c r="J23" s="39"/>
      <c r="K23" s="39"/>
      <c r="L23" s="39">
        <v>4.0000000000000003E-5</v>
      </c>
      <c r="M23" s="39" t="str">
        <f t="shared" si="6"/>
        <v/>
      </c>
      <c r="N23" s="39" t="str">
        <f t="shared" si="7"/>
        <v/>
      </c>
      <c r="O23" s="115" t="str">
        <f t="shared" si="8"/>
        <v/>
      </c>
      <c r="P23" s="43"/>
    </row>
    <row r="24" spans="2:16" ht="30" customHeight="1">
      <c r="B24" s="115" t="str">
        <f t="shared" si="1"/>
        <v/>
      </c>
      <c r="C24" s="187"/>
      <c r="D24" s="188"/>
      <c r="E24" s="188"/>
      <c r="F24" s="189"/>
      <c r="G24" s="116" t="str">
        <f t="shared" si="5"/>
        <v/>
      </c>
      <c r="I24" s="117"/>
      <c r="J24" s="39"/>
      <c r="K24" s="39"/>
      <c r="L24" s="39">
        <v>3.0000000000000001E-5</v>
      </c>
      <c r="M24" s="39" t="str">
        <f t="shared" si="6"/>
        <v/>
      </c>
      <c r="N24" s="39" t="str">
        <f t="shared" si="7"/>
        <v/>
      </c>
      <c r="O24" s="115" t="str">
        <f t="shared" si="8"/>
        <v/>
      </c>
      <c r="P24" s="43"/>
    </row>
    <row r="25" spans="2:16" ht="30" customHeight="1">
      <c r="B25" s="115" t="str">
        <f t="shared" si="1"/>
        <v/>
      </c>
      <c r="C25" s="187"/>
      <c r="D25" s="188"/>
      <c r="E25" s="188"/>
      <c r="F25" s="189"/>
      <c r="G25" s="116" t="str">
        <f t="shared" si="0"/>
        <v/>
      </c>
      <c r="I25" s="39" t="s">
        <v>103</v>
      </c>
      <c r="J25" s="117">
        <v>5</v>
      </c>
      <c r="K25" s="39"/>
      <c r="L25" s="39">
        <v>2.0000000000000002E-5</v>
      </c>
      <c r="M25" s="39" t="str">
        <f t="shared" si="6"/>
        <v/>
      </c>
      <c r="N25" s="39" t="str">
        <f t="shared" si="7"/>
        <v/>
      </c>
      <c r="O25" s="115" t="str">
        <f t="shared" si="8"/>
        <v/>
      </c>
      <c r="P25" s="43"/>
    </row>
    <row r="26" spans="2:16" ht="30" customHeight="1">
      <c r="B26" s="115" t="str">
        <f t="shared" si="1"/>
        <v/>
      </c>
      <c r="C26" s="187"/>
      <c r="D26" s="188"/>
      <c r="E26" s="188"/>
      <c r="F26" s="189"/>
      <c r="G26" s="116" t="str">
        <f t="shared" si="0"/>
        <v/>
      </c>
      <c r="I26" s="39" t="s">
        <v>102</v>
      </c>
      <c r="J26" s="117">
        <v>4</v>
      </c>
      <c r="K26" s="39"/>
      <c r="L26" s="39">
        <v>1.0000000000000001E-5</v>
      </c>
      <c r="M26" s="39" t="str">
        <f t="shared" si="6"/>
        <v/>
      </c>
      <c r="N26" s="39" t="str">
        <f t="shared" si="7"/>
        <v/>
      </c>
      <c r="O26" s="115" t="str">
        <f t="shared" si="8"/>
        <v/>
      </c>
      <c r="P26" s="43"/>
    </row>
    <row r="27" spans="2:16" ht="30" customHeight="1">
      <c r="B27" s="115" t="str">
        <f t="shared" si="1"/>
        <v/>
      </c>
      <c r="C27" s="187"/>
      <c r="D27" s="188"/>
      <c r="E27" s="188"/>
      <c r="F27" s="189"/>
      <c r="G27" s="116" t="str">
        <f t="shared" si="0"/>
        <v/>
      </c>
      <c r="I27" s="39" t="s">
        <v>104</v>
      </c>
      <c r="J27" s="117">
        <v>3</v>
      </c>
      <c r="K27" s="39"/>
      <c r="L27" s="39"/>
      <c r="M27" s="39"/>
      <c r="N27" s="39"/>
      <c r="O27" s="115"/>
      <c r="P27" s="43"/>
    </row>
    <row r="28" spans="2:16" ht="30" customHeight="1">
      <c r="B28" s="115" t="str">
        <f t="shared" si="1"/>
        <v/>
      </c>
      <c r="C28" s="187"/>
      <c r="D28" s="188"/>
      <c r="E28" s="188"/>
      <c r="F28" s="189"/>
      <c r="G28" s="116" t="str">
        <f t="shared" si="0"/>
        <v/>
      </c>
      <c r="I28" s="39" t="s">
        <v>105</v>
      </c>
      <c r="J28" s="117">
        <v>2</v>
      </c>
      <c r="K28" s="39"/>
      <c r="L28" s="39"/>
      <c r="M28" s="39"/>
      <c r="N28" s="39"/>
      <c r="O28" s="115"/>
      <c r="P28" s="43"/>
    </row>
    <row r="29" spans="2:16" ht="30" customHeight="1">
      <c r="B29" s="115" t="str">
        <f t="shared" si="1"/>
        <v/>
      </c>
      <c r="C29" s="187"/>
      <c r="D29" s="188"/>
      <c r="E29" s="188"/>
      <c r="F29" s="189"/>
      <c r="G29" s="116" t="str">
        <f t="shared" si="0"/>
        <v/>
      </c>
      <c r="I29" s="39" t="s">
        <v>62</v>
      </c>
      <c r="J29" s="117">
        <v>1</v>
      </c>
      <c r="K29" s="39"/>
      <c r="L29" s="39"/>
      <c r="M29" s="39"/>
      <c r="N29" s="39"/>
      <c r="O29" s="115"/>
      <c r="P29" s="43"/>
    </row>
    <row r="30" spans="2:16" ht="30" customHeight="1">
      <c r="B30" s="115" t="str">
        <f t="shared" si="1"/>
        <v/>
      </c>
      <c r="C30" s="187"/>
      <c r="D30" s="188"/>
      <c r="E30" s="188"/>
      <c r="F30" s="189"/>
      <c r="G30" s="116" t="str">
        <f t="shared" si="0"/>
        <v/>
      </c>
      <c r="O30" s="118"/>
      <c r="P30" s="43"/>
    </row>
    <row r="31" spans="2:16" ht="30" customHeight="1">
      <c r="B31" s="115" t="str">
        <f t="shared" si="1"/>
        <v/>
      </c>
      <c r="C31" s="187"/>
      <c r="D31" s="188"/>
      <c r="E31" s="188"/>
      <c r="F31" s="189"/>
      <c r="G31" s="116" t="str">
        <f t="shared" si="0"/>
        <v/>
      </c>
      <c r="O31" s="118"/>
      <c r="P31" s="43"/>
    </row>
    <row r="32" spans="2:16" ht="30" customHeight="1">
      <c r="B32" s="115" t="str">
        <f t="shared" si="1"/>
        <v/>
      </c>
      <c r="C32" s="187"/>
      <c r="D32" s="188"/>
      <c r="E32" s="188"/>
      <c r="F32" s="189"/>
      <c r="G32" s="116" t="str">
        <f t="shared" si="0"/>
        <v/>
      </c>
      <c r="O32" s="118"/>
      <c r="P32" s="43"/>
    </row>
    <row r="33" spans="2:16" ht="30" customHeight="1">
      <c r="B33" s="115" t="str">
        <f t="shared" si="1"/>
        <v/>
      </c>
      <c r="C33" s="187"/>
      <c r="D33" s="188"/>
      <c r="E33" s="188"/>
      <c r="F33" s="189"/>
      <c r="G33" s="116" t="str">
        <f t="shared" si="0"/>
        <v/>
      </c>
      <c r="O33" s="118"/>
      <c r="P33" s="43"/>
    </row>
    <row r="34" spans="2:16" ht="30" customHeight="1">
      <c r="B34" s="115" t="str">
        <f t="shared" si="1"/>
        <v/>
      </c>
      <c r="C34" s="187"/>
      <c r="D34" s="188"/>
      <c r="E34" s="188"/>
      <c r="F34" s="189"/>
      <c r="G34" s="116" t="str">
        <f t="shared" si="0"/>
        <v/>
      </c>
      <c r="O34" s="118"/>
      <c r="P34" s="43"/>
    </row>
    <row r="35" spans="2:16" ht="30" customHeight="1">
      <c r="B35" s="115" t="str">
        <f t="shared" si="1"/>
        <v/>
      </c>
      <c r="C35" s="187"/>
      <c r="D35" s="188"/>
      <c r="E35" s="188"/>
      <c r="F35" s="189"/>
      <c r="G35" s="122" t="str">
        <f t="shared" si="0"/>
        <v/>
      </c>
      <c r="O35" s="118"/>
      <c r="P35" s="43"/>
    </row>
    <row r="36" spans="2:16" ht="30" customHeight="1">
      <c r="B36" s="38"/>
      <c r="C36" s="213" t="s">
        <v>55</v>
      </c>
      <c r="D36" s="214"/>
      <c r="E36" s="215"/>
      <c r="F36" s="190" t="s">
        <v>22</v>
      </c>
      <c r="G36" s="120">
        <f>SUM(G6:G35)</f>
        <v>257</v>
      </c>
      <c r="O36" s="118"/>
      <c r="P36" s="43"/>
    </row>
    <row r="37" spans="2:16" ht="30" customHeight="1">
      <c r="B37" s="38"/>
      <c r="D37" s="37"/>
      <c r="E37" s="37"/>
      <c r="O37" s="118"/>
      <c r="P37" s="43"/>
    </row>
    <row r="38" spans="2:16" ht="30" customHeight="1">
      <c r="B38" s="38"/>
      <c r="D38" s="37"/>
      <c r="E38" s="37"/>
      <c r="O38" s="118"/>
      <c r="P38" s="43"/>
    </row>
    <row r="39" spans="2:16" ht="30" customHeight="1">
      <c r="B39" s="38"/>
      <c r="D39" s="37"/>
      <c r="E39" s="37"/>
      <c r="O39" s="118"/>
      <c r="P39" s="43"/>
    </row>
    <row r="40" spans="2:16" ht="30" customHeight="1">
      <c r="B40" s="38"/>
      <c r="D40" s="37"/>
      <c r="E40" s="37"/>
      <c r="O40" s="118"/>
      <c r="P40" s="43"/>
    </row>
    <row r="41" spans="2:16" ht="30" customHeight="1">
      <c r="B41" s="38"/>
      <c r="D41" s="37"/>
      <c r="E41" s="37"/>
      <c r="O41" s="118"/>
      <c r="P41" s="43"/>
    </row>
    <row r="42" spans="2:16" ht="30" customHeight="1">
      <c r="B42" s="38"/>
      <c r="D42" s="37"/>
      <c r="E42" s="37"/>
      <c r="O42" s="118"/>
      <c r="P42" s="43"/>
    </row>
    <row r="43" spans="2:16" ht="30" customHeight="1">
      <c r="B43" s="38"/>
      <c r="D43" s="37"/>
      <c r="E43" s="37"/>
      <c r="O43" s="118"/>
      <c r="P43" s="43"/>
    </row>
    <row r="44" spans="2:16" ht="30" customHeight="1">
      <c r="B44" s="38"/>
      <c r="D44" s="37"/>
      <c r="E44" s="37"/>
      <c r="O44" s="118"/>
      <c r="P44" s="43"/>
    </row>
    <row r="45" spans="2:16" ht="30" customHeight="1">
      <c r="B45" s="38"/>
      <c r="D45" s="37"/>
      <c r="E45" s="37"/>
      <c r="O45" s="118"/>
      <c r="P45" s="43"/>
    </row>
    <row r="46" spans="2:16" ht="30" customHeight="1">
      <c r="B46" s="38"/>
      <c r="D46" s="37"/>
      <c r="E46" s="37"/>
      <c r="O46" s="118"/>
      <c r="P46" s="43"/>
    </row>
    <row r="47" spans="2:16" ht="37.5" customHeight="1">
      <c r="B47" s="38"/>
      <c r="D47" s="37"/>
      <c r="E47" s="37"/>
      <c r="N47" s="43"/>
    </row>
    <row r="48" spans="2:16" ht="30" customHeight="1">
      <c r="B48" s="38"/>
      <c r="D48" s="37"/>
      <c r="E48" s="37"/>
      <c r="N48" s="43"/>
    </row>
    <row r="49" spans="2:14" ht="30" customHeight="1">
      <c r="B49" s="38"/>
      <c r="D49" s="37"/>
      <c r="E49" s="37"/>
      <c r="N49" s="43"/>
    </row>
    <row r="50" spans="2:14" ht="30" customHeight="1">
      <c r="B50" s="38"/>
      <c r="D50" s="37"/>
      <c r="E50" s="37"/>
      <c r="N50" s="43"/>
    </row>
    <row r="51" spans="2:14" ht="30" hidden="1" customHeight="1">
      <c r="B51" s="38"/>
      <c r="D51" s="37"/>
      <c r="E51" s="37"/>
      <c r="N51" s="43"/>
    </row>
    <row r="52" spans="2:14" ht="30" hidden="1" customHeight="1">
      <c r="B52" s="38"/>
      <c r="D52" s="37"/>
      <c r="E52" s="37"/>
      <c r="N52" s="43"/>
    </row>
    <row r="53" spans="2:14" ht="30" hidden="1" customHeight="1">
      <c r="B53" s="38"/>
      <c r="D53" s="37"/>
      <c r="E53" s="37"/>
      <c r="N53" s="43"/>
    </row>
    <row r="54" spans="2:14" ht="30" hidden="1" customHeight="1">
      <c r="B54" s="38"/>
      <c r="D54" s="37"/>
      <c r="E54" s="37"/>
      <c r="N54" s="43"/>
    </row>
    <row r="55" spans="2:14" ht="30" hidden="1" customHeight="1">
      <c r="B55" s="38"/>
      <c r="D55" s="37"/>
      <c r="E55" s="37"/>
      <c r="N55" s="43"/>
    </row>
    <row r="56" spans="2:14" ht="30" hidden="1" customHeight="1">
      <c r="D56" s="37"/>
      <c r="E56" s="37"/>
      <c r="N56" s="43"/>
    </row>
    <row r="57" spans="2:14" ht="30" hidden="1" customHeight="1">
      <c r="D57" s="37"/>
      <c r="E57" s="37"/>
      <c r="N57" s="43"/>
    </row>
    <row r="58" spans="2:14" ht="30" hidden="1" customHeight="1">
      <c r="D58" s="37"/>
      <c r="E58" s="37"/>
      <c r="N58" s="43"/>
    </row>
    <row r="59" spans="2:14" ht="30" hidden="1" customHeight="1">
      <c r="N59" s="43"/>
    </row>
    <row r="60" spans="2:14" ht="30" hidden="1" customHeight="1">
      <c r="N60" s="43"/>
    </row>
    <row r="61" spans="2:14" ht="30" hidden="1" customHeight="1">
      <c r="N61" s="43"/>
    </row>
    <row r="62" spans="2:14" ht="30" hidden="1" customHeight="1">
      <c r="N62" s="43"/>
    </row>
    <row r="63" spans="2:14" ht="30" hidden="1" customHeight="1">
      <c r="N63" s="43"/>
    </row>
    <row r="64" spans="2:14" ht="30" hidden="1" customHeight="1">
      <c r="N64" s="43"/>
    </row>
    <row r="65" spans="14:14" ht="30" hidden="1" customHeight="1">
      <c r="N65" s="43"/>
    </row>
    <row r="70" spans="14:14"/>
    <row r="71" spans="14:14"/>
    <row r="72" spans="14:14"/>
    <row r="73" spans="14:14"/>
    <row r="74" spans="14:14"/>
    <row r="75" spans="14:14"/>
    <row r="76" spans="14:14"/>
  </sheetData>
  <sheetProtection selectLockedCells="1" selectUnlockedCells="1"/>
  <autoFilter ref="C5:G5"/>
  <mergeCells count="6">
    <mergeCell ref="K1:L1"/>
    <mergeCell ref="C36:E36"/>
    <mergeCell ref="C1:D1"/>
    <mergeCell ref="E1:F1"/>
    <mergeCell ref="G1:H1"/>
    <mergeCell ref="I1:J1"/>
  </mergeCells>
  <conditionalFormatting sqref="D6:D35">
    <cfRule type="containsText" dxfId="108" priority="69" operator="containsText" text="Pouco">
      <formula>NOT(ISERROR(SEARCH("Pouco",D6)))</formula>
    </cfRule>
    <cfRule type="containsText" dxfId="107" priority="70" operator="containsText" text="Sem">
      <formula>NOT(ISERROR(SEARCH("Sem",D6)))</formula>
    </cfRule>
    <cfRule type="containsText" dxfId="106" priority="71" operator="containsText" text="Muito">
      <formula>NOT(ISERROR(SEARCH("Muito",D6)))</formula>
    </cfRule>
    <cfRule type="containsText" dxfId="105" priority="72" operator="containsText" text="Totalmente">
      <formula>NOT(ISERROR(SEARCH("Totalmente",D6)))</formula>
    </cfRule>
  </conditionalFormatting>
  <conditionalFormatting sqref="E6:E35">
    <cfRule type="containsText" dxfId="104" priority="65" operator="containsText" text="Muito fraca">
      <formula>NOT(ISERROR(SEARCH("Muito fraca",E6)))</formula>
    </cfRule>
    <cfRule type="containsText" dxfId="103" priority="66" operator="containsText" text="Fraca">
      <formula>NOT(ISERROR(SEARCH("Fraca",E6)))</formula>
    </cfRule>
    <cfRule type="containsText" dxfId="102" priority="67" operator="containsText" text="Muito forte">
      <formula>NOT(ISERROR(SEARCH("Muito forte",E6)))</formula>
    </cfRule>
    <cfRule type="containsText" dxfId="101" priority="68" operator="containsText" text="Forte">
      <formula>NOT(ISERROR(SEARCH("Forte",E6)))</formula>
    </cfRule>
  </conditionalFormatting>
  <conditionalFormatting sqref="F6:F35">
    <cfRule type="containsText" dxfId="100" priority="49" operator="containsText" text="Piora muito">
      <formula>NOT(ISERROR(SEARCH("Piora muito",F6)))</formula>
    </cfRule>
    <cfRule type="containsText" dxfId="99" priority="50" operator="containsText" text="Piora">
      <formula>NOT(ISERROR(SEARCH("Piora",F6)))</formula>
    </cfRule>
    <cfRule type="containsText" dxfId="98" priority="51" operator="containsText" text="Melhora muito">
      <formula>NOT(ISERROR(SEARCH("Melhora muito",F6)))</formula>
    </cfRule>
    <cfRule type="containsText" dxfId="97" priority="52" operator="containsText" text="Melhora">
      <formula>NOT(ISERROR(SEARCH("Melhora",F6)))</formula>
    </cfRule>
  </conditionalFormatting>
  <dataValidations count="3">
    <dataValidation type="list" allowBlank="1" showInputMessage="1" showErrorMessage="1" sqref="D6:D35">
      <formula1>$I$9:$I$13</formula1>
    </dataValidation>
    <dataValidation type="list" allowBlank="1" showInputMessage="1" showErrorMessage="1" sqref="E6:E35">
      <formula1>$I$17:$I$21</formula1>
    </dataValidation>
    <dataValidation type="list" allowBlank="1" showInputMessage="1" showErrorMessage="1" sqref="F6:F35">
      <formula1>$I$25:$I$29</formula1>
    </dataValidation>
  </dataValidations>
  <printOptions verticalCentered="1"/>
  <pageMargins left="0.23622047244094491" right="0.23622047244094491" top="0.74803149606299213" bottom="0.74803149606299213" header="0.31496062992125984" footer="0.31496062992125984"/>
  <pageSetup paperSize="9" scale="73" orientation="landscape" horizontalDpi="4294967292" verticalDpi="4294967292" r:id="rId1"/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5"/>
  <dimension ref="A1:AT72"/>
  <sheetViews>
    <sheetView showGridLines="0" zoomScale="90" zoomScaleNormal="90" zoomScalePageLayoutView="90" workbookViewId="0">
      <pane ySplit="5" topLeftCell="A6" activePane="bottomLeft" state="frozen"/>
      <selection activeCell="A3" sqref="A3:XFD3"/>
      <selection pane="bottomLeft"/>
    </sheetView>
  </sheetViews>
  <sheetFormatPr defaultColWidth="0" defaultRowHeight="0" customHeight="1" zeroHeight="1"/>
  <cols>
    <col min="1" max="1" width="2.28515625" style="39" customWidth="1"/>
    <col min="2" max="2" width="1.42578125" style="37" customWidth="1"/>
    <col min="3" max="3" width="50.7109375" style="37" customWidth="1"/>
    <col min="4" max="5" width="25.7109375" style="46" customWidth="1"/>
    <col min="6" max="6" width="25.7109375" style="37" customWidth="1"/>
    <col min="7" max="7" width="15.7109375" style="37" customWidth="1"/>
    <col min="8" max="8" width="10.42578125" style="38" customWidth="1"/>
    <col min="9" max="9" width="20.42578125" style="38" customWidth="1"/>
    <col min="10" max="13" width="8.85546875" style="38" customWidth="1"/>
    <col min="14" max="14" width="8.7109375" style="38" customWidth="1"/>
    <col min="15" max="17" width="8.85546875" style="38" customWidth="1"/>
    <col min="18" max="18" width="9.140625" style="38" customWidth="1"/>
    <col min="19" max="47" width="9.140625" style="39" hidden="1" customWidth="1"/>
    <col min="48" max="16384" width="9.140625" style="39" hidden="1"/>
  </cols>
  <sheetData>
    <row r="1" spans="2:46" s="31" customFormat="1" ht="39" customHeight="1">
      <c r="C1" s="212"/>
      <c r="D1" s="212"/>
      <c r="E1" s="212"/>
      <c r="F1" s="212"/>
      <c r="G1" s="212"/>
      <c r="H1" s="212"/>
      <c r="I1" s="212"/>
      <c r="J1" s="212"/>
      <c r="K1" s="212"/>
      <c r="L1" s="212"/>
      <c r="M1" s="32"/>
    </row>
    <row r="2" spans="2:46" s="33" customFormat="1" ht="30" customHeight="1">
      <c r="D2" s="34"/>
      <c r="E2" s="35"/>
      <c r="F2" s="35"/>
      <c r="G2" s="35"/>
      <c r="H2" s="35"/>
      <c r="I2" s="36"/>
      <c r="J2" s="36"/>
      <c r="K2" s="36"/>
      <c r="L2" s="36"/>
      <c r="M2" s="36"/>
      <c r="N2" s="36"/>
      <c r="O2" s="36"/>
      <c r="P2" s="36"/>
      <c r="Q2" s="36"/>
    </row>
    <row r="3" spans="2:46" s="181" customFormat="1" ht="44.25" customHeight="1">
      <c r="C3" s="182"/>
      <c r="E3" s="183"/>
      <c r="F3" s="183"/>
    </row>
    <row r="4" spans="2:46" ht="19.5" customHeight="1" thickBot="1">
      <c r="D4" s="37"/>
      <c r="E4" s="37"/>
    </row>
    <row r="5" spans="2:46" s="42" customFormat="1" ht="29.25" customHeight="1" thickTop="1" thickBot="1">
      <c r="B5" s="40"/>
      <c r="C5" s="113" t="s">
        <v>50</v>
      </c>
      <c r="D5" s="114" t="s">
        <v>90</v>
      </c>
      <c r="E5" s="114" t="s">
        <v>115</v>
      </c>
      <c r="F5" s="114" t="s">
        <v>61</v>
      </c>
      <c r="G5" s="114" t="s">
        <v>96</v>
      </c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2">
        <v>1</v>
      </c>
      <c r="T5" s="42">
        <v>1</v>
      </c>
      <c r="U5" s="42">
        <v>1</v>
      </c>
      <c r="V5" s="42">
        <v>1</v>
      </c>
      <c r="W5" s="42">
        <v>2</v>
      </c>
      <c r="X5" s="42">
        <v>2</v>
      </c>
      <c r="Y5" s="42">
        <v>2</v>
      </c>
      <c r="Z5" s="42">
        <v>2</v>
      </c>
      <c r="AA5" s="42">
        <v>2</v>
      </c>
      <c r="AB5" s="42">
        <v>2</v>
      </c>
      <c r="AC5" s="42">
        <v>2</v>
      </c>
      <c r="AD5" s="42">
        <v>2</v>
      </c>
      <c r="AE5" s="42">
        <v>2</v>
      </c>
      <c r="AF5" s="42">
        <v>2</v>
      </c>
      <c r="AG5" s="42">
        <v>2</v>
      </c>
      <c r="AH5" s="42">
        <v>2</v>
      </c>
      <c r="AI5" s="42">
        <v>3</v>
      </c>
      <c r="AJ5" s="42">
        <v>3</v>
      </c>
      <c r="AK5" s="42">
        <v>3</v>
      </c>
      <c r="AL5" s="42">
        <v>3</v>
      </c>
      <c r="AM5" s="42">
        <v>3</v>
      </c>
      <c r="AN5" s="42">
        <v>3</v>
      </c>
      <c r="AO5" s="42">
        <v>3</v>
      </c>
      <c r="AP5" s="42">
        <v>3</v>
      </c>
      <c r="AQ5" s="42">
        <v>3</v>
      </c>
      <c r="AR5" s="42">
        <v>3</v>
      </c>
      <c r="AS5" s="42">
        <v>3</v>
      </c>
      <c r="AT5" s="42">
        <v>3</v>
      </c>
    </row>
    <row r="6" spans="2:46" ht="30" customHeight="1" thickTop="1">
      <c r="B6" s="115">
        <v>125</v>
      </c>
      <c r="C6" s="191" t="s">
        <v>198</v>
      </c>
      <c r="D6" s="192" t="s">
        <v>95</v>
      </c>
      <c r="E6" s="192" t="s">
        <v>114</v>
      </c>
      <c r="F6" s="193" t="s">
        <v>62</v>
      </c>
      <c r="G6" s="116">
        <v>125</v>
      </c>
    </row>
    <row r="7" spans="2:46" ht="30" customHeight="1" thickBot="1">
      <c r="B7" s="115">
        <v>20</v>
      </c>
      <c r="C7" s="191" t="s">
        <v>199</v>
      </c>
      <c r="D7" s="192" t="s">
        <v>91</v>
      </c>
      <c r="E7" s="192" t="s">
        <v>114</v>
      </c>
      <c r="F7" s="193" t="s">
        <v>105</v>
      </c>
      <c r="G7" s="116">
        <v>20</v>
      </c>
      <c r="I7" s="39" t="s">
        <v>90</v>
      </c>
      <c r="J7" s="39"/>
      <c r="K7" s="39"/>
      <c r="L7" s="39">
        <v>2.0000000000000001E-4</v>
      </c>
      <c r="M7" s="39">
        <v>125.00020000000001</v>
      </c>
      <c r="N7" s="39" t="s">
        <v>198</v>
      </c>
      <c r="O7" s="115">
        <v>125</v>
      </c>
      <c r="P7" s="43"/>
    </row>
    <row r="8" spans="2:46" ht="30" customHeight="1" thickTop="1">
      <c r="B8" s="115">
        <v>6</v>
      </c>
      <c r="C8" s="191" t="s">
        <v>200</v>
      </c>
      <c r="D8" s="192" t="s">
        <v>91</v>
      </c>
      <c r="E8" s="192" t="s">
        <v>111</v>
      </c>
      <c r="F8" s="193" t="s">
        <v>104</v>
      </c>
      <c r="G8" s="116">
        <v>6</v>
      </c>
      <c r="H8" s="44"/>
      <c r="I8" s="117"/>
      <c r="J8" s="39"/>
      <c r="K8" s="39"/>
      <c r="L8" s="39">
        <v>1.9000000000000001E-4</v>
      </c>
      <c r="M8" s="39">
        <v>20.00019</v>
      </c>
      <c r="N8" s="39" t="s">
        <v>199</v>
      </c>
      <c r="O8" s="115">
        <v>20</v>
      </c>
      <c r="P8" s="43"/>
    </row>
    <row r="9" spans="2:46" ht="30" customHeight="1">
      <c r="B9" s="115">
        <v>24</v>
      </c>
      <c r="C9" s="191" t="s">
        <v>201</v>
      </c>
      <c r="D9" s="192" t="s">
        <v>92</v>
      </c>
      <c r="E9" s="192" t="s">
        <v>112</v>
      </c>
      <c r="F9" s="193" t="s">
        <v>105</v>
      </c>
      <c r="G9" s="116">
        <v>24</v>
      </c>
      <c r="H9" s="45"/>
      <c r="I9" s="39" t="s">
        <v>91</v>
      </c>
      <c r="J9" s="117">
        <v>1</v>
      </c>
      <c r="K9" s="39"/>
      <c r="L9" s="39">
        <v>1.8000000000000001E-4</v>
      </c>
      <c r="M9" s="39">
        <v>6.0001800000000003</v>
      </c>
      <c r="N9" s="39" t="s">
        <v>200</v>
      </c>
      <c r="O9" s="115">
        <v>6</v>
      </c>
      <c r="P9" s="43"/>
    </row>
    <row r="10" spans="2:46" ht="30" customHeight="1">
      <c r="B10" s="115">
        <v>75</v>
      </c>
      <c r="C10" s="191" t="s">
        <v>202</v>
      </c>
      <c r="D10" s="192" t="s">
        <v>93</v>
      </c>
      <c r="E10" s="192" t="s">
        <v>114</v>
      </c>
      <c r="F10" s="193" t="s">
        <v>62</v>
      </c>
      <c r="G10" s="116">
        <v>75</v>
      </c>
      <c r="I10" s="39" t="s">
        <v>92</v>
      </c>
      <c r="J10" s="117">
        <v>2</v>
      </c>
      <c r="K10" s="39"/>
      <c r="L10" s="39">
        <v>1.7000000000000001E-4</v>
      </c>
      <c r="M10" s="39">
        <v>24.000170000000001</v>
      </c>
      <c r="N10" s="39" t="s">
        <v>201</v>
      </c>
      <c r="O10" s="115">
        <v>24</v>
      </c>
      <c r="P10" s="43"/>
    </row>
    <row r="11" spans="2:46" ht="30" customHeight="1">
      <c r="B11" s="115">
        <v>8</v>
      </c>
      <c r="C11" s="191" t="s">
        <v>203</v>
      </c>
      <c r="D11" s="192" t="s">
        <v>94</v>
      </c>
      <c r="E11" s="192" t="s">
        <v>110</v>
      </c>
      <c r="F11" s="193" t="s">
        <v>102</v>
      </c>
      <c r="G11" s="116">
        <v>8</v>
      </c>
      <c r="I11" s="39" t="s">
        <v>93</v>
      </c>
      <c r="J11" s="117">
        <v>3</v>
      </c>
      <c r="K11" s="39"/>
      <c r="L11" s="39">
        <v>1.6000000000000001E-4</v>
      </c>
      <c r="M11" s="39">
        <v>75.000159999999994</v>
      </c>
      <c r="N11" s="39" t="s">
        <v>202</v>
      </c>
      <c r="O11" s="115">
        <v>75</v>
      </c>
      <c r="P11" s="43"/>
    </row>
    <row r="12" spans="2:46" ht="30" customHeight="1">
      <c r="B12" s="115">
        <v>20</v>
      </c>
      <c r="C12" s="191" t="s">
        <v>204</v>
      </c>
      <c r="D12" s="192" t="s">
        <v>95</v>
      </c>
      <c r="E12" s="192" t="s">
        <v>113</v>
      </c>
      <c r="F12" s="193" t="s">
        <v>103</v>
      </c>
      <c r="G12" s="116">
        <v>20</v>
      </c>
      <c r="I12" s="39" t="s">
        <v>94</v>
      </c>
      <c r="J12" s="117">
        <v>4</v>
      </c>
      <c r="K12" s="39"/>
      <c r="L12" s="39">
        <v>1.4999999999999999E-4</v>
      </c>
      <c r="M12" s="39">
        <v>8.0001499999999997</v>
      </c>
      <c r="N12" s="39" t="s">
        <v>203</v>
      </c>
      <c r="O12" s="115">
        <v>8</v>
      </c>
      <c r="P12" s="43"/>
    </row>
    <row r="13" spans="2:46" ht="30" customHeight="1">
      <c r="B13" s="115" t="s">
        <v>229</v>
      </c>
      <c r="C13" s="191"/>
      <c r="D13" s="192"/>
      <c r="E13" s="192"/>
      <c r="F13" s="193"/>
      <c r="G13" s="116" t="s">
        <v>229</v>
      </c>
      <c r="I13" s="39" t="s">
        <v>95</v>
      </c>
      <c r="J13" s="117">
        <v>5</v>
      </c>
      <c r="K13" s="39"/>
      <c r="L13" s="39">
        <v>1.3999999999999999E-4</v>
      </c>
      <c r="M13" s="39">
        <v>20.000139999999998</v>
      </c>
      <c r="N13" s="39" t="s">
        <v>204</v>
      </c>
      <c r="O13" s="115">
        <v>20</v>
      </c>
      <c r="P13" s="43"/>
    </row>
    <row r="14" spans="2:46" ht="30" customHeight="1">
      <c r="B14" s="115" t="s">
        <v>229</v>
      </c>
      <c r="C14" s="191"/>
      <c r="D14" s="192"/>
      <c r="E14" s="192"/>
      <c r="F14" s="193"/>
      <c r="G14" s="116" t="s">
        <v>229</v>
      </c>
      <c r="I14" s="39"/>
      <c r="J14" s="39"/>
      <c r="K14" s="39"/>
      <c r="L14" s="39">
        <v>1.2999999999999999E-4</v>
      </c>
      <c r="M14" s="39" t="s">
        <v>229</v>
      </c>
      <c r="N14" s="39" t="s">
        <v>229</v>
      </c>
      <c r="O14" s="115" t="s">
        <v>229</v>
      </c>
      <c r="P14" s="43"/>
    </row>
    <row r="15" spans="2:46" ht="30" customHeight="1">
      <c r="B15" s="115" t="s">
        <v>229</v>
      </c>
      <c r="C15" s="191"/>
      <c r="D15" s="192"/>
      <c r="E15" s="192"/>
      <c r="F15" s="193"/>
      <c r="G15" s="116" t="s">
        <v>229</v>
      </c>
      <c r="I15" s="39" t="s">
        <v>115</v>
      </c>
      <c r="J15" s="39"/>
      <c r="K15" s="39"/>
      <c r="L15" s="39">
        <v>1.2E-4</v>
      </c>
      <c r="M15" s="39" t="s">
        <v>229</v>
      </c>
      <c r="N15" s="39" t="s">
        <v>229</v>
      </c>
      <c r="O15" s="115" t="s">
        <v>229</v>
      </c>
      <c r="P15" s="43"/>
    </row>
    <row r="16" spans="2:46" ht="30" customHeight="1">
      <c r="B16" s="115" t="s">
        <v>229</v>
      </c>
      <c r="C16" s="191"/>
      <c r="D16" s="192"/>
      <c r="E16" s="192"/>
      <c r="F16" s="193"/>
      <c r="G16" s="116" t="s">
        <v>229</v>
      </c>
      <c r="I16" s="117"/>
      <c r="J16" s="39"/>
      <c r="K16" s="39"/>
      <c r="L16" s="39">
        <v>1.1E-4</v>
      </c>
      <c r="M16" s="39" t="s">
        <v>229</v>
      </c>
      <c r="N16" s="39" t="s">
        <v>229</v>
      </c>
      <c r="O16" s="115" t="s">
        <v>229</v>
      </c>
      <c r="P16" s="43"/>
    </row>
    <row r="17" spans="2:16" ht="30" customHeight="1">
      <c r="B17" s="115" t="s">
        <v>229</v>
      </c>
      <c r="C17" s="191"/>
      <c r="D17" s="192"/>
      <c r="E17" s="192"/>
      <c r="F17" s="193"/>
      <c r="G17" s="116" t="s">
        <v>229</v>
      </c>
      <c r="I17" s="39" t="s">
        <v>110</v>
      </c>
      <c r="J17" s="117">
        <v>1</v>
      </c>
      <c r="K17" s="39"/>
      <c r="L17" s="39">
        <v>1E-4</v>
      </c>
      <c r="M17" s="39" t="s">
        <v>229</v>
      </c>
      <c r="N17" s="39" t="s">
        <v>229</v>
      </c>
      <c r="O17" s="115" t="s">
        <v>229</v>
      </c>
      <c r="P17" s="43"/>
    </row>
    <row r="18" spans="2:16" ht="30" customHeight="1">
      <c r="B18" s="115" t="s">
        <v>229</v>
      </c>
      <c r="C18" s="191"/>
      <c r="D18" s="192"/>
      <c r="E18" s="192"/>
      <c r="F18" s="193"/>
      <c r="G18" s="116" t="s">
        <v>229</v>
      </c>
      <c r="I18" s="39" t="s">
        <v>111</v>
      </c>
      <c r="J18" s="117">
        <v>2</v>
      </c>
      <c r="K18" s="39"/>
      <c r="L18" s="39">
        <v>9.0000000000000006E-5</v>
      </c>
      <c r="M18" s="39" t="s">
        <v>229</v>
      </c>
      <c r="N18" s="39" t="s">
        <v>229</v>
      </c>
      <c r="O18" s="115" t="s">
        <v>229</v>
      </c>
      <c r="P18" s="43"/>
    </row>
    <row r="19" spans="2:16" ht="30" customHeight="1">
      <c r="B19" s="115" t="s">
        <v>229</v>
      </c>
      <c r="C19" s="191"/>
      <c r="D19" s="192"/>
      <c r="E19" s="192"/>
      <c r="F19" s="193"/>
      <c r="G19" s="116" t="s">
        <v>229</v>
      </c>
      <c r="I19" s="39" t="s">
        <v>112</v>
      </c>
      <c r="J19" s="117">
        <v>3</v>
      </c>
      <c r="K19" s="39"/>
      <c r="L19" s="39">
        <v>8.0000000000000007E-5</v>
      </c>
      <c r="M19" s="39" t="s">
        <v>229</v>
      </c>
      <c r="N19" s="39" t="s">
        <v>229</v>
      </c>
      <c r="O19" s="115" t="s">
        <v>229</v>
      </c>
      <c r="P19" s="43"/>
    </row>
    <row r="20" spans="2:16" ht="30" customHeight="1">
      <c r="B20" s="115" t="s">
        <v>229</v>
      </c>
      <c r="C20" s="191"/>
      <c r="D20" s="192"/>
      <c r="E20" s="192"/>
      <c r="F20" s="193"/>
      <c r="G20" s="116" t="s">
        <v>229</v>
      </c>
      <c r="I20" s="39" t="s">
        <v>113</v>
      </c>
      <c r="J20" s="117">
        <v>4</v>
      </c>
      <c r="K20" s="39"/>
      <c r="L20" s="39">
        <v>6.9999999999999994E-5</v>
      </c>
      <c r="M20" s="39" t="s">
        <v>229</v>
      </c>
      <c r="N20" s="39" t="s">
        <v>229</v>
      </c>
      <c r="O20" s="115" t="s">
        <v>229</v>
      </c>
      <c r="P20" s="43"/>
    </row>
    <row r="21" spans="2:16" ht="30" customHeight="1">
      <c r="B21" s="115" t="s">
        <v>229</v>
      </c>
      <c r="C21" s="191"/>
      <c r="D21" s="192"/>
      <c r="E21" s="192"/>
      <c r="F21" s="193"/>
      <c r="G21" s="116" t="s">
        <v>229</v>
      </c>
      <c r="I21" s="39" t="s">
        <v>114</v>
      </c>
      <c r="J21" s="117">
        <v>5</v>
      </c>
      <c r="K21" s="39"/>
      <c r="L21" s="39">
        <v>6.0000000000000002E-5</v>
      </c>
      <c r="M21" s="39" t="s">
        <v>229</v>
      </c>
      <c r="N21" s="39" t="s">
        <v>229</v>
      </c>
      <c r="O21" s="115" t="s">
        <v>229</v>
      </c>
      <c r="P21" s="43"/>
    </row>
    <row r="22" spans="2:16" ht="30" customHeight="1">
      <c r="B22" s="115" t="s">
        <v>229</v>
      </c>
      <c r="C22" s="191"/>
      <c r="D22" s="192"/>
      <c r="E22" s="192"/>
      <c r="F22" s="193"/>
      <c r="G22" s="116" t="s">
        <v>229</v>
      </c>
      <c r="I22" s="39"/>
      <c r="J22" s="39"/>
      <c r="K22" s="39"/>
      <c r="L22" s="39">
        <v>5.0000000000000002E-5</v>
      </c>
      <c r="M22" s="39" t="s">
        <v>229</v>
      </c>
      <c r="N22" s="39" t="s">
        <v>229</v>
      </c>
      <c r="O22" s="115" t="s">
        <v>229</v>
      </c>
      <c r="P22" s="43"/>
    </row>
    <row r="23" spans="2:16" ht="30" customHeight="1">
      <c r="B23" s="115" t="s">
        <v>229</v>
      </c>
      <c r="C23" s="191"/>
      <c r="D23" s="192"/>
      <c r="E23" s="192"/>
      <c r="F23" s="193"/>
      <c r="G23" s="116" t="s">
        <v>229</v>
      </c>
      <c r="I23" s="39" t="s">
        <v>61</v>
      </c>
      <c r="J23" s="39"/>
      <c r="K23" s="39"/>
      <c r="L23" s="39">
        <v>4.0000000000000003E-5</v>
      </c>
      <c r="M23" s="39" t="s">
        <v>229</v>
      </c>
      <c r="N23" s="39" t="s">
        <v>229</v>
      </c>
      <c r="O23" s="115" t="s">
        <v>229</v>
      </c>
      <c r="P23" s="43"/>
    </row>
    <row r="24" spans="2:16" ht="30" customHeight="1">
      <c r="B24" s="115" t="s">
        <v>229</v>
      </c>
      <c r="C24" s="191"/>
      <c r="D24" s="192"/>
      <c r="E24" s="192"/>
      <c r="F24" s="193"/>
      <c r="G24" s="116" t="s">
        <v>229</v>
      </c>
      <c r="I24" s="117"/>
      <c r="J24" s="39"/>
      <c r="K24" s="39"/>
      <c r="L24" s="39">
        <v>3.0000000000000001E-5</v>
      </c>
      <c r="M24" s="39" t="s">
        <v>229</v>
      </c>
      <c r="N24" s="39" t="s">
        <v>229</v>
      </c>
      <c r="O24" s="115" t="s">
        <v>229</v>
      </c>
      <c r="P24" s="43"/>
    </row>
    <row r="25" spans="2:16" ht="30" customHeight="1">
      <c r="B25" s="115" t="s">
        <v>229</v>
      </c>
      <c r="C25" s="191"/>
      <c r="D25" s="192"/>
      <c r="E25" s="192"/>
      <c r="F25" s="193"/>
      <c r="G25" s="116" t="s">
        <v>229</v>
      </c>
      <c r="I25" s="39" t="s">
        <v>103</v>
      </c>
      <c r="J25" s="117">
        <v>1</v>
      </c>
      <c r="K25" s="39"/>
      <c r="L25" s="39">
        <v>2.0000000000000002E-5</v>
      </c>
      <c r="M25" s="39" t="s">
        <v>229</v>
      </c>
      <c r="N25" s="39" t="s">
        <v>229</v>
      </c>
      <c r="O25" s="115" t="s">
        <v>229</v>
      </c>
      <c r="P25" s="43"/>
    </row>
    <row r="26" spans="2:16" ht="30" customHeight="1">
      <c r="B26" s="115" t="s">
        <v>229</v>
      </c>
      <c r="C26" s="191"/>
      <c r="D26" s="192"/>
      <c r="E26" s="192"/>
      <c r="F26" s="193"/>
      <c r="G26" s="116" t="s">
        <v>229</v>
      </c>
      <c r="I26" s="39" t="s">
        <v>102</v>
      </c>
      <c r="J26" s="117">
        <v>2</v>
      </c>
      <c r="K26" s="39"/>
      <c r="L26" s="39">
        <v>1.0000000000000001E-5</v>
      </c>
      <c r="M26" s="39" t="s">
        <v>229</v>
      </c>
      <c r="N26" s="39" t="s">
        <v>229</v>
      </c>
      <c r="O26" s="115" t="s">
        <v>229</v>
      </c>
      <c r="P26" s="43"/>
    </row>
    <row r="27" spans="2:16" ht="30" customHeight="1">
      <c r="B27" s="115" t="s">
        <v>229</v>
      </c>
      <c r="C27" s="191"/>
      <c r="D27" s="192"/>
      <c r="E27" s="192"/>
      <c r="F27" s="193"/>
      <c r="G27" s="116" t="s">
        <v>229</v>
      </c>
      <c r="I27" s="39" t="s">
        <v>104</v>
      </c>
      <c r="J27" s="117">
        <v>3</v>
      </c>
      <c r="K27" s="39"/>
      <c r="L27" s="39"/>
      <c r="M27" s="39"/>
      <c r="N27" s="39"/>
      <c r="O27" s="115"/>
      <c r="P27" s="43"/>
    </row>
    <row r="28" spans="2:16" ht="30" customHeight="1">
      <c r="B28" s="115" t="s">
        <v>229</v>
      </c>
      <c r="C28" s="191"/>
      <c r="D28" s="192"/>
      <c r="E28" s="192"/>
      <c r="F28" s="193"/>
      <c r="G28" s="116" t="s">
        <v>229</v>
      </c>
      <c r="I28" s="39" t="s">
        <v>105</v>
      </c>
      <c r="J28" s="117">
        <v>4</v>
      </c>
      <c r="K28" s="39"/>
      <c r="L28" s="39"/>
      <c r="M28" s="39"/>
      <c r="N28" s="39"/>
      <c r="O28" s="115"/>
      <c r="P28" s="43"/>
    </row>
    <row r="29" spans="2:16" ht="30" customHeight="1">
      <c r="B29" s="115" t="s">
        <v>229</v>
      </c>
      <c r="C29" s="191"/>
      <c r="D29" s="192"/>
      <c r="E29" s="192"/>
      <c r="F29" s="193"/>
      <c r="G29" s="116" t="s">
        <v>229</v>
      </c>
      <c r="I29" s="39" t="s">
        <v>62</v>
      </c>
      <c r="J29" s="117">
        <v>5</v>
      </c>
      <c r="K29" s="39"/>
      <c r="L29" s="39"/>
      <c r="M29" s="39"/>
      <c r="N29" s="39"/>
      <c r="O29" s="115"/>
      <c r="P29" s="43"/>
    </row>
    <row r="30" spans="2:16" ht="30" customHeight="1">
      <c r="B30" s="115" t="s">
        <v>229</v>
      </c>
      <c r="C30" s="191"/>
      <c r="D30" s="192"/>
      <c r="E30" s="192"/>
      <c r="F30" s="193"/>
      <c r="G30" s="116" t="s">
        <v>229</v>
      </c>
      <c r="O30" s="118"/>
      <c r="P30" s="43"/>
    </row>
    <row r="31" spans="2:16" ht="30" customHeight="1">
      <c r="B31" s="115" t="s">
        <v>229</v>
      </c>
      <c r="C31" s="191"/>
      <c r="D31" s="192"/>
      <c r="E31" s="192"/>
      <c r="F31" s="193"/>
      <c r="G31" s="116" t="s">
        <v>229</v>
      </c>
      <c r="O31" s="118"/>
      <c r="P31" s="43"/>
    </row>
    <row r="32" spans="2:16" ht="30" customHeight="1">
      <c r="B32" s="115" t="s">
        <v>229</v>
      </c>
      <c r="C32" s="191"/>
      <c r="D32" s="192"/>
      <c r="E32" s="192"/>
      <c r="F32" s="193"/>
      <c r="G32" s="116" t="s">
        <v>229</v>
      </c>
      <c r="O32" s="118"/>
      <c r="P32" s="43"/>
    </row>
    <row r="33" spans="2:16" ht="30" customHeight="1">
      <c r="B33" s="115" t="s">
        <v>229</v>
      </c>
      <c r="C33" s="191"/>
      <c r="D33" s="192"/>
      <c r="E33" s="192"/>
      <c r="F33" s="193"/>
      <c r="G33" s="116" t="s">
        <v>229</v>
      </c>
      <c r="O33" s="118"/>
      <c r="P33" s="43"/>
    </row>
    <row r="34" spans="2:16" ht="30" customHeight="1">
      <c r="B34" s="115" t="s">
        <v>229</v>
      </c>
      <c r="C34" s="191"/>
      <c r="D34" s="192"/>
      <c r="E34" s="192"/>
      <c r="F34" s="193"/>
      <c r="G34" s="116" t="s">
        <v>229</v>
      </c>
      <c r="O34" s="118"/>
      <c r="P34" s="43"/>
    </row>
    <row r="35" spans="2:16" ht="30" customHeight="1">
      <c r="B35" s="115" t="s">
        <v>229</v>
      </c>
      <c r="C35" s="191"/>
      <c r="D35" s="192"/>
      <c r="E35" s="192"/>
      <c r="F35" s="193"/>
      <c r="G35" s="116" t="s">
        <v>229</v>
      </c>
      <c r="O35" s="118"/>
      <c r="P35" s="43"/>
    </row>
    <row r="36" spans="2:16" ht="30" customHeight="1">
      <c r="B36" s="38"/>
      <c r="C36" s="216" t="s">
        <v>56</v>
      </c>
      <c r="D36" s="217"/>
      <c r="E36" s="218"/>
      <c r="F36" s="119" t="s">
        <v>22</v>
      </c>
      <c r="G36" s="120">
        <v>278</v>
      </c>
      <c r="O36" s="118"/>
      <c r="P36" s="43"/>
    </row>
    <row r="37" spans="2:16" ht="30" customHeight="1">
      <c r="B37" s="38"/>
      <c r="D37" s="37"/>
      <c r="E37" s="37"/>
      <c r="O37" s="118"/>
      <c r="P37" s="43"/>
    </row>
    <row r="38" spans="2:16" ht="30" customHeight="1">
      <c r="B38" s="38"/>
      <c r="D38" s="37"/>
      <c r="E38" s="37"/>
      <c r="O38" s="118"/>
      <c r="P38" s="43"/>
    </row>
    <row r="39" spans="2:16" ht="30" customHeight="1">
      <c r="B39" s="38"/>
      <c r="D39" s="37"/>
      <c r="E39" s="37"/>
      <c r="O39" s="118"/>
      <c r="P39" s="43"/>
    </row>
    <row r="40" spans="2:16" ht="30" customHeight="1">
      <c r="B40" s="38"/>
      <c r="D40" s="37"/>
      <c r="E40" s="37"/>
      <c r="O40" s="118"/>
      <c r="P40" s="43"/>
    </row>
    <row r="41" spans="2:16" ht="30" customHeight="1">
      <c r="B41" s="38"/>
      <c r="D41" s="37"/>
      <c r="E41" s="37"/>
      <c r="O41" s="118"/>
      <c r="P41" s="43"/>
    </row>
    <row r="42" spans="2:16" ht="30" customHeight="1">
      <c r="B42" s="38"/>
      <c r="D42" s="37"/>
      <c r="E42" s="37"/>
      <c r="O42" s="118"/>
      <c r="P42" s="43"/>
    </row>
    <row r="43" spans="2:16" ht="30" customHeight="1">
      <c r="B43" s="38"/>
      <c r="D43" s="37"/>
      <c r="E43" s="37"/>
      <c r="O43" s="118"/>
      <c r="P43" s="43"/>
    </row>
    <row r="44" spans="2:16" ht="30" customHeight="1">
      <c r="B44" s="38"/>
      <c r="D44" s="37"/>
      <c r="E44" s="37"/>
      <c r="O44" s="118"/>
      <c r="P44" s="43"/>
    </row>
    <row r="45" spans="2:16" ht="30" customHeight="1">
      <c r="B45" s="38"/>
      <c r="D45" s="37"/>
      <c r="E45" s="37"/>
      <c r="O45" s="118"/>
      <c r="P45" s="43"/>
    </row>
    <row r="46" spans="2:16" ht="30" customHeight="1">
      <c r="B46" s="38"/>
      <c r="D46" s="37"/>
      <c r="E46" s="37"/>
      <c r="O46" s="118"/>
      <c r="P46" s="43"/>
    </row>
    <row r="47" spans="2:16" ht="37.5" customHeight="1">
      <c r="B47" s="38"/>
      <c r="D47" s="37"/>
      <c r="E47" s="37"/>
      <c r="N47" s="43"/>
    </row>
    <row r="48" spans="2:16" ht="30" customHeight="1">
      <c r="B48" s="38"/>
      <c r="D48" s="37"/>
      <c r="E48" s="37"/>
      <c r="N48" s="43"/>
    </row>
    <row r="49" spans="2:14" ht="30" customHeight="1">
      <c r="B49" s="38"/>
      <c r="D49" s="37"/>
      <c r="E49" s="37"/>
      <c r="N49" s="43"/>
    </row>
    <row r="50" spans="2:14" ht="30" customHeight="1">
      <c r="B50" s="38"/>
      <c r="D50" s="37"/>
      <c r="E50" s="37"/>
      <c r="N50" s="43"/>
    </row>
    <row r="51" spans="2:14" ht="30" hidden="1" customHeight="1">
      <c r="B51" s="38"/>
      <c r="D51" s="37"/>
      <c r="E51" s="37"/>
      <c r="N51" s="43"/>
    </row>
    <row r="52" spans="2:14" ht="30" hidden="1" customHeight="1">
      <c r="B52" s="38"/>
      <c r="D52" s="37"/>
      <c r="E52" s="37"/>
      <c r="N52" s="43"/>
    </row>
    <row r="53" spans="2:14" ht="30" hidden="1" customHeight="1">
      <c r="B53" s="38"/>
      <c r="D53" s="37"/>
      <c r="E53" s="37"/>
      <c r="N53" s="43"/>
    </row>
    <row r="54" spans="2:14" ht="30" hidden="1" customHeight="1">
      <c r="B54" s="38"/>
      <c r="D54" s="37"/>
      <c r="E54" s="37"/>
      <c r="N54" s="43"/>
    </row>
    <row r="55" spans="2:14" ht="30" hidden="1" customHeight="1">
      <c r="B55" s="38"/>
      <c r="D55" s="37"/>
      <c r="E55" s="37"/>
      <c r="N55" s="43"/>
    </row>
    <row r="56" spans="2:14" ht="30" hidden="1" customHeight="1">
      <c r="D56" s="37"/>
      <c r="E56" s="37"/>
      <c r="N56" s="43"/>
    </row>
    <row r="57" spans="2:14" ht="30" hidden="1" customHeight="1">
      <c r="D57" s="37"/>
      <c r="E57" s="37"/>
      <c r="N57" s="43"/>
    </row>
    <row r="58" spans="2:14" ht="30" hidden="1" customHeight="1">
      <c r="D58" s="37"/>
      <c r="E58" s="37"/>
      <c r="N58" s="43"/>
    </row>
    <row r="59" spans="2:14" ht="30" hidden="1" customHeight="1">
      <c r="N59" s="43"/>
    </row>
    <row r="60" spans="2:14" ht="30" hidden="1" customHeight="1">
      <c r="N60" s="43"/>
    </row>
    <row r="61" spans="2:14" ht="30" hidden="1" customHeight="1">
      <c r="N61" s="43"/>
    </row>
    <row r="62" spans="2:14" ht="30" hidden="1" customHeight="1">
      <c r="N62" s="43"/>
    </row>
    <row r="63" spans="2:14" ht="30" hidden="1" customHeight="1">
      <c r="N63" s="43"/>
    </row>
    <row r="64" spans="2:14" ht="30" hidden="1" customHeight="1">
      <c r="N64" s="43"/>
    </row>
    <row r="65" spans="14:14" ht="30" hidden="1" customHeight="1">
      <c r="N65" s="43"/>
    </row>
    <row r="66" spans="14:14" ht="15" hidden="1"/>
    <row r="67" spans="14:14" ht="15" hidden="1"/>
    <row r="68" spans="14:14" ht="15" hidden="1"/>
    <row r="69" spans="14:14" ht="15" hidden="1"/>
    <row r="70" spans="14:14" ht="15" customHeight="1"/>
    <row r="71" spans="14:14" ht="15" customHeight="1"/>
    <row r="72" spans="14:14" ht="15" customHeight="1"/>
  </sheetData>
  <sheetProtection selectLockedCells="1" selectUnlockedCells="1"/>
  <autoFilter ref="C5:G5"/>
  <mergeCells count="6">
    <mergeCell ref="K1:L1"/>
    <mergeCell ref="C36:E36"/>
    <mergeCell ref="C1:D1"/>
    <mergeCell ref="E1:F1"/>
    <mergeCell ref="G1:H1"/>
    <mergeCell ref="I1:J1"/>
  </mergeCells>
  <conditionalFormatting sqref="D6:D35">
    <cfRule type="containsText" dxfId="96" priority="9" operator="containsText" text="Pouco">
      <formula>NOT(ISERROR(SEARCH("Pouco",D6)))</formula>
    </cfRule>
    <cfRule type="containsText" dxfId="95" priority="10" operator="containsText" text="Sem">
      <formula>NOT(ISERROR(SEARCH("Sem",D6)))</formula>
    </cfRule>
    <cfRule type="containsText" dxfId="94" priority="11" operator="containsText" text="Muito">
      <formula>NOT(ISERROR(SEARCH("Muito",D6)))</formula>
    </cfRule>
    <cfRule type="containsText" dxfId="93" priority="12" operator="containsText" text="Totalmente">
      <formula>NOT(ISERROR(SEARCH("Totalmente",D6)))</formula>
    </cfRule>
  </conditionalFormatting>
  <conditionalFormatting sqref="E6:E35">
    <cfRule type="containsText" dxfId="92" priority="5" operator="containsText" text="Muito fraca">
      <formula>NOT(ISERROR(SEARCH("Muito fraca",E6)))</formula>
    </cfRule>
    <cfRule type="containsText" dxfId="91" priority="6" operator="containsText" text="Fraca">
      <formula>NOT(ISERROR(SEARCH("Fraca",E6)))</formula>
    </cfRule>
    <cfRule type="containsText" dxfId="90" priority="7" operator="containsText" text="Muito forte">
      <formula>NOT(ISERROR(SEARCH("Muito forte",E6)))</formula>
    </cfRule>
    <cfRule type="containsText" dxfId="89" priority="8" operator="containsText" text="Forte">
      <formula>NOT(ISERROR(SEARCH("Forte",E6)))</formula>
    </cfRule>
  </conditionalFormatting>
  <conditionalFormatting sqref="F6:F35">
    <cfRule type="containsText" dxfId="88" priority="1" operator="containsText" text="Piora muito">
      <formula>NOT(ISERROR(SEARCH("Piora muito",F6)))</formula>
    </cfRule>
    <cfRule type="containsText" dxfId="87" priority="2" operator="containsText" text="Piora">
      <formula>NOT(ISERROR(SEARCH("Piora",F6)))</formula>
    </cfRule>
    <cfRule type="containsText" dxfId="86" priority="3" operator="containsText" text="Melhora muito">
      <formula>NOT(ISERROR(SEARCH("Melhora muito",F6)))</formula>
    </cfRule>
    <cfRule type="containsText" dxfId="85" priority="4" operator="containsText" text="Melhora">
      <formula>NOT(ISERROR(SEARCH("Melhora",F6)))</formula>
    </cfRule>
  </conditionalFormatting>
  <dataValidations count="3">
    <dataValidation type="list" allowBlank="1" showInputMessage="1" showErrorMessage="1" sqref="D6:D35">
      <formula1>$I$9:$I$13</formula1>
    </dataValidation>
    <dataValidation type="list" allowBlank="1" showInputMessage="1" showErrorMessage="1" sqref="F6:F35">
      <formula1>$I$25:$I$29</formula1>
    </dataValidation>
    <dataValidation type="list" allowBlank="1" showInputMessage="1" showErrorMessage="1" sqref="E6:E35">
      <formula1>$I$17:$I$21</formula1>
    </dataValidation>
  </dataValidations>
  <printOptions verticalCentered="1"/>
  <pageMargins left="0.23622047244094491" right="0.23622047244094491" top="0.74803149606299213" bottom="0.74803149606299213" header="0.31496062992125984" footer="0.31496062992125984"/>
  <pageSetup paperSize="9" scale="73" orientation="landscape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6"/>
  <dimension ref="A1:AU78"/>
  <sheetViews>
    <sheetView showGridLines="0" zoomScale="90" zoomScaleNormal="90" zoomScalePageLayoutView="90" workbookViewId="0">
      <pane ySplit="5" topLeftCell="A6" activePane="bottomLeft" state="frozen"/>
      <selection activeCell="C8" sqref="C8"/>
      <selection pane="bottomLeft"/>
    </sheetView>
  </sheetViews>
  <sheetFormatPr defaultColWidth="0" defaultRowHeight="15" zeroHeight="1"/>
  <cols>
    <col min="1" max="1" width="2.28515625" style="37" customWidth="1"/>
    <col min="2" max="2" width="1.42578125" style="37" customWidth="1"/>
    <col min="3" max="3" width="50.7109375" style="37" customWidth="1"/>
    <col min="4" max="5" width="25.7109375" style="46" customWidth="1"/>
    <col min="6" max="6" width="25.7109375" style="37" customWidth="1"/>
    <col min="7" max="7" width="15.7109375" style="37" customWidth="1"/>
    <col min="8" max="8" width="10.42578125" style="38" customWidth="1"/>
    <col min="9" max="9" width="20.42578125" style="38" customWidth="1"/>
    <col min="10" max="13" width="8.85546875" style="38" customWidth="1"/>
    <col min="14" max="14" width="8.7109375" style="38" customWidth="1"/>
    <col min="15" max="17" width="8.85546875" style="38" customWidth="1"/>
    <col min="18" max="18" width="9.140625" style="38" customWidth="1"/>
    <col min="19" max="47" width="9.140625" style="39" hidden="1" customWidth="1"/>
    <col min="48" max="16384" width="9.140625" style="37" hidden="1"/>
  </cols>
  <sheetData>
    <row r="1" spans="2:47" s="31" customFormat="1" ht="39" customHeight="1">
      <c r="C1" s="212"/>
      <c r="D1" s="212"/>
      <c r="E1" s="212"/>
      <c r="F1" s="212"/>
      <c r="G1" s="212"/>
      <c r="H1" s="212"/>
      <c r="I1" s="212"/>
      <c r="J1" s="212"/>
      <c r="K1" s="212"/>
      <c r="L1" s="212"/>
      <c r="M1" s="32"/>
    </row>
    <row r="2" spans="2:47" s="33" customFormat="1" ht="30" customHeight="1">
      <c r="D2" s="34"/>
      <c r="E2" s="35"/>
      <c r="F2" s="35"/>
      <c r="G2" s="35"/>
      <c r="H2" s="35"/>
      <c r="I2" s="36"/>
      <c r="J2" s="36"/>
      <c r="K2" s="36"/>
      <c r="L2" s="36"/>
      <c r="M2" s="36"/>
      <c r="N2" s="36"/>
      <c r="O2" s="36"/>
      <c r="P2" s="36"/>
      <c r="Q2" s="36"/>
    </row>
    <row r="3" spans="2:47" s="181" customFormat="1" ht="44.25" customHeight="1">
      <c r="C3" s="182"/>
      <c r="E3" s="183"/>
      <c r="F3" s="183"/>
    </row>
    <row r="4" spans="2:47" ht="19.5" customHeight="1" thickBot="1">
      <c r="D4" s="37"/>
      <c r="E4" s="37"/>
    </row>
    <row r="5" spans="2:47" s="40" customFormat="1" ht="30" customHeight="1" thickTop="1" thickBot="1">
      <c r="C5" s="113" t="s">
        <v>50</v>
      </c>
      <c r="D5" s="114" t="s">
        <v>90</v>
      </c>
      <c r="E5" s="114" t="s">
        <v>60</v>
      </c>
      <c r="F5" s="114" t="s">
        <v>61</v>
      </c>
      <c r="G5" s="114" t="s">
        <v>96</v>
      </c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2">
        <v>1</v>
      </c>
      <c r="T5" s="42">
        <v>1</v>
      </c>
      <c r="U5" s="42">
        <v>1</v>
      </c>
      <c r="V5" s="42">
        <v>1</v>
      </c>
      <c r="W5" s="42">
        <v>2</v>
      </c>
      <c r="X5" s="42">
        <v>2</v>
      </c>
      <c r="Y5" s="42">
        <v>2</v>
      </c>
      <c r="Z5" s="42">
        <v>2</v>
      </c>
      <c r="AA5" s="42">
        <v>2</v>
      </c>
      <c r="AB5" s="42">
        <v>2</v>
      </c>
      <c r="AC5" s="42">
        <v>2</v>
      </c>
      <c r="AD5" s="42">
        <v>2</v>
      </c>
      <c r="AE5" s="42">
        <v>2</v>
      </c>
      <c r="AF5" s="42">
        <v>2</v>
      </c>
      <c r="AG5" s="42">
        <v>2</v>
      </c>
      <c r="AH5" s="42">
        <v>2</v>
      </c>
      <c r="AI5" s="42">
        <v>3</v>
      </c>
      <c r="AJ5" s="42">
        <v>3</v>
      </c>
      <c r="AK5" s="42">
        <v>3</v>
      </c>
      <c r="AL5" s="42">
        <v>3</v>
      </c>
      <c r="AM5" s="42">
        <v>3</v>
      </c>
      <c r="AN5" s="42">
        <v>3</v>
      </c>
      <c r="AO5" s="42">
        <v>3</v>
      </c>
      <c r="AP5" s="42">
        <v>3</v>
      </c>
      <c r="AQ5" s="42">
        <v>3</v>
      </c>
      <c r="AR5" s="42">
        <v>3</v>
      </c>
      <c r="AS5" s="42">
        <v>3</v>
      </c>
      <c r="AT5" s="42">
        <v>3</v>
      </c>
      <c r="AU5" s="42"/>
    </row>
    <row r="6" spans="2:47" ht="30" customHeight="1" thickTop="1">
      <c r="B6" s="115">
        <v>10</v>
      </c>
      <c r="C6" s="191" t="s">
        <v>205</v>
      </c>
      <c r="D6" s="192" t="s">
        <v>91</v>
      </c>
      <c r="E6" s="192" t="s">
        <v>101</v>
      </c>
      <c r="F6" s="193" t="s">
        <v>105</v>
      </c>
      <c r="G6" s="116">
        <v>10</v>
      </c>
    </row>
    <row r="7" spans="2:47" ht="30" customHeight="1" thickBot="1">
      <c r="B7" s="115">
        <v>6</v>
      </c>
      <c r="C7" s="191" t="s">
        <v>206</v>
      </c>
      <c r="D7" s="192" t="s">
        <v>91</v>
      </c>
      <c r="E7" s="192" t="s">
        <v>98</v>
      </c>
      <c r="F7" s="193" t="s">
        <v>104</v>
      </c>
      <c r="G7" s="116">
        <v>6</v>
      </c>
      <c r="I7" s="39" t="s">
        <v>90</v>
      </c>
      <c r="J7" s="39"/>
      <c r="K7" s="39"/>
      <c r="L7" s="39">
        <v>2.0000000000000001E-4</v>
      </c>
      <c r="M7" s="39">
        <v>10.00019</v>
      </c>
      <c r="N7" s="39" t="s">
        <v>205</v>
      </c>
      <c r="O7" s="115">
        <v>10</v>
      </c>
      <c r="P7" s="43"/>
    </row>
    <row r="8" spans="2:47" ht="30" customHeight="1" thickTop="1">
      <c r="B8" s="115">
        <v>12</v>
      </c>
      <c r="C8" s="191" t="s">
        <v>207</v>
      </c>
      <c r="D8" s="192" t="s">
        <v>92</v>
      </c>
      <c r="E8" s="192" t="s">
        <v>99</v>
      </c>
      <c r="F8" s="193" t="s">
        <v>105</v>
      </c>
      <c r="G8" s="116">
        <v>12</v>
      </c>
      <c r="H8" s="44"/>
      <c r="I8" s="117"/>
      <c r="J8" s="39"/>
      <c r="K8" s="39"/>
      <c r="L8" s="39">
        <v>1.9000000000000001E-4</v>
      </c>
      <c r="M8" s="39">
        <v>6.0001800000000003</v>
      </c>
      <c r="N8" s="39" t="s">
        <v>206</v>
      </c>
      <c r="O8" s="115">
        <v>6</v>
      </c>
      <c r="P8" s="43"/>
    </row>
    <row r="9" spans="2:47" ht="30" customHeight="1">
      <c r="B9" s="115">
        <v>25</v>
      </c>
      <c r="C9" s="191" t="s">
        <v>208</v>
      </c>
      <c r="D9" s="192" t="s">
        <v>95</v>
      </c>
      <c r="E9" s="192" t="s">
        <v>97</v>
      </c>
      <c r="F9" s="193" t="s">
        <v>103</v>
      </c>
      <c r="G9" s="116">
        <v>25</v>
      </c>
      <c r="H9" s="45"/>
      <c r="I9" s="39" t="s">
        <v>91</v>
      </c>
      <c r="J9" s="117">
        <v>1</v>
      </c>
      <c r="K9" s="39"/>
      <c r="L9" s="39">
        <v>1.8000000000000001E-4</v>
      </c>
      <c r="M9" s="39">
        <v>12.000170000000001</v>
      </c>
      <c r="N9" s="39" t="s">
        <v>207</v>
      </c>
      <c r="O9" s="115">
        <v>12</v>
      </c>
      <c r="P9" s="43"/>
    </row>
    <row r="10" spans="2:47" ht="30" customHeight="1">
      <c r="B10" s="115">
        <v>64</v>
      </c>
      <c r="C10" s="191" t="s">
        <v>209</v>
      </c>
      <c r="D10" s="192" t="s">
        <v>94</v>
      </c>
      <c r="E10" s="192" t="s">
        <v>100</v>
      </c>
      <c r="F10" s="193" t="s">
        <v>102</v>
      </c>
      <c r="G10" s="116">
        <v>64</v>
      </c>
      <c r="I10" s="39" t="s">
        <v>92</v>
      </c>
      <c r="J10" s="117">
        <v>2</v>
      </c>
      <c r="K10" s="39"/>
      <c r="L10" s="39">
        <v>1.7000000000000001E-4</v>
      </c>
      <c r="M10" s="39">
        <v>25.000160000000001</v>
      </c>
      <c r="N10" s="39" t="s">
        <v>208</v>
      </c>
      <c r="O10" s="115">
        <v>25</v>
      </c>
      <c r="P10" s="43"/>
    </row>
    <row r="11" spans="2:47" ht="30" customHeight="1">
      <c r="B11" s="115" t="s">
        <v>229</v>
      </c>
      <c r="C11" s="191"/>
      <c r="D11" s="192"/>
      <c r="E11" s="192"/>
      <c r="F11" s="193"/>
      <c r="G11" s="116" t="s">
        <v>229</v>
      </c>
      <c r="I11" s="39" t="s">
        <v>93</v>
      </c>
      <c r="J11" s="117">
        <v>3</v>
      </c>
      <c r="K11" s="39"/>
      <c r="L11" s="39">
        <v>1.6000000000000001E-4</v>
      </c>
      <c r="M11" s="39">
        <v>64.000150000000005</v>
      </c>
      <c r="N11" s="39" t="s">
        <v>209</v>
      </c>
      <c r="O11" s="115">
        <v>64</v>
      </c>
      <c r="P11" s="43"/>
    </row>
    <row r="12" spans="2:47" ht="30" customHeight="1">
      <c r="B12" s="115" t="s">
        <v>229</v>
      </c>
      <c r="C12" s="191"/>
      <c r="D12" s="192"/>
      <c r="E12" s="192"/>
      <c r="F12" s="193"/>
      <c r="G12" s="116" t="s">
        <v>229</v>
      </c>
      <c r="I12" s="39" t="s">
        <v>94</v>
      </c>
      <c r="J12" s="117">
        <v>4</v>
      </c>
      <c r="K12" s="39"/>
      <c r="L12" s="39">
        <v>1.4999999999999999E-4</v>
      </c>
      <c r="M12" s="39" t="s">
        <v>229</v>
      </c>
      <c r="N12" s="39" t="s">
        <v>229</v>
      </c>
      <c r="O12" s="115" t="s">
        <v>229</v>
      </c>
      <c r="P12" s="43"/>
    </row>
    <row r="13" spans="2:47" ht="30" customHeight="1">
      <c r="B13" s="115" t="s">
        <v>229</v>
      </c>
      <c r="C13" s="191"/>
      <c r="D13" s="192"/>
      <c r="E13" s="192"/>
      <c r="F13" s="193"/>
      <c r="G13" s="116" t="s">
        <v>229</v>
      </c>
      <c r="I13" s="39" t="s">
        <v>95</v>
      </c>
      <c r="J13" s="117">
        <v>5</v>
      </c>
      <c r="K13" s="39"/>
      <c r="L13" s="39">
        <v>1.3999999999999999E-4</v>
      </c>
      <c r="M13" s="39" t="s">
        <v>229</v>
      </c>
      <c r="N13" s="39" t="s">
        <v>229</v>
      </c>
      <c r="O13" s="115" t="s">
        <v>229</v>
      </c>
      <c r="P13" s="43"/>
    </row>
    <row r="14" spans="2:47" ht="30" customHeight="1">
      <c r="B14" s="115" t="s">
        <v>229</v>
      </c>
      <c r="C14" s="191"/>
      <c r="D14" s="192"/>
      <c r="E14" s="192"/>
      <c r="F14" s="193"/>
      <c r="G14" s="116" t="s">
        <v>229</v>
      </c>
      <c r="I14" s="39"/>
      <c r="J14" s="39"/>
      <c r="K14" s="39"/>
      <c r="L14" s="39">
        <v>1.2999999999999999E-4</v>
      </c>
      <c r="M14" s="39" t="s">
        <v>229</v>
      </c>
      <c r="N14" s="39" t="s">
        <v>229</v>
      </c>
      <c r="O14" s="115" t="s">
        <v>229</v>
      </c>
      <c r="P14" s="43"/>
    </row>
    <row r="15" spans="2:47" ht="30" customHeight="1">
      <c r="B15" s="115" t="s">
        <v>229</v>
      </c>
      <c r="C15" s="191"/>
      <c r="D15" s="192"/>
      <c r="E15" s="192"/>
      <c r="F15" s="193"/>
      <c r="G15" s="116" t="s">
        <v>229</v>
      </c>
      <c r="I15" s="39" t="s">
        <v>60</v>
      </c>
      <c r="J15" s="39"/>
      <c r="K15" s="39"/>
      <c r="L15" s="39">
        <v>1.2E-4</v>
      </c>
      <c r="M15" s="39" t="s">
        <v>229</v>
      </c>
      <c r="N15" s="39" t="s">
        <v>229</v>
      </c>
      <c r="O15" s="115" t="s">
        <v>229</v>
      </c>
      <c r="P15" s="43"/>
    </row>
    <row r="16" spans="2:47" ht="30" customHeight="1">
      <c r="B16" s="115" t="s">
        <v>229</v>
      </c>
      <c r="C16" s="191"/>
      <c r="D16" s="192"/>
      <c r="E16" s="192"/>
      <c r="F16" s="193"/>
      <c r="G16" s="116" t="s">
        <v>229</v>
      </c>
      <c r="I16" s="117"/>
      <c r="J16" s="39"/>
      <c r="K16" s="39"/>
      <c r="L16" s="39">
        <v>1.1E-4</v>
      </c>
      <c r="M16" s="39" t="s">
        <v>229</v>
      </c>
      <c r="N16" s="39" t="s">
        <v>229</v>
      </c>
      <c r="O16" s="115" t="s">
        <v>229</v>
      </c>
      <c r="P16" s="43"/>
    </row>
    <row r="17" spans="2:16" ht="30" customHeight="1">
      <c r="B17" s="115" t="s">
        <v>229</v>
      </c>
      <c r="C17" s="191"/>
      <c r="D17" s="192"/>
      <c r="E17" s="192"/>
      <c r="F17" s="193"/>
      <c r="G17" s="116" t="s">
        <v>229</v>
      </c>
      <c r="I17" s="39" t="s">
        <v>97</v>
      </c>
      <c r="J17" s="117">
        <v>1</v>
      </c>
      <c r="K17" s="39"/>
      <c r="L17" s="39">
        <v>1E-4</v>
      </c>
      <c r="M17" s="39" t="s">
        <v>229</v>
      </c>
      <c r="N17" s="39" t="s">
        <v>229</v>
      </c>
      <c r="O17" s="115" t="s">
        <v>229</v>
      </c>
      <c r="P17" s="43"/>
    </row>
    <row r="18" spans="2:16" ht="30" customHeight="1">
      <c r="B18" s="115" t="s">
        <v>229</v>
      </c>
      <c r="C18" s="191"/>
      <c r="D18" s="192"/>
      <c r="E18" s="192"/>
      <c r="F18" s="193"/>
      <c r="G18" s="116" t="s">
        <v>229</v>
      </c>
      <c r="I18" s="39" t="s">
        <v>98</v>
      </c>
      <c r="J18" s="117">
        <v>2</v>
      </c>
      <c r="K18" s="39"/>
      <c r="L18" s="39">
        <v>9.0000000000000006E-5</v>
      </c>
      <c r="M18" s="39" t="s">
        <v>229</v>
      </c>
      <c r="N18" s="39" t="s">
        <v>229</v>
      </c>
      <c r="O18" s="115" t="s">
        <v>229</v>
      </c>
      <c r="P18" s="43"/>
    </row>
    <row r="19" spans="2:16" ht="30" customHeight="1">
      <c r="B19" s="115" t="s">
        <v>229</v>
      </c>
      <c r="C19" s="191"/>
      <c r="D19" s="192"/>
      <c r="E19" s="192"/>
      <c r="F19" s="193"/>
      <c r="G19" s="116" t="s">
        <v>229</v>
      </c>
      <c r="I19" s="39" t="s">
        <v>99</v>
      </c>
      <c r="J19" s="117">
        <v>3</v>
      </c>
      <c r="K19" s="39"/>
      <c r="L19" s="39">
        <v>8.0000000000000007E-5</v>
      </c>
      <c r="M19" s="39" t="s">
        <v>229</v>
      </c>
      <c r="N19" s="39" t="s">
        <v>229</v>
      </c>
      <c r="O19" s="115" t="s">
        <v>229</v>
      </c>
      <c r="P19" s="43"/>
    </row>
    <row r="20" spans="2:16" ht="30" customHeight="1">
      <c r="B20" s="115" t="s">
        <v>229</v>
      </c>
      <c r="C20" s="191"/>
      <c r="D20" s="192"/>
      <c r="E20" s="192"/>
      <c r="F20" s="193"/>
      <c r="G20" s="116" t="s">
        <v>229</v>
      </c>
      <c r="I20" s="39" t="s">
        <v>100</v>
      </c>
      <c r="J20" s="117">
        <v>4</v>
      </c>
      <c r="K20" s="39"/>
      <c r="L20" s="39">
        <v>6.9999999999999994E-5</v>
      </c>
      <c r="M20" s="39" t="s">
        <v>229</v>
      </c>
      <c r="N20" s="39" t="s">
        <v>229</v>
      </c>
      <c r="O20" s="115" t="s">
        <v>229</v>
      </c>
      <c r="P20" s="43"/>
    </row>
    <row r="21" spans="2:16" ht="30" customHeight="1">
      <c r="B21" s="115" t="s">
        <v>229</v>
      </c>
      <c r="C21" s="191"/>
      <c r="D21" s="192"/>
      <c r="E21" s="192"/>
      <c r="F21" s="193"/>
      <c r="G21" s="116" t="s">
        <v>229</v>
      </c>
      <c r="I21" s="39" t="s">
        <v>101</v>
      </c>
      <c r="J21" s="117">
        <v>5</v>
      </c>
      <c r="K21" s="39"/>
      <c r="L21" s="39">
        <v>6.0000000000000002E-5</v>
      </c>
      <c r="M21" s="39" t="s">
        <v>229</v>
      </c>
      <c r="N21" s="39" t="s">
        <v>229</v>
      </c>
      <c r="O21" s="115" t="s">
        <v>229</v>
      </c>
      <c r="P21" s="43"/>
    </row>
    <row r="22" spans="2:16" ht="30" customHeight="1">
      <c r="B22" s="115" t="s">
        <v>229</v>
      </c>
      <c r="C22" s="191"/>
      <c r="D22" s="192"/>
      <c r="E22" s="192"/>
      <c r="F22" s="193"/>
      <c r="G22" s="116" t="s">
        <v>229</v>
      </c>
      <c r="I22" s="39"/>
      <c r="J22" s="39"/>
      <c r="K22" s="39"/>
      <c r="L22" s="39">
        <v>5.0000000000000002E-5</v>
      </c>
      <c r="M22" s="39" t="s">
        <v>229</v>
      </c>
      <c r="N22" s="39" t="s">
        <v>229</v>
      </c>
      <c r="O22" s="115" t="s">
        <v>229</v>
      </c>
      <c r="P22" s="43"/>
    </row>
    <row r="23" spans="2:16" ht="30" customHeight="1">
      <c r="B23" s="115" t="s">
        <v>229</v>
      </c>
      <c r="C23" s="191"/>
      <c r="D23" s="192"/>
      <c r="E23" s="192"/>
      <c r="F23" s="193"/>
      <c r="G23" s="116" t="s">
        <v>229</v>
      </c>
      <c r="I23" s="39" t="s">
        <v>61</v>
      </c>
      <c r="J23" s="39"/>
      <c r="K23" s="39"/>
      <c r="L23" s="39">
        <v>4.0000000000000003E-5</v>
      </c>
      <c r="M23" s="39" t="s">
        <v>229</v>
      </c>
      <c r="N23" s="39" t="s">
        <v>229</v>
      </c>
      <c r="O23" s="115" t="s">
        <v>229</v>
      </c>
      <c r="P23" s="43"/>
    </row>
    <row r="24" spans="2:16" ht="30" customHeight="1">
      <c r="B24" s="115" t="s">
        <v>229</v>
      </c>
      <c r="C24" s="191"/>
      <c r="D24" s="192"/>
      <c r="E24" s="192"/>
      <c r="F24" s="193"/>
      <c r="G24" s="116" t="s">
        <v>229</v>
      </c>
      <c r="I24" s="117"/>
      <c r="J24" s="39"/>
      <c r="K24" s="39"/>
      <c r="L24" s="39">
        <v>3.0000000000000001E-5</v>
      </c>
      <c r="M24" s="39" t="s">
        <v>229</v>
      </c>
      <c r="N24" s="39" t="s">
        <v>229</v>
      </c>
      <c r="O24" s="115" t="s">
        <v>229</v>
      </c>
      <c r="P24" s="43"/>
    </row>
    <row r="25" spans="2:16" ht="30" customHeight="1">
      <c r="B25" s="115" t="s">
        <v>229</v>
      </c>
      <c r="C25" s="191"/>
      <c r="D25" s="192"/>
      <c r="E25" s="192"/>
      <c r="F25" s="193"/>
      <c r="G25" s="116" t="s">
        <v>229</v>
      </c>
      <c r="I25" s="39" t="s">
        <v>103</v>
      </c>
      <c r="J25" s="117">
        <v>5</v>
      </c>
      <c r="K25" s="39"/>
      <c r="L25" s="39">
        <v>2.0000000000000002E-5</v>
      </c>
      <c r="M25" s="39" t="s">
        <v>229</v>
      </c>
      <c r="N25" s="39" t="s">
        <v>229</v>
      </c>
      <c r="O25" s="115" t="s">
        <v>229</v>
      </c>
      <c r="P25" s="43"/>
    </row>
    <row r="26" spans="2:16" ht="30" customHeight="1">
      <c r="B26" s="115" t="s">
        <v>229</v>
      </c>
      <c r="C26" s="191"/>
      <c r="D26" s="192"/>
      <c r="E26" s="192"/>
      <c r="F26" s="193"/>
      <c r="G26" s="116" t="s">
        <v>229</v>
      </c>
      <c r="I26" s="39" t="s">
        <v>102</v>
      </c>
      <c r="J26" s="117">
        <v>4</v>
      </c>
      <c r="K26" s="39"/>
      <c r="L26" s="39">
        <v>1.0000000000000001E-5</v>
      </c>
      <c r="M26" s="39" t="s">
        <v>229</v>
      </c>
      <c r="N26" s="39" t="s">
        <v>229</v>
      </c>
      <c r="O26" s="115" t="s">
        <v>229</v>
      </c>
      <c r="P26" s="43"/>
    </row>
    <row r="27" spans="2:16" ht="30" customHeight="1">
      <c r="B27" s="115" t="s">
        <v>229</v>
      </c>
      <c r="C27" s="191"/>
      <c r="D27" s="192"/>
      <c r="E27" s="192"/>
      <c r="F27" s="193"/>
      <c r="G27" s="116" t="s">
        <v>229</v>
      </c>
      <c r="I27" s="39" t="s">
        <v>104</v>
      </c>
      <c r="J27" s="117">
        <v>3</v>
      </c>
      <c r="K27" s="39"/>
      <c r="L27" s="39"/>
      <c r="M27" s="39"/>
      <c r="N27" s="39"/>
      <c r="O27" s="115"/>
      <c r="P27" s="43"/>
    </row>
    <row r="28" spans="2:16" ht="30" customHeight="1">
      <c r="B28" s="115" t="s">
        <v>229</v>
      </c>
      <c r="C28" s="191"/>
      <c r="D28" s="192"/>
      <c r="E28" s="192"/>
      <c r="F28" s="193"/>
      <c r="G28" s="116" t="s">
        <v>229</v>
      </c>
      <c r="I28" s="39" t="s">
        <v>105</v>
      </c>
      <c r="J28" s="117">
        <v>2</v>
      </c>
      <c r="K28" s="39"/>
      <c r="L28" s="39"/>
      <c r="M28" s="39"/>
      <c r="N28" s="39"/>
      <c r="O28" s="115"/>
      <c r="P28" s="43"/>
    </row>
    <row r="29" spans="2:16" ht="30" customHeight="1">
      <c r="B29" s="115" t="s">
        <v>229</v>
      </c>
      <c r="C29" s="191"/>
      <c r="D29" s="192"/>
      <c r="E29" s="192"/>
      <c r="F29" s="193"/>
      <c r="G29" s="116" t="s">
        <v>229</v>
      </c>
      <c r="I29" s="39" t="s">
        <v>62</v>
      </c>
      <c r="J29" s="117">
        <v>1</v>
      </c>
      <c r="K29" s="39"/>
      <c r="L29" s="39"/>
      <c r="M29" s="39"/>
      <c r="N29" s="39"/>
      <c r="O29" s="115"/>
      <c r="P29" s="43"/>
    </row>
    <row r="30" spans="2:16" ht="30" customHeight="1">
      <c r="B30" s="115" t="s">
        <v>229</v>
      </c>
      <c r="C30" s="191"/>
      <c r="D30" s="192"/>
      <c r="E30" s="192"/>
      <c r="F30" s="193"/>
      <c r="G30" s="116" t="s">
        <v>229</v>
      </c>
      <c r="O30" s="118"/>
      <c r="P30" s="43"/>
    </row>
    <row r="31" spans="2:16" ht="30" customHeight="1">
      <c r="B31" s="115" t="s">
        <v>229</v>
      </c>
      <c r="C31" s="191"/>
      <c r="D31" s="192"/>
      <c r="E31" s="192"/>
      <c r="F31" s="193"/>
      <c r="G31" s="116" t="s">
        <v>229</v>
      </c>
      <c r="O31" s="118"/>
      <c r="P31" s="43"/>
    </row>
    <row r="32" spans="2:16" ht="30" customHeight="1">
      <c r="B32" s="115" t="s">
        <v>229</v>
      </c>
      <c r="C32" s="191"/>
      <c r="D32" s="192"/>
      <c r="E32" s="192"/>
      <c r="F32" s="193"/>
      <c r="G32" s="116" t="s">
        <v>229</v>
      </c>
      <c r="O32" s="118"/>
      <c r="P32" s="43"/>
    </row>
    <row r="33" spans="2:16" ht="30" customHeight="1">
      <c r="B33" s="115" t="s">
        <v>229</v>
      </c>
      <c r="C33" s="191"/>
      <c r="D33" s="192"/>
      <c r="E33" s="192"/>
      <c r="F33" s="193"/>
      <c r="G33" s="116" t="s">
        <v>229</v>
      </c>
      <c r="O33" s="118"/>
      <c r="P33" s="43"/>
    </row>
    <row r="34" spans="2:16" ht="30" customHeight="1">
      <c r="B34" s="115" t="s">
        <v>229</v>
      </c>
      <c r="C34" s="191"/>
      <c r="D34" s="192"/>
      <c r="E34" s="192"/>
      <c r="F34" s="193"/>
      <c r="G34" s="116" t="s">
        <v>229</v>
      </c>
      <c r="O34" s="118"/>
      <c r="P34" s="43"/>
    </row>
    <row r="35" spans="2:16" ht="30" customHeight="1">
      <c r="B35" s="115" t="s">
        <v>229</v>
      </c>
      <c r="C35" s="191"/>
      <c r="D35" s="192"/>
      <c r="E35" s="192"/>
      <c r="F35" s="193"/>
      <c r="G35" s="116" t="s">
        <v>229</v>
      </c>
      <c r="O35" s="118"/>
      <c r="P35" s="43"/>
    </row>
    <row r="36" spans="2:16" ht="30" customHeight="1">
      <c r="B36" s="38"/>
      <c r="C36" s="216" t="s">
        <v>57</v>
      </c>
      <c r="D36" s="217"/>
      <c r="E36" s="218"/>
      <c r="F36" s="119" t="s">
        <v>22</v>
      </c>
      <c r="G36" s="120">
        <v>117</v>
      </c>
      <c r="O36" s="118"/>
      <c r="P36" s="43"/>
    </row>
    <row r="37" spans="2:16" ht="30" customHeight="1">
      <c r="B37" s="38"/>
      <c r="D37" s="37"/>
      <c r="E37" s="37"/>
      <c r="O37" s="118"/>
      <c r="P37" s="43"/>
    </row>
    <row r="38" spans="2:16" ht="30" customHeight="1">
      <c r="B38" s="38"/>
      <c r="D38" s="37"/>
      <c r="E38" s="37"/>
      <c r="O38" s="118"/>
      <c r="P38" s="43"/>
    </row>
    <row r="39" spans="2:16" ht="30" customHeight="1">
      <c r="B39" s="38"/>
      <c r="D39" s="37"/>
      <c r="E39" s="37"/>
      <c r="O39" s="118"/>
      <c r="P39" s="43"/>
    </row>
    <row r="40" spans="2:16" ht="30" customHeight="1">
      <c r="B40" s="38"/>
      <c r="D40" s="37"/>
      <c r="E40" s="37"/>
      <c r="O40" s="118"/>
      <c r="P40" s="43"/>
    </row>
    <row r="41" spans="2:16" ht="30" customHeight="1">
      <c r="B41" s="38"/>
      <c r="D41" s="37"/>
      <c r="E41" s="37"/>
      <c r="O41" s="118"/>
      <c r="P41" s="43"/>
    </row>
    <row r="42" spans="2:16" ht="30" customHeight="1">
      <c r="B42" s="38"/>
      <c r="D42" s="37"/>
      <c r="E42" s="37"/>
      <c r="O42" s="118"/>
      <c r="P42" s="43"/>
    </row>
    <row r="43" spans="2:16" ht="30" customHeight="1">
      <c r="B43" s="38"/>
      <c r="D43" s="37"/>
      <c r="E43" s="37"/>
      <c r="O43" s="118"/>
      <c r="P43" s="43"/>
    </row>
    <row r="44" spans="2:16" ht="30" customHeight="1">
      <c r="B44" s="38"/>
      <c r="D44" s="37"/>
      <c r="E44" s="37"/>
      <c r="O44" s="118"/>
      <c r="P44" s="43"/>
    </row>
    <row r="45" spans="2:16" ht="30" customHeight="1">
      <c r="B45" s="38"/>
      <c r="D45" s="37"/>
      <c r="E45" s="37"/>
      <c r="O45" s="118"/>
      <c r="P45" s="43"/>
    </row>
    <row r="46" spans="2:16" ht="30" customHeight="1">
      <c r="B46" s="38"/>
      <c r="D46" s="37"/>
      <c r="E46" s="37"/>
      <c r="O46" s="118"/>
      <c r="P46" s="121"/>
    </row>
    <row r="47" spans="2:16" ht="37.5" customHeight="1">
      <c r="B47" s="38"/>
      <c r="D47" s="37"/>
      <c r="E47" s="37"/>
      <c r="N47" s="43"/>
    </row>
    <row r="48" spans="2:16" ht="30" customHeight="1">
      <c r="B48" s="38"/>
      <c r="D48" s="37"/>
      <c r="E48" s="37"/>
      <c r="N48" s="43"/>
    </row>
    <row r="49" spans="2:14" ht="30" customHeight="1">
      <c r="B49" s="38"/>
      <c r="D49" s="37"/>
      <c r="E49" s="37"/>
      <c r="N49" s="43"/>
    </row>
    <row r="50" spans="2:14" ht="30" customHeight="1">
      <c r="B50" s="38"/>
      <c r="D50" s="37"/>
      <c r="E50" s="37"/>
      <c r="N50" s="43"/>
    </row>
    <row r="51" spans="2:14" ht="30" hidden="1" customHeight="1">
      <c r="B51" s="38"/>
      <c r="D51" s="37"/>
      <c r="E51" s="37"/>
      <c r="N51" s="43"/>
    </row>
    <row r="52" spans="2:14" ht="30" hidden="1" customHeight="1">
      <c r="B52" s="38"/>
      <c r="D52" s="37"/>
      <c r="E52" s="37"/>
      <c r="N52" s="43"/>
    </row>
    <row r="53" spans="2:14" ht="30" hidden="1" customHeight="1">
      <c r="B53" s="38"/>
      <c r="D53" s="37"/>
      <c r="E53" s="37"/>
      <c r="N53" s="43"/>
    </row>
    <row r="54" spans="2:14" ht="30" hidden="1" customHeight="1">
      <c r="B54" s="38"/>
      <c r="D54" s="37"/>
      <c r="E54" s="37"/>
      <c r="N54" s="43"/>
    </row>
    <row r="55" spans="2:14" ht="30" hidden="1" customHeight="1">
      <c r="B55" s="38"/>
      <c r="D55" s="37"/>
      <c r="E55" s="37"/>
      <c r="N55" s="43"/>
    </row>
    <row r="56" spans="2:14" ht="30" hidden="1" customHeight="1">
      <c r="D56" s="37"/>
      <c r="E56" s="37"/>
      <c r="N56" s="43"/>
    </row>
    <row r="57" spans="2:14" ht="30" hidden="1" customHeight="1">
      <c r="D57" s="37"/>
      <c r="E57" s="37"/>
      <c r="N57" s="43"/>
    </row>
    <row r="58" spans="2:14" ht="30" hidden="1" customHeight="1">
      <c r="D58" s="37"/>
      <c r="E58" s="37"/>
      <c r="N58" s="43"/>
    </row>
    <row r="59" spans="2:14" ht="30" hidden="1" customHeight="1">
      <c r="N59" s="43"/>
    </row>
    <row r="60" spans="2:14" ht="30" hidden="1" customHeight="1">
      <c r="N60" s="43"/>
    </row>
    <row r="61" spans="2:14" ht="30" hidden="1" customHeight="1">
      <c r="N61" s="43"/>
    </row>
    <row r="62" spans="2:14" ht="30" hidden="1" customHeight="1">
      <c r="N62" s="43"/>
    </row>
    <row r="63" spans="2:14" ht="30" hidden="1" customHeight="1">
      <c r="N63" s="43"/>
    </row>
    <row r="64" spans="2:14" ht="30" hidden="1" customHeight="1">
      <c r="N64" s="43"/>
    </row>
    <row r="65" spans="14:14" ht="30" hidden="1" customHeight="1">
      <c r="N65" s="43"/>
    </row>
    <row r="70" spans="14:14"/>
    <row r="71" spans="14:14"/>
    <row r="72" spans="14:14"/>
    <row r="73" spans="14:14"/>
    <row r="74" spans="14:14"/>
    <row r="77" spans="14:14"/>
    <row r="78" spans="14:14"/>
  </sheetData>
  <sheetProtection selectLockedCells="1" selectUnlockedCells="1"/>
  <autoFilter ref="C5:G5"/>
  <mergeCells count="6">
    <mergeCell ref="K1:L1"/>
    <mergeCell ref="C36:E36"/>
    <mergeCell ref="C1:D1"/>
    <mergeCell ref="E1:F1"/>
    <mergeCell ref="G1:H1"/>
    <mergeCell ref="I1:J1"/>
  </mergeCells>
  <conditionalFormatting sqref="D6:D35">
    <cfRule type="containsText" dxfId="84" priority="73" operator="containsText" text="Pouco">
      <formula>NOT(ISERROR(SEARCH("Pouco",D6)))</formula>
    </cfRule>
    <cfRule type="containsText" dxfId="83" priority="74" operator="containsText" text="Sem">
      <formula>NOT(ISERROR(SEARCH("Sem",D6)))</formula>
    </cfRule>
    <cfRule type="containsText" dxfId="82" priority="75" operator="containsText" text="Muito">
      <formula>NOT(ISERROR(SEARCH("Muito",D6)))</formula>
    </cfRule>
    <cfRule type="containsText" dxfId="81" priority="76" operator="containsText" text="Totalmente">
      <formula>NOT(ISERROR(SEARCH("Totalmente",D6)))</formula>
    </cfRule>
  </conditionalFormatting>
  <conditionalFormatting sqref="E6:E35">
    <cfRule type="containsText" dxfId="80" priority="97" operator="containsText" text="Muito">
      <formula>NOT(ISERROR(SEARCH("Muito",E6)))</formula>
    </cfRule>
    <cfRule type="containsText" dxfId="79" priority="98" operator="containsText" text="Pra">
      <formula>NOT(ISERROR(SEARCH("Pra",E6)))</formula>
    </cfRule>
    <cfRule type="containsText" dxfId="78" priority="99" operator="containsText" text="Pouco">
      <formula>NOT(ISERROR(SEARCH("Pouco",E6)))</formula>
    </cfRule>
    <cfRule type="containsText" dxfId="77" priority="100" operator="containsText" text="Nada">
      <formula>NOT(ISERROR(SEARCH("Nada",E6)))</formula>
    </cfRule>
  </conditionalFormatting>
  <conditionalFormatting sqref="F6:F35">
    <cfRule type="containsText" dxfId="76" priority="93" operator="containsText" text="Piora muito">
      <formula>NOT(ISERROR(SEARCH("Piora muito",F6)))</formula>
    </cfRule>
    <cfRule type="containsText" dxfId="75" priority="94" operator="containsText" text="Piora">
      <formula>NOT(ISERROR(SEARCH("Piora",F6)))</formula>
    </cfRule>
    <cfRule type="containsText" dxfId="74" priority="95" operator="containsText" text="Melhora muito">
      <formula>NOT(ISERROR(SEARCH("Melhora muito",F6)))</formula>
    </cfRule>
    <cfRule type="containsText" dxfId="73" priority="96" operator="containsText" text="Melhora">
      <formula>NOT(ISERROR(SEARCH("Melhora",F6)))</formula>
    </cfRule>
  </conditionalFormatting>
  <dataValidations count="3">
    <dataValidation type="list" allowBlank="1" showInputMessage="1" showErrorMessage="1" sqref="E6:E35">
      <formula1>$I$17:$I$21</formula1>
    </dataValidation>
    <dataValidation type="list" allowBlank="1" showInputMessage="1" showErrorMessage="1" sqref="D6:D35">
      <formula1>$I$9:$I$13</formula1>
    </dataValidation>
    <dataValidation type="list" allowBlank="1" showInputMessage="1" showErrorMessage="1" sqref="F6:F35">
      <formula1>$I$25:$I$29</formula1>
    </dataValidation>
  </dataValidations>
  <printOptions verticalCentered="1"/>
  <pageMargins left="0.23622047244094491" right="0.23622047244094491" top="0.74803149606299213" bottom="0.74803149606299213" header="0.31496062992125984" footer="0.31496062992125984"/>
  <pageSetup paperSize="9" scale="73" fitToWidth="0" orientation="landscape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7"/>
  <dimension ref="A1:AU72"/>
  <sheetViews>
    <sheetView showGridLines="0" zoomScale="90" zoomScaleNormal="90" zoomScalePageLayoutView="90" workbookViewId="0">
      <pane ySplit="5" topLeftCell="A6" activePane="bottomLeft" state="frozen"/>
      <selection activeCell="C8" sqref="C8"/>
      <selection pane="bottomLeft"/>
    </sheetView>
  </sheetViews>
  <sheetFormatPr defaultColWidth="0" defaultRowHeight="0" customHeight="1" zeroHeight="1"/>
  <cols>
    <col min="1" max="1" width="2.28515625" style="37" customWidth="1"/>
    <col min="2" max="2" width="1.42578125" style="37" customWidth="1"/>
    <col min="3" max="3" width="50.7109375" style="37" customWidth="1"/>
    <col min="4" max="5" width="25.7109375" style="46" customWidth="1"/>
    <col min="6" max="6" width="25.7109375" style="37" customWidth="1"/>
    <col min="7" max="7" width="15.7109375" style="37" customWidth="1"/>
    <col min="8" max="8" width="10.42578125" style="38" customWidth="1"/>
    <col min="9" max="9" width="20.42578125" style="38" customWidth="1"/>
    <col min="10" max="13" width="8.85546875" style="38" customWidth="1"/>
    <col min="14" max="14" width="8.7109375" style="38" customWidth="1"/>
    <col min="15" max="17" width="8.85546875" style="38" customWidth="1"/>
    <col min="18" max="18" width="9.140625" style="38" customWidth="1"/>
    <col min="19" max="47" width="9.140625" style="39" hidden="1" customWidth="1"/>
    <col min="48" max="16384" width="9.140625" style="37" hidden="1"/>
  </cols>
  <sheetData>
    <row r="1" spans="2:47" s="31" customFormat="1" ht="39" customHeight="1">
      <c r="C1" s="212"/>
      <c r="D1" s="212"/>
      <c r="E1" s="212"/>
      <c r="F1" s="212"/>
      <c r="G1" s="212"/>
      <c r="H1" s="212"/>
      <c r="I1" s="212"/>
      <c r="J1" s="212"/>
      <c r="K1" s="212"/>
      <c r="L1" s="212"/>
      <c r="M1" s="32"/>
    </row>
    <row r="2" spans="2:47" s="33" customFormat="1" ht="30" customHeight="1">
      <c r="D2" s="34"/>
      <c r="E2" s="35"/>
      <c r="F2" s="35"/>
      <c r="G2" s="35"/>
      <c r="H2" s="35"/>
      <c r="I2" s="36"/>
      <c r="J2" s="36"/>
      <c r="K2" s="36"/>
      <c r="L2" s="36"/>
      <c r="M2" s="36"/>
      <c r="N2" s="36"/>
      <c r="O2" s="36"/>
      <c r="P2" s="36"/>
      <c r="Q2" s="36"/>
    </row>
    <row r="3" spans="2:47" s="181" customFormat="1" ht="44.25" customHeight="1">
      <c r="C3" s="182"/>
      <c r="E3" s="183"/>
      <c r="F3" s="183"/>
    </row>
    <row r="4" spans="2:47" ht="19.5" customHeight="1" thickBot="1">
      <c r="D4" s="37"/>
      <c r="E4" s="37"/>
    </row>
    <row r="5" spans="2:47" s="40" customFormat="1" ht="30" customHeight="1" thickTop="1" thickBot="1">
      <c r="C5" s="113" t="s">
        <v>50</v>
      </c>
      <c r="D5" s="114" t="s">
        <v>90</v>
      </c>
      <c r="E5" s="114" t="s">
        <v>60</v>
      </c>
      <c r="F5" s="114" t="s">
        <v>61</v>
      </c>
      <c r="G5" s="114" t="s">
        <v>96</v>
      </c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2">
        <v>1</v>
      </c>
      <c r="T5" s="42">
        <v>1</v>
      </c>
      <c r="U5" s="42">
        <v>1</v>
      </c>
      <c r="V5" s="42">
        <v>1</v>
      </c>
      <c r="W5" s="42">
        <v>2</v>
      </c>
      <c r="X5" s="42">
        <v>2</v>
      </c>
      <c r="Y5" s="42">
        <v>2</v>
      </c>
      <c r="Z5" s="42">
        <v>2</v>
      </c>
      <c r="AA5" s="42">
        <v>2</v>
      </c>
      <c r="AB5" s="42">
        <v>2</v>
      </c>
      <c r="AC5" s="42">
        <v>2</v>
      </c>
      <c r="AD5" s="42">
        <v>2</v>
      </c>
      <c r="AE5" s="42">
        <v>2</v>
      </c>
      <c r="AF5" s="42">
        <v>2</v>
      </c>
      <c r="AG5" s="42">
        <v>2</v>
      </c>
      <c r="AH5" s="42">
        <v>2</v>
      </c>
      <c r="AI5" s="42">
        <v>3</v>
      </c>
      <c r="AJ5" s="42">
        <v>3</v>
      </c>
      <c r="AK5" s="42">
        <v>3</v>
      </c>
      <c r="AL5" s="42">
        <v>3</v>
      </c>
      <c r="AM5" s="42">
        <v>3</v>
      </c>
      <c r="AN5" s="42">
        <v>3</v>
      </c>
      <c r="AO5" s="42">
        <v>3</v>
      </c>
      <c r="AP5" s="42">
        <v>3</v>
      </c>
      <c r="AQ5" s="42">
        <v>3</v>
      </c>
      <c r="AR5" s="42">
        <v>3</v>
      </c>
      <c r="AS5" s="42">
        <v>3</v>
      </c>
      <c r="AT5" s="42">
        <v>3</v>
      </c>
      <c r="AU5" s="42"/>
    </row>
    <row r="6" spans="2:47" ht="30" customHeight="1" thickTop="1">
      <c r="B6" s="115">
        <v>20</v>
      </c>
      <c r="C6" s="191" t="s">
        <v>210</v>
      </c>
      <c r="D6" s="192" t="s">
        <v>91</v>
      </c>
      <c r="E6" s="192" t="s">
        <v>101</v>
      </c>
      <c r="F6" s="193" t="s">
        <v>105</v>
      </c>
      <c r="G6" s="116">
        <v>20</v>
      </c>
    </row>
    <row r="7" spans="2:47" ht="30" customHeight="1" thickBot="1">
      <c r="B7" s="115">
        <v>6</v>
      </c>
      <c r="C7" s="191" t="s">
        <v>211</v>
      </c>
      <c r="D7" s="192" t="s">
        <v>91</v>
      </c>
      <c r="E7" s="192" t="s">
        <v>98</v>
      </c>
      <c r="F7" s="193" t="s">
        <v>104</v>
      </c>
      <c r="G7" s="116">
        <v>6</v>
      </c>
      <c r="I7" s="39" t="s">
        <v>90</v>
      </c>
      <c r="J7" s="39"/>
      <c r="K7" s="39"/>
      <c r="L7" s="39">
        <v>2.0000000000000001E-4</v>
      </c>
      <c r="M7" s="39">
        <v>20.00019</v>
      </c>
      <c r="N7" s="39" t="s">
        <v>210</v>
      </c>
      <c r="O7" s="115">
        <v>20</v>
      </c>
      <c r="P7" s="43"/>
    </row>
    <row r="8" spans="2:47" ht="30" customHeight="1" thickTop="1">
      <c r="B8" s="115">
        <v>24</v>
      </c>
      <c r="C8" s="191" t="s">
        <v>212</v>
      </c>
      <c r="D8" s="192" t="s">
        <v>92</v>
      </c>
      <c r="E8" s="192" t="s">
        <v>99</v>
      </c>
      <c r="F8" s="193" t="s">
        <v>105</v>
      </c>
      <c r="G8" s="116">
        <v>24</v>
      </c>
      <c r="H8" s="44"/>
      <c r="I8" s="117"/>
      <c r="J8" s="39"/>
      <c r="K8" s="39"/>
      <c r="L8" s="39">
        <v>1.9000000000000001E-4</v>
      </c>
      <c r="M8" s="39">
        <v>6.0001800000000003</v>
      </c>
      <c r="N8" s="39" t="s">
        <v>211</v>
      </c>
      <c r="O8" s="115">
        <v>6</v>
      </c>
      <c r="P8" s="43"/>
    </row>
    <row r="9" spans="2:47" ht="30" customHeight="1">
      <c r="B9" s="115">
        <v>60</v>
      </c>
      <c r="C9" s="191" t="s">
        <v>213</v>
      </c>
      <c r="D9" s="192" t="s">
        <v>93</v>
      </c>
      <c r="E9" s="192" t="s">
        <v>100</v>
      </c>
      <c r="F9" s="193" t="s">
        <v>62</v>
      </c>
      <c r="G9" s="116">
        <v>60</v>
      </c>
      <c r="H9" s="45"/>
      <c r="I9" s="39" t="s">
        <v>91</v>
      </c>
      <c r="J9" s="117">
        <v>1</v>
      </c>
      <c r="K9" s="39"/>
      <c r="L9" s="39">
        <v>1.8000000000000001E-4</v>
      </c>
      <c r="M9" s="39">
        <v>24.000170000000001</v>
      </c>
      <c r="N9" s="39" t="s">
        <v>212</v>
      </c>
      <c r="O9" s="115">
        <v>24</v>
      </c>
      <c r="P9" s="43"/>
    </row>
    <row r="10" spans="2:47" ht="30" customHeight="1">
      <c r="B10" s="115">
        <v>8</v>
      </c>
      <c r="C10" s="191" t="s">
        <v>214</v>
      </c>
      <c r="D10" s="192" t="s">
        <v>94</v>
      </c>
      <c r="E10" s="192" t="s">
        <v>97</v>
      </c>
      <c r="F10" s="193" t="s">
        <v>102</v>
      </c>
      <c r="G10" s="116">
        <v>8</v>
      </c>
      <c r="I10" s="39" t="s">
        <v>92</v>
      </c>
      <c r="J10" s="117">
        <v>2</v>
      </c>
      <c r="K10" s="39"/>
      <c r="L10" s="39">
        <v>1.7000000000000001E-4</v>
      </c>
      <c r="M10" s="39">
        <v>60.000160000000001</v>
      </c>
      <c r="N10" s="39" t="s">
        <v>213</v>
      </c>
      <c r="O10" s="115">
        <v>60</v>
      </c>
      <c r="P10" s="43"/>
    </row>
    <row r="11" spans="2:47" ht="30" customHeight="1">
      <c r="B11" s="115" t="s">
        <v>229</v>
      </c>
      <c r="C11" s="191"/>
      <c r="D11" s="192"/>
      <c r="E11" s="192"/>
      <c r="F11" s="193"/>
      <c r="G11" s="116" t="s">
        <v>229</v>
      </c>
      <c r="I11" s="39" t="s">
        <v>93</v>
      </c>
      <c r="J11" s="117">
        <v>3</v>
      </c>
      <c r="K11" s="39"/>
      <c r="L11" s="39">
        <v>1.6000000000000001E-4</v>
      </c>
      <c r="M11" s="39">
        <v>8.0001499999999997</v>
      </c>
      <c r="N11" s="39" t="s">
        <v>214</v>
      </c>
      <c r="O11" s="115">
        <v>8</v>
      </c>
      <c r="P11" s="43"/>
    </row>
    <row r="12" spans="2:47" ht="30" customHeight="1">
      <c r="B12" s="115" t="s">
        <v>229</v>
      </c>
      <c r="C12" s="191"/>
      <c r="D12" s="192"/>
      <c r="E12" s="192"/>
      <c r="F12" s="193"/>
      <c r="G12" s="116" t="s">
        <v>229</v>
      </c>
      <c r="I12" s="39" t="s">
        <v>94</v>
      </c>
      <c r="J12" s="117">
        <v>4</v>
      </c>
      <c r="K12" s="39"/>
      <c r="L12" s="39">
        <v>1.4999999999999999E-4</v>
      </c>
      <c r="M12" s="39" t="s">
        <v>229</v>
      </c>
      <c r="N12" s="39" t="s">
        <v>229</v>
      </c>
      <c r="O12" s="115" t="s">
        <v>229</v>
      </c>
      <c r="P12" s="43"/>
    </row>
    <row r="13" spans="2:47" ht="30" customHeight="1">
      <c r="B13" s="115" t="s">
        <v>229</v>
      </c>
      <c r="C13" s="191"/>
      <c r="D13" s="192"/>
      <c r="E13" s="192"/>
      <c r="F13" s="193"/>
      <c r="G13" s="116" t="s">
        <v>229</v>
      </c>
      <c r="I13" s="39" t="s">
        <v>95</v>
      </c>
      <c r="J13" s="117">
        <v>5</v>
      </c>
      <c r="K13" s="39"/>
      <c r="L13" s="39">
        <v>1.3999999999999999E-4</v>
      </c>
      <c r="M13" s="39" t="s">
        <v>229</v>
      </c>
      <c r="N13" s="39" t="s">
        <v>229</v>
      </c>
      <c r="O13" s="115" t="s">
        <v>229</v>
      </c>
      <c r="P13" s="43"/>
    </row>
    <row r="14" spans="2:47" ht="30" customHeight="1">
      <c r="B14" s="115" t="s">
        <v>229</v>
      </c>
      <c r="C14" s="191"/>
      <c r="D14" s="192"/>
      <c r="E14" s="192"/>
      <c r="F14" s="193"/>
      <c r="G14" s="116" t="s">
        <v>229</v>
      </c>
      <c r="I14" s="39"/>
      <c r="J14" s="39"/>
      <c r="K14" s="39"/>
      <c r="L14" s="39">
        <v>1.2999999999999999E-4</v>
      </c>
      <c r="M14" s="39" t="s">
        <v>229</v>
      </c>
      <c r="N14" s="39" t="s">
        <v>229</v>
      </c>
      <c r="O14" s="115" t="s">
        <v>229</v>
      </c>
      <c r="P14" s="43"/>
    </row>
    <row r="15" spans="2:47" ht="30" customHeight="1">
      <c r="B15" s="115" t="s">
        <v>229</v>
      </c>
      <c r="C15" s="191"/>
      <c r="D15" s="192"/>
      <c r="E15" s="192"/>
      <c r="F15" s="193"/>
      <c r="G15" s="116" t="s">
        <v>229</v>
      </c>
      <c r="I15" s="39" t="s">
        <v>60</v>
      </c>
      <c r="J15" s="39"/>
      <c r="K15" s="39"/>
      <c r="L15" s="39">
        <v>1.2E-4</v>
      </c>
      <c r="M15" s="39" t="s">
        <v>229</v>
      </c>
      <c r="N15" s="39" t="s">
        <v>229</v>
      </c>
      <c r="O15" s="115" t="s">
        <v>229</v>
      </c>
      <c r="P15" s="43"/>
    </row>
    <row r="16" spans="2:47" s="39" customFormat="1" ht="30" customHeight="1">
      <c r="B16" s="115" t="s">
        <v>229</v>
      </c>
      <c r="C16" s="191"/>
      <c r="D16" s="192"/>
      <c r="E16" s="192"/>
      <c r="F16" s="193"/>
      <c r="G16" s="116" t="s">
        <v>229</v>
      </c>
      <c r="H16" s="38"/>
      <c r="I16" s="117"/>
      <c r="L16" s="39">
        <v>1.1E-4</v>
      </c>
      <c r="M16" s="39" t="s">
        <v>229</v>
      </c>
      <c r="N16" s="39" t="s">
        <v>229</v>
      </c>
      <c r="O16" s="115" t="s">
        <v>229</v>
      </c>
      <c r="P16" s="43"/>
      <c r="Q16" s="38"/>
      <c r="R16" s="38"/>
    </row>
    <row r="17" spans="2:18" s="39" customFormat="1" ht="30" customHeight="1">
      <c r="B17" s="115" t="s">
        <v>229</v>
      </c>
      <c r="C17" s="191"/>
      <c r="D17" s="192"/>
      <c r="E17" s="192"/>
      <c r="F17" s="193"/>
      <c r="G17" s="116" t="s">
        <v>229</v>
      </c>
      <c r="H17" s="38"/>
      <c r="I17" s="39" t="s">
        <v>97</v>
      </c>
      <c r="J17" s="117">
        <v>1</v>
      </c>
      <c r="L17" s="39">
        <v>1E-4</v>
      </c>
      <c r="M17" s="39" t="s">
        <v>229</v>
      </c>
      <c r="N17" s="39" t="s">
        <v>229</v>
      </c>
      <c r="O17" s="115" t="s">
        <v>229</v>
      </c>
      <c r="P17" s="43"/>
      <c r="Q17" s="38"/>
      <c r="R17" s="38"/>
    </row>
    <row r="18" spans="2:18" s="39" customFormat="1" ht="30" customHeight="1">
      <c r="B18" s="115" t="s">
        <v>229</v>
      </c>
      <c r="C18" s="191"/>
      <c r="D18" s="192"/>
      <c r="E18" s="192"/>
      <c r="F18" s="193"/>
      <c r="G18" s="116" t="s">
        <v>229</v>
      </c>
      <c r="H18" s="38"/>
      <c r="I18" s="39" t="s">
        <v>98</v>
      </c>
      <c r="J18" s="117">
        <v>2</v>
      </c>
      <c r="L18" s="39">
        <v>9.0000000000000006E-5</v>
      </c>
      <c r="M18" s="39" t="s">
        <v>229</v>
      </c>
      <c r="N18" s="39" t="s">
        <v>229</v>
      </c>
      <c r="O18" s="115" t="s">
        <v>229</v>
      </c>
      <c r="P18" s="43"/>
      <c r="Q18" s="38"/>
      <c r="R18" s="38"/>
    </row>
    <row r="19" spans="2:18" s="39" customFormat="1" ht="30" customHeight="1">
      <c r="B19" s="115" t="s">
        <v>229</v>
      </c>
      <c r="C19" s="191"/>
      <c r="D19" s="192"/>
      <c r="E19" s="192"/>
      <c r="F19" s="193"/>
      <c r="G19" s="116" t="s">
        <v>229</v>
      </c>
      <c r="H19" s="38"/>
      <c r="I19" s="39" t="s">
        <v>99</v>
      </c>
      <c r="J19" s="117">
        <v>3</v>
      </c>
      <c r="L19" s="39">
        <v>8.0000000000000007E-5</v>
      </c>
      <c r="M19" s="39" t="s">
        <v>229</v>
      </c>
      <c r="N19" s="39" t="s">
        <v>229</v>
      </c>
      <c r="O19" s="115" t="s">
        <v>229</v>
      </c>
      <c r="P19" s="43"/>
      <c r="Q19" s="38"/>
      <c r="R19" s="38"/>
    </row>
    <row r="20" spans="2:18" s="39" customFormat="1" ht="30" customHeight="1">
      <c r="B20" s="115" t="s">
        <v>229</v>
      </c>
      <c r="C20" s="191"/>
      <c r="D20" s="192"/>
      <c r="E20" s="192"/>
      <c r="F20" s="193"/>
      <c r="G20" s="116" t="s">
        <v>229</v>
      </c>
      <c r="H20" s="38"/>
      <c r="I20" s="39" t="s">
        <v>100</v>
      </c>
      <c r="J20" s="117">
        <v>4</v>
      </c>
      <c r="L20" s="39">
        <v>6.9999999999999994E-5</v>
      </c>
      <c r="M20" s="39" t="s">
        <v>229</v>
      </c>
      <c r="N20" s="39" t="s">
        <v>229</v>
      </c>
      <c r="O20" s="115" t="s">
        <v>229</v>
      </c>
      <c r="P20" s="43"/>
      <c r="Q20" s="38"/>
      <c r="R20" s="38"/>
    </row>
    <row r="21" spans="2:18" s="39" customFormat="1" ht="30" customHeight="1">
      <c r="B21" s="115" t="s">
        <v>229</v>
      </c>
      <c r="C21" s="191"/>
      <c r="D21" s="192"/>
      <c r="E21" s="192"/>
      <c r="F21" s="193"/>
      <c r="G21" s="116" t="s">
        <v>229</v>
      </c>
      <c r="H21" s="38"/>
      <c r="I21" s="39" t="s">
        <v>101</v>
      </c>
      <c r="J21" s="117">
        <v>5</v>
      </c>
      <c r="L21" s="39">
        <v>6.0000000000000002E-5</v>
      </c>
      <c r="M21" s="39" t="s">
        <v>229</v>
      </c>
      <c r="N21" s="39" t="s">
        <v>229</v>
      </c>
      <c r="O21" s="115" t="s">
        <v>229</v>
      </c>
      <c r="P21" s="43"/>
      <c r="Q21" s="38"/>
      <c r="R21" s="38"/>
    </row>
    <row r="22" spans="2:18" s="39" customFormat="1" ht="30" customHeight="1">
      <c r="B22" s="115" t="s">
        <v>229</v>
      </c>
      <c r="C22" s="191"/>
      <c r="D22" s="192"/>
      <c r="E22" s="192"/>
      <c r="F22" s="193"/>
      <c r="G22" s="116" t="s">
        <v>229</v>
      </c>
      <c r="H22" s="38"/>
      <c r="L22" s="39">
        <v>5.0000000000000002E-5</v>
      </c>
      <c r="M22" s="39" t="s">
        <v>229</v>
      </c>
      <c r="N22" s="39" t="s">
        <v>229</v>
      </c>
      <c r="O22" s="115" t="s">
        <v>229</v>
      </c>
      <c r="P22" s="43"/>
      <c r="Q22" s="38"/>
      <c r="R22" s="38"/>
    </row>
    <row r="23" spans="2:18" s="39" customFormat="1" ht="30" customHeight="1">
      <c r="B23" s="115" t="s">
        <v>229</v>
      </c>
      <c r="C23" s="191"/>
      <c r="D23" s="192"/>
      <c r="E23" s="192"/>
      <c r="F23" s="193"/>
      <c r="G23" s="116" t="s">
        <v>229</v>
      </c>
      <c r="H23" s="38"/>
      <c r="I23" s="39" t="s">
        <v>61</v>
      </c>
      <c r="L23" s="39">
        <v>4.0000000000000003E-5</v>
      </c>
      <c r="M23" s="39" t="s">
        <v>229</v>
      </c>
      <c r="N23" s="39" t="s">
        <v>229</v>
      </c>
      <c r="O23" s="115" t="s">
        <v>229</v>
      </c>
      <c r="P23" s="43"/>
      <c r="Q23" s="38"/>
      <c r="R23" s="38"/>
    </row>
    <row r="24" spans="2:18" s="39" customFormat="1" ht="30" customHeight="1">
      <c r="B24" s="115" t="s">
        <v>229</v>
      </c>
      <c r="C24" s="191"/>
      <c r="D24" s="192"/>
      <c r="E24" s="192"/>
      <c r="F24" s="193"/>
      <c r="G24" s="116" t="s">
        <v>229</v>
      </c>
      <c r="H24" s="38"/>
      <c r="I24" s="117"/>
      <c r="L24" s="39">
        <v>3.0000000000000001E-5</v>
      </c>
      <c r="M24" s="39" t="s">
        <v>229</v>
      </c>
      <c r="N24" s="39" t="s">
        <v>229</v>
      </c>
      <c r="O24" s="115" t="s">
        <v>229</v>
      </c>
      <c r="P24" s="43"/>
      <c r="Q24" s="38"/>
      <c r="R24" s="38"/>
    </row>
    <row r="25" spans="2:18" s="39" customFormat="1" ht="30" customHeight="1">
      <c r="B25" s="115" t="s">
        <v>229</v>
      </c>
      <c r="C25" s="191"/>
      <c r="D25" s="192"/>
      <c r="E25" s="192"/>
      <c r="F25" s="193"/>
      <c r="G25" s="116" t="s">
        <v>229</v>
      </c>
      <c r="H25" s="38"/>
      <c r="I25" s="39" t="s">
        <v>103</v>
      </c>
      <c r="J25" s="117">
        <v>1</v>
      </c>
      <c r="L25" s="39">
        <v>2.0000000000000002E-5</v>
      </c>
      <c r="M25" s="39" t="s">
        <v>229</v>
      </c>
      <c r="N25" s="39" t="s">
        <v>229</v>
      </c>
      <c r="O25" s="115" t="s">
        <v>229</v>
      </c>
      <c r="P25" s="43"/>
      <c r="Q25" s="38"/>
      <c r="R25" s="38"/>
    </row>
    <row r="26" spans="2:18" s="39" customFormat="1" ht="30" customHeight="1">
      <c r="B26" s="115" t="s">
        <v>229</v>
      </c>
      <c r="C26" s="191"/>
      <c r="D26" s="192"/>
      <c r="E26" s="192"/>
      <c r="F26" s="193"/>
      <c r="G26" s="116" t="s">
        <v>229</v>
      </c>
      <c r="H26" s="38"/>
      <c r="I26" s="39" t="s">
        <v>102</v>
      </c>
      <c r="J26" s="117">
        <v>2</v>
      </c>
      <c r="L26" s="39">
        <v>1.0000000000000001E-5</v>
      </c>
      <c r="M26" s="39" t="s">
        <v>229</v>
      </c>
      <c r="N26" s="39" t="s">
        <v>229</v>
      </c>
      <c r="O26" s="115" t="s">
        <v>229</v>
      </c>
      <c r="P26" s="43"/>
      <c r="Q26" s="38"/>
      <c r="R26" s="38"/>
    </row>
    <row r="27" spans="2:18" s="39" customFormat="1" ht="30" customHeight="1">
      <c r="B27" s="115" t="s">
        <v>229</v>
      </c>
      <c r="C27" s="191"/>
      <c r="D27" s="192"/>
      <c r="E27" s="192"/>
      <c r="F27" s="193"/>
      <c r="G27" s="116" t="s">
        <v>229</v>
      </c>
      <c r="H27" s="38"/>
      <c r="I27" s="39" t="s">
        <v>104</v>
      </c>
      <c r="J27" s="117">
        <v>3</v>
      </c>
      <c r="O27" s="115"/>
      <c r="P27" s="43"/>
      <c r="Q27" s="38"/>
      <c r="R27" s="38"/>
    </row>
    <row r="28" spans="2:18" s="39" customFormat="1" ht="30" customHeight="1">
      <c r="B28" s="115" t="s">
        <v>229</v>
      </c>
      <c r="C28" s="191"/>
      <c r="D28" s="192"/>
      <c r="E28" s="192"/>
      <c r="F28" s="193"/>
      <c r="G28" s="116" t="s">
        <v>229</v>
      </c>
      <c r="H28" s="38"/>
      <c r="I28" s="39" t="s">
        <v>105</v>
      </c>
      <c r="J28" s="117">
        <v>4</v>
      </c>
      <c r="O28" s="115"/>
      <c r="P28" s="43"/>
      <c r="Q28" s="38"/>
      <c r="R28" s="38"/>
    </row>
    <row r="29" spans="2:18" s="39" customFormat="1" ht="30" customHeight="1">
      <c r="B29" s="115" t="s">
        <v>229</v>
      </c>
      <c r="C29" s="191"/>
      <c r="D29" s="192"/>
      <c r="E29" s="192"/>
      <c r="F29" s="193"/>
      <c r="G29" s="116" t="s">
        <v>229</v>
      </c>
      <c r="H29" s="38"/>
      <c r="I29" s="39" t="s">
        <v>62</v>
      </c>
      <c r="J29" s="117">
        <v>5</v>
      </c>
      <c r="O29" s="115"/>
      <c r="P29" s="43"/>
      <c r="Q29" s="38"/>
      <c r="R29" s="38"/>
    </row>
    <row r="30" spans="2:18" s="39" customFormat="1" ht="30" customHeight="1">
      <c r="B30" s="115" t="s">
        <v>229</v>
      </c>
      <c r="C30" s="191"/>
      <c r="D30" s="192"/>
      <c r="E30" s="192"/>
      <c r="F30" s="193"/>
      <c r="G30" s="116" t="s">
        <v>229</v>
      </c>
      <c r="H30" s="38"/>
      <c r="I30" s="38"/>
      <c r="J30" s="38"/>
      <c r="K30" s="38"/>
      <c r="L30" s="38"/>
      <c r="M30" s="38"/>
      <c r="N30" s="38"/>
      <c r="O30" s="118"/>
      <c r="P30" s="43"/>
      <c r="Q30" s="38"/>
      <c r="R30" s="38"/>
    </row>
    <row r="31" spans="2:18" s="39" customFormat="1" ht="30" customHeight="1">
      <c r="B31" s="115" t="s">
        <v>229</v>
      </c>
      <c r="C31" s="191"/>
      <c r="D31" s="192"/>
      <c r="E31" s="192"/>
      <c r="F31" s="193"/>
      <c r="G31" s="116" t="s">
        <v>229</v>
      </c>
      <c r="H31" s="38"/>
      <c r="I31" s="38"/>
      <c r="J31" s="38"/>
      <c r="K31" s="38"/>
      <c r="L31" s="38"/>
      <c r="M31" s="38"/>
      <c r="N31" s="38"/>
      <c r="O31" s="118"/>
      <c r="P31" s="43"/>
      <c r="Q31" s="38"/>
      <c r="R31" s="38"/>
    </row>
    <row r="32" spans="2:18" s="39" customFormat="1" ht="30" customHeight="1">
      <c r="B32" s="115" t="s">
        <v>229</v>
      </c>
      <c r="C32" s="191"/>
      <c r="D32" s="192"/>
      <c r="E32" s="192"/>
      <c r="F32" s="193"/>
      <c r="G32" s="116" t="s">
        <v>229</v>
      </c>
      <c r="H32" s="38"/>
      <c r="I32" s="38"/>
      <c r="J32" s="38"/>
      <c r="K32" s="38"/>
      <c r="L32" s="38"/>
      <c r="M32" s="38"/>
      <c r="N32" s="38"/>
      <c r="O32" s="118"/>
      <c r="P32" s="43"/>
      <c r="Q32" s="38"/>
      <c r="R32" s="38"/>
    </row>
    <row r="33" spans="2:18" s="39" customFormat="1" ht="30" customHeight="1">
      <c r="B33" s="115" t="s">
        <v>229</v>
      </c>
      <c r="C33" s="191"/>
      <c r="D33" s="192"/>
      <c r="E33" s="192"/>
      <c r="F33" s="193"/>
      <c r="G33" s="116" t="s">
        <v>229</v>
      </c>
      <c r="H33" s="38"/>
      <c r="I33" s="38"/>
      <c r="J33" s="38"/>
      <c r="K33" s="38"/>
      <c r="L33" s="38"/>
      <c r="M33" s="38"/>
      <c r="N33" s="38"/>
      <c r="O33" s="118"/>
      <c r="P33" s="43"/>
      <c r="Q33" s="38"/>
      <c r="R33" s="38"/>
    </row>
    <row r="34" spans="2:18" s="39" customFormat="1" ht="30" customHeight="1">
      <c r="B34" s="115" t="s">
        <v>229</v>
      </c>
      <c r="C34" s="191"/>
      <c r="D34" s="192"/>
      <c r="E34" s="192"/>
      <c r="F34" s="193"/>
      <c r="G34" s="116" t="s">
        <v>229</v>
      </c>
      <c r="H34" s="38"/>
      <c r="I34" s="38"/>
      <c r="J34" s="38"/>
      <c r="K34" s="38"/>
      <c r="L34" s="38"/>
      <c r="M34" s="38"/>
      <c r="N34" s="38"/>
      <c r="O34" s="118"/>
      <c r="P34" s="43"/>
      <c r="Q34" s="38"/>
      <c r="R34" s="38"/>
    </row>
    <row r="35" spans="2:18" s="39" customFormat="1" ht="30" customHeight="1">
      <c r="B35" s="115" t="s">
        <v>229</v>
      </c>
      <c r="C35" s="191"/>
      <c r="D35" s="192"/>
      <c r="E35" s="192"/>
      <c r="F35" s="193"/>
      <c r="G35" s="116" t="s">
        <v>229</v>
      </c>
      <c r="H35" s="38"/>
      <c r="I35" s="38"/>
      <c r="J35" s="38"/>
      <c r="K35" s="38"/>
      <c r="L35" s="38"/>
      <c r="M35" s="38"/>
      <c r="N35" s="38"/>
      <c r="O35" s="118"/>
      <c r="P35" s="43"/>
      <c r="Q35" s="38"/>
      <c r="R35" s="38"/>
    </row>
    <row r="36" spans="2:18" s="39" customFormat="1" ht="30" customHeight="1">
      <c r="B36" s="38"/>
      <c r="C36" s="216" t="s">
        <v>58</v>
      </c>
      <c r="D36" s="217"/>
      <c r="E36" s="218"/>
      <c r="F36" s="119" t="s">
        <v>22</v>
      </c>
      <c r="G36" s="120">
        <v>118</v>
      </c>
      <c r="H36" s="38"/>
      <c r="I36" s="38"/>
      <c r="J36" s="38"/>
      <c r="K36" s="38"/>
      <c r="L36" s="38"/>
      <c r="M36" s="38"/>
      <c r="N36" s="38"/>
      <c r="O36" s="118"/>
      <c r="P36" s="43"/>
      <c r="Q36" s="38"/>
      <c r="R36" s="38"/>
    </row>
    <row r="37" spans="2:18" s="39" customFormat="1" ht="30" customHeight="1">
      <c r="B37" s="38"/>
      <c r="C37" s="37"/>
      <c r="D37" s="37"/>
      <c r="E37" s="37"/>
      <c r="F37" s="37"/>
      <c r="G37" s="37"/>
      <c r="H37" s="38"/>
      <c r="I37" s="38"/>
      <c r="J37" s="38"/>
      <c r="K37" s="38"/>
      <c r="L37" s="38"/>
      <c r="M37" s="38"/>
      <c r="N37" s="38"/>
      <c r="O37" s="118"/>
      <c r="P37" s="43"/>
      <c r="Q37" s="38"/>
      <c r="R37" s="38"/>
    </row>
    <row r="38" spans="2:18" s="39" customFormat="1" ht="30" customHeight="1">
      <c r="B38" s="38"/>
      <c r="C38" s="37"/>
      <c r="D38" s="37"/>
      <c r="E38" s="37"/>
      <c r="F38" s="37"/>
      <c r="G38" s="37"/>
      <c r="H38" s="38"/>
      <c r="I38" s="38"/>
      <c r="J38" s="38"/>
      <c r="K38" s="38"/>
      <c r="L38" s="38"/>
      <c r="M38" s="38"/>
      <c r="N38" s="38"/>
      <c r="O38" s="118"/>
      <c r="P38" s="43"/>
      <c r="Q38" s="38"/>
      <c r="R38" s="38"/>
    </row>
    <row r="39" spans="2:18" s="39" customFormat="1" ht="30" customHeight="1">
      <c r="B39" s="38"/>
      <c r="C39" s="37"/>
      <c r="D39" s="37"/>
      <c r="E39" s="37"/>
      <c r="F39" s="37"/>
      <c r="G39" s="37"/>
      <c r="H39" s="38"/>
      <c r="I39" s="38"/>
      <c r="J39" s="38"/>
      <c r="K39" s="38"/>
      <c r="L39" s="38"/>
      <c r="M39" s="38"/>
      <c r="N39" s="38"/>
      <c r="O39" s="118"/>
      <c r="P39" s="43"/>
      <c r="Q39" s="38"/>
      <c r="R39" s="38"/>
    </row>
    <row r="40" spans="2:18" s="39" customFormat="1" ht="30" customHeight="1">
      <c r="B40" s="38"/>
      <c r="C40" s="37"/>
      <c r="D40" s="37"/>
      <c r="E40" s="37"/>
      <c r="F40" s="37"/>
      <c r="G40" s="37"/>
      <c r="H40" s="38"/>
      <c r="I40" s="38"/>
      <c r="J40" s="38"/>
      <c r="K40" s="38"/>
      <c r="L40" s="38"/>
      <c r="M40" s="38"/>
      <c r="N40" s="38"/>
      <c r="O40" s="118"/>
      <c r="P40" s="43"/>
      <c r="Q40" s="38"/>
      <c r="R40" s="38"/>
    </row>
    <row r="41" spans="2:18" s="39" customFormat="1" ht="30" customHeight="1">
      <c r="B41" s="38"/>
      <c r="C41" s="37"/>
      <c r="D41" s="37"/>
      <c r="E41" s="37"/>
      <c r="F41" s="37"/>
      <c r="G41" s="37"/>
      <c r="H41" s="38"/>
      <c r="I41" s="38"/>
      <c r="J41" s="38"/>
      <c r="K41" s="38"/>
      <c r="L41" s="38"/>
      <c r="M41" s="38"/>
      <c r="N41" s="38"/>
      <c r="O41" s="118"/>
      <c r="P41" s="43"/>
      <c r="Q41" s="38"/>
      <c r="R41" s="38"/>
    </row>
    <row r="42" spans="2:18" s="39" customFormat="1" ht="30" customHeight="1">
      <c r="B42" s="38"/>
      <c r="C42" s="37"/>
      <c r="D42" s="37"/>
      <c r="E42" s="37"/>
      <c r="F42" s="37"/>
      <c r="G42" s="37"/>
      <c r="H42" s="38"/>
      <c r="I42" s="38"/>
      <c r="J42" s="38"/>
      <c r="K42" s="38"/>
      <c r="L42" s="38"/>
      <c r="M42" s="38"/>
      <c r="N42" s="38"/>
      <c r="O42" s="118"/>
      <c r="P42" s="43"/>
      <c r="Q42" s="38"/>
      <c r="R42" s="38"/>
    </row>
    <row r="43" spans="2:18" s="39" customFormat="1" ht="30" customHeight="1">
      <c r="B43" s="38"/>
      <c r="C43" s="37"/>
      <c r="D43" s="37"/>
      <c r="E43" s="37"/>
      <c r="F43" s="37"/>
      <c r="G43" s="37"/>
      <c r="H43" s="38"/>
      <c r="I43" s="38"/>
      <c r="J43" s="38"/>
      <c r="K43" s="38"/>
      <c r="L43" s="38"/>
      <c r="M43" s="38"/>
      <c r="N43" s="38"/>
      <c r="O43" s="118"/>
      <c r="P43" s="43"/>
      <c r="Q43" s="38"/>
      <c r="R43" s="38"/>
    </row>
    <row r="44" spans="2:18" s="39" customFormat="1" ht="30" customHeight="1">
      <c r="B44" s="38"/>
      <c r="C44" s="37"/>
      <c r="D44" s="37"/>
      <c r="E44" s="37"/>
      <c r="F44" s="37"/>
      <c r="G44" s="37"/>
      <c r="H44" s="38"/>
      <c r="I44" s="38"/>
      <c r="J44" s="38"/>
      <c r="K44" s="38"/>
      <c r="L44" s="38"/>
      <c r="M44" s="38"/>
      <c r="N44" s="38"/>
      <c r="O44" s="118"/>
      <c r="P44" s="43"/>
      <c r="Q44" s="38"/>
      <c r="R44" s="38"/>
    </row>
    <row r="45" spans="2:18" s="39" customFormat="1" ht="30" customHeight="1">
      <c r="B45" s="38"/>
      <c r="C45" s="37"/>
      <c r="D45" s="37"/>
      <c r="E45" s="37"/>
      <c r="F45" s="37"/>
      <c r="G45" s="37"/>
      <c r="H45" s="38"/>
      <c r="I45" s="38"/>
      <c r="J45" s="38"/>
      <c r="K45" s="38"/>
      <c r="L45" s="38"/>
      <c r="M45" s="38"/>
      <c r="N45" s="38"/>
      <c r="O45" s="118"/>
      <c r="P45" s="43"/>
      <c r="Q45" s="38"/>
      <c r="R45" s="38"/>
    </row>
    <row r="46" spans="2:18" s="39" customFormat="1" ht="30" customHeight="1">
      <c r="B46" s="38"/>
      <c r="C46" s="37"/>
      <c r="D46" s="37"/>
      <c r="E46" s="37"/>
      <c r="F46" s="37"/>
      <c r="G46" s="37"/>
      <c r="H46" s="38"/>
      <c r="I46" s="38"/>
      <c r="J46" s="38"/>
      <c r="K46" s="38"/>
      <c r="L46" s="38"/>
      <c r="M46" s="38"/>
      <c r="N46" s="38"/>
      <c r="O46" s="118"/>
      <c r="P46" s="121"/>
      <c r="Q46" s="38"/>
      <c r="R46" s="38"/>
    </row>
    <row r="47" spans="2:18" s="39" customFormat="1" ht="37.5" customHeight="1">
      <c r="B47" s="38"/>
      <c r="C47" s="37"/>
      <c r="D47" s="37"/>
      <c r="E47" s="37"/>
      <c r="F47" s="37"/>
      <c r="G47" s="37"/>
      <c r="H47" s="38"/>
      <c r="I47" s="38"/>
      <c r="J47" s="38"/>
      <c r="K47" s="38"/>
      <c r="L47" s="38"/>
      <c r="M47" s="38"/>
      <c r="N47" s="43"/>
      <c r="O47" s="38"/>
      <c r="P47" s="38"/>
      <c r="Q47" s="38"/>
      <c r="R47" s="38"/>
    </row>
    <row r="48" spans="2:18" s="39" customFormat="1" ht="30" customHeight="1">
      <c r="B48" s="38"/>
      <c r="C48" s="37"/>
      <c r="D48" s="37"/>
      <c r="E48" s="37"/>
      <c r="F48" s="37"/>
      <c r="G48" s="37"/>
      <c r="H48" s="38"/>
      <c r="I48" s="38"/>
      <c r="J48" s="38"/>
      <c r="K48" s="38"/>
      <c r="L48" s="38"/>
      <c r="M48" s="38"/>
      <c r="N48" s="43"/>
      <c r="O48" s="38"/>
      <c r="P48" s="38"/>
      <c r="Q48" s="38"/>
      <c r="R48" s="38"/>
    </row>
    <row r="49" spans="2:18" s="39" customFormat="1" ht="30" customHeight="1">
      <c r="B49" s="38"/>
      <c r="C49" s="37"/>
      <c r="D49" s="37"/>
      <c r="E49" s="37"/>
      <c r="F49" s="37"/>
      <c r="G49" s="37"/>
      <c r="H49" s="38"/>
      <c r="I49" s="38"/>
      <c r="J49" s="38"/>
      <c r="K49" s="38"/>
      <c r="L49" s="38"/>
      <c r="M49" s="38"/>
      <c r="N49" s="43"/>
      <c r="O49" s="38"/>
      <c r="P49" s="38"/>
      <c r="Q49" s="38"/>
      <c r="R49" s="38"/>
    </row>
    <row r="50" spans="2:18" s="39" customFormat="1" ht="30" customHeight="1">
      <c r="B50" s="38"/>
      <c r="C50" s="37"/>
      <c r="D50" s="37"/>
      <c r="E50" s="37"/>
      <c r="F50" s="37"/>
      <c r="G50" s="37"/>
      <c r="H50" s="38"/>
      <c r="I50" s="38"/>
      <c r="J50" s="38"/>
      <c r="K50" s="38"/>
      <c r="L50" s="38"/>
      <c r="M50" s="38"/>
      <c r="N50" s="43"/>
      <c r="O50" s="38"/>
      <c r="P50" s="38"/>
      <c r="Q50" s="38"/>
      <c r="R50" s="38"/>
    </row>
    <row r="51" spans="2:18" s="39" customFormat="1" ht="30" hidden="1" customHeight="1">
      <c r="B51" s="38"/>
      <c r="C51" s="37"/>
      <c r="D51" s="37"/>
      <c r="E51" s="37"/>
      <c r="F51" s="37"/>
      <c r="G51" s="37"/>
      <c r="H51" s="38"/>
      <c r="I51" s="38"/>
      <c r="J51" s="38"/>
      <c r="K51" s="38"/>
      <c r="L51" s="38"/>
      <c r="M51" s="38"/>
      <c r="N51" s="43"/>
      <c r="O51" s="38"/>
      <c r="P51" s="38"/>
      <c r="Q51" s="38"/>
      <c r="R51" s="38"/>
    </row>
    <row r="52" spans="2:18" s="39" customFormat="1" ht="30" hidden="1" customHeight="1">
      <c r="B52" s="38"/>
      <c r="C52" s="37"/>
      <c r="D52" s="37"/>
      <c r="E52" s="37"/>
      <c r="F52" s="37"/>
      <c r="G52" s="37"/>
      <c r="H52" s="38"/>
      <c r="I52" s="38"/>
      <c r="J52" s="38"/>
      <c r="K52" s="38"/>
      <c r="L52" s="38"/>
      <c r="M52" s="38"/>
      <c r="N52" s="43"/>
      <c r="O52" s="38"/>
      <c r="P52" s="38"/>
      <c r="Q52" s="38"/>
      <c r="R52" s="38"/>
    </row>
    <row r="53" spans="2:18" s="39" customFormat="1" ht="30" hidden="1" customHeight="1">
      <c r="B53" s="38"/>
      <c r="C53" s="37"/>
      <c r="D53" s="37"/>
      <c r="E53" s="37"/>
      <c r="F53" s="37"/>
      <c r="G53" s="37"/>
      <c r="H53" s="38"/>
      <c r="I53" s="38"/>
      <c r="J53" s="38"/>
      <c r="K53" s="38"/>
      <c r="L53" s="38"/>
      <c r="M53" s="38"/>
      <c r="N53" s="43"/>
      <c r="O53" s="38"/>
      <c r="P53" s="38"/>
      <c r="Q53" s="38"/>
      <c r="R53" s="38"/>
    </row>
    <row r="54" spans="2:18" s="39" customFormat="1" ht="30" hidden="1" customHeight="1">
      <c r="B54" s="38"/>
      <c r="C54" s="37"/>
      <c r="D54" s="37"/>
      <c r="E54" s="37"/>
      <c r="F54" s="37"/>
      <c r="G54" s="37"/>
      <c r="H54" s="38"/>
      <c r="I54" s="38"/>
      <c r="J54" s="38"/>
      <c r="K54" s="38"/>
      <c r="L54" s="38"/>
      <c r="M54" s="38"/>
      <c r="N54" s="43"/>
      <c r="O54" s="38"/>
      <c r="P54" s="38"/>
      <c r="Q54" s="38"/>
      <c r="R54" s="38"/>
    </row>
    <row r="55" spans="2:18" s="39" customFormat="1" ht="30" hidden="1" customHeight="1">
      <c r="B55" s="38"/>
      <c r="C55" s="37"/>
      <c r="D55" s="37"/>
      <c r="E55" s="37"/>
      <c r="F55" s="37"/>
      <c r="G55" s="37"/>
      <c r="H55" s="38"/>
      <c r="I55" s="38"/>
      <c r="J55" s="38"/>
      <c r="K55" s="38"/>
      <c r="L55" s="38"/>
      <c r="M55" s="38"/>
      <c r="N55" s="43"/>
      <c r="O55" s="38"/>
      <c r="P55" s="38"/>
      <c r="Q55" s="38"/>
      <c r="R55" s="38"/>
    </row>
    <row r="56" spans="2:18" s="39" customFormat="1" ht="30" hidden="1" customHeight="1">
      <c r="B56" s="37"/>
      <c r="C56" s="37"/>
      <c r="D56" s="37"/>
      <c r="E56" s="37"/>
      <c r="F56" s="37"/>
      <c r="G56" s="37"/>
      <c r="H56" s="38"/>
      <c r="I56" s="38"/>
      <c r="J56" s="38"/>
      <c r="K56" s="38"/>
      <c r="L56" s="38"/>
      <c r="M56" s="38"/>
      <c r="N56" s="43"/>
      <c r="O56" s="38"/>
      <c r="P56" s="38"/>
      <c r="Q56" s="38"/>
      <c r="R56" s="38"/>
    </row>
    <row r="57" spans="2:18" s="39" customFormat="1" ht="30" hidden="1" customHeight="1">
      <c r="B57" s="37"/>
      <c r="C57" s="37"/>
      <c r="D57" s="37"/>
      <c r="E57" s="37"/>
      <c r="F57" s="37"/>
      <c r="G57" s="37"/>
      <c r="H57" s="38"/>
      <c r="I57" s="38"/>
      <c r="J57" s="38"/>
      <c r="K57" s="38"/>
      <c r="L57" s="38"/>
      <c r="M57" s="38"/>
      <c r="N57" s="43"/>
      <c r="O57" s="38"/>
      <c r="P57" s="38"/>
      <c r="Q57" s="38"/>
      <c r="R57" s="38"/>
    </row>
    <row r="58" spans="2:18" s="39" customFormat="1" ht="30" hidden="1" customHeight="1">
      <c r="B58" s="37"/>
      <c r="C58" s="37"/>
      <c r="D58" s="37"/>
      <c r="E58" s="37"/>
      <c r="F58" s="37"/>
      <c r="G58" s="37"/>
      <c r="H58" s="38"/>
      <c r="I58" s="38"/>
      <c r="J58" s="38"/>
      <c r="K58" s="38"/>
      <c r="L58" s="38"/>
      <c r="M58" s="38"/>
      <c r="N58" s="43"/>
      <c r="O58" s="38"/>
      <c r="P58" s="38"/>
      <c r="Q58" s="38"/>
      <c r="R58" s="38"/>
    </row>
    <row r="59" spans="2:18" s="39" customFormat="1" ht="30" hidden="1" customHeight="1">
      <c r="B59" s="37"/>
      <c r="C59" s="37"/>
      <c r="D59" s="46"/>
      <c r="E59" s="46"/>
      <c r="F59" s="37"/>
      <c r="G59" s="37"/>
      <c r="H59" s="38"/>
      <c r="I59" s="38"/>
      <c r="J59" s="38"/>
      <c r="K59" s="38"/>
      <c r="L59" s="38"/>
      <c r="M59" s="38"/>
      <c r="N59" s="43"/>
      <c r="O59" s="38"/>
      <c r="P59" s="38"/>
      <c r="Q59" s="38"/>
      <c r="R59" s="38"/>
    </row>
    <row r="60" spans="2:18" s="39" customFormat="1" ht="30" hidden="1" customHeight="1">
      <c r="B60" s="37"/>
      <c r="C60" s="37"/>
      <c r="D60" s="46"/>
      <c r="E60" s="46"/>
      <c r="F60" s="37"/>
      <c r="G60" s="37"/>
      <c r="H60" s="38"/>
      <c r="I60" s="38"/>
      <c r="J60" s="38"/>
      <c r="K60" s="38"/>
      <c r="L60" s="38"/>
      <c r="M60" s="38"/>
      <c r="N60" s="43"/>
      <c r="O60" s="38"/>
      <c r="P60" s="38"/>
      <c r="Q60" s="38"/>
      <c r="R60" s="38"/>
    </row>
    <row r="61" spans="2:18" s="39" customFormat="1" ht="30" hidden="1" customHeight="1">
      <c r="B61" s="37"/>
      <c r="C61" s="37"/>
      <c r="D61" s="46"/>
      <c r="E61" s="46"/>
      <c r="F61" s="37"/>
      <c r="G61" s="37"/>
      <c r="H61" s="38"/>
      <c r="I61" s="38"/>
      <c r="J61" s="38"/>
      <c r="K61" s="38"/>
      <c r="L61" s="38"/>
      <c r="M61" s="38"/>
      <c r="N61" s="43"/>
      <c r="O61" s="38"/>
      <c r="P61" s="38"/>
      <c r="Q61" s="38"/>
      <c r="R61" s="38"/>
    </row>
    <row r="62" spans="2:18" s="39" customFormat="1" ht="30" hidden="1" customHeight="1">
      <c r="B62" s="37"/>
      <c r="C62" s="37"/>
      <c r="D62" s="46"/>
      <c r="E62" s="46"/>
      <c r="F62" s="37"/>
      <c r="G62" s="37"/>
      <c r="H62" s="38"/>
      <c r="I62" s="38"/>
      <c r="J62" s="38"/>
      <c r="K62" s="38"/>
      <c r="L62" s="38"/>
      <c r="M62" s="38"/>
      <c r="N62" s="43"/>
      <c r="O62" s="38"/>
      <c r="P62" s="38"/>
      <c r="Q62" s="38"/>
      <c r="R62" s="38"/>
    </row>
    <row r="63" spans="2:18" s="39" customFormat="1" ht="30" hidden="1" customHeight="1">
      <c r="B63" s="37"/>
      <c r="C63" s="37"/>
      <c r="D63" s="46"/>
      <c r="E63" s="46"/>
      <c r="F63" s="37"/>
      <c r="G63" s="37"/>
      <c r="H63" s="38"/>
      <c r="I63" s="38"/>
      <c r="J63" s="38"/>
      <c r="K63" s="38"/>
      <c r="L63" s="38"/>
      <c r="M63" s="38"/>
      <c r="N63" s="43"/>
      <c r="O63" s="38"/>
      <c r="P63" s="38"/>
      <c r="Q63" s="38"/>
      <c r="R63" s="38"/>
    </row>
    <row r="64" spans="2:18" s="39" customFormat="1" ht="30" hidden="1" customHeight="1">
      <c r="B64" s="37"/>
      <c r="C64" s="37"/>
      <c r="D64" s="46"/>
      <c r="E64" s="46"/>
      <c r="F64" s="37"/>
      <c r="G64" s="37"/>
      <c r="H64" s="38"/>
      <c r="I64" s="38"/>
      <c r="J64" s="38"/>
      <c r="K64" s="38"/>
      <c r="L64" s="38"/>
      <c r="M64" s="38"/>
      <c r="N64" s="43"/>
      <c r="O64" s="38"/>
      <c r="P64" s="38"/>
      <c r="Q64" s="38"/>
      <c r="R64" s="38"/>
    </row>
    <row r="65" spans="2:18" s="39" customFormat="1" ht="30" hidden="1" customHeight="1">
      <c r="B65" s="37"/>
      <c r="C65" s="37"/>
      <c r="D65" s="46"/>
      <c r="E65" s="46"/>
      <c r="F65" s="37"/>
      <c r="G65" s="37"/>
      <c r="H65" s="38"/>
      <c r="I65" s="38"/>
      <c r="J65" s="38"/>
      <c r="K65" s="38"/>
      <c r="L65" s="38"/>
      <c r="M65" s="38"/>
      <c r="N65" s="43"/>
      <c r="O65" s="38"/>
      <c r="P65" s="38"/>
      <c r="Q65" s="38"/>
      <c r="R65" s="38"/>
    </row>
    <row r="66" spans="2:18" s="39" customFormat="1" ht="15" hidden="1">
      <c r="B66" s="37"/>
      <c r="C66" s="37"/>
      <c r="D66" s="46"/>
      <c r="E66" s="46"/>
      <c r="F66" s="37"/>
      <c r="G66" s="37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2:18" s="39" customFormat="1" ht="15" hidden="1">
      <c r="B67" s="37"/>
      <c r="C67" s="37"/>
      <c r="D67" s="46"/>
      <c r="E67" s="46"/>
      <c r="F67" s="37"/>
      <c r="G67" s="37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2:18" s="39" customFormat="1" ht="15" hidden="1">
      <c r="B68" s="37"/>
      <c r="C68" s="37"/>
      <c r="D68" s="46"/>
      <c r="E68" s="46"/>
      <c r="F68" s="37"/>
      <c r="G68" s="37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2:18" s="39" customFormat="1" ht="15" hidden="1">
      <c r="B69" s="37"/>
      <c r="C69" s="37"/>
      <c r="D69" s="46"/>
      <c r="E69" s="46"/>
      <c r="F69" s="37"/>
      <c r="G69" s="37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2:18" ht="15" customHeight="1"/>
    <row r="71" spans="2:18" ht="15" customHeight="1"/>
    <row r="72" spans="2:18" ht="15" customHeight="1"/>
  </sheetData>
  <sheetProtection selectLockedCells="1" selectUnlockedCells="1"/>
  <autoFilter ref="C5:G5"/>
  <mergeCells count="6">
    <mergeCell ref="K1:L1"/>
    <mergeCell ref="C36:E36"/>
    <mergeCell ref="C1:D1"/>
    <mergeCell ref="E1:F1"/>
    <mergeCell ref="G1:H1"/>
    <mergeCell ref="I1:J1"/>
  </mergeCells>
  <conditionalFormatting sqref="D6:D35">
    <cfRule type="containsText" dxfId="72" priority="1" operator="containsText" text="Pouco">
      <formula>NOT(ISERROR(SEARCH("Pouco",D6)))</formula>
    </cfRule>
    <cfRule type="containsText" dxfId="71" priority="2" operator="containsText" text="Sem">
      <formula>NOT(ISERROR(SEARCH("Sem",D6)))</formula>
    </cfRule>
    <cfRule type="containsText" dxfId="70" priority="3" operator="containsText" text="Muito">
      <formula>NOT(ISERROR(SEARCH("Muito",D6)))</formula>
    </cfRule>
    <cfRule type="containsText" dxfId="69" priority="4" operator="containsText" text="Totalmente">
      <formula>NOT(ISERROR(SEARCH("Totalmente",D6)))</formula>
    </cfRule>
  </conditionalFormatting>
  <conditionalFormatting sqref="E6:E35">
    <cfRule type="containsText" dxfId="68" priority="9" operator="containsText" text="Muito">
      <formula>NOT(ISERROR(SEARCH("Muito",E6)))</formula>
    </cfRule>
    <cfRule type="containsText" dxfId="67" priority="10" operator="containsText" text="Pra">
      <formula>NOT(ISERROR(SEARCH("Pra",E6)))</formula>
    </cfRule>
    <cfRule type="containsText" dxfId="66" priority="11" operator="containsText" text="Pouco">
      <formula>NOT(ISERROR(SEARCH("Pouco",E6)))</formula>
    </cfRule>
    <cfRule type="containsText" dxfId="65" priority="12" operator="containsText" text="Nada">
      <formula>NOT(ISERROR(SEARCH("Nada",E6)))</formula>
    </cfRule>
  </conditionalFormatting>
  <conditionalFormatting sqref="F6:F35">
    <cfRule type="containsText" dxfId="64" priority="5" operator="containsText" text="Piora muito">
      <formula>NOT(ISERROR(SEARCH("Piora muito",F6)))</formula>
    </cfRule>
    <cfRule type="containsText" dxfId="63" priority="6" operator="containsText" text="Piora">
      <formula>NOT(ISERROR(SEARCH("Piora",F6)))</formula>
    </cfRule>
    <cfRule type="containsText" dxfId="62" priority="7" operator="containsText" text="Melhora muito">
      <formula>NOT(ISERROR(SEARCH("Melhora muito",F6)))</formula>
    </cfRule>
    <cfRule type="containsText" dxfId="61" priority="8" operator="containsText" text="Melhora">
      <formula>NOT(ISERROR(SEARCH("Melhora",F6)))</formula>
    </cfRule>
  </conditionalFormatting>
  <dataValidations count="3">
    <dataValidation type="list" allowBlank="1" showInputMessage="1" showErrorMessage="1" sqref="D6:D35">
      <formula1>$I$9:$I$13</formula1>
    </dataValidation>
    <dataValidation type="list" allowBlank="1" showInputMessage="1" showErrorMessage="1" sqref="E6:E35">
      <formula1>$I$17:$I$21</formula1>
    </dataValidation>
    <dataValidation type="list" allowBlank="1" showInputMessage="1" showErrorMessage="1" sqref="F6:F35">
      <formula1>$I$25:$I$29</formula1>
    </dataValidation>
  </dataValidations>
  <printOptions verticalCentered="1"/>
  <pageMargins left="0.23622047244094491" right="0.23622047244094491" top="0.74803149606299213" bottom="0.74803149606299213" header="0.31496062992125984" footer="0.31496062992125984"/>
  <pageSetup paperSize="9" scale="73" fitToWidth="0" orientation="landscape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8"/>
  <dimension ref="A1:AF26"/>
  <sheetViews>
    <sheetView showGridLines="0" zoomScale="90" zoomScaleNormal="90" zoomScalePageLayoutView="90" workbookViewId="0"/>
  </sheetViews>
  <sheetFormatPr defaultColWidth="0" defaultRowHeight="15"/>
  <cols>
    <col min="1" max="1" width="2.28515625" style="37" customWidth="1"/>
    <col min="2" max="2" width="1.42578125" style="37" customWidth="1"/>
    <col min="3" max="3" width="71.42578125" style="37" customWidth="1"/>
    <col min="4" max="4" width="11.42578125" style="112" customWidth="1"/>
    <col min="5" max="5" width="71.42578125" style="46" customWidth="1"/>
    <col min="6" max="6" width="11.42578125" style="37" customWidth="1"/>
    <col min="7" max="11" width="10.42578125" style="39" customWidth="1"/>
    <col min="12" max="12" width="20.42578125" style="39" customWidth="1"/>
    <col min="13" max="13" width="12.85546875" style="39" customWidth="1"/>
    <col min="14" max="19" width="8.85546875" style="39" customWidth="1"/>
    <col min="20" max="20" width="8.85546875" style="38" customWidth="1"/>
    <col min="21" max="21" width="8.7109375" style="38" customWidth="1"/>
    <col min="22" max="26" width="8.85546875" style="38" customWidth="1"/>
    <col min="27" max="31" width="9.140625" style="38" customWidth="1"/>
    <col min="32" max="32" width="0" style="38" hidden="1" customWidth="1"/>
    <col min="33" max="56" width="9.140625" style="38" hidden="1" customWidth="1"/>
    <col min="57" max="16384" width="9.140625" style="38" hidden="1"/>
  </cols>
  <sheetData>
    <row r="1" spans="1:27" s="89" customFormat="1" ht="39" customHeight="1">
      <c r="A1" s="31"/>
      <c r="B1" s="31"/>
      <c r="C1" s="212"/>
      <c r="D1" s="212"/>
      <c r="E1" s="212"/>
      <c r="F1" s="212"/>
      <c r="G1" s="219"/>
      <c r="H1" s="219"/>
      <c r="I1" s="219"/>
      <c r="J1" s="219"/>
      <c r="K1" s="219"/>
      <c r="L1" s="219"/>
      <c r="M1" s="92"/>
      <c r="N1" s="93"/>
      <c r="O1" s="93"/>
      <c r="P1" s="93"/>
      <c r="Q1" s="93"/>
      <c r="R1" s="93"/>
      <c r="S1" s="93"/>
    </row>
    <row r="2" spans="1:27" s="90" customFormat="1" ht="30" customHeight="1">
      <c r="A2" s="33"/>
      <c r="B2" s="33"/>
      <c r="C2" s="33"/>
      <c r="D2" s="34"/>
      <c r="E2" s="35"/>
      <c r="F2" s="35"/>
      <c r="G2" s="35"/>
      <c r="H2" s="35"/>
      <c r="I2" s="36"/>
      <c r="J2" s="36"/>
      <c r="K2" s="36"/>
      <c r="L2" s="36"/>
      <c r="M2" s="36"/>
      <c r="N2" s="36"/>
      <c r="O2" s="36"/>
      <c r="P2" s="36"/>
      <c r="Q2" s="36"/>
      <c r="R2" s="94"/>
      <c r="S2" s="94"/>
    </row>
    <row r="3" spans="1:27" s="194" customFormat="1" ht="44.25" customHeight="1">
      <c r="A3" s="181"/>
      <c r="B3" s="181"/>
      <c r="C3" s="182"/>
      <c r="D3" s="181"/>
      <c r="E3" s="183"/>
      <c r="F3" s="183"/>
      <c r="G3" s="181"/>
      <c r="H3" s="181"/>
      <c r="I3" s="197"/>
      <c r="J3" s="197"/>
      <c r="K3" s="197"/>
      <c r="L3" s="197"/>
      <c r="M3" s="197"/>
      <c r="N3" s="197"/>
      <c r="O3" s="197"/>
      <c r="P3" s="197"/>
      <c r="Q3" s="197"/>
      <c r="R3" s="197"/>
      <c r="S3" s="197"/>
    </row>
    <row r="4" spans="1:27" ht="7.5" customHeight="1">
      <c r="D4" s="98"/>
      <c r="E4" s="37"/>
    </row>
    <row r="5" spans="1:27" ht="24.95" customHeight="1" thickBot="1">
      <c r="C5" s="99" t="s">
        <v>23</v>
      </c>
      <c r="D5" s="37"/>
      <c r="E5" s="37"/>
    </row>
    <row r="6" spans="1:27" s="195" customFormat="1" ht="24.95" customHeight="1" thickTop="1" thickBot="1">
      <c r="A6" s="100"/>
      <c r="B6" s="100"/>
      <c r="C6" s="101" t="s">
        <v>63</v>
      </c>
      <c r="D6" s="102">
        <f>SUM(D7:D11)</f>
        <v>249</v>
      </c>
      <c r="E6" s="103" t="s">
        <v>65</v>
      </c>
      <c r="F6" s="104">
        <v>264</v>
      </c>
      <c r="G6" s="105"/>
      <c r="H6" s="39">
        <v>2.0000000000000001E-4</v>
      </c>
      <c r="I6" s="39">
        <f>H6+L6</f>
        <v>100.00020000000001</v>
      </c>
      <c r="J6" s="105" t="str">
        <f>C7</f>
        <v>O custo é baixo e isso ajuda a obter maior lucro</v>
      </c>
      <c r="K6" s="105" t="s">
        <v>69</v>
      </c>
      <c r="L6" s="105">
        <f>D7</f>
        <v>100</v>
      </c>
      <c r="M6" s="105" t="e">
        <f>IF(VLOOKUP(J6,PA!$E$6:$E$255,1,FALSE)=J6,"Sim","Não")</f>
        <v>#N/A</v>
      </c>
      <c r="N6" s="105"/>
      <c r="O6" s="105"/>
      <c r="P6" s="105"/>
      <c r="Q6" s="105"/>
      <c r="R6" s="105"/>
      <c r="S6" s="105"/>
    </row>
    <row r="7" spans="1:27" s="196" customFormat="1" ht="21.95" customHeight="1" thickTop="1" thickBot="1">
      <c r="A7" s="111"/>
      <c r="B7" s="106">
        <v>1</v>
      </c>
      <c r="C7" s="107" t="str">
        <f>IF(ISERROR(VLOOKUP(LARGE(Forças!$M$7:$M$26,$B7),Forças!$M$7:$N$26,2,FALSE)),"",VLOOKUP(LARGE(Forças!$M$7:$M$26,$B7),Forças!$M$7:$N$26,2,FALSE))</f>
        <v>O custo é baixo e isso ajuda a obter maior lucro</v>
      </c>
      <c r="D7" s="108">
        <f>IF(ISERROR(VLOOKUP(LARGE(Forças!$M$7:$M$26,$B7),Forças!$M$7:$O$26,3,FALSE)),0,VLOOKUP(LARGE(Forças!$M$7:$M$26,$B7),Forças!$M$7:$O$26,3,FALSE))</f>
        <v>100</v>
      </c>
      <c r="E7" s="109" t="s">
        <v>198</v>
      </c>
      <c r="F7" s="110">
        <v>125</v>
      </c>
      <c r="G7" s="105"/>
      <c r="H7" s="39">
        <v>1.9000000000000001E-4</v>
      </c>
      <c r="I7" s="39">
        <f t="shared" ref="I7:I10" si="0">H7+L7</f>
        <v>75.000190000000003</v>
      </c>
      <c r="J7" s="105" t="str">
        <f t="shared" ref="J7:J10" si="1">C8</f>
        <v>A marca é reconhecida no mercado</v>
      </c>
      <c r="K7" s="105" t="s">
        <v>69</v>
      </c>
      <c r="L7" s="105">
        <f>D8</f>
        <v>75</v>
      </c>
      <c r="M7" s="105" t="str">
        <f>IF(VLOOKUP(J7,PA!$E$6:$E$255,1,FALSE)=J7,"Sim","Não")</f>
        <v>Sim</v>
      </c>
      <c r="N7" s="106"/>
      <c r="O7" s="106"/>
      <c r="P7" s="106"/>
      <c r="Q7" s="105"/>
      <c r="R7" s="106"/>
      <c r="S7" s="106"/>
      <c r="AA7" s="195"/>
    </row>
    <row r="8" spans="1:27" s="195" customFormat="1" ht="21.95" customHeight="1" thickTop="1" thickBot="1">
      <c r="A8" s="100"/>
      <c r="B8" s="105">
        <v>2</v>
      </c>
      <c r="C8" s="107" t="str">
        <f>IF(ISERROR(VLOOKUP(LARGE(Forças!$M$7:$M$26,$B8),Forças!$M$7:$N$26,2,FALSE)),"",VLOOKUP(LARGE(Forças!$M$7:$M$26,$B8),Forças!$M$7:$N$26,2,FALSE))</f>
        <v>A marca é reconhecida no mercado</v>
      </c>
      <c r="D8" s="108">
        <f>IF(ISERROR(VLOOKUP(LARGE(Forças!$M$7:$M$26,$B8),Forças!$M$7:$O$26,3,FALSE)),0,VLOOKUP(LARGE(Forças!$M$7:$M$26,$B8),Forças!$M$7:$O$26,3,FALSE))</f>
        <v>75</v>
      </c>
      <c r="E8" s="109" t="s">
        <v>202</v>
      </c>
      <c r="F8" s="110">
        <v>75</v>
      </c>
      <c r="G8" s="105"/>
      <c r="H8" s="39">
        <v>1.8000000000000001E-4</v>
      </c>
      <c r="I8" s="39">
        <f t="shared" si="0"/>
        <v>50.00018</v>
      </c>
      <c r="J8" s="105" t="str">
        <f t="shared" si="1"/>
        <v>A equipe é competente e entrosada</v>
      </c>
      <c r="K8" s="105" t="s">
        <v>69</v>
      </c>
      <c r="L8" s="105">
        <f>D9</f>
        <v>50</v>
      </c>
      <c r="M8" s="105" t="str">
        <f>IF(VLOOKUP(J8,PA!$E$6:$E$255,1,FALSE)=J8,"Sim","Não")</f>
        <v>Sim</v>
      </c>
      <c r="N8" s="106"/>
      <c r="O8" s="106"/>
      <c r="P8" s="106"/>
      <c r="Q8" s="105"/>
      <c r="R8" s="106"/>
      <c r="S8" s="106"/>
      <c r="T8" s="196"/>
      <c r="U8" s="196"/>
      <c r="V8" s="196"/>
      <c r="W8" s="196"/>
      <c r="X8" s="196"/>
      <c r="Y8" s="196"/>
      <c r="Z8" s="196"/>
    </row>
    <row r="9" spans="1:27" s="195" customFormat="1" ht="21.95" customHeight="1" thickTop="1" thickBot="1">
      <c r="A9" s="100"/>
      <c r="B9" s="106">
        <v>3</v>
      </c>
      <c r="C9" s="107" t="str">
        <f>IF(ISERROR(VLOOKUP(LARGE(Forças!$M$7:$M$26,$B9),Forças!$M$7:$N$26,2,FALSE)),"",VLOOKUP(LARGE(Forças!$M$7:$M$26,$B9),Forças!$M$7:$N$26,2,FALSE))</f>
        <v>A equipe é competente e entrosada</v>
      </c>
      <c r="D9" s="108">
        <f>IF(ISERROR(VLOOKUP(LARGE(Forças!$M$7:$M$26,$B9),Forças!$M$7:$O$26,3,FALSE)),0,VLOOKUP(LARGE(Forças!$M$7:$M$26,$B9),Forças!$M$7:$O$26,3,FALSE))</f>
        <v>50</v>
      </c>
      <c r="E9" s="109" t="s">
        <v>201</v>
      </c>
      <c r="F9" s="110">
        <v>24</v>
      </c>
      <c r="G9" s="105"/>
      <c r="H9" s="39">
        <v>1.7000000000000001E-4</v>
      </c>
      <c r="I9" s="39">
        <f t="shared" si="0"/>
        <v>12.000170000000001</v>
      </c>
      <c r="J9" s="105" t="str">
        <f t="shared" si="1"/>
        <v>A tecnologia própria é essencial para o negócio</v>
      </c>
      <c r="K9" s="105" t="s">
        <v>69</v>
      </c>
      <c r="L9" s="105">
        <f>D10</f>
        <v>12</v>
      </c>
      <c r="M9" s="105" t="e">
        <f>IF(VLOOKUP(J9,PA!$E$6:$E$255,1,FALSE)=J9,"Sim","Não")</f>
        <v>#N/A</v>
      </c>
      <c r="N9" s="106"/>
      <c r="O9" s="106"/>
      <c r="P9" s="106"/>
      <c r="Q9" s="105"/>
      <c r="R9" s="106"/>
      <c r="S9" s="106"/>
      <c r="T9" s="196"/>
      <c r="U9" s="196"/>
      <c r="V9" s="196"/>
      <c r="W9" s="196"/>
      <c r="X9" s="196"/>
      <c r="Y9" s="196"/>
      <c r="Z9" s="196"/>
    </row>
    <row r="10" spans="1:27" s="195" customFormat="1" ht="21.95" customHeight="1" thickTop="1" thickBot="1">
      <c r="A10" s="100"/>
      <c r="B10" s="105">
        <v>4</v>
      </c>
      <c r="C10" s="107" t="str">
        <f>IF(ISERROR(VLOOKUP(LARGE(Forças!$M$7:$M$26,$B10),Forças!$M$7:$N$26,2,FALSE)),"",VLOOKUP(LARGE(Forças!$M$7:$M$26,$B10),Forças!$M$7:$N$26,2,FALSE))</f>
        <v>A tecnologia própria é essencial para o negócio</v>
      </c>
      <c r="D10" s="108">
        <f>IF(ISERROR(VLOOKUP(LARGE(Forças!$M$7:$M$26,$B10),Forças!$M$7:$O$26,3,FALSE)),0,VLOOKUP(LARGE(Forças!$M$7:$M$26,$B10),Forças!$M$7:$O$26,3,FALSE))</f>
        <v>12</v>
      </c>
      <c r="E10" s="109" t="s">
        <v>199</v>
      </c>
      <c r="F10" s="110">
        <v>20</v>
      </c>
      <c r="G10" s="105"/>
      <c r="H10" s="39">
        <v>1.6000000000000001E-4</v>
      </c>
      <c r="I10" s="39">
        <f t="shared" si="0"/>
        <v>12.000159999999999</v>
      </c>
      <c r="J10" s="105" t="str">
        <f t="shared" si="1"/>
        <v>O produto é de qualidade</v>
      </c>
      <c r="K10" s="105" t="s">
        <v>69</v>
      </c>
      <c r="L10" s="105">
        <f>D11</f>
        <v>12</v>
      </c>
      <c r="M10" s="105" t="str">
        <f>IF(VLOOKUP(J10,PA!$E$6:$E$255,1,FALSE)=J10,"Sim","Não")</f>
        <v>Sim</v>
      </c>
      <c r="N10" s="106"/>
      <c r="O10" s="106"/>
      <c r="P10" s="106"/>
      <c r="Q10" s="105"/>
      <c r="R10" s="106"/>
      <c r="S10" s="106"/>
      <c r="T10" s="196"/>
      <c r="U10" s="196"/>
      <c r="V10" s="196"/>
      <c r="W10" s="196"/>
      <c r="X10" s="196"/>
      <c r="Y10" s="196"/>
      <c r="Z10" s="196"/>
    </row>
    <row r="11" spans="1:27" s="195" customFormat="1" ht="21.95" customHeight="1" thickTop="1" thickBot="1">
      <c r="A11" s="100"/>
      <c r="B11" s="106">
        <v>5</v>
      </c>
      <c r="C11" s="107" t="str">
        <f>IF(ISERROR(VLOOKUP(LARGE(Forças!$M$7:$M$26,$B11),Forças!$M$7:$N$26,2,FALSE)),"",VLOOKUP(LARGE(Forças!$M$7:$M$26,$B11),Forças!$M$7:$N$26,2,FALSE))</f>
        <v>O produto é de qualidade</v>
      </c>
      <c r="D11" s="108">
        <f>IF(ISERROR(VLOOKUP(LARGE(Forças!$M$7:$M$26,$B11),Forças!$M$7:$O$26,3,FALSE)),0,VLOOKUP(LARGE(Forças!$M$7:$M$26,$B11),Forças!$M$7:$O$26,3,FALSE))</f>
        <v>12</v>
      </c>
      <c r="E11" s="109" t="s">
        <v>204</v>
      </c>
      <c r="F11" s="110">
        <v>20</v>
      </c>
      <c r="G11" s="105"/>
      <c r="H11" s="39">
        <v>1.4999999999999999E-4</v>
      </c>
      <c r="I11" s="39">
        <v>125.00015</v>
      </c>
      <c r="J11" s="105" t="s">
        <v>198</v>
      </c>
      <c r="K11" s="105" t="s">
        <v>70</v>
      </c>
      <c r="L11" s="105">
        <v>125</v>
      </c>
      <c r="M11" s="105" t="s">
        <v>230</v>
      </c>
      <c r="N11" s="106"/>
      <c r="O11" s="106"/>
      <c r="P11" s="106"/>
      <c r="Q11" s="105"/>
      <c r="R11" s="106"/>
      <c r="S11" s="106"/>
      <c r="T11" s="196"/>
      <c r="U11" s="196"/>
      <c r="V11" s="196"/>
      <c r="W11" s="196"/>
      <c r="X11" s="196"/>
      <c r="Y11" s="196"/>
      <c r="Z11" s="196"/>
    </row>
    <row r="12" spans="1:27" ht="6" customHeight="1" thickTop="1">
      <c r="B12" s="39"/>
      <c r="D12" s="98"/>
      <c r="E12" s="37"/>
      <c r="H12" s="39">
        <v>1.3999999999999999E-4</v>
      </c>
      <c r="I12" s="39">
        <v>75.000140000000002</v>
      </c>
      <c r="J12" s="105" t="s">
        <v>202</v>
      </c>
      <c r="K12" s="105" t="s">
        <v>70</v>
      </c>
      <c r="L12" s="105">
        <v>75</v>
      </c>
      <c r="M12" s="105" t="e">
        <v>#N/A</v>
      </c>
      <c r="U12" s="43"/>
    </row>
    <row r="13" spans="1:27" ht="24.95" customHeight="1" thickBot="1">
      <c r="B13" s="39"/>
      <c r="C13" s="99" t="s">
        <v>24</v>
      </c>
      <c r="D13" s="98"/>
      <c r="E13" s="37"/>
      <c r="H13" s="39">
        <v>1.2999999999999999E-4</v>
      </c>
      <c r="I13" s="39">
        <v>24.000129999999999</v>
      </c>
      <c r="J13" s="105" t="s">
        <v>201</v>
      </c>
      <c r="K13" s="105" t="s">
        <v>70</v>
      </c>
      <c r="L13" s="105">
        <v>24</v>
      </c>
      <c r="M13" s="105" t="s">
        <v>230</v>
      </c>
      <c r="U13" s="43"/>
    </row>
    <row r="14" spans="1:27" ht="24.95" customHeight="1" thickTop="1" thickBot="1">
      <c r="B14" s="39"/>
      <c r="C14" s="101" t="s">
        <v>64</v>
      </c>
      <c r="D14" s="102">
        <v>117</v>
      </c>
      <c r="E14" s="103" t="s">
        <v>66</v>
      </c>
      <c r="F14" s="104">
        <v>118</v>
      </c>
      <c r="H14" s="39">
        <v>1.2E-4</v>
      </c>
      <c r="I14" s="39">
        <v>20.000119999999999</v>
      </c>
      <c r="J14" s="105" t="s">
        <v>199</v>
      </c>
      <c r="K14" s="105" t="s">
        <v>70</v>
      </c>
      <c r="L14" s="105">
        <v>20</v>
      </c>
      <c r="M14" s="105" t="s">
        <v>230</v>
      </c>
      <c r="U14" s="43"/>
    </row>
    <row r="15" spans="1:27" ht="21.95" customHeight="1" thickTop="1" thickBot="1">
      <c r="B15" s="106">
        <v>1</v>
      </c>
      <c r="C15" s="107" t="s">
        <v>209</v>
      </c>
      <c r="D15" s="108">
        <v>64</v>
      </c>
      <c r="E15" s="109" t="s">
        <v>213</v>
      </c>
      <c r="F15" s="110">
        <v>60</v>
      </c>
      <c r="H15" s="39">
        <v>1.1E-4</v>
      </c>
      <c r="I15" s="39">
        <v>20.000109999999999</v>
      </c>
      <c r="J15" s="105" t="s">
        <v>204</v>
      </c>
      <c r="K15" s="105" t="s">
        <v>70</v>
      </c>
      <c r="L15" s="105">
        <v>20</v>
      </c>
      <c r="M15" s="105" t="e">
        <v>#N/A</v>
      </c>
      <c r="U15" s="43"/>
    </row>
    <row r="16" spans="1:27" ht="21.95" customHeight="1" thickTop="1" thickBot="1">
      <c r="B16" s="105">
        <v>2</v>
      </c>
      <c r="C16" s="107" t="s">
        <v>208</v>
      </c>
      <c r="D16" s="108">
        <v>25</v>
      </c>
      <c r="E16" s="109" t="s">
        <v>212</v>
      </c>
      <c r="F16" s="110">
        <v>24</v>
      </c>
      <c r="H16" s="39">
        <v>1E-4</v>
      </c>
      <c r="I16" s="39">
        <v>64.000100000000003</v>
      </c>
      <c r="J16" s="39" t="s">
        <v>209</v>
      </c>
      <c r="K16" s="39" t="s">
        <v>71</v>
      </c>
      <c r="L16" s="39">
        <v>64</v>
      </c>
      <c r="M16" s="105" t="s">
        <v>230</v>
      </c>
      <c r="U16" s="43"/>
    </row>
    <row r="17" spans="2:21" ht="21.95" customHeight="1" thickTop="1" thickBot="1">
      <c r="B17" s="106">
        <v>3</v>
      </c>
      <c r="C17" s="107" t="s">
        <v>207</v>
      </c>
      <c r="D17" s="108">
        <v>12</v>
      </c>
      <c r="E17" s="109" t="s">
        <v>210</v>
      </c>
      <c r="F17" s="110">
        <v>20</v>
      </c>
      <c r="H17" s="39">
        <v>9.0000000000000006E-5</v>
      </c>
      <c r="I17" s="39">
        <v>25.00009</v>
      </c>
      <c r="J17" s="39" t="s">
        <v>208</v>
      </c>
      <c r="K17" s="39" t="s">
        <v>71</v>
      </c>
      <c r="L17" s="39">
        <v>25</v>
      </c>
      <c r="M17" s="105" t="e">
        <v>#N/A</v>
      </c>
      <c r="U17" s="43"/>
    </row>
    <row r="18" spans="2:21" ht="21.95" customHeight="1" thickTop="1" thickBot="1">
      <c r="B18" s="105">
        <v>4</v>
      </c>
      <c r="C18" s="107" t="s">
        <v>205</v>
      </c>
      <c r="D18" s="108">
        <v>10</v>
      </c>
      <c r="E18" s="109" t="s">
        <v>214</v>
      </c>
      <c r="F18" s="110">
        <v>8</v>
      </c>
      <c r="H18" s="39">
        <v>8.0000000000000007E-5</v>
      </c>
      <c r="I18" s="39">
        <v>12.000080000000001</v>
      </c>
      <c r="J18" s="39" t="s">
        <v>207</v>
      </c>
      <c r="K18" s="39" t="s">
        <v>71</v>
      </c>
      <c r="L18" s="39">
        <v>12</v>
      </c>
      <c r="M18" s="105" t="s">
        <v>230</v>
      </c>
      <c r="U18" s="43"/>
    </row>
    <row r="19" spans="2:21" ht="21.95" customHeight="1" thickTop="1" thickBot="1">
      <c r="B19" s="106">
        <v>5</v>
      </c>
      <c r="C19" s="107" t="s">
        <v>206</v>
      </c>
      <c r="D19" s="108">
        <v>6</v>
      </c>
      <c r="E19" s="109" t="s">
        <v>211</v>
      </c>
      <c r="F19" s="110">
        <v>6</v>
      </c>
      <c r="H19" s="39">
        <v>6.9999999999999994E-5</v>
      </c>
      <c r="I19" s="39">
        <v>10.000069999999999</v>
      </c>
      <c r="J19" s="39" t="s">
        <v>205</v>
      </c>
      <c r="K19" s="39" t="s">
        <v>71</v>
      </c>
      <c r="L19" s="39">
        <v>10</v>
      </c>
      <c r="M19" s="105" t="s">
        <v>230</v>
      </c>
      <c r="U19" s="43"/>
    </row>
    <row r="20" spans="2:21" ht="30" customHeight="1" thickTop="1">
      <c r="D20" s="98"/>
      <c r="E20" s="37"/>
      <c r="H20" s="39">
        <v>6.0000000000000002E-5</v>
      </c>
      <c r="I20" s="39">
        <v>6.0000600000000004</v>
      </c>
      <c r="J20" s="39" t="s">
        <v>206</v>
      </c>
      <c r="K20" s="39" t="s">
        <v>71</v>
      </c>
      <c r="L20" s="39">
        <v>6</v>
      </c>
      <c r="M20" s="105" t="e">
        <v>#N/A</v>
      </c>
      <c r="U20" s="43"/>
    </row>
    <row r="21" spans="2:21" ht="30" customHeight="1">
      <c r="D21" s="98"/>
      <c r="E21" s="37"/>
      <c r="H21" s="39">
        <v>5.0000000000000002E-5</v>
      </c>
      <c r="I21" s="39">
        <v>60.000050000000002</v>
      </c>
      <c r="J21" s="39" t="s">
        <v>213</v>
      </c>
      <c r="K21" s="39" t="s">
        <v>72</v>
      </c>
      <c r="L21" s="39">
        <v>60</v>
      </c>
      <c r="M21" s="105" t="s">
        <v>230</v>
      </c>
      <c r="U21" s="43"/>
    </row>
    <row r="22" spans="2:21" ht="30" customHeight="1">
      <c r="D22" s="98"/>
      <c r="E22" s="37"/>
      <c r="H22" s="39">
        <v>4.0000000000000003E-5</v>
      </c>
      <c r="I22" s="39">
        <v>24.000039999999998</v>
      </c>
      <c r="J22" s="39" t="s">
        <v>212</v>
      </c>
      <c r="K22" s="39" t="s">
        <v>72</v>
      </c>
      <c r="L22" s="39">
        <v>24</v>
      </c>
      <c r="M22" s="105" t="e">
        <v>#N/A</v>
      </c>
      <c r="U22" s="43"/>
    </row>
    <row r="23" spans="2:21">
      <c r="D23" s="98"/>
      <c r="E23" s="37"/>
      <c r="H23" s="39">
        <v>3.0000000000000001E-5</v>
      </c>
      <c r="I23" s="39">
        <v>20.000029999999999</v>
      </c>
      <c r="J23" s="39" t="s">
        <v>210</v>
      </c>
      <c r="K23" s="39" t="s">
        <v>72</v>
      </c>
      <c r="L23" s="39">
        <v>20</v>
      </c>
      <c r="M23" s="105" t="e">
        <v>#N/A</v>
      </c>
    </row>
    <row r="24" spans="2:21">
      <c r="D24" s="98"/>
      <c r="E24" s="37"/>
      <c r="H24" s="39">
        <v>2.0000000000000002E-5</v>
      </c>
      <c r="I24" s="39">
        <v>8.0000199999999992</v>
      </c>
      <c r="J24" s="39" t="s">
        <v>214</v>
      </c>
      <c r="K24" s="39" t="s">
        <v>72</v>
      </c>
      <c r="L24" s="39">
        <v>8</v>
      </c>
      <c r="M24" s="105" t="e">
        <v>#N/A</v>
      </c>
    </row>
    <row r="25" spans="2:21">
      <c r="D25" s="98"/>
      <c r="E25" s="37"/>
      <c r="H25" s="39">
        <v>1.0000000000000001E-5</v>
      </c>
      <c r="I25" s="39">
        <v>6.0000099999999996</v>
      </c>
      <c r="J25" s="39" t="s">
        <v>211</v>
      </c>
      <c r="K25" s="39" t="s">
        <v>72</v>
      </c>
      <c r="L25" s="39">
        <v>6</v>
      </c>
      <c r="M25" s="105" t="s">
        <v>230</v>
      </c>
    </row>
    <row r="26" spans="2:21">
      <c r="D26" s="98"/>
      <c r="E26" s="37"/>
    </row>
  </sheetData>
  <sheetProtection selectLockedCells="1" selectUnlockedCells="1"/>
  <mergeCells count="5">
    <mergeCell ref="K1:L1"/>
    <mergeCell ref="C1:D1"/>
    <mergeCell ref="E1:F1"/>
    <mergeCell ref="G1:H1"/>
    <mergeCell ref="I1:J1"/>
  </mergeCells>
  <printOptions verticalCentered="1"/>
  <pageMargins left="0.23622047244094491" right="0.23622047244094491" top="0.74803149606299213" bottom="0.74803149606299213" header="0.31496062992125984" footer="0.31496062992125984"/>
  <pageSetup paperSize="9" scale="87" pageOrder="overThenDown" orientation="landscape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9"/>
  <dimension ref="A1:AA124"/>
  <sheetViews>
    <sheetView showGridLines="0" zoomScale="90" zoomScaleNormal="90" zoomScalePageLayoutView="90" workbookViewId="0">
      <pane ySplit="7" topLeftCell="A8" activePane="bottomLeft" state="frozen"/>
      <selection activeCell="A3" sqref="A3:XFD3"/>
      <selection pane="bottomLeft"/>
    </sheetView>
  </sheetViews>
  <sheetFormatPr defaultColWidth="0" defaultRowHeight="0" customHeight="1" zeroHeight="1"/>
  <cols>
    <col min="1" max="1" width="2.28515625" style="37" customWidth="1"/>
    <col min="2" max="2" width="1.42578125" style="37" customWidth="1"/>
    <col min="3" max="3" width="30.7109375" style="46" customWidth="1"/>
    <col min="4" max="4" width="17.42578125" style="37" customWidth="1"/>
    <col min="5" max="5" width="30.7109375" style="46" customWidth="1"/>
    <col min="6" max="6" width="17.42578125" style="37" customWidth="1"/>
    <col min="7" max="7" width="25.7109375" style="37" customWidth="1"/>
    <col min="8" max="8" width="65.85546875" style="37" customWidth="1"/>
    <col min="9" max="12" width="8.85546875" style="39" customWidth="1"/>
    <col min="13" max="13" width="8.7109375" style="39" customWidth="1"/>
    <col min="14" max="16" width="8.85546875" style="39" customWidth="1"/>
    <col min="17" max="26" width="9.140625" style="39" customWidth="1"/>
    <col min="27" max="27" width="0" style="37" hidden="1" customWidth="1"/>
    <col min="28" max="16384" width="9.140625" style="37" hidden="1"/>
  </cols>
  <sheetData>
    <row r="1" spans="3:26" s="31" customFormat="1" ht="39" customHeight="1">
      <c r="C1" s="212"/>
      <c r="D1" s="212"/>
      <c r="E1" s="212"/>
      <c r="F1" s="212"/>
      <c r="G1" s="212"/>
      <c r="H1" s="212"/>
      <c r="I1" s="212"/>
      <c r="J1" s="212"/>
      <c r="K1" s="219"/>
      <c r="L1" s="219"/>
      <c r="M1" s="92"/>
      <c r="N1" s="93"/>
      <c r="O1" s="93"/>
      <c r="P1" s="93"/>
      <c r="Q1" s="93"/>
      <c r="R1" s="93"/>
    </row>
    <row r="2" spans="3:26" s="33" customFormat="1" ht="30" customHeight="1">
      <c r="D2" s="34"/>
      <c r="E2" s="35"/>
      <c r="F2" s="35"/>
      <c r="G2" s="35"/>
      <c r="H2" s="35"/>
      <c r="I2" s="36"/>
      <c r="J2" s="36"/>
      <c r="K2" s="36"/>
      <c r="L2" s="36"/>
      <c r="M2" s="36"/>
      <c r="N2" s="36"/>
      <c r="O2" s="36"/>
      <c r="P2" s="36"/>
      <c r="Q2" s="36"/>
      <c r="R2" s="94"/>
    </row>
    <row r="3" spans="3:26" s="181" customFormat="1" ht="44.25" customHeight="1">
      <c r="C3" s="182"/>
      <c r="E3" s="183"/>
      <c r="F3" s="183"/>
    </row>
    <row r="4" spans="3:26" ht="9" customHeight="1">
      <c r="C4" s="37"/>
      <c r="E4" s="37"/>
    </row>
    <row r="5" spans="3:26" ht="31.5" customHeight="1">
      <c r="C5" s="220" t="s">
        <v>162</v>
      </c>
      <c r="D5" s="220"/>
      <c r="E5" s="220"/>
      <c r="F5" s="220"/>
      <c r="G5" s="220"/>
      <c r="H5" s="220"/>
      <c r="I5" s="74"/>
    </row>
    <row r="6" spans="3:26" ht="9" customHeight="1" thickBot="1">
      <c r="C6" s="37"/>
      <c r="E6" s="37"/>
      <c r="H6" s="74"/>
      <c r="I6" s="74"/>
      <c r="R6" s="39" t="s">
        <v>9</v>
      </c>
      <c r="S6" s="39" t="s">
        <v>10</v>
      </c>
      <c r="T6" s="39" t="s">
        <v>1</v>
      </c>
      <c r="U6" s="39" t="s">
        <v>11</v>
      </c>
      <c r="V6" s="39" t="s">
        <v>0</v>
      </c>
      <c r="W6" s="39" t="s">
        <v>2</v>
      </c>
      <c r="X6" s="39" t="s">
        <v>3</v>
      </c>
      <c r="Y6" s="39" t="s">
        <v>4</v>
      </c>
      <c r="Z6" s="39" t="s">
        <v>5</v>
      </c>
    </row>
    <row r="7" spans="3:26" s="40" customFormat="1" ht="30" customHeight="1" thickTop="1">
      <c r="C7" s="83" t="s">
        <v>116</v>
      </c>
      <c r="D7" s="83" t="s">
        <v>134</v>
      </c>
      <c r="E7" s="83" t="s">
        <v>131</v>
      </c>
      <c r="F7" s="83" t="s">
        <v>134</v>
      </c>
      <c r="G7" s="83" t="s">
        <v>129</v>
      </c>
      <c r="H7" s="83" t="s">
        <v>130</v>
      </c>
      <c r="I7" s="95"/>
      <c r="J7" s="42"/>
      <c r="K7" s="42"/>
      <c r="L7" s="42"/>
      <c r="M7" s="42"/>
      <c r="N7" s="42"/>
      <c r="O7" s="42"/>
      <c r="P7" s="42"/>
      <c r="Q7" s="42"/>
      <c r="R7" s="42">
        <v>1</v>
      </c>
      <c r="S7" s="42">
        <v>1</v>
      </c>
      <c r="T7" s="42">
        <v>1</v>
      </c>
      <c r="U7" s="42">
        <v>1</v>
      </c>
      <c r="V7" s="42">
        <v>2</v>
      </c>
      <c r="W7" s="42">
        <v>2</v>
      </c>
      <c r="X7" s="42">
        <v>2</v>
      </c>
      <c r="Y7" s="42">
        <v>2</v>
      </c>
      <c r="Z7" s="42">
        <v>2</v>
      </c>
    </row>
    <row r="8" spans="3:26" ht="35.1" customHeight="1">
      <c r="C8" s="26" t="s">
        <v>196</v>
      </c>
      <c r="D8" s="133" t="str">
        <f>IF(ISERROR(VLOOKUP(C8,'Matriz SWOT'!$J$6:$K$15,2,FALSE)),"",VLOOKUP(C8,'Matriz SWOT'!$J$6:$K$15,2,FALSE))</f>
        <v>Força</v>
      </c>
      <c r="E8" s="26" t="s">
        <v>213</v>
      </c>
      <c r="F8" s="133" t="str">
        <f>IF(ISERROR(VLOOKUP(E8,'Matriz SWOT'!$J$6:$K$25,2,FALSE)),"",VLOOKUP(E8,'Matriz SWOT'!$J$6:$K$25,2,FALSE))</f>
        <v>Ameaça</v>
      </c>
      <c r="G8" s="134" t="str">
        <f>IF(F8="","",VLOOKUP(D8&amp;F8,$M$8:$O$11,2,FALSE))</f>
        <v>Estratégia de confronto</v>
      </c>
      <c r="H8" s="96" t="str">
        <f>IF(G8="","",VLOOKUP(G8,$N$8:$O$11,2,FALSE))</f>
        <v>Procure elaborar planos de ação para modificar o ambiente a favor do seu negócio.</v>
      </c>
      <c r="I8" s="39">
        <v>1</v>
      </c>
      <c r="J8" s="39" t="str">
        <f>VLOOKUP(LARGE('Matriz SWOT'!$I$6:$I$15,Cruzamento!I8),'Matriz SWOT'!$I$6:$J$15,2,FALSE)</f>
        <v>A localização geográfica é ruim</v>
      </c>
      <c r="K8" s="39" t="str">
        <f>VLOOKUP(LARGE('Matriz SWOT'!$I$16:$I$25,Cruzamento!I8),'Matriz SWOT'!$I$16:$J$25,2,FALSE)</f>
        <v>Economia local crescendo</v>
      </c>
      <c r="L8" s="97"/>
      <c r="M8" s="39" t="s">
        <v>117</v>
      </c>
      <c r="N8" s="97" t="s">
        <v>120</v>
      </c>
      <c r="O8" s="97" t="s">
        <v>125</v>
      </c>
    </row>
    <row r="9" spans="3:26" ht="35.1" customHeight="1">
      <c r="C9" s="26" t="s">
        <v>201</v>
      </c>
      <c r="D9" s="133" t="str">
        <f>IF(ISERROR(VLOOKUP(C9,'Matriz SWOT'!$J$6:$K$15,2,FALSE)),"",VLOOKUP(C9,'Matriz SWOT'!$J$6:$K$15,2,FALSE))</f>
        <v>Fraqueza</v>
      </c>
      <c r="E9" s="26" t="s">
        <v>209</v>
      </c>
      <c r="F9" s="133" t="str">
        <f>IF(ISERROR(VLOOKUP(E9,'Matriz SWOT'!$J$6:$K$25,2,FALSE)),"",VLOOKUP(E9,'Matriz SWOT'!$J$6:$K$25,2,FALSE))</f>
        <v>Oportunidade</v>
      </c>
      <c r="G9" s="134" t="str">
        <f t="shared" ref="G9:G72" si="0">IF(F9="","",VLOOKUP(D9&amp;F9,$M$8:$O$11,2,FALSE))</f>
        <v>Estratégia de reforço</v>
      </c>
      <c r="H9" s="96" t="str">
        <f t="shared" ref="H9:H72" si="1">IF(G9="","",VLOOKUP(G9,$N$8:$O$11,2,FALSE))</f>
        <v>Procure criar planos de ação para aproveitar melhor as oportunidades que o ambiente proporciona.</v>
      </c>
      <c r="I9" s="39">
        <v>2</v>
      </c>
      <c r="J9" s="39" t="str">
        <f>VLOOKUP(LARGE('Matriz SWOT'!$I$6:$I$15,Cruzamento!I9),'Matriz SWOT'!$I$6:$J$15,2,FALSE)</f>
        <v>O custo é baixo e isso ajuda a obter maior lucro</v>
      </c>
      <c r="K9" s="39" t="str">
        <f>VLOOKUP(LARGE('Matriz SWOT'!$I$16:$I$25,Cruzamento!I9),'Matriz SWOT'!$I$16:$J$25,2,FALSE)</f>
        <v>Não há novos clientes entrando no mercado</v>
      </c>
      <c r="L9" s="97"/>
      <c r="M9" s="39" t="s">
        <v>118</v>
      </c>
      <c r="N9" s="39" t="s">
        <v>121</v>
      </c>
      <c r="O9" s="39" t="s">
        <v>124</v>
      </c>
    </row>
    <row r="10" spans="3:26" ht="35.1" customHeight="1">
      <c r="C10" s="199" t="s">
        <v>197</v>
      </c>
      <c r="D10" s="133" t="str">
        <f>IF(ISERROR(VLOOKUP(C10,'Matriz SWOT'!$J$6:$K$15,2,FALSE)),"",VLOOKUP(C10,'Matriz SWOT'!$J$6:$K$15,2,FALSE))</f>
        <v>Força</v>
      </c>
      <c r="E10" s="199" t="s">
        <v>205</v>
      </c>
      <c r="F10" s="133" t="str">
        <f>IF(ISERROR(VLOOKUP(E10,'Matriz SWOT'!$J$6:$K$25,2,FALSE)),"",VLOOKUP(E10,'Matriz SWOT'!$J$6:$K$25,2,FALSE))</f>
        <v>Oportunidade</v>
      </c>
      <c r="G10" s="134" t="str">
        <f t="shared" si="0"/>
        <v>Estratégia ofensiva</v>
      </c>
      <c r="H10" s="198" t="str">
        <f t="shared" si="1"/>
        <v>Procure criar planos de ação para desenvolver as vantagens competitivas.</v>
      </c>
      <c r="I10" s="39">
        <v>3</v>
      </c>
      <c r="J10" s="39" t="str">
        <f>VLOOKUP(LARGE('Matriz SWOT'!$I$6:$I$15,Cruzamento!I10),'Matriz SWOT'!$I$6:$J$15,2,FALSE)</f>
        <v>A marca é reconhecida no mercado</v>
      </c>
      <c r="K10" s="39" t="str">
        <f>VLOOKUP(LARGE('Matriz SWOT'!$I$16:$I$25,Cruzamento!I10),'Matriz SWOT'!$I$16:$J$25,2,FALSE)</f>
        <v>Há expectativa de redução de impostos</v>
      </c>
      <c r="L10" s="97"/>
      <c r="M10" s="39" t="s">
        <v>119</v>
      </c>
      <c r="N10" s="39" t="s">
        <v>122</v>
      </c>
      <c r="O10" s="39" t="s">
        <v>126</v>
      </c>
    </row>
    <row r="11" spans="3:26" ht="35.1" customHeight="1">
      <c r="C11" s="199" t="s">
        <v>204</v>
      </c>
      <c r="D11" s="133" t="str">
        <f>IF(ISERROR(VLOOKUP(C11,'Matriz SWOT'!$J$6:$K$15,2,FALSE)),"",VLOOKUP(C11,'Matriz SWOT'!$J$6:$K$15,2,FALSE))</f>
        <v>Fraqueza</v>
      </c>
      <c r="E11" s="199" t="s">
        <v>211</v>
      </c>
      <c r="F11" s="133" t="str">
        <f>IF(ISERROR(VLOOKUP(E11,'Matriz SWOT'!$J$6:$K$25,2,FALSE)),"",VLOOKUP(E11,'Matriz SWOT'!$J$6:$K$25,2,FALSE))</f>
        <v>Ameaça</v>
      </c>
      <c r="G11" s="134" t="str">
        <f t="shared" si="0"/>
        <v>Estratégia defensiva</v>
      </c>
      <c r="H11" s="198" t="str">
        <f t="shared" si="1"/>
        <v>Isto pode ser um sinal de que você precisará fazer profundas mudanças para proteger a empresa.</v>
      </c>
      <c r="I11" s="39">
        <v>4</v>
      </c>
      <c r="J11" s="39" t="str">
        <f>VLOOKUP(LARGE('Matriz SWOT'!$I$6:$I$15,Cruzamento!I11),'Matriz SWOT'!$I$6:$J$15,2,FALSE)</f>
        <v>Alta rotatividade no quadro de funcionários</v>
      </c>
      <c r="K11" s="39" t="str">
        <f>VLOOKUP(LARGE('Matriz SWOT'!$I$16:$I$25,Cruzamento!I11),'Matriz SWOT'!$I$16:$J$25,2,FALSE)</f>
        <v>Há um número limitado de recursos essenciais</v>
      </c>
      <c r="L11" s="97"/>
      <c r="M11" s="39" t="s">
        <v>128</v>
      </c>
      <c r="N11" s="39" t="s">
        <v>123</v>
      </c>
      <c r="O11" s="39" t="s">
        <v>127</v>
      </c>
    </row>
    <row r="12" spans="3:26" ht="35.1" customHeight="1">
      <c r="C12" s="199"/>
      <c r="D12" s="133" t="str">
        <f>IF(ISERROR(VLOOKUP(C12,'Matriz SWOT'!$J$6:$K$15,2,FALSE)),"",VLOOKUP(C12,'Matriz SWOT'!$J$6:$K$15,2,FALSE))</f>
        <v/>
      </c>
      <c r="E12" s="199"/>
      <c r="F12" s="133" t="str">
        <f>IF(ISERROR(VLOOKUP(E12,'Matriz SWOT'!$J$6:$K$25,2,FALSE)),"",VLOOKUP(E12,'Matriz SWOT'!$J$6:$K$25,2,FALSE))</f>
        <v/>
      </c>
      <c r="G12" s="134" t="str">
        <f t="shared" si="0"/>
        <v/>
      </c>
      <c r="H12" s="198" t="str">
        <f t="shared" si="1"/>
        <v/>
      </c>
      <c r="I12" s="39">
        <v>5</v>
      </c>
      <c r="J12" s="39" t="str">
        <f>VLOOKUP(LARGE('Matriz SWOT'!$I$6:$I$15,Cruzamento!I12),'Matriz SWOT'!$I$6:$J$15,2,FALSE)</f>
        <v>A equipe é competente e entrosada</v>
      </c>
      <c r="K12" s="39" t="str">
        <f>VLOOKUP(LARGE('Matriz SWOT'!$I$16:$I$25,Cruzamento!I12),'Matriz SWOT'!$I$16:$J$25,2,FALSE)</f>
        <v>Desinteresse por iniciativas socioambientais</v>
      </c>
      <c r="L12" s="97"/>
    </row>
    <row r="13" spans="3:26" ht="35.1" customHeight="1">
      <c r="C13" s="199"/>
      <c r="D13" s="133" t="str">
        <f>IF(ISERROR(VLOOKUP(C13,'Matriz SWOT'!$J$6:$K$15,2,FALSE)),"",VLOOKUP(C13,'Matriz SWOT'!$J$6:$K$15,2,FALSE))</f>
        <v/>
      </c>
      <c r="E13" s="199"/>
      <c r="F13" s="133" t="str">
        <f>IF(ISERROR(VLOOKUP(E13,'Matriz SWOT'!$J$6:$K$25,2,FALSE)),"",VLOOKUP(E13,'Matriz SWOT'!$J$6:$K$25,2,FALSE))</f>
        <v/>
      </c>
      <c r="G13" s="134" t="str">
        <f t="shared" ref="G13" si="2">IF(F13="","",VLOOKUP(D13&amp;F13,$M$8:$O$11,2,FALSE))</f>
        <v/>
      </c>
      <c r="H13" s="198" t="str">
        <f t="shared" ref="H13" si="3">IF(G13="","",VLOOKUP(G13,$N$8:$O$11,2,FALSE))</f>
        <v/>
      </c>
      <c r="I13" s="39">
        <v>6</v>
      </c>
      <c r="J13" s="39" t="str">
        <f>VLOOKUP(LARGE('Matriz SWOT'!$I$6:$I$15,Cruzamento!I13),'Matriz SWOT'!$I$6:$J$15,2,FALSE)</f>
        <v>A eficiência operacional é um fator desfavorável</v>
      </c>
      <c r="K13" s="39" t="str">
        <f>VLOOKUP(LARGE('Matriz SWOT'!$I$16:$I$25,Cruzamento!I13),'Matriz SWOT'!$I$16:$J$25,2,FALSE)</f>
        <v>Aproveita políticas governamentais</v>
      </c>
      <c r="L13" s="97"/>
    </row>
    <row r="14" spans="3:26" ht="35.1" customHeight="1">
      <c r="C14" s="199"/>
      <c r="D14" s="133" t="str">
        <f>IF(ISERROR(VLOOKUP(C14,'Matriz SWOT'!$J$6:$K$15,2,FALSE)),"",VLOOKUP(C14,'Matriz SWOT'!$J$6:$K$15,2,FALSE))</f>
        <v/>
      </c>
      <c r="E14" s="199"/>
      <c r="F14" s="133" t="str">
        <f>IF(ISERROR(VLOOKUP(E14,'Matriz SWOT'!$J$6:$K$25,2,FALSE)),"",VLOOKUP(E14,'Matriz SWOT'!$J$6:$K$25,2,FALSE))</f>
        <v/>
      </c>
      <c r="G14" s="134" t="str">
        <f t="shared" ref="G14:G15" si="4">IF(F14="","",VLOOKUP(D14&amp;F14,$M$8:$O$11,2,FALSE))</f>
        <v/>
      </c>
      <c r="H14" s="198" t="str">
        <f t="shared" ref="H14:H15" si="5">IF(G14="","",VLOOKUP(G14,$N$8:$O$11,2,FALSE))</f>
        <v/>
      </c>
      <c r="I14" s="39">
        <v>7</v>
      </c>
      <c r="J14" s="39" t="str">
        <f>VLOOKUP(LARGE('Matriz SWOT'!$I$6:$I$15,Cruzamento!I14),'Matriz SWOT'!$I$6:$J$15,2,FALSE)</f>
        <v>A infraestrutura é inadequada às necessidades</v>
      </c>
      <c r="K14" s="39" t="str">
        <f>VLOOKUP(LARGE('Matriz SWOT'!$I$16:$I$25,Cruzamento!I14),'Matriz SWOT'!$I$16:$J$25,2,FALSE)</f>
        <v>Possíbilidade de parcerias estratégicas</v>
      </c>
      <c r="L14" s="97"/>
    </row>
    <row r="15" spans="3:26" ht="35.1" customHeight="1">
      <c r="C15" s="199"/>
      <c r="D15" s="133" t="str">
        <f>IF(ISERROR(VLOOKUP(C15,'Matriz SWOT'!$J$6:$K$15,2,FALSE)),"",VLOOKUP(C15,'Matriz SWOT'!$J$6:$K$15,2,FALSE))</f>
        <v/>
      </c>
      <c r="E15" s="199"/>
      <c r="F15" s="133" t="str">
        <f>IF(ISERROR(VLOOKUP(E15,'Matriz SWOT'!$J$6:$K$25,2,FALSE)),"",VLOOKUP(E15,'Matriz SWOT'!$J$6:$K$25,2,FALSE))</f>
        <v/>
      </c>
      <c r="G15" s="134" t="str">
        <f t="shared" si="4"/>
        <v/>
      </c>
      <c r="H15" s="198" t="str">
        <f t="shared" si="5"/>
        <v/>
      </c>
      <c r="I15" s="39">
        <v>8</v>
      </c>
      <c r="J15" s="39" t="str">
        <f>VLOOKUP(LARGE('Matriz SWOT'!$I$6:$I$15,Cruzamento!I15),'Matriz SWOT'!$I$6:$J$15,2,FALSE)</f>
        <v>Não há recursos financeiros disponíveis</v>
      </c>
      <c r="K15" s="39" t="str">
        <f>VLOOKUP(LARGE('Matriz SWOT'!$I$16:$I$25,Cruzamento!I15),'Matriz SWOT'!$I$16:$J$25,2,FALSE)</f>
        <v>A empresa tem decrescimento no mercado</v>
      </c>
      <c r="L15" s="97"/>
    </row>
    <row r="16" spans="3:26" ht="35.1" customHeight="1">
      <c r="C16" s="199"/>
      <c r="D16" s="133" t="str">
        <f>IF(ISERROR(VLOOKUP(C16,'Matriz SWOT'!$J$6:$K$15,2,FALSE)),"",VLOOKUP(C16,'Matriz SWOT'!$J$6:$K$15,2,FALSE))</f>
        <v/>
      </c>
      <c r="E16" s="199"/>
      <c r="F16" s="133" t="str">
        <f>IF(ISERROR(VLOOKUP(E16,'Matriz SWOT'!$J$6:$K$25,2,FALSE)),"",VLOOKUP(E16,'Matriz SWOT'!$J$6:$K$25,2,FALSE))</f>
        <v/>
      </c>
      <c r="G16" s="134" t="str">
        <f t="shared" si="0"/>
        <v/>
      </c>
      <c r="H16" s="198" t="str">
        <f t="shared" si="1"/>
        <v/>
      </c>
      <c r="I16" s="39">
        <v>9</v>
      </c>
      <c r="J16" s="39" t="str">
        <f>VLOOKUP(LARGE('Matriz SWOT'!$I$6:$I$15,Cruzamento!I16),'Matriz SWOT'!$I$6:$J$15,2,FALSE)</f>
        <v>A tecnologia própria é essencial para o negócio</v>
      </c>
      <c r="K16" s="39" t="str">
        <f>VLOOKUP(LARGE('Matriz SWOT'!$I$16:$I$25,Cruzamento!I16),'Matriz SWOT'!$I$16:$J$25,2,FALSE)</f>
        <v>Exitem poucos concorrentes no mercado</v>
      </c>
      <c r="L16" s="97"/>
    </row>
    <row r="17" spans="3:12" ht="35.1" customHeight="1">
      <c r="C17" s="199"/>
      <c r="D17" s="133" t="str">
        <f>IF(ISERROR(VLOOKUP(C17,'Matriz SWOT'!$J$6:$K$15,2,FALSE)),"",VLOOKUP(C17,'Matriz SWOT'!$J$6:$K$15,2,FALSE))</f>
        <v/>
      </c>
      <c r="E17" s="199"/>
      <c r="F17" s="133" t="str">
        <f>IF(ISERROR(VLOOKUP(E17,'Matriz SWOT'!$J$6:$K$25,2,FALSE)),"",VLOOKUP(E17,'Matriz SWOT'!$J$6:$K$25,2,FALSE))</f>
        <v/>
      </c>
      <c r="G17" s="134" t="str">
        <f t="shared" si="0"/>
        <v/>
      </c>
      <c r="H17" s="198" t="str">
        <f t="shared" si="1"/>
        <v/>
      </c>
      <c r="I17" s="39">
        <v>10</v>
      </c>
      <c r="J17" s="39" t="str">
        <f>VLOOKUP(LARGE('Matriz SWOT'!$I$6:$I$15,Cruzamento!I17),'Matriz SWOT'!$I$6:$J$15,2,FALSE)</f>
        <v>O produto é de qualidade</v>
      </c>
      <c r="K17" s="39" t="str">
        <f>VLOOKUP(LARGE('Matriz SWOT'!$I$16:$I$25,Cruzamento!I17),'Matriz SWOT'!$I$16:$J$25,2,FALSE)</f>
        <v>Não há novas linhas de produtos</v>
      </c>
      <c r="L17" s="97"/>
    </row>
    <row r="18" spans="3:12" ht="35.1" customHeight="1">
      <c r="C18" s="199"/>
      <c r="D18" s="133" t="str">
        <f>IF(ISERROR(VLOOKUP(C18,'Matriz SWOT'!$J$6:$K$15,2,FALSE)),"",VLOOKUP(C18,'Matriz SWOT'!$J$6:$K$15,2,FALSE))</f>
        <v/>
      </c>
      <c r="E18" s="199"/>
      <c r="F18" s="133" t="str">
        <f>IF(ISERROR(VLOOKUP(E18,'Matriz SWOT'!$J$6:$K$25,2,FALSE)),"",VLOOKUP(E18,'Matriz SWOT'!$J$6:$K$25,2,FALSE))</f>
        <v/>
      </c>
      <c r="G18" s="134" t="str">
        <f t="shared" si="0"/>
        <v/>
      </c>
      <c r="H18" s="198" t="str">
        <f t="shared" si="1"/>
        <v/>
      </c>
      <c r="I18" s="74"/>
      <c r="L18" s="97"/>
    </row>
    <row r="19" spans="3:12" ht="35.1" customHeight="1">
      <c r="C19" s="199"/>
      <c r="D19" s="133" t="str">
        <f>IF(ISERROR(VLOOKUP(C19,'Matriz SWOT'!$J$6:$K$15,2,FALSE)),"",VLOOKUP(C19,'Matriz SWOT'!$J$6:$K$15,2,FALSE))</f>
        <v/>
      </c>
      <c r="E19" s="199"/>
      <c r="F19" s="133" t="str">
        <f>IF(ISERROR(VLOOKUP(E19,'Matriz SWOT'!$J$6:$K$25,2,FALSE)),"",VLOOKUP(E19,'Matriz SWOT'!$J$6:$K$25,2,FALSE))</f>
        <v/>
      </c>
      <c r="G19" s="134" t="str">
        <f t="shared" si="0"/>
        <v/>
      </c>
      <c r="H19" s="198" t="str">
        <f t="shared" si="1"/>
        <v/>
      </c>
      <c r="I19" s="74"/>
      <c r="L19" s="97"/>
    </row>
    <row r="20" spans="3:12" ht="35.1" customHeight="1">
      <c r="C20" s="199"/>
      <c r="D20" s="133" t="str">
        <f>IF(ISERROR(VLOOKUP(C20,'Matriz SWOT'!$J$6:$K$15,2,FALSE)),"",VLOOKUP(C20,'Matriz SWOT'!$J$6:$K$15,2,FALSE))</f>
        <v/>
      </c>
      <c r="E20" s="199"/>
      <c r="F20" s="133" t="str">
        <f>IF(ISERROR(VLOOKUP(E20,'Matriz SWOT'!$J$6:$K$25,2,FALSE)),"",VLOOKUP(E20,'Matriz SWOT'!$J$6:$K$25,2,FALSE))</f>
        <v/>
      </c>
      <c r="G20" s="134" t="str">
        <f t="shared" si="0"/>
        <v/>
      </c>
      <c r="H20" s="198" t="str">
        <f t="shared" si="1"/>
        <v/>
      </c>
      <c r="I20" s="74"/>
      <c r="L20" s="97"/>
    </row>
    <row r="21" spans="3:12" ht="35.1" customHeight="1">
      <c r="C21" s="199"/>
      <c r="D21" s="133" t="str">
        <f>IF(ISERROR(VLOOKUP(C21,'Matriz SWOT'!$J$6:$K$15,2,FALSE)),"",VLOOKUP(C21,'Matriz SWOT'!$J$6:$K$15,2,FALSE))</f>
        <v/>
      </c>
      <c r="E21" s="199"/>
      <c r="F21" s="133" t="str">
        <f>IF(ISERROR(VLOOKUP(E21,'Matriz SWOT'!$J$6:$K$25,2,FALSE)),"",VLOOKUP(E21,'Matriz SWOT'!$J$6:$K$25,2,FALSE))</f>
        <v/>
      </c>
      <c r="G21" s="134" t="str">
        <f t="shared" si="0"/>
        <v/>
      </c>
      <c r="H21" s="198" t="str">
        <f t="shared" si="1"/>
        <v/>
      </c>
      <c r="I21" s="74"/>
      <c r="L21" s="97"/>
    </row>
    <row r="22" spans="3:12" ht="35.1" customHeight="1">
      <c r="C22" s="199"/>
      <c r="D22" s="133" t="str">
        <f>IF(ISERROR(VLOOKUP(C22,'Matriz SWOT'!$J$6:$K$15,2,FALSE)),"",VLOOKUP(C22,'Matriz SWOT'!$J$6:$K$15,2,FALSE))</f>
        <v/>
      </c>
      <c r="E22" s="199"/>
      <c r="F22" s="133" t="str">
        <f>IF(ISERROR(VLOOKUP(E22,'Matriz SWOT'!$J$6:$K$25,2,FALSE)),"",VLOOKUP(E22,'Matriz SWOT'!$J$6:$K$25,2,FALSE))</f>
        <v/>
      </c>
      <c r="G22" s="134" t="str">
        <f t="shared" si="0"/>
        <v/>
      </c>
      <c r="H22" s="198" t="str">
        <f t="shared" si="1"/>
        <v/>
      </c>
      <c r="I22" s="74"/>
      <c r="L22" s="97"/>
    </row>
    <row r="23" spans="3:12" ht="35.1" customHeight="1">
      <c r="C23" s="199"/>
      <c r="D23" s="133" t="str">
        <f>IF(ISERROR(VLOOKUP(C23,'Matriz SWOT'!$J$6:$K$15,2,FALSE)),"",VLOOKUP(C23,'Matriz SWOT'!$J$6:$K$15,2,FALSE))</f>
        <v/>
      </c>
      <c r="E23" s="199"/>
      <c r="F23" s="133" t="str">
        <f>IF(ISERROR(VLOOKUP(E23,'Matriz SWOT'!$J$6:$K$25,2,FALSE)),"",VLOOKUP(E23,'Matriz SWOT'!$J$6:$K$25,2,FALSE))</f>
        <v/>
      </c>
      <c r="G23" s="134" t="str">
        <f t="shared" si="0"/>
        <v/>
      </c>
      <c r="H23" s="198" t="str">
        <f t="shared" si="1"/>
        <v/>
      </c>
      <c r="I23" s="74"/>
      <c r="L23" s="97"/>
    </row>
    <row r="24" spans="3:12" ht="35.1" customHeight="1">
      <c r="C24" s="199"/>
      <c r="D24" s="133" t="str">
        <f>IF(ISERROR(VLOOKUP(C24,'Matriz SWOT'!$J$6:$K$15,2,FALSE)),"",VLOOKUP(C24,'Matriz SWOT'!$J$6:$K$15,2,FALSE))</f>
        <v/>
      </c>
      <c r="E24" s="199"/>
      <c r="F24" s="133" t="str">
        <f>IF(ISERROR(VLOOKUP(E24,'Matriz SWOT'!$J$6:$K$25,2,FALSE)),"",VLOOKUP(E24,'Matriz SWOT'!$J$6:$K$25,2,FALSE))</f>
        <v/>
      </c>
      <c r="G24" s="134" t="str">
        <f t="shared" si="0"/>
        <v/>
      </c>
      <c r="H24" s="198" t="str">
        <f t="shared" si="1"/>
        <v/>
      </c>
      <c r="I24" s="74"/>
      <c r="L24" s="97"/>
    </row>
    <row r="25" spans="3:12" ht="35.1" customHeight="1">
      <c r="C25" s="199"/>
      <c r="D25" s="133" t="str">
        <f>IF(ISERROR(VLOOKUP(C25,'Matriz SWOT'!$J$6:$K$15,2,FALSE)),"",VLOOKUP(C25,'Matriz SWOT'!$J$6:$K$15,2,FALSE))</f>
        <v/>
      </c>
      <c r="E25" s="199"/>
      <c r="F25" s="133" t="str">
        <f>IF(ISERROR(VLOOKUP(E25,'Matriz SWOT'!$J$6:$K$25,2,FALSE)),"",VLOOKUP(E25,'Matriz SWOT'!$J$6:$K$25,2,FALSE))</f>
        <v/>
      </c>
      <c r="G25" s="134" t="str">
        <f t="shared" si="0"/>
        <v/>
      </c>
      <c r="H25" s="198" t="str">
        <f t="shared" si="1"/>
        <v/>
      </c>
      <c r="I25" s="74"/>
      <c r="L25" s="97"/>
    </row>
    <row r="26" spans="3:12" ht="35.1" customHeight="1">
      <c r="C26" s="199"/>
      <c r="D26" s="133" t="str">
        <f>IF(ISERROR(VLOOKUP(C26,'Matriz SWOT'!$J$6:$K$15,2,FALSE)),"",VLOOKUP(C26,'Matriz SWOT'!$J$6:$K$15,2,FALSE))</f>
        <v/>
      </c>
      <c r="E26" s="199"/>
      <c r="F26" s="133" t="str">
        <f>IF(ISERROR(VLOOKUP(E26,'Matriz SWOT'!$J$6:$K$25,2,FALSE)),"",VLOOKUP(E26,'Matriz SWOT'!$J$6:$K$25,2,FALSE))</f>
        <v/>
      </c>
      <c r="G26" s="134" t="str">
        <f t="shared" si="0"/>
        <v/>
      </c>
      <c r="H26" s="198" t="str">
        <f t="shared" si="1"/>
        <v/>
      </c>
      <c r="I26" s="74"/>
      <c r="L26" s="97"/>
    </row>
    <row r="27" spans="3:12" ht="35.1" customHeight="1">
      <c r="C27" s="199"/>
      <c r="D27" s="133" t="str">
        <f>IF(ISERROR(VLOOKUP(C27,'Matriz SWOT'!$J$6:$K$15,2,FALSE)),"",VLOOKUP(C27,'Matriz SWOT'!$J$6:$K$15,2,FALSE))</f>
        <v/>
      </c>
      <c r="E27" s="199"/>
      <c r="F27" s="133" t="str">
        <f>IF(ISERROR(VLOOKUP(E27,'Matriz SWOT'!$J$6:$K$25,2,FALSE)),"",VLOOKUP(E27,'Matriz SWOT'!$J$6:$K$25,2,FALSE))</f>
        <v/>
      </c>
      <c r="G27" s="134" t="str">
        <f t="shared" si="0"/>
        <v/>
      </c>
      <c r="H27" s="198" t="str">
        <f t="shared" si="1"/>
        <v/>
      </c>
      <c r="I27" s="74"/>
      <c r="L27" s="97"/>
    </row>
    <row r="28" spans="3:12" ht="35.1" customHeight="1">
      <c r="C28" s="199"/>
      <c r="D28" s="133" t="str">
        <f>IF(ISERROR(VLOOKUP(C28,'Matriz SWOT'!$J$6:$K$15,2,FALSE)),"",VLOOKUP(C28,'Matriz SWOT'!$J$6:$K$15,2,FALSE))</f>
        <v/>
      </c>
      <c r="E28" s="199"/>
      <c r="F28" s="133" t="str">
        <f>IF(ISERROR(VLOOKUP(E28,'Matriz SWOT'!$J$6:$K$25,2,FALSE)),"",VLOOKUP(E28,'Matriz SWOT'!$J$6:$K$25,2,FALSE))</f>
        <v/>
      </c>
      <c r="G28" s="134" t="str">
        <f t="shared" si="0"/>
        <v/>
      </c>
      <c r="H28" s="198" t="str">
        <f t="shared" si="1"/>
        <v/>
      </c>
      <c r="I28" s="74"/>
      <c r="L28" s="97"/>
    </row>
    <row r="29" spans="3:12" ht="35.1" customHeight="1">
      <c r="C29" s="199"/>
      <c r="D29" s="133" t="str">
        <f>IF(ISERROR(VLOOKUP(C29,'Matriz SWOT'!$J$6:$K$15,2,FALSE)),"",VLOOKUP(C29,'Matriz SWOT'!$J$6:$K$15,2,FALSE))</f>
        <v/>
      </c>
      <c r="E29" s="199"/>
      <c r="F29" s="133" t="str">
        <f>IF(ISERROR(VLOOKUP(E29,'Matriz SWOT'!$J$6:$K$25,2,FALSE)),"",VLOOKUP(E29,'Matriz SWOT'!$J$6:$K$25,2,FALSE))</f>
        <v/>
      </c>
      <c r="G29" s="134" t="str">
        <f t="shared" si="0"/>
        <v/>
      </c>
      <c r="H29" s="198" t="str">
        <f t="shared" si="1"/>
        <v/>
      </c>
      <c r="I29" s="74"/>
      <c r="L29" s="97"/>
    </row>
    <row r="30" spans="3:12" ht="35.1" customHeight="1">
      <c r="C30" s="199"/>
      <c r="D30" s="133" t="str">
        <f>IF(ISERROR(VLOOKUP(C30,'Matriz SWOT'!$J$6:$K$15,2,FALSE)),"",VLOOKUP(C30,'Matriz SWOT'!$J$6:$K$15,2,FALSE))</f>
        <v/>
      </c>
      <c r="E30" s="199"/>
      <c r="F30" s="133" t="str">
        <f>IF(ISERROR(VLOOKUP(E30,'Matriz SWOT'!$J$6:$K$25,2,FALSE)),"",VLOOKUP(E30,'Matriz SWOT'!$J$6:$K$25,2,FALSE))</f>
        <v/>
      </c>
      <c r="G30" s="134" t="str">
        <f t="shared" si="0"/>
        <v/>
      </c>
      <c r="H30" s="198" t="str">
        <f t="shared" si="1"/>
        <v/>
      </c>
      <c r="I30" s="74"/>
      <c r="L30" s="97"/>
    </row>
    <row r="31" spans="3:12" ht="35.1" customHeight="1">
      <c r="C31" s="199"/>
      <c r="D31" s="133" t="str">
        <f>IF(ISERROR(VLOOKUP(C31,'Matriz SWOT'!$J$6:$K$15,2,FALSE)),"",VLOOKUP(C31,'Matriz SWOT'!$J$6:$K$15,2,FALSE))</f>
        <v/>
      </c>
      <c r="E31" s="199"/>
      <c r="F31" s="133" t="str">
        <f>IF(ISERROR(VLOOKUP(E31,'Matriz SWOT'!$J$6:$K$25,2,FALSE)),"",VLOOKUP(E31,'Matriz SWOT'!$J$6:$K$25,2,FALSE))</f>
        <v/>
      </c>
      <c r="G31" s="134" t="str">
        <f t="shared" si="0"/>
        <v/>
      </c>
      <c r="H31" s="198" t="str">
        <f t="shared" si="1"/>
        <v/>
      </c>
      <c r="I31" s="74"/>
      <c r="L31" s="97"/>
    </row>
    <row r="32" spans="3:12" ht="35.1" customHeight="1">
      <c r="C32" s="199"/>
      <c r="D32" s="133" t="str">
        <f>IF(ISERROR(VLOOKUP(C32,'Matriz SWOT'!$J$6:$K$15,2,FALSE)),"",VLOOKUP(C32,'Matriz SWOT'!$J$6:$K$15,2,FALSE))</f>
        <v/>
      </c>
      <c r="E32" s="199"/>
      <c r="F32" s="133" t="str">
        <f>IF(ISERROR(VLOOKUP(E32,'Matriz SWOT'!$J$6:$K$25,2,FALSE)),"",VLOOKUP(E32,'Matriz SWOT'!$J$6:$K$25,2,FALSE))</f>
        <v/>
      </c>
      <c r="G32" s="134" t="str">
        <f t="shared" si="0"/>
        <v/>
      </c>
      <c r="H32" s="198" t="str">
        <f t="shared" si="1"/>
        <v/>
      </c>
      <c r="I32" s="74"/>
      <c r="L32" s="97"/>
    </row>
    <row r="33" spans="3:12" ht="35.1" customHeight="1">
      <c r="C33" s="199"/>
      <c r="D33" s="133" t="str">
        <f>IF(ISERROR(VLOOKUP(C33,'Matriz SWOT'!$J$6:$K$15,2,FALSE)),"",VLOOKUP(C33,'Matriz SWOT'!$J$6:$K$15,2,FALSE))</f>
        <v/>
      </c>
      <c r="E33" s="199"/>
      <c r="F33" s="133" t="str">
        <f>IF(ISERROR(VLOOKUP(E33,'Matriz SWOT'!$J$6:$K$25,2,FALSE)),"",VLOOKUP(E33,'Matriz SWOT'!$J$6:$K$25,2,FALSE))</f>
        <v/>
      </c>
      <c r="G33" s="134" t="str">
        <f t="shared" si="0"/>
        <v/>
      </c>
      <c r="H33" s="198" t="str">
        <f t="shared" si="1"/>
        <v/>
      </c>
      <c r="I33" s="74"/>
      <c r="L33" s="97"/>
    </row>
    <row r="34" spans="3:12" ht="35.1" customHeight="1">
      <c r="C34" s="199"/>
      <c r="D34" s="133" t="str">
        <f>IF(ISERROR(VLOOKUP(C34,'Matriz SWOT'!$J$6:$K$15,2,FALSE)),"",VLOOKUP(C34,'Matriz SWOT'!$J$6:$K$15,2,FALSE))</f>
        <v/>
      </c>
      <c r="E34" s="199"/>
      <c r="F34" s="133" t="str">
        <f>IF(ISERROR(VLOOKUP(E34,'Matriz SWOT'!$J$6:$K$25,2,FALSE)),"",VLOOKUP(E34,'Matriz SWOT'!$J$6:$K$25,2,FALSE))</f>
        <v/>
      </c>
      <c r="G34" s="134" t="str">
        <f t="shared" si="0"/>
        <v/>
      </c>
      <c r="H34" s="198" t="str">
        <f t="shared" si="1"/>
        <v/>
      </c>
      <c r="I34" s="74"/>
      <c r="L34" s="97"/>
    </row>
    <row r="35" spans="3:12" ht="35.1" customHeight="1">
      <c r="C35" s="199"/>
      <c r="D35" s="133" t="str">
        <f>IF(ISERROR(VLOOKUP(C35,'Matriz SWOT'!$J$6:$K$15,2,FALSE)),"",VLOOKUP(C35,'Matriz SWOT'!$J$6:$K$15,2,FALSE))</f>
        <v/>
      </c>
      <c r="E35" s="199"/>
      <c r="F35" s="133" t="str">
        <f>IF(ISERROR(VLOOKUP(E35,'Matriz SWOT'!$J$6:$K$25,2,FALSE)),"",VLOOKUP(E35,'Matriz SWOT'!$J$6:$K$25,2,FALSE))</f>
        <v/>
      </c>
      <c r="G35" s="134" t="str">
        <f t="shared" si="0"/>
        <v/>
      </c>
      <c r="H35" s="198" t="str">
        <f t="shared" si="1"/>
        <v/>
      </c>
      <c r="I35" s="74"/>
      <c r="L35" s="97"/>
    </row>
    <row r="36" spans="3:12" ht="35.1" customHeight="1">
      <c r="C36" s="199"/>
      <c r="D36" s="133" t="str">
        <f>IF(ISERROR(VLOOKUP(C36,'Matriz SWOT'!$J$6:$K$15,2,FALSE)),"",VLOOKUP(C36,'Matriz SWOT'!$J$6:$K$15,2,FALSE))</f>
        <v/>
      </c>
      <c r="E36" s="199"/>
      <c r="F36" s="133" t="str">
        <f>IF(ISERROR(VLOOKUP(E36,'Matriz SWOT'!$J$6:$K$25,2,FALSE)),"",VLOOKUP(E36,'Matriz SWOT'!$J$6:$K$25,2,FALSE))</f>
        <v/>
      </c>
      <c r="G36" s="134" t="str">
        <f t="shared" si="0"/>
        <v/>
      </c>
      <c r="H36" s="198" t="str">
        <f t="shared" si="1"/>
        <v/>
      </c>
      <c r="I36" s="74"/>
      <c r="L36" s="97"/>
    </row>
    <row r="37" spans="3:12" ht="35.1" customHeight="1">
      <c r="C37" s="199"/>
      <c r="D37" s="133" t="str">
        <f>IF(ISERROR(VLOOKUP(C37,'Matriz SWOT'!$J$6:$K$15,2,FALSE)),"",VLOOKUP(C37,'Matriz SWOT'!$J$6:$K$15,2,FALSE))</f>
        <v/>
      </c>
      <c r="E37" s="199"/>
      <c r="F37" s="133" t="str">
        <f>IF(ISERROR(VLOOKUP(E37,'Matriz SWOT'!$J$6:$K$25,2,FALSE)),"",VLOOKUP(E37,'Matriz SWOT'!$J$6:$K$25,2,FALSE))</f>
        <v/>
      </c>
      <c r="G37" s="134" t="str">
        <f t="shared" si="0"/>
        <v/>
      </c>
      <c r="H37" s="198" t="str">
        <f t="shared" si="1"/>
        <v/>
      </c>
      <c r="I37" s="74"/>
      <c r="L37" s="97"/>
    </row>
    <row r="38" spans="3:12" ht="35.1" customHeight="1">
      <c r="C38" s="199"/>
      <c r="D38" s="133" t="str">
        <f>IF(ISERROR(VLOOKUP(C38,'Matriz SWOT'!$J$6:$K$15,2,FALSE)),"",VLOOKUP(C38,'Matriz SWOT'!$J$6:$K$15,2,FALSE))</f>
        <v/>
      </c>
      <c r="E38" s="199"/>
      <c r="F38" s="133" t="str">
        <f>IF(ISERROR(VLOOKUP(E38,'Matriz SWOT'!$J$6:$K$25,2,FALSE)),"",VLOOKUP(E38,'Matriz SWOT'!$J$6:$K$25,2,FALSE))</f>
        <v/>
      </c>
      <c r="G38" s="134" t="str">
        <f t="shared" si="0"/>
        <v/>
      </c>
      <c r="H38" s="198" t="str">
        <f t="shared" si="1"/>
        <v/>
      </c>
      <c r="I38" s="74"/>
      <c r="L38" s="97"/>
    </row>
    <row r="39" spans="3:12" ht="35.1" customHeight="1">
      <c r="C39" s="199"/>
      <c r="D39" s="133" t="str">
        <f>IF(ISERROR(VLOOKUP(C39,'Matriz SWOT'!$J$6:$K$15,2,FALSE)),"",VLOOKUP(C39,'Matriz SWOT'!$J$6:$K$15,2,FALSE))</f>
        <v/>
      </c>
      <c r="E39" s="199"/>
      <c r="F39" s="133" t="str">
        <f>IF(ISERROR(VLOOKUP(E39,'Matriz SWOT'!$J$6:$K$25,2,FALSE)),"",VLOOKUP(E39,'Matriz SWOT'!$J$6:$K$25,2,FALSE))</f>
        <v/>
      </c>
      <c r="G39" s="134" t="str">
        <f t="shared" si="0"/>
        <v/>
      </c>
      <c r="H39" s="198" t="str">
        <f t="shared" si="1"/>
        <v/>
      </c>
      <c r="I39" s="74"/>
      <c r="L39" s="97"/>
    </row>
    <row r="40" spans="3:12" ht="35.1" customHeight="1">
      <c r="C40" s="199"/>
      <c r="D40" s="133" t="str">
        <f>IF(ISERROR(VLOOKUP(C40,'Matriz SWOT'!$J$6:$K$15,2,FALSE)),"",VLOOKUP(C40,'Matriz SWOT'!$J$6:$K$15,2,FALSE))</f>
        <v/>
      </c>
      <c r="E40" s="199"/>
      <c r="F40" s="133" t="str">
        <f>IF(ISERROR(VLOOKUP(E40,'Matriz SWOT'!$J$6:$K$25,2,FALSE)),"",VLOOKUP(E40,'Matriz SWOT'!$J$6:$K$25,2,FALSE))</f>
        <v/>
      </c>
      <c r="G40" s="134" t="str">
        <f t="shared" si="0"/>
        <v/>
      </c>
      <c r="H40" s="198" t="str">
        <f t="shared" si="1"/>
        <v/>
      </c>
      <c r="I40" s="74"/>
      <c r="L40" s="97"/>
    </row>
    <row r="41" spans="3:12" ht="35.1" customHeight="1">
      <c r="C41" s="199"/>
      <c r="D41" s="133" t="str">
        <f>IF(ISERROR(VLOOKUP(C41,'Matriz SWOT'!$J$6:$K$15,2,FALSE)),"",VLOOKUP(C41,'Matriz SWOT'!$J$6:$K$15,2,FALSE))</f>
        <v/>
      </c>
      <c r="E41" s="199"/>
      <c r="F41" s="133" t="str">
        <f>IF(ISERROR(VLOOKUP(E41,'Matriz SWOT'!$J$6:$K$25,2,FALSE)),"",VLOOKUP(E41,'Matriz SWOT'!$J$6:$K$25,2,FALSE))</f>
        <v/>
      </c>
      <c r="G41" s="134" t="str">
        <f t="shared" si="0"/>
        <v/>
      </c>
      <c r="H41" s="198" t="str">
        <f t="shared" si="1"/>
        <v/>
      </c>
      <c r="I41" s="74"/>
      <c r="L41" s="97"/>
    </row>
    <row r="42" spans="3:12" ht="35.1" customHeight="1">
      <c r="C42" s="199"/>
      <c r="D42" s="133" t="str">
        <f>IF(ISERROR(VLOOKUP(C42,'Matriz SWOT'!$J$6:$K$15,2,FALSE)),"",VLOOKUP(C42,'Matriz SWOT'!$J$6:$K$15,2,FALSE))</f>
        <v/>
      </c>
      <c r="E42" s="199"/>
      <c r="F42" s="133" t="str">
        <f>IF(ISERROR(VLOOKUP(E42,'Matriz SWOT'!$J$6:$K$25,2,FALSE)),"",VLOOKUP(E42,'Matriz SWOT'!$J$6:$K$25,2,FALSE))</f>
        <v/>
      </c>
      <c r="G42" s="134" t="str">
        <f t="shared" si="0"/>
        <v/>
      </c>
      <c r="H42" s="198" t="str">
        <f t="shared" si="1"/>
        <v/>
      </c>
      <c r="I42" s="74"/>
      <c r="L42" s="97"/>
    </row>
    <row r="43" spans="3:12" ht="35.1" customHeight="1">
      <c r="C43" s="199"/>
      <c r="D43" s="133" t="str">
        <f>IF(ISERROR(VLOOKUP(C43,'Matriz SWOT'!$J$6:$K$15,2,FALSE)),"",VLOOKUP(C43,'Matriz SWOT'!$J$6:$K$15,2,FALSE))</f>
        <v/>
      </c>
      <c r="E43" s="199"/>
      <c r="F43" s="133" t="str">
        <f>IF(ISERROR(VLOOKUP(E43,'Matriz SWOT'!$J$6:$K$25,2,FALSE)),"",VLOOKUP(E43,'Matriz SWOT'!$J$6:$K$25,2,FALSE))</f>
        <v/>
      </c>
      <c r="G43" s="134" t="str">
        <f t="shared" si="0"/>
        <v/>
      </c>
      <c r="H43" s="198" t="str">
        <f t="shared" si="1"/>
        <v/>
      </c>
      <c r="I43" s="74"/>
      <c r="L43" s="97"/>
    </row>
    <row r="44" spans="3:12" ht="35.1" customHeight="1">
      <c r="C44" s="199"/>
      <c r="D44" s="133" t="str">
        <f>IF(ISERROR(VLOOKUP(C44,'Matriz SWOT'!$J$6:$K$15,2,FALSE)),"",VLOOKUP(C44,'Matriz SWOT'!$J$6:$K$15,2,FALSE))</f>
        <v/>
      </c>
      <c r="E44" s="199"/>
      <c r="F44" s="133" t="str">
        <f>IF(ISERROR(VLOOKUP(E44,'Matriz SWOT'!$J$6:$K$25,2,FALSE)),"",VLOOKUP(E44,'Matriz SWOT'!$J$6:$K$25,2,FALSE))</f>
        <v/>
      </c>
      <c r="G44" s="134" t="str">
        <f t="shared" si="0"/>
        <v/>
      </c>
      <c r="H44" s="198" t="str">
        <f t="shared" si="1"/>
        <v/>
      </c>
      <c r="I44" s="74"/>
      <c r="L44" s="97"/>
    </row>
    <row r="45" spans="3:12" ht="35.1" customHeight="1">
      <c r="C45" s="199"/>
      <c r="D45" s="133" t="str">
        <f>IF(ISERROR(VLOOKUP(C45,'Matriz SWOT'!$J$6:$K$15,2,FALSE)),"",VLOOKUP(C45,'Matriz SWOT'!$J$6:$K$15,2,FALSE))</f>
        <v/>
      </c>
      <c r="E45" s="199"/>
      <c r="F45" s="133" t="str">
        <f>IF(ISERROR(VLOOKUP(E45,'Matriz SWOT'!$J$6:$K$25,2,FALSE)),"",VLOOKUP(E45,'Matriz SWOT'!$J$6:$K$25,2,FALSE))</f>
        <v/>
      </c>
      <c r="G45" s="134" t="str">
        <f t="shared" si="0"/>
        <v/>
      </c>
      <c r="H45" s="198" t="str">
        <f t="shared" si="1"/>
        <v/>
      </c>
      <c r="I45" s="74"/>
      <c r="L45" s="97"/>
    </row>
    <row r="46" spans="3:12" ht="35.1" customHeight="1">
      <c r="C46" s="199"/>
      <c r="D46" s="133" t="str">
        <f>IF(ISERROR(VLOOKUP(C46,'Matriz SWOT'!$J$6:$K$15,2,FALSE)),"",VLOOKUP(C46,'Matriz SWOT'!$J$6:$K$15,2,FALSE))</f>
        <v/>
      </c>
      <c r="E46" s="199"/>
      <c r="F46" s="133" t="str">
        <f>IF(ISERROR(VLOOKUP(E46,'Matriz SWOT'!$J$6:$K$25,2,FALSE)),"",VLOOKUP(E46,'Matriz SWOT'!$J$6:$K$25,2,FALSE))</f>
        <v/>
      </c>
      <c r="G46" s="134" t="str">
        <f t="shared" si="0"/>
        <v/>
      </c>
      <c r="H46" s="198" t="str">
        <f t="shared" si="1"/>
        <v/>
      </c>
      <c r="I46" s="74"/>
      <c r="L46" s="97"/>
    </row>
    <row r="47" spans="3:12" ht="35.1" customHeight="1">
      <c r="C47" s="199"/>
      <c r="D47" s="133" t="str">
        <f>IF(ISERROR(VLOOKUP(C47,'Matriz SWOT'!$J$6:$K$15,2,FALSE)),"",VLOOKUP(C47,'Matriz SWOT'!$J$6:$K$15,2,FALSE))</f>
        <v/>
      </c>
      <c r="E47" s="199"/>
      <c r="F47" s="133" t="str">
        <f>IF(ISERROR(VLOOKUP(E47,'Matriz SWOT'!$J$6:$K$25,2,FALSE)),"",VLOOKUP(E47,'Matriz SWOT'!$J$6:$K$25,2,FALSE))</f>
        <v/>
      </c>
      <c r="G47" s="134" t="str">
        <f t="shared" si="0"/>
        <v/>
      </c>
      <c r="H47" s="198" t="str">
        <f t="shared" si="1"/>
        <v/>
      </c>
      <c r="I47" s="74"/>
      <c r="L47" s="97"/>
    </row>
    <row r="48" spans="3:12" ht="35.1" customHeight="1">
      <c r="C48" s="199"/>
      <c r="D48" s="133" t="str">
        <f>IF(ISERROR(VLOOKUP(C48,'Matriz SWOT'!$J$6:$K$15,2,FALSE)),"",VLOOKUP(C48,'Matriz SWOT'!$J$6:$K$15,2,FALSE))</f>
        <v/>
      </c>
      <c r="E48" s="199"/>
      <c r="F48" s="133" t="str">
        <f>IF(ISERROR(VLOOKUP(E48,'Matriz SWOT'!$J$6:$K$25,2,FALSE)),"",VLOOKUP(E48,'Matriz SWOT'!$J$6:$K$25,2,FALSE))</f>
        <v/>
      </c>
      <c r="G48" s="134" t="str">
        <f t="shared" si="0"/>
        <v/>
      </c>
      <c r="H48" s="198" t="str">
        <f t="shared" si="1"/>
        <v/>
      </c>
      <c r="I48" s="74"/>
      <c r="L48" s="97"/>
    </row>
    <row r="49" spans="3:12" ht="35.1" customHeight="1">
      <c r="C49" s="199"/>
      <c r="D49" s="133" t="str">
        <f>IF(ISERROR(VLOOKUP(C49,'Matriz SWOT'!$J$6:$K$15,2,FALSE)),"",VLOOKUP(C49,'Matriz SWOT'!$J$6:$K$15,2,FALSE))</f>
        <v/>
      </c>
      <c r="E49" s="199"/>
      <c r="F49" s="133" t="str">
        <f>IF(ISERROR(VLOOKUP(E49,'Matriz SWOT'!$J$6:$K$25,2,FALSE)),"",VLOOKUP(E49,'Matriz SWOT'!$J$6:$K$25,2,FALSE))</f>
        <v/>
      </c>
      <c r="G49" s="134" t="str">
        <f t="shared" si="0"/>
        <v/>
      </c>
      <c r="H49" s="198" t="str">
        <f t="shared" si="1"/>
        <v/>
      </c>
      <c r="I49" s="74"/>
      <c r="L49" s="97"/>
    </row>
    <row r="50" spans="3:12" ht="35.1" customHeight="1">
      <c r="C50" s="199"/>
      <c r="D50" s="133" t="str">
        <f>IF(ISERROR(VLOOKUP(C50,'Matriz SWOT'!$J$6:$K$15,2,FALSE)),"",VLOOKUP(C50,'Matriz SWOT'!$J$6:$K$15,2,FALSE))</f>
        <v/>
      </c>
      <c r="E50" s="199"/>
      <c r="F50" s="133" t="str">
        <f>IF(ISERROR(VLOOKUP(E50,'Matriz SWOT'!$J$6:$K$25,2,FALSE)),"",VLOOKUP(E50,'Matriz SWOT'!$J$6:$K$25,2,FALSE))</f>
        <v/>
      </c>
      <c r="G50" s="134" t="str">
        <f t="shared" si="0"/>
        <v/>
      </c>
      <c r="H50" s="198" t="str">
        <f t="shared" si="1"/>
        <v/>
      </c>
      <c r="I50" s="74"/>
      <c r="L50" s="97"/>
    </row>
    <row r="51" spans="3:12" ht="35.1" customHeight="1">
      <c r="C51" s="199"/>
      <c r="D51" s="133" t="str">
        <f>IF(ISERROR(VLOOKUP(C51,'Matriz SWOT'!$J$6:$K$15,2,FALSE)),"",VLOOKUP(C51,'Matriz SWOT'!$J$6:$K$15,2,FALSE))</f>
        <v/>
      </c>
      <c r="E51" s="199"/>
      <c r="F51" s="133" t="str">
        <f>IF(ISERROR(VLOOKUP(E51,'Matriz SWOT'!$J$6:$K$25,2,FALSE)),"",VLOOKUP(E51,'Matriz SWOT'!$J$6:$K$25,2,FALSE))</f>
        <v/>
      </c>
      <c r="G51" s="134" t="str">
        <f t="shared" si="0"/>
        <v/>
      </c>
      <c r="H51" s="198" t="str">
        <f t="shared" si="1"/>
        <v/>
      </c>
      <c r="I51" s="74"/>
      <c r="L51" s="97"/>
    </row>
    <row r="52" spans="3:12" ht="35.1" customHeight="1">
      <c r="C52" s="199"/>
      <c r="D52" s="133" t="str">
        <f>IF(ISERROR(VLOOKUP(C52,'Matriz SWOT'!$J$6:$K$15,2,FALSE)),"",VLOOKUP(C52,'Matriz SWOT'!$J$6:$K$15,2,FALSE))</f>
        <v/>
      </c>
      <c r="E52" s="199"/>
      <c r="F52" s="133" t="str">
        <f>IF(ISERROR(VLOOKUP(E52,'Matriz SWOT'!$J$6:$K$25,2,FALSE)),"",VLOOKUP(E52,'Matriz SWOT'!$J$6:$K$25,2,FALSE))</f>
        <v/>
      </c>
      <c r="G52" s="134" t="str">
        <f t="shared" si="0"/>
        <v/>
      </c>
      <c r="H52" s="198" t="str">
        <f t="shared" si="1"/>
        <v/>
      </c>
      <c r="I52" s="74"/>
      <c r="L52" s="97"/>
    </row>
    <row r="53" spans="3:12" ht="35.1" customHeight="1">
      <c r="C53" s="199"/>
      <c r="D53" s="133" t="str">
        <f>IF(ISERROR(VLOOKUP(C53,'Matriz SWOT'!$J$6:$K$15,2,FALSE)),"",VLOOKUP(C53,'Matriz SWOT'!$J$6:$K$15,2,FALSE))</f>
        <v/>
      </c>
      <c r="E53" s="199"/>
      <c r="F53" s="133" t="str">
        <f>IF(ISERROR(VLOOKUP(E53,'Matriz SWOT'!$J$6:$K$25,2,FALSE)),"",VLOOKUP(E53,'Matriz SWOT'!$J$6:$K$25,2,FALSE))</f>
        <v/>
      </c>
      <c r="G53" s="134" t="str">
        <f t="shared" si="0"/>
        <v/>
      </c>
      <c r="H53" s="198" t="str">
        <f t="shared" si="1"/>
        <v/>
      </c>
      <c r="I53" s="74"/>
      <c r="L53" s="97"/>
    </row>
    <row r="54" spans="3:12" ht="35.1" customHeight="1">
      <c r="C54" s="199"/>
      <c r="D54" s="133" t="str">
        <f>IF(ISERROR(VLOOKUP(C54,'Matriz SWOT'!$J$6:$K$15,2,FALSE)),"",VLOOKUP(C54,'Matriz SWOT'!$J$6:$K$15,2,FALSE))</f>
        <v/>
      </c>
      <c r="E54" s="199"/>
      <c r="F54" s="133" t="str">
        <f>IF(ISERROR(VLOOKUP(E54,'Matriz SWOT'!$J$6:$K$25,2,FALSE)),"",VLOOKUP(E54,'Matriz SWOT'!$J$6:$K$25,2,FALSE))</f>
        <v/>
      </c>
      <c r="G54" s="134" t="str">
        <f t="shared" si="0"/>
        <v/>
      </c>
      <c r="H54" s="198" t="str">
        <f t="shared" si="1"/>
        <v/>
      </c>
      <c r="I54" s="74"/>
      <c r="L54" s="97"/>
    </row>
    <row r="55" spans="3:12" ht="35.1" customHeight="1">
      <c r="C55" s="199"/>
      <c r="D55" s="133" t="str">
        <f>IF(ISERROR(VLOOKUP(C55,'Matriz SWOT'!$J$6:$K$15,2,FALSE)),"",VLOOKUP(C55,'Matriz SWOT'!$J$6:$K$15,2,FALSE))</f>
        <v/>
      </c>
      <c r="E55" s="199"/>
      <c r="F55" s="133" t="str">
        <f>IF(ISERROR(VLOOKUP(E55,'Matriz SWOT'!$J$6:$K$25,2,FALSE)),"",VLOOKUP(E55,'Matriz SWOT'!$J$6:$K$25,2,FALSE))</f>
        <v/>
      </c>
      <c r="G55" s="134" t="str">
        <f t="shared" si="0"/>
        <v/>
      </c>
      <c r="H55" s="198" t="str">
        <f t="shared" si="1"/>
        <v/>
      </c>
      <c r="I55" s="74"/>
      <c r="L55" s="97"/>
    </row>
    <row r="56" spans="3:12" ht="35.1" customHeight="1">
      <c r="C56" s="199"/>
      <c r="D56" s="133" t="str">
        <f>IF(ISERROR(VLOOKUP(C56,'Matriz SWOT'!$J$6:$K$15,2,FALSE)),"",VLOOKUP(C56,'Matriz SWOT'!$J$6:$K$15,2,FALSE))</f>
        <v/>
      </c>
      <c r="E56" s="199"/>
      <c r="F56" s="133" t="str">
        <f>IF(ISERROR(VLOOKUP(E56,'Matriz SWOT'!$J$6:$K$25,2,FALSE)),"",VLOOKUP(E56,'Matriz SWOT'!$J$6:$K$25,2,FALSE))</f>
        <v/>
      </c>
      <c r="G56" s="134" t="str">
        <f t="shared" si="0"/>
        <v/>
      </c>
      <c r="H56" s="198" t="str">
        <f t="shared" si="1"/>
        <v/>
      </c>
      <c r="I56" s="74"/>
      <c r="L56" s="97"/>
    </row>
    <row r="57" spans="3:12" ht="35.1" customHeight="1">
      <c r="C57" s="199"/>
      <c r="D57" s="133" t="str">
        <f>IF(ISERROR(VLOOKUP(C57,'Matriz SWOT'!$J$6:$K$15,2,FALSE)),"",VLOOKUP(C57,'Matriz SWOT'!$J$6:$K$15,2,FALSE))</f>
        <v/>
      </c>
      <c r="E57" s="199"/>
      <c r="F57" s="133" t="str">
        <f>IF(ISERROR(VLOOKUP(E57,'Matriz SWOT'!$J$6:$K$25,2,FALSE)),"",VLOOKUP(E57,'Matriz SWOT'!$J$6:$K$25,2,FALSE))</f>
        <v/>
      </c>
      <c r="G57" s="134" t="str">
        <f t="shared" si="0"/>
        <v/>
      </c>
      <c r="H57" s="198" t="str">
        <f t="shared" si="1"/>
        <v/>
      </c>
      <c r="I57" s="74"/>
      <c r="L57" s="97"/>
    </row>
    <row r="58" spans="3:12" ht="35.1" customHeight="1">
      <c r="C58" s="199"/>
      <c r="D58" s="133" t="str">
        <f>IF(ISERROR(VLOOKUP(C58,'Matriz SWOT'!$J$6:$K$15,2,FALSE)),"",VLOOKUP(C58,'Matriz SWOT'!$J$6:$K$15,2,FALSE))</f>
        <v/>
      </c>
      <c r="E58" s="199"/>
      <c r="F58" s="133" t="str">
        <f>IF(ISERROR(VLOOKUP(E58,'Matriz SWOT'!$J$6:$K$25,2,FALSE)),"",VLOOKUP(E58,'Matriz SWOT'!$J$6:$K$25,2,FALSE))</f>
        <v/>
      </c>
      <c r="G58" s="134" t="str">
        <f t="shared" si="0"/>
        <v/>
      </c>
      <c r="H58" s="198" t="str">
        <f t="shared" si="1"/>
        <v/>
      </c>
      <c r="I58" s="74"/>
      <c r="L58" s="97"/>
    </row>
    <row r="59" spans="3:12" ht="35.1" customHeight="1">
      <c r="C59" s="199"/>
      <c r="D59" s="133" t="str">
        <f>IF(ISERROR(VLOOKUP(C59,'Matriz SWOT'!$J$6:$K$15,2,FALSE)),"",VLOOKUP(C59,'Matriz SWOT'!$J$6:$K$15,2,FALSE))</f>
        <v/>
      </c>
      <c r="E59" s="199"/>
      <c r="F59" s="133" t="str">
        <f>IF(ISERROR(VLOOKUP(E59,'Matriz SWOT'!$J$6:$K$25,2,FALSE)),"",VLOOKUP(E59,'Matriz SWOT'!$J$6:$K$25,2,FALSE))</f>
        <v/>
      </c>
      <c r="G59" s="134" t="str">
        <f t="shared" si="0"/>
        <v/>
      </c>
      <c r="H59" s="198" t="str">
        <f t="shared" si="1"/>
        <v/>
      </c>
      <c r="I59" s="74"/>
      <c r="L59" s="97"/>
    </row>
    <row r="60" spans="3:12" ht="35.1" customHeight="1">
      <c r="C60" s="199"/>
      <c r="D60" s="133" t="str">
        <f>IF(ISERROR(VLOOKUP(C60,'Matriz SWOT'!$J$6:$K$15,2,FALSE)),"",VLOOKUP(C60,'Matriz SWOT'!$J$6:$K$15,2,FALSE))</f>
        <v/>
      </c>
      <c r="E60" s="199"/>
      <c r="F60" s="133" t="str">
        <f>IF(ISERROR(VLOOKUP(E60,'Matriz SWOT'!$J$6:$K$25,2,FALSE)),"",VLOOKUP(E60,'Matriz SWOT'!$J$6:$K$25,2,FALSE))</f>
        <v/>
      </c>
      <c r="G60" s="134" t="str">
        <f t="shared" si="0"/>
        <v/>
      </c>
      <c r="H60" s="198" t="str">
        <f t="shared" si="1"/>
        <v/>
      </c>
      <c r="I60" s="74"/>
      <c r="L60" s="97"/>
    </row>
    <row r="61" spans="3:12" ht="35.1" customHeight="1">
      <c r="C61" s="199"/>
      <c r="D61" s="133" t="str">
        <f>IF(ISERROR(VLOOKUP(C61,'Matriz SWOT'!$J$6:$K$15,2,FALSE)),"",VLOOKUP(C61,'Matriz SWOT'!$J$6:$K$15,2,FALSE))</f>
        <v/>
      </c>
      <c r="E61" s="199"/>
      <c r="F61" s="133" t="str">
        <f>IF(ISERROR(VLOOKUP(E61,'Matriz SWOT'!$J$6:$K$25,2,FALSE)),"",VLOOKUP(E61,'Matriz SWOT'!$J$6:$K$25,2,FALSE))</f>
        <v/>
      </c>
      <c r="G61" s="134" t="str">
        <f t="shared" si="0"/>
        <v/>
      </c>
      <c r="H61" s="198" t="str">
        <f t="shared" si="1"/>
        <v/>
      </c>
      <c r="I61" s="74"/>
      <c r="L61" s="97"/>
    </row>
    <row r="62" spans="3:12" ht="35.1" customHeight="1">
      <c r="C62" s="199"/>
      <c r="D62" s="133" t="str">
        <f>IF(ISERROR(VLOOKUP(C62,'Matriz SWOT'!$J$6:$K$15,2,FALSE)),"",VLOOKUP(C62,'Matriz SWOT'!$J$6:$K$15,2,FALSE))</f>
        <v/>
      </c>
      <c r="E62" s="199"/>
      <c r="F62" s="133" t="str">
        <f>IF(ISERROR(VLOOKUP(E62,'Matriz SWOT'!$J$6:$K$25,2,FALSE)),"",VLOOKUP(E62,'Matriz SWOT'!$J$6:$K$25,2,FALSE))</f>
        <v/>
      </c>
      <c r="G62" s="134" t="str">
        <f t="shared" si="0"/>
        <v/>
      </c>
      <c r="H62" s="198" t="str">
        <f t="shared" si="1"/>
        <v/>
      </c>
      <c r="I62" s="74"/>
      <c r="L62" s="97"/>
    </row>
    <row r="63" spans="3:12" ht="35.1" customHeight="1">
      <c r="C63" s="199"/>
      <c r="D63" s="133" t="str">
        <f>IF(ISERROR(VLOOKUP(C63,'Matriz SWOT'!$J$6:$K$15,2,FALSE)),"",VLOOKUP(C63,'Matriz SWOT'!$J$6:$K$15,2,FALSE))</f>
        <v/>
      </c>
      <c r="E63" s="199"/>
      <c r="F63" s="133" t="str">
        <f>IF(ISERROR(VLOOKUP(E63,'Matriz SWOT'!$J$6:$K$25,2,FALSE)),"",VLOOKUP(E63,'Matriz SWOT'!$J$6:$K$25,2,FALSE))</f>
        <v/>
      </c>
      <c r="G63" s="134" t="str">
        <f t="shared" si="0"/>
        <v/>
      </c>
      <c r="H63" s="198" t="str">
        <f t="shared" si="1"/>
        <v/>
      </c>
      <c r="I63" s="74"/>
      <c r="L63" s="97"/>
    </row>
    <row r="64" spans="3:12" ht="35.1" customHeight="1">
      <c r="C64" s="199"/>
      <c r="D64" s="133" t="str">
        <f>IF(ISERROR(VLOOKUP(C64,'Matriz SWOT'!$J$6:$K$15,2,FALSE)),"",VLOOKUP(C64,'Matriz SWOT'!$J$6:$K$15,2,FALSE))</f>
        <v/>
      </c>
      <c r="E64" s="199"/>
      <c r="F64" s="133" t="str">
        <f>IF(ISERROR(VLOOKUP(E64,'Matriz SWOT'!$J$6:$K$25,2,FALSE)),"",VLOOKUP(E64,'Matriz SWOT'!$J$6:$K$25,2,FALSE))</f>
        <v/>
      </c>
      <c r="G64" s="134" t="str">
        <f t="shared" si="0"/>
        <v/>
      </c>
      <c r="H64" s="198" t="str">
        <f t="shared" si="1"/>
        <v/>
      </c>
      <c r="I64" s="74"/>
      <c r="L64" s="97"/>
    </row>
    <row r="65" spans="3:12" ht="35.1" customHeight="1">
      <c r="C65" s="199"/>
      <c r="D65" s="133" t="str">
        <f>IF(ISERROR(VLOOKUP(C65,'Matriz SWOT'!$J$6:$K$15,2,FALSE)),"",VLOOKUP(C65,'Matriz SWOT'!$J$6:$K$15,2,FALSE))</f>
        <v/>
      </c>
      <c r="E65" s="199"/>
      <c r="F65" s="133" t="str">
        <f>IF(ISERROR(VLOOKUP(E65,'Matriz SWOT'!$J$6:$K$25,2,FALSE)),"",VLOOKUP(E65,'Matriz SWOT'!$J$6:$K$25,2,FALSE))</f>
        <v/>
      </c>
      <c r="G65" s="134" t="str">
        <f t="shared" si="0"/>
        <v/>
      </c>
      <c r="H65" s="198" t="str">
        <f t="shared" si="1"/>
        <v/>
      </c>
      <c r="I65" s="74"/>
      <c r="L65" s="97"/>
    </row>
    <row r="66" spans="3:12" ht="35.1" customHeight="1">
      <c r="C66" s="199"/>
      <c r="D66" s="133" t="str">
        <f>IF(ISERROR(VLOOKUP(C66,'Matriz SWOT'!$J$6:$K$15,2,FALSE)),"",VLOOKUP(C66,'Matriz SWOT'!$J$6:$K$15,2,FALSE))</f>
        <v/>
      </c>
      <c r="E66" s="199"/>
      <c r="F66" s="133" t="str">
        <f>IF(ISERROR(VLOOKUP(E66,'Matriz SWOT'!$J$6:$K$25,2,FALSE)),"",VLOOKUP(E66,'Matriz SWOT'!$J$6:$K$25,2,FALSE))</f>
        <v/>
      </c>
      <c r="G66" s="134" t="str">
        <f t="shared" si="0"/>
        <v/>
      </c>
      <c r="H66" s="198" t="str">
        <f t="shared" si="1"/>
        <v/>
      </c>
      <c r="I66" s="74"/>
      <c r="L66" s="97"/>
    </row>
    <row r="67" spans="3:12" ht="35.1" customHeight="1">
      <c r="C67" s="199"/>
      <c r="D67" s="133" t="str">
        <f>IF(ISERROR(VLOOKUP(C67,'Matriz SWOT'!$J$6:$K$15,2,FALSE)),"",VLOOKUP(C67,'Matriz SWOT'!$J$6:$K$15,2,FALSE))</f>
        <v/>
      </c>
      <c r="E67" s="199"/>
      <c r="F67" s="133" t="str">
        <f>IF(ISERROR(VLOOKUP(E67,'Matriz SWOT'!$J$6:$K$25,2,FALSE)),"",VLOOKUP(E67,'Matriz SWOT'!$J$6:$K$25,2,FALSE))</f>
        <v/>
      </c>
      <c r="G67" s="134" t="str">
        <f t="shared" si="0"/>
        <v/>
      </c>
      <c r="H67" s="198" t="str">
        <f t="shared" si="1"/>
        <v/>
      </c>
      <c r="I67" s="74"/>
      <c r="L67" s="97"/>
    </row>
    <row r="68" spans="3:12" ht="35.1" customHeight="1">
      <c r="C68" s="199"/>
      <c r="D68" s="133" t="str">
        <f>IF(ISERROR(VLOOKUP(C68,'Matriz SWOT'!$J$6:$K$15,2,FALSE)),"",VLOOKUP(C68,'Matriz SWOT'!$J$6:$K$15,2,FALSE))</f>
        <v/>
      </c>
      <c r="E68" s="199"/>
      <c r="F68" s="133" t="str">
        <f>IF(ISERROR(VLOOKUP(E68,'Matriz SWOT'!$J$6:$K$25,2,FALSE)),"",VLOOKUP(E68,'Matriz SWOT'!$J$6:$K$25,2,FALSE))</f>
        <v/>
      </c>
      <c r="G68" s="134" t="str">
        <f t="shared" si="0"/>
        <v/>
      </c>
      <c r="H68" s="198" t="str">
        <f t="shared" si="1"/>
        <v/>
      </c>
      <c r="I68" s="74"/>
      <c r="L68" s="97"/>
    </row>
    <row r="69" spans="3:12" ht="35.1" customHeight="1">
      <c r="C69" s="199"/>
      <c r="D69" s="133" t="str">
        <f>IF(ISERROR(VLOOKUP(C69,'Matriz SWOT'!$J$6:$K$15,2,FALSE)),"",VLOOKUP(C69,'Matriz SWOT'!$J$6:$K$15,2,FALSE))</f>
        <v/>
      </c>
      <c r="E69" s="199"/>
      <c r="F69" s="133" t="str">
        <f>IF(ISERROR(VLOOKUP(E69,'Matriz SWOT'!$J$6:$K$25,2,FALSE)),"",VLOOKUP(E69,'Matriz SWOT'!$J$6:$K$25,2,FALSE))</f>
        <v/>
      </c>
      <c r="G69" s="134" t="str">
        <f t="shared" si="0"/>
        <v/>
      </c>
      <c r="H69" s="198" t="str">
        <f t="shared" si="1"/>
        <v/>
      </c>
      <c r="I69" s="74"/>
      <c r="L69" s="97"/>
    </row>
    <row r="70" spans="3:12" ht="35.1" customHeight="1">
      <c r="C70" s="199"/>
      <c r="D70" s="133" t="str">
        <f>IF(ISERROR(VLOOKUP(C70,'Matriz SWOT'!$J$6:$K$15,2,FALSE)),"",VLOOKUP(C70,'Matriz SWOT'!$J$6:$K$15,2,FALSE))</f>
        <v/>
      </c>
      <c r="E70" s="199"/>
      <c r="F70" s="133" t="str">
        <f>IF(ISERROR(VLOOKUP(E70,'Matriz SWOT'!$J$6:$K$25,2,FALSE)),"",VLOOKUP(E70,'Matriz SWOT'!$J$6:$K$25,2,FALSE))</f>
        <v/>
      </c>
      <c r="G70" s="134" t="str">
        <f t="shared" si="0"/>
        <v/>
      </c>
      <c r="H70" s="198" t="str">
        <f t="shared" si="1"/>
        <v/>
      </c>
      <c r="I70" s="74"/>
      <c r="L70" s="97"/>
    </row>
    <row r="71" spans="3:12" ht="35.1" customHeight="1">
      <c r="C71" s="199"/>
      <c r="D71" s="133" t="str">
        <f>IF(ISERROR(VLOOKUP(C71,'Matriz SWOT'!$J$6:$K$15,2,FALSE)),"",VLOOKUP(C71,'Matriz SWOT'!$J$6:$K$15,2,FALSE))</f>
        <v/>
      </c>
      <c r="E71" s="199"/>
      <c r="F71" s="133" t="str">
        <f>IF(ISERROR(VLOOKUP(E71,'Matriz SWOT'!$J$6:$K$25,2,FALSE)),"",VLOOKUP(E71,'Matriz SWOT'!$J$6:$K$25,2,FALSE))</f>
        <v/>
      </c>
      <c r="G71" s="134" t="str">
        <f t="shared" si="0"/>
        <v/>
      </c>
      <c r="H71" s="198" t="str">
        <f t="shared" si="1"/>
        <v/>
      </c>
      <c r="I71" s="74"/>
      <c r="L71" s="97"/>
    </row>
    <row r="72" spans="3:12" ht="35.1" customHeight="1">
      <c r="C72" s="199"/>
      <c r="D72" s="133" t="str">
        <f>IF(ISERROR(VLOOKUP(C72,'Matriz SWOT'!$J$6:$K$15,2,FALSE)),"",VLOOKUP(C72,'Matriz SWOT'!$J$6:$K$15,2,FALSE))</f>
        <v/>
      </c>
      <c r="E72" s="199"/>
      <c r="F72" s="133" t="str">
        <f>IF(ISERROR(VLOOKUP(E72,'Matriz SWOT'!$J$6:$K$25,2,FALSE)),"",VLOOKUP(E72,'Matriz SWOT'!$J$6:$K$25,2,FALSE))</f>
        <v/>
      </c>
      <c r="G72" s="134" t="str">
        <f t="shared" si="0"/>
        <v/>
      </c>
      <c r="H72" s="198" t="str">
        <f t="shared" si="1"/>
        <v/>
      </c>
      <c r="I72" s="74"/>
      <c r="L72" s="97"/>
    </row>
    <row r="73" spans="3:12" ht="35.1" customHeight="1">
      <c r="C73" s="199"/>
      <c r="D73" s="133" t="str">
        <f>IF(ISERROR(VLOOKUP(C73,'Matriz SWOT'!$J$6:$K$15,2,FALSE)),"",VLOOKUP(C73,'Matriz SWOT'!$J$6:$K$15,2,FALSE))</f>
        <v/>
      </c>
      <c r="E73" s="199"/>
      <c r="F73" s="133" t="str">
        <f>IF(ISERROR(VLOOKUP(E73,'Matriz SWOT'!$J$6:$K$25,2,FALSE)),"",VLOOKUP(E73,'Matriz SWOT'!$J$6:$K$25,2,FALSE))</f>
        <v/>
      </c>
      <c r="G73" s="134" t="str">
        <f t="shared" ref="G73:G107" si="6">IF(F73="","",VLOOKUP(D73&amp;F73,$M$8:$O$11,2,FALSE))</f>
        <v/>
      </c>
      <c r="H73" s="198" t="str">
        <f t="shared" ref="H73:H107" si="7">IF(G73="","",VLOOKUP(G73,$N$8:$O$11,2,FALSE))</f>
        <v/>
      </c>
      <c r="I73" s="74"/>
      <c r="L73" s="97"/>
    </row>
    <row r="74" spans="3:12" ht="35.1" customHeight="1">
      <c r="C74" s="199"/>
      <c r="D74" s="133" t="str">
        <f>IF(ISERROR(VLOOKUP(C74,'Matriz SWOT'!$J$6:$K$15,2,FALSE)),"",VLOOKUP(C74,'Matriz SWOT'!$J$6:$K$15,2,FALSE))</f>
        <v/>
      </c>
      <c r="E74" s="199"/>
      <c r="F74" s="133" t="str">
        <f>IF(ISERROR(VLOOKUP(E74,'Matriz SWOT'!$J$6:$K$25,2,FALSE)),"",VLOOKUP(E74,'Matriz SWOT'!$J$6:$K$25,2,FALSE))</f>
        <v/>
      </c>
      <c r="G74" s="134" t="str">
        <f t="shared" si="6"/>
        <v/>
      </c>
      <c r="H74" s="198" t="str">
        <f t="shared" si="7"/>
        <v/>
      </c>
      <c r="I74" s="74"/>
      <c r="L74" s="97"/>
    </row>
    <row r="75" spans="3:12" ht="35.1" customHeight="1">
      <c r="C75" s="199"/>
      <c r="D75" s="133" t="str">
        <f>IF(ISERROR(VLOOKUP(C75,'Matriz SWOT'!$J$6:$K$15,2,FALSE)),"",VLOOKUP(C75,'Matriz SWOT'!$J$6:$K$15,2,FALSE))</f>
        <v/>
      </c>
      <c r="E75" s="199"/>
      <c r="F75" s="133" t="str">
        <f>IF(ISERROR(VLOOKUP(E75,'Matriz SWOT'!$J$6:$K$25,2,FALSE)),"",VLOOKUP(E75,'Matriz SWOT'!$J$6:$K$25,2,FALSE))</f>
        <v/>
      </c>
      <c r="G75" s="134" t="str">
        <f t="shared" si="6"/>
        <v/>
      </c>
      <c r="H75" s="198" t="str">
        <f t="shared" si="7"/>
        <v/>
      </c>
      <c r="I75" s="74"/>
      <c r="L75" s="97"/>
    </row>
    <row r="76" spans="3:12" ht="35.1" customHeight="1">
      <c r="C76" s="199"/>
      <c r="D76" s="133" t="str">
        <f>IF(ISERROR(VLOOKUP(C76,'Matriz SWOT'!$J$6:$K$15,2,FALSE)),"",VLOOKUP(C76,'Matriz SWOT'!$J$6:$K$15,2,FALSE))</f>
        <v/>
      </c>
      <c r="E76" s="199"/>
      <c r="F76" s="133" t="str">
        <f>IF(ISERROR(VLOOKUP(E76,'Matriz SWOT'!$J$6:$K$25,2,FALSE)),"",VLOOKUP(E76,'Matriz SWOT'!$J$6:$K$25,2,FALSE))</f>
        <v/>
      </c>
      <c r="G76" s="134" t="str">
        <f t="shared" si="6"/>
        <v/>
      </c>
      <c r="H76" s="198" t="str">
        <f t="shared" si="7"/>
        <v/>
      </c>
      <c r="I76" s="74"/>
      <c r="L76" s="97"/>
    </row>
    <row r="77" spans="3:12" ht="35.1" customHeight="1">
      <c r="C77" s="199"/>
      <c r="D77" s="133" t="str">
        <f>IF(ISERROR(VLOOKUP(C77,'Matriz SWOT'!$J$6:$K$15,2,FALSE)),"",VLOOKUP(C77,'Matriz SWOT'!$J$6:$K$15,2,FALSE))</f>
        <v/>
      </c>
      <c r="E77" s="199"/>
      <c r="F77" s="133" t="str">
        <f>IF(ISERROR(VLOOKUP(E77,'Matriz SWOT'!$J$6:$K$25,2,FALSE)),"",VLOOKUP(E77,'Matriz SWOT'!$J$6:$K$25,2,FALSE))</f>
        <v/>
      </c>
      <c r="G77" s="134" t="str">
        <f t="shared" si="6"/>
        <v/>
      </c>
      <c r="H77" s="198" t="str">
        <f t="shared" si="7"/>
        <v/>
      </c>
      <c r="I77" s="74"/>
      <c r="L77" s="97"/>
    </row>
    <row r="78" spans="3:12" ht="35.1" customHeight="1">
      <c r="C78" s="199"/>
      <c r="D78" s="133" t="str">
        <f>IF(ISERROR(VLOOKUP(C78,'Matriz SWOT'!$J$6:$K$15,2,FALSE)),"",VLOOKUP(C78,'Matriz SWOT'!$J$6:$K$15,2,FALSE))</f>
        <v/>
      </c>
      <c r="E78" s="199"/>
      <c r="F78" s="133" t="str">
        <f>IF(ISERROR(VLOOKUP(E78,'Matriz SWOT'!$J$6:$K$25,2,FALSE)),"",VLOOKUP(E78,'Matriz SWOT'!$J$6:$K$25,2,FALSE))</f>
        <v/>
      </c>
      <c r="G78" s="134" t="str">
        <f t="shared" si="6"/>
        <v/>
      </c>
      <c r="H78" s="198" t="str">
        <f t="shared" si="7"/>
        <v/>
      </c>
      <c r="I78" s="74"/>
      <c r="L78" s="97"/>
    </row>
    <row r="79" spans="3:12" ht="35.1" customHeight="1">
      <c r="C79" s="199"/>
      <c r="D79" s="133" t="str">
        <f>IF(ISERROR(VLOOKUP(C79,'Matriz SWOT'!$J$6:$K$15,2,FALSE)),"",VLOOKUP(C79,'Matriz SWOT'!$J$6:$K$15,2,FALSE))</f>
        <v/>
      </c>
      <c r="E79" s="199"/>
      <c r="F79" s="133" t="str">
        <f>IF(ISERROR(VLOOKUP(E79,'Matriz SWOT'!$J$6:$K$25,2,FALSE)),"",VLOOKUP(E79,'Matriz SWOT'!$J$6:$K$25,2,FALSE))</f>
        <v/>
      </c>
      <c r="G79" s="134" t="str">
        <f t="shared" si="6"/>
        <v/>
      </c>
      <c r="H79" s="198" t="str">
        <f t="shared" si="7"/>
        <v/>
      </c>
      <c r="I79" s="74"/>
      <c r="L79" s="97"/>
    </row>
    <row r="80" spans="3:12" ht="35.1" customHeight="1">
      <c r="C80" s="199"/>
      <c r="D80" s="133" t="str">
        <f>IF(ISERROR(VLOOKUP(C80,'Matriz SWOT'!$J$6:$K$15,2,FALSE)),"",VLOOKUP(C80,'Matriz SWOT'!$J$6:$K$15,2,FALSE))</f>
        <v/>
      </c>
      <c r="E80" s="199"/>
      <c r="F80" s="133" t="str">
        <f>IF(ISERROR(VLOOKUP(E80,'Matriz SWOT'!$J$6:$K$25,2,FALSE)),"",VLOOKUP(E80,'Matriz SWOT'!$J$6:$K$25,2,FALSE))</f>
        <v/>
      </c>
      <c r="G80" s="134" t="str">
        <f t="shared" si="6"/>
        <v/>
      </c>
      <c r="H80" s="198" t="str">
        <f t="shared" si="7"/>
        <v/>
      </c>
      <c r="I80" s="74"/>
      <c r="L80" s="97"/>
    </row>
    <row r="81" spans="3:12" ht="35.1" customHeight="1">
      <c r="C81" s="199"/>
      <c r="D81" s="133" t="str">
        <f>IF(ISERROR(VLOOKUP(C81,'Matriz SWOT'!$J$6:$K$15,2,FALSE)),"",VLOOKUP(C81,'Matriz SWOT'!$J$6:$K$15,2,FALSE))</f>
        <v/>
      </c>
      <c r="E81" s="199"/>
      <c r="F81" s="133" t="str">
        <f>IF(ISERROR(VLOOKUP(E81,'Matriz SWOT'!$J$6:$K$25,2,FALSE)),"",VLOOKUP(E81,'Matriz SWOT'!$J$6:$K$25,2,FALSE))</f>
        <v/>
      </c>
      <c r="G81" s="134" t="str">
        <f t="shared" si="6"/>
        <v/>
      </c>
      <c r="H81" s="198" t="str">
        <f t="shared" si="7"/>
        <v/>
      </c>
      <c r="I81" s="74"/>
      <c r="L81" s="97"/>
    </row>
    <row r="82" spans="3:12" ht="35.1" customHeight="1">
      <c r="C82" s="199"/>
      <c r="D82" s="133" t="str">
        <f>IF(ISERROR(VLOOKUP(C82,'Matriz SWOT'!$J$6:$K$15,2,FALSE)),"",VLOOKUP(C82,'Matriz SWOT'!$J$6:$K$15,2,FALSE))</f>
        <v/>
      </c>
      <c r="E82" s="199"/>
      <c r="F82" s="133" t="str">
        <f>IF(ISERROR(VLOOKUP(E82,'Matriz SWOT'!$J$6:$K$25,2,FALSE)),"",VLOOKUP(E82,'Matriz SWOT'!$J$6:$K$25,2,FALSE))</f>
        <v/>
      </c>
      <c r="G82" s="134" t="str">
        <f t="shared" si="6"/>
        <v/>
      </c>
      <c r="H82" s="198" t="str">
        <f t="shared" si="7"/>
        <v/>
      </c>
      <c r="I82" s="74"/>
      <c r="L82" s="97"/>
    </row>
    <row r="83" spans="3:12" ht="35.1" customHeight="1">
      <c r="C83" s="199"/>
      <c r="D83" s="133" t="str">
        <f>IF(ISERROR(VLOOKUP(C83,'Matriz SWOT'!$J$6:$K$15,2,FALSE)),"",VLOOKUP(C83,'Matriz SWOT'!$J$6:$K$15,2,FALSE))</f>
        <v/>
      </c>
      <c r="E83" s="199"/>
      <c r="F83" s="133" t="str">
        <f>IF(ISERROR(VLOOKUP(E83,'Matriz SWOT'!$J$6:$K$25,2,FALSE)),"",VLOOKUP(E83,'Matriz SWOT'!$J$6:$K$25,2,FALSE))</f>
        <v/>
      </c>
      <c r="G83" s="134" t="str">
        <f t="shared" si="6"/>
        <v/>
      </c>
      <c r="H83" s="198" t="str">
        <f t="shared" si="7"/>
        <v/>
      </c>
      <c r="I83" s="74"/>
      <c r="L83" s="97"/>
    </row>
    <row r="84" spans="3:12" ht="35.1" customHeight="1">
      <c r="C84" s="199"/>
      <c r="D84" s="133" t="str">
        <f>IF(ISERROR(VLOOKUP(C84,'Matriz SWOT'!$J$6:$K$15,2,FALSE)),"",VLOOKUP(C84,'Matriz SWOT'!$J$6:$K$15,2,FALSE))</f>
        <v/>
      </c>
      <c r="E84" s="199"/>
      <c r="F84" s="133" t="str">
        <f>IF(ISERROR(VLOOKUP(E84,'Matriz SWOT'!$J$6:$K$25,2,FALSE)),"",VLOOKUP(E84,'Matriz SWOT'!$J$6:$K$25,2,FALSE))</f>
        <v/>
      </c>
      <c r="G84" s="134" t="str">
        <f t="shared" si="6"/>
        <v/>
      </c>
      <c r="H84" s="198" t="str">
        <f t="shared" si="7"/>
        <v/>
      </c>
      <c r="I84" s="74"/>
      <c r="L84" s="97"/>
    </row>
    <row r="85" spans="3:12" ht="35.1" customHeight="1">
      <c r="C85" s="199"/>
      <c r="D85" s="133" t="str">
        <f>IF(ISERROR(VLOOKUP(C85,'Matriz SWOT'!$J$6:$K$15,2,FALSE)),"",VLOOKUP(C85,'Matriz SWOT'!$J$6:$K$15,2,FALSE))</f>
        <v/>
      </c>
      <c r="E85" s="199"/>
      <c r="F85" s="133" t="str">
        <f>IF(ISERROR(VLOOKUP(E85,'Matriz SWOT'!$J$6:$K$25,2,FALSE)),"",VLOOKUP(E85,'Matriz SWOT'!$J$6:$K$25,2,FALSE))</f>
        <v/>
      </c>
      <c r="G85" s="134" t="str">
        <f t="shared" si="6"/>
        <v/>
      </c>
      <c r="H85" s="198" t="str">
        <f t="shared" si="7"/>
        <v/>
      </c>
      <c r="I85" s="74"/>
      <c r="L85" s="97"/>
    </row>
    <row r="86" spans="3:12" ht="35.1" customHeight="1">
      <c r="C86" s="199"/>
      <c r="D86" s="133" t="str">
        <f>IF(ISERROR(VLOOKUP(C86,'Matriz SWOT'!$J$6:$K$15,2,FALSE)),"",VLOOKUP(C86,'Matriz SWOT'!$J$6:$K$15,2,FALSE))</f>
        <v/>
      </c>
      <c r="E86" s="199"/>
      <c r="F86" s="133" t="str">
        <f>IF(ISERROR(VLOOKUP(E86,'Matriz SWOT'!$J$6:$K$25,2,FALSE)),"",VLOOKUP(E86,'Matriz SWOT'!$J$6:$K$25,2,FALSE))</f>
        <v/>
      </c>
      <c r="G86" s="134" t="str">
        <f t="shared" si="6"/>
        <v/>
      </c>
      <c r="H86" s="198" t="str">
        <f t="shared" si="7"/>
        <v/>
      </c>
      <c r="I86" s="74"/>
      <c r="L86" s="97"/>
    </row>
    <row r="87" spans="3:12" ht="35.1" customHeight="1">
      <c r="C87" s="199"/>
      <c r="D87" s="133" t="str">
        <f>IF(ISERROR(VLOOKUP(C87,'Matriz SWOT'!$J$6:$K$15,2,FALSE)),"",VLOOKUP(C87,'Matriz SWOT'!$J$6:$K$15,2,FALSE))</f>
        <v/>
      </c>
      <c r="E87" s="199"/>
      <c r="F87" s="133" t="str">
        <f>IF(ISERROR(VLOOKUP(E87,'Matriz SWOT'!$J$6:$K$25,2,FALSE)),"",VLOOKUP(E87,'Matriz SWOT'!$J$6:$K$25,2,FALSE))</f>
        <v/>
      </c>
      <c r="G87" s="134" t="str">
        <f t="shared" si="6"/>
        <v/>
      </c>
      <c r="H87" s="198" t="str">
        <f t="shared" si="7"/>
        <v/>
      </c>
      <c r="I87" s="74"/>
      <c r="L87" s="97"/>
    </row>
    <row r="88" spans="3:12" ht="35.1" customHeight="1">
      <c r="C88" s="199"/>
      <c r="D88" s="133" t="str">
        <f>IF(ISERROR(VLOOKUP(C88,'Matriz SWOT'!$J$6:$K$15,2,FALSE)),"",VLOOKUP(C88,'Matriz SWOT'!$J$6:$K$15,2,FALSE))</f>
        <v/>
      </c>
      <c r="E88" s="199"/>
      <c r="F88" s="133" t="str">
        <f>IF(ISERROR(VLOOKUP(E88,'Matriz SWOT'!$J$6:$K$25,2,FALSE)),"",VLOOKUP(E88,'Matriz SWOT'!$J$6:$K$25,2,FALSE))</f>
        <v/>
      </c>
      <c r="G88" s="134" t="str">
        <f t="shared" si="6"/>
        <v/>
      </c>
      <c r="H88" s="198" t="str">
        <f t="shared" si="7"/>
        <v/>
      </c>
      <c r="I88" s="74"/>
      <c r="L88" s="97"/>
    </row>
    <row r="89" spans="3:12" ht="35.1" customHeight="1">
      <c r="C89" s="199"/>
      <c r="D89" s="133" t="str">
        <f>IF(ISERROR(VLOOKUP(C89,'Matriz SWOT'!$J$6:$K$15,2,FALSE)),"",VLOOKUP(C89,'Matriz SWOT'!$J$6:$K$15,2,FALSE))</f>
        <v/>
      </c>
      <c r="E89" s="199"/>
      <c r="F89" s="133" t="str">
        <f>IF(ISERROR(VLOOKUP(E89,'Matriz SWOT'!$J$6:$K$25,2,FALSE)),"",VLOOKUP(E89,'Matriz SWOT'!$J$6:$K$25,2,FALSE))</f>
        <v/>
      </c>
      <c r="G89" s="134" t="str">
        <f t="shared" si="6"/>
        <v/>
      </c>
      <c r="H89" s="198" t="str">
        <f t="shared" si="7"/>
        <v/>
      </c>
      <c r="I89" s="74"/>
      <c r="L89" s="97"/>
    </row>
    <row r="90" spans="3:12" ht="35.1" customHeight="1">
      <c r="C90" s="199"/>
      <c r="D90" s="133" t="str">
        <f>IF(ISERROR(VLOOKUP(C90,'Matriz SWOT'!$J$6:$K$15,2,FALSE)),"",VLOOKUP(C90,'Matriz SWOT'!$J$6:$K$15,2,FALSE))</f>
        <v/>
      </c>
      <c r="E90" s="199"/>
      <c r="F90" s="133" t="str">
        <f>IF(ISERROR(VLOOKUP(E90,'Matriz SWOT'!$J$6:$K$25,2,FALSE)),"",VLOOKUP(E90,'Matriz SWOT'!$J$6:$K$25,2,FALSE))</f>
        <v/>
      </c>
      <c r="G90" s="134" t="str">
        <f t="shared" si="6"/>
        <v/>
      </c>
      <c r="H90" s="198" t="str">
        <f t="shared" si="7"/>
        <v/>
      </c>
      <c r="I90" s="74"/>
      <c r="L90" s="97"/>
    </row>
    <row r="91" spans="3:12" ht="35.1" customHeight="1">
      <c r="C91" s="199"/>
      <c r="D91" s="133" t="str">
        <f>IF(ISERROR(VLOOKUP(C91,'Matriz SWOT'!$J$6:$K$15,2,FALSE)),"",VLOOKUP(C91,'Matriz SWOT'!$J$6:$K$15,2,FALSE))</f>
        <v/>
      </c>
      <c r="E91" s="199"/>
      <c r="F91" s="133" t="str">
        <f>IF(ISERROR(VLOOKUP(E91,'Matriz SWOT'!$J$6:$K$25,2,FALSE)),"",VLOOKUP(E91,'Matriz SWOT'!$J$6:$K$25,2,FALSE))</f>
        <v/>
      </c>
      <c r="G91" s="134" t="str">
        <f t="shared" si="6"/>
        <v/>
      </c>
      <c r="H91" s="198" t="str">
        <f t="shared" si="7"/>
        <v/>
      </c>
      <c r="I91" s="74"/>
      <c r="L91" s="97"/>
    </row>
    <row r="92" spans="3:12" ht="35.1" customHeight="1">
      <c r="C92" s="199"/>
      <c r="D92" s="133" t="str">
        <f>IF(ISERROR(VLOOKUP(C92,'Matriz SWOT'!$J$6:$K$15,2,FALSE)),"",VLOOKUP(C92,'Matriz SWOT'!$J$6:$K$15,2,FALSE))</f>
        <v/>
      </c>
      <c r="E92" s="199"/>
      <c r="F92" s="133" t="str">
        <f>IF(ISERROR(VLOOKUP(E92,'Matriz SWOT'!$J$6:$K$25,2,FALSE)),"",VLOOKUP(E92,'Matriz SWOT'!$J$6:$K$25,2,FALSE))</f>
        <v/>
      </c>
      <c r="G92" s="134" t="str">
        <f t="shared" si="6"/>
        <v/>
      </c>
      <c r="H92" s="198" t="str">
        <f t="shared" si="7"/>
        <v/>
      </c>
      <c r="I92" s="74"/>
      <c r="L92" s="97"/>
    </row>
    <row r="93" spans="3:12" ht="35.1" customHeight="1">
      <c r="C93" s="199"/>
      <c r="D93" s="133" t="str">
        <f>IF(ISERROR(VLOOKUP(C93,'Matriz SWOT'!$J$6:$K$15,2,FALSE)),"",VLOOKUP(C93,'Matriz SWOT'!$J$6:$K$15,2,FALSE))</f>
        <v/>
      </c>
      <c r="E93" s="199"/>
      <c r="F93" s="133" t="str">
        <f>IF(ISERROR(VLOOKUP(E93,'Matriz SWOT'!$J$6:$K$25,2,FALSE)),"",VLOOKUP(E93,'Matriz SWOT'!$J$6:$K$25,2,FALSE))</f>
        <v/>
      </c>
      <c r="G93" s="134" t="str">
        <f t="shared" si="6"/>
        <v/>
      </c>
      <c r="H93" s="198" t="str">
        <f t="shared" si="7"/>
        <v/>
      </c>
      <c r="I93" s="74"/>
      <c r="L93" s="97"/>
    </row>
    <row r="94" spans="3:12" ht="35.1" customHeight="1">
      <c r="C94" s="199"/>
      <c r="D94" s="133" t="str">
        <f>IF(ISERROR(VLOOKUP(C94,'Matriz SWOT'!$J$6:$K$15,2,FALSE)),"",VLOOKUP(C94,'Matriz SWOT'!$J$6:$K$15,2,FALSE))</f>
        <v/>
      </c>
      <c r="E94" s="199"/>
      <c r="F94" s="133" t="str">
        <f>IF(ISERROR(VLOOKUP(E94,'Matriz SWOT'!$J$6:$K$25,2,FALSE)),"",VLOOKUP(E94,'Matriz SWOT'!$J$6:$K$25,2,FALSE))</f>
        <v/>
      </c>
      <c r="G94" s="134" t="str">
        <f t="shared" si="6"/>
        <v/>
      </c>
      <c r="H94" s="198" t="str">
        <f t="shared" si="7"/>
        <v/>
      </c>
      <c r="I94" s="74"/>
      <c r="L94" s="97"/>
    </row>
    <row r="95" spans="3:12" ht="35.1" customHeight="1">
      <c r="C95" s="199"/>
      <c r="D95" s="133" t="str">
        <f>IF(ISERROR(VLOOKUP(C95,'Matriz SWOT'!$J$6:$K$15,2,FALSE)),"",VLOOKUP(C95,'Matriz SWOT'!$J$6:$K$15,2,FALSE))</f>
        <v/>
      </c>
      <c r="E95" s="199"/>
      <c r="F95" s="133" t="str">
        <f>IF(ISERROR(VLOOKUP(E95,'Matriz SWOT'!$J$6:$K$25,2,FALSE)),"",VLOOKUP(E95,'Matriz SWOT'!$J$6:$K$25,2,FALSE))</f>
        <v/>
      </c>
      <c r="G95" s="134" t="str">
        <f t="shared" si="6"/>
        <v/>
      </c>
      <c r="H95" s="198" t="str">
        <f t="shared" si="7"/>
        <v/>
      </c>
      <c r="I95" s="74"/>
      <c r="L95" s="97"/>
    </row>
    <row r="96" spans="3:12" ht="35.1" customHeight="1">
      <c r="C96" s="199"/>
      <c r="D96" s="133" t="str">
        <f>IF(ISERROR(VLOOKUP(C96,'Matriz SWOT'!$J$6:$K$15,2,FALSE)),"",VLOOKUP(C96,'Matriz SWOT'!$J$6:$K$15,2,FALSE))</f>
        <v/>
      </c>
      <c r="E96" s="199"/>
      <c r="F96" s="133" t="str">
        <f>IF(ISERROR(VLOOKUP(E96,'Matriz SWOT'!$J$6:$K$25,2,FALSE)),"",VLOOKUP(E96,'Matriz SWOT'!$J$6:$K$25,2,FALSE))</f>
        <v/>
      </c>
      <c r="G96" s="134" t="str">
        <f t="shared" si="6"/>
        <v/>
      </c>
      <c r="H96" s="198" t="str">
        <f t="shared" si="7"/>
        <v/>
      </c>
      <c r="I96" s="74"/>
      <c r="L96" s="97"/>
    </row>
    <row r="97" spans="3:12" ht="35.1" customHeight="1">
      <c r="C97" s="199"/>
      <c r="D97" s="133" t="str">
        <f>IF(ISERROR(VLOOKUP(C97,'Matriz SWOT'!$J$6:$K$15,2,FALSE)),"",VLOOKUP(C97,'Matriz SWOT'!$J$6:$K$15,2,FALSE))</f>
        <v/>
      </c>
      <c r="E97" s="199"/>
      <c r="F97" s="133" t="str">
        <f>IF(ISERROR(VLOOKUP(E97,'Matriz SWOT'!$J$6:$K$25,2,FALSE)),"",VLOOKUP(E97,'Matriz SWOT'!$J$6:$K$25,2,FALSE))</f>
        <v/>
      </c>
      <c r="G97" s="134" t="str">
        <f t="shared" si="6"/>
        <v/>
      </c>
      <c r="H97" s="198" t="str">
        <f t="shared" si="7"/>
        <v/>
      </c>
      <c r="I97" s="74"/>
      <c r="L97" s="97"/>
    </row>
    <row r="98" spans="3:12" ht="35.1" customHeight="1">
      <c r="C98" s="199"/>
      <c r="D98" s="133" t="str">
        <f>IF(ISERROR(VLOOKUP(C98,'Matriz SWOT'!$J$6:$K$15,2,FALSE)),"",VLOOKUP(C98,'Matriz SWOT'!$J$6:$K$15,2,FALSE))</f>
        <v/>
      </c>
      <c r="E98" s="199"/>
      <c r="F98" s="133" t="str">
        <f>IF(ISERROR(VLOOKUP(E98,'Matriz SWOT'!$J$6:$K$25,2,FALSE)),"",VLOOKUP(E98,'Matriz SWOT'!$J$6:$K$25,2,FALSE))</f>
        <v/>
      </c>
      <c r="G98" s="134" t="str">
        <f t="shared" si="6"/>
        <v/>
      </c>
      <c r="H98" s="198" t="str">
        <f t="shared" si="7"/>
        <v/>
      </c>
      <c r="I98" s="74"/>
      <c r="L98" s="97"/>
    </row>
    <row r="99" spans="3:12" ht="35.1" customHeight="1">
      <c r="C99" s="199"/>
      <c r="D99" s="133" t="str">
        <f>IF(ISERROR(VLOOKUP(C99,'Matriz SWOT'!$J$6:$K$15,2,FALSE)),"",VLOOKUP(C99,'Matriz SWOT'!$J$6:$K$15,2,FALSE))</f>
        <v/>
      </c>
      <c r="E99" s="199"/>
      <c r="F99" s="133" t="str">
        <f>IF(ISERROR(VLOOKUP(E99,'Matriz SWOT'!$J$6:$K$25,2,FALSE)),"",VLOOKUP(E99,'Matriz SWOT'!$J$6:$K$25,2,FALSE))</f>
        <v/>
      </c>
      <c r="G99" s="134" t="str">
        <f t="shared" si="6"/>
        <v/>
      </c>
      <c r="H99" s="198" t="str">
        <f t="shared" si="7"/>
        <v/>
      </c>
      <c r="I99" s="74"/>
      <c r="L99" s="97"/>
    </row>
    <row r="100" spans="3:12" ht="35.1" customHeight="1">
      <c r="C100" s="199"/>
      <c r="D100" s="133" t="str">
        <f>IF(ISERROR(VLOOKUP(C100,'Matriz SWOT'!$J$6:$K$15,2,FALSE)),"",VLOOKUP(C100,'Matriz SWOT'!$J$6:$K$15,2,FALSE))</f>
        <v/>
      </c>
      <c r="E100" s="199"/>
      <c r="F100" s="133" t="str">
        <f>IF(ISERROR(VLOOKUP(E100,'Matriz SWOT'!$J$6:$K$25,2,FALSE)),"",VLOOKUP(E100,'Matriz SWOT'!$J$6:$K$25,2,FALSE))</f>
        <v/>
      </c>
      <c r="G100" s="134" t="str">
        <f t="shared" si="6"/>
        <v/>
      </c>
      <c r="H100" s="198" t="str">
        <f t="shared" si="7"/>
        <v/>
      </c>
      <c r="I100" s="74"/>
      <c r="L100" s="97"/>
    </row>
    <row r="101" spans="3:12" ht="35.1" customHeight="1">
      <c r="C101" s="199"/>
      <c r="D101" s="133" t="str">
        <f>IF(ISERROR(VLOOKUP(C101,'Matriz SWOT'!$J$6:$K$15,2,FALSE)),"",VLOOKUP(C101,'Matriz SWOT'!$J$6:$K$15,2,FALSE))</f>
        <v/>
      </c>
      <c r="E101" s="199"/>
      <c r="F101" s="133" t="str">
        <f>IF(ISERROR(VLOOKUP(E101,'Matriz SWOT'!$J$6:$K$25,2,FALSE)),"",VLOOKUP(E101,'Matriz SWOT'!$J$6:$K$25,2,FALSE))</f>
        <v/>
      </c>
      <c r="G101" s="134" t="str">
        <f t="shared" si="6"/>
        <v/>
      </c>
      <c r="H101" s="198" t="str">
        <f t="shared" si="7"/>
        <v/>
      </c>
      <c r="I101" s="74"/>
      <c r="L101" s="97"/>
    </row>
    <row r="102" spans="3:12" ht="35.1" customHeight="1">
      <c r="C102" s="199"/>
      <c r="D102" s="133" t="str">
        <f>IF(ISERROR(VLOOKUP(C102,'Matriz SWOT'!$J$6:$K$15,2,FALSE)),"",VLOOKUP(C102,'Matriz SWOT'!$J$6:$K$15,2,FALSE))</f>
        <v/>
      </c>
      <c r="E102" s="199"/>
      <c r="F102" s="133" t="str">
        <f>IF(ISERROR(VLOOKUP(E102,'Matriz SWOT'!$J$6:$K$25,2,FALSE)),"",VLOOKUP(E102,'Matriz SWOT'!$J$6:$K$25,2,FALSE))</f>
        <v/>
      </c>
      <c r="G102" s="134" t="str">
        <f t="shared" si="6"/>
        <v/>
      </c>
      <c r="H102" s="198" t="str">
        <f t="shared" si="7"/>
        <v/>
      </c>
      <c r="I102" s="74"/>
      <c r="L102" s="97"/>
    </row>
    <row r="103" spans="3:12" ht="35.1" customHeight="1">
      <c r="C103" s="199"/>
      <c r="D103" s="133" t="str">
        <f>IF(ISERROR(VLOOKUP(C103,'Matriz SWOT'!$J$6:$K$15,2,FALSE)),"",VLOOKUP(C103,'Matriz SWOT'!$J$6:$K$15,2,FALSE))</f>
        <v/>
      </c>
      <c r="E103" s="199"/>
      <c r="F103" s="133" t="str">
        <f>IF(ISERROR(VLOOKUP(E103,'Matriz SWOT'!$J$6:$K$25,2,FALSE)),"",VLOOKUP(E103,'Matriz SWOT'!$J$6:$K$25,2,FALSE))</f>
        <v/>
      </c>
      <c r="G103" s="134" t="str">
        <f t="shared" si="6"/>
        <v/>
      </c>
      <c r="H103" s="198" t="str">
        <f t="shared" si="7"/>
        <v/>
      </c>
      <c r="I103" s="74"/>
      <c r="L103" s="97"/>
    </row>
    <row r="104" spans="3:12" ht="35.1" customHeight="1">
      <c r="C104" s="199"/>
      <c r="D104" s="133" t="str">
        <f>IF(ISERROR(VLOOKUP(C104,'Matriz SWOT'!$J$6:$K$15,2,FALSE)),"",VLOOKUP(C104,'Matriz SWOT'!$J$6:$K$15,2,FALSE))</f>
        <v/>
      </c>
      <c r="E104" s="199"/>
      <c r="F104" s="133" t="str">
        <f>IF(ISERROR(VLOOKUP(E104,'Matriz SWOT'!$J$6:$K$25,2,FALSE)),"",VLOOKUP(E104,'Matriz SWOT'!$J$6:$K$25,2,FALSE))</f>
        <v/>
      </c>
      <c r="G104" s="134" t="str">
        <f t="shared" si="6"/>
        <v/>
      </c>
      <c r="H104" s="198" t="str">
        <f t="shared" si="7"/>
        <v/>
      </c>
      <c r="I104" s="74"/>
      <c r="L104" s="97"/>
    </row>
    <row r="105" spans="3:12" ht="35.1" customHeight="1">
      <c r="C105" s="199"/>
      <c r="D105" s="133" t="str">
        <f>IF(ISERROR(VLOOKUP(C105,'Matriz SWOT'!$J$6:$K$15,2,FALSE)),"",VLOOKUP(C105,'Matriz SWOT'!$J$6:$K$15,2,FALSE))</f>
        <v/>
      </c>
      <c r="E105" s="199"/>
      <c r="F105" s="133" t="str">
        <f>IF(ISERROR(VLOOKUP(E105,'Matriz SWOT'!$J$6:$K$25,2,FALSE)),"",VLOOKUP(E105,'Matriz SWOT'!$J$6:$K$25,2,FALSE))</f>
        <v/>
      </c>
      <c r="G105" s="134" t="str">
        <f t="shared" si="6"/>
        <v/>
      </c>
      <c r="H105" s="198" t="str">
        <f t="shared" si="7"/>
        <v/>
      </c>
      <c r="I105" s="74"/>
      <c r="L105" s="97"/>
    </row>
    <row r="106" spans="3:12" ht="35.1" customHeight="1">
      <c r="C106" s="199"/>
      <c r="D106" s="133" t="str">
        <f>IF(ISERROR(VLOOKUP(C106,'Matriz SWOT'!$J$6:$K$15,2,FALSE)),"",VLOOKUP(C106,'Matriz SWOT'!$J$6:$K$15,2,FALSE))</f>
        <v/>
      </c>
      <c r="E106" s="199"/>
      <c r="F106" s="133" t="str">
        <f>IF(ISERROR(VLOOKUP(E106,'Matriz SWOT'!$J$6:$K$25,2,FALSE)),"",VLOOKUP(E106,'Matriz SWOT'!$J$6:$K$25,2,FALSE))</f>
        <v/>
      </c>
      <c r="G106" s="134" t="str">
        <f t="shared" si="6"/>
        <v/>
      </c>
      <c r="H106" s="198" t="str">
        <f t="shared" si="7"/>
        <v/>
      </c>
      <c r="I106" s="74"/>
      <c r="L106" s="97"/>
    </row>
    <row r="107" spans="3:12" ht="35.1" customHeight="1">
      <c r="C107" s="199"/>
      <c r="D107" s="133" t="str">
        <f>IF(ISERROR(VLOOKUP(C107,'Matriz SWOT'!$J$6:$K$15,2,FALSE)),"",VLOOKUP(C107,'Matriz SWOT'!$J$6:$K$15,2,FALSE))</f>
        <v/>
      </c>
      <c r="E107" s="199"/>
      <c r="F107" s="133" t="str">
        <f>IF(ISERROR(VLOOKUP(E107,'Matriz SWOT'!$J$6:$K$25,2,FALSE)),"",VLOOKUP(E107,'Matriz SWOT'!$J$6:$K$25,2,FALSE))</f>
        <v/>
      </c>
      <c r="G107" s="134" t="str">
        <f t="shared" si="6"/>
        <v/>
      </c>
      <c r="H107" s="198" t="str">
        <f t="shared" si="7"/>
        <v/>
      </c>
      <c r="I107" s="37"/>
      <c r="L107" s="97"/>
    </row>
    <row r="108" spans="3:12" ht="30" customHeight="1">
      <c r="H108" s="74"/>
      <c r="I108" s="74"/>
      <c r="L108" s="97"/>
    </row>
    <row r="109" spans="3:12" ht="30" customHeight="1">
      <c r="H109" s="74"/>
      <c r="I109" s="74"/>
      <c r="L109" s="97"/>
    </row>
    <row r="110" spans="3:12" ht="30" customHeight="1">
      <c r="H110" s="74"/>
      <c r="I110" s="74"/>
      <c r="L110" s="97"/>
    </row>
    <row r="111" spans="3:12" ht="30" customHeight="1">
      <c r="H111" s="74"/>
      <c r="I111" s="74"/>
      <c r="L111" s="97"/>
    </row>
    <row r="112" spans="3:12" ht="30" customHeight="1">
      <c r="H112" s="74"/>
      <c r="I112" s="74"/>
      <c r="L112" s="97"/>
    </row>
    <row r="113" spans="2:13" ht="30" customHeight="1">
      <c r="C113" s="37"/>
      <c r="E113" s="37"/>
      <c r="H113" s="74"/>
      <c r="I113" s="74"/>
      <c r="L113" s="97"/>
    </row>
    <row r="114" spans="2:13" ht="30" customHeight="1">
      <c r="B114" s="38"/>
      <c r="C114" s="37"/>
      <c r="E114" s="37"/>
      <c r="H114" s="74"/>
      <c r="I114" s="74"/>
      <c r="L114" s="97"/>
    </row>
    <row r="115" spans="2:13" ht="30" customHeight="1">
      <c r="B115" s="38"/>
      <c r="C115" s="37"/>
      <c r="E115" s="37"/>
      <c r="H115" s="74"/>
      <c r="I115" s="74"/>
      <c r="L115" s="97"/>
    </row>
    <row r="116" spans="2:13" ht="30" customHeight="1">
      <c r="B116" s="38"/>
      <c r="C116" s="37"/>
      <c r="E116" s="37"/>
      <c r="H116" s="74"/>
      <c r="I116" s="74"/>
      <c r="L116" s="97"/>
    </row>
    <row r="117" spans="2:13" ht="30" customHeight="1">
      <c r="B117" s="38"/>
      <c r="C117" s="37"/>
      <c r="E117" s="37"/>
      <c r="H117" s="74"/>
      <c r="I117" s="74"/>
      <c r="L117" s="97"/>
    </row>
    <row r="118" spans="2:13" ht="30" customHeight="1">
      <c r="B118" s="38"/>
      <c r="C118" s="37"/>
      <c r="E118" s="37"/>
      <c r="H118" s="74"/>
      <c r="I118" s="74"/>
      <c r="L118" s="97"/>
    </row>
    <row r="119" spans="2:13" ht="30" customHeight="1">
      <c r="B119" s="38"/>
      <c r="C119" s="37"/>
      <c r="E119" s="37"/>
      <c r="G119" s="38"/>
      <c r="H119" s="74"/>
      <c r="I119" s="74"/>
      <c r="L119" s="97"/>
    </row>
    <row r="120" spans="2:13" ht="52.5" customHeight="1">
      <c r="B120" s="38"/>
      <c r="C120" s="37"/>
      <c r="E120" s="37"/>
      <c r="G120" s="38"/>
      <c r="H120" s="74"/>
      <c r="I120" s="74"/>
      <c r="M120" s="97"/>
    </row>
    <row r="121" spans="2:13" ht="30" customHeight="1">
      <c r="B121" s="38"/>
      <c r="C121" s="37"/>
      <c r="E121" s="37"/>
      <c r="G121" s="38"/>
      <c r="H121" s="74"/>
      <c r="I121" s="74"/>
      <c r="M121" s="97"/>
    </row>
    <row r="122" spans="2:13" ht="30" customHeight="1">
      <c r="B122" s="38"/>
      <c r="C122" s="37"/>
      <c r="E122" s="37"/>
      <c r="G122" s="38"/>
      <c r="H122" s="74"/>
      <c r="I122" s="74"/>
      <c r="M122" s="97"/>
    </row>
    <row r="123" spans="2:13" ht="30" customHeight="1">
      <c r="B123" s="38"/>
      <c r="C123" s="37"/>
      <c r="E123" s="37"/>
      <c r="G123" s="38"/>
      <c r="H123" s="74"/>
      <c r="I123" s="74"/>
      <c r="M123" s="97"/>
    </row>
    <row r="124" spans="2:13" ht="30" customHeight="1">
      <c r="B124" s="38"/>
      <c r="C124" s="37"/>
      <c r="E124" s="37"/>
      <c r="G124" s="38"/>
      <c r="H124" s="74"/>
      <c r="I124" s="74"/>
      <c r="M124" s="97"/>
    </row>
  </sheetData>
  <sheetProtection selectLockedCells="1" selectUnlockedCells="1"/>
  <autoFilter ref="C7:H7"/>
  <mergeCells count="6">
    <mergeCell ref="I1:J1"/>
    <mergeCell ref="K1:L1"/>
    <mergeCell ref="C5:H5"/>
    <mergeCell ref="C1:D1"/>
    <mergeCell ref="E1:F1"/>
    <mergeCell ref="G1:H1"/>
  </mergeCells>
  <conditionalFormatting sqref="D8:D107 F8:F107">
    <cfRule type="containsText" dxfId="60" priority="6" operator="containsText" text="o">
      <formula>NOT(ISERROR(SEARCH("o",D8)))</formula>
    </cfRule>
    <cfRule type="containsText" dxfId="59" priority="7" operator="containsText" text="a">
      <formula>NOT(ISERROR(SEARCH("a",D8)))</formula>
    </cfRule>
  </conditionalFormatting>
  <conditionalFormatting sqref="G8:G107">
    <cfRule type="containsText" dxfId="58" priority="1" operator="containsText" text="defensiva">
      <formula>NOT(ISERROR(SEARCH("defensiva",G8)))</formula>
    </cfRule>
    <cfRule type="containsText" dxfId="57" priority="4" operator="containsText" text="ofensiva">
      <formula>NOT(ISERROR(SEARCH("ofensiva",G8)))</formula>
    </cfRule>
    <cfRule type="cellIs" dxfId="56" priority="5" operator="notEqual">
      <formula>""</formula>
    </cfRule>
  </conditionalFormatting>
  <dataValidations count="2">
    <dataValidation type="list" allowBlank="1" showInputMessage="1" showErrorMessage="1" sqref="C8:C107">
      <formula1>OFFSET($J$8,,,10-COUNTBLANK($J$8:$J$17))</formula1>
    </dataValidation>
    <dataValidation type="list" allowBlank="1" showInputMessage="1" showErrorMessage="1" sqref="E8:E107">
      <formula1>OFFSET($K$8,,,10-COUNTBLANK($K$8:$K$17))</formula1>
    </dataValidation>
  </dataValidations>
  <printOptions horizontalCentered="1"/>
  <pageMargins left="0.23622047244094491" right="0.23622047244094491" top="0.74803149606299213" bottom="0.74803149606299213" header="0.31496062992125984" footer="0.31496062992125984"/>
  <pageSetup paperSize="9" scale="58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10">
    <pageSetUpPr fitToPage="1"/>
  </sheetPr>
  <dimension ref="A1:AX292"/>
  <sheetViews>
    <sheetView showGridLines="0" zoomScale="90" zoomScaleNormal="90" zoomScalePageLayoutView="90" workbookViewId="0">
      <pane ySplit="5" topLeftCell="A6" activePane="bottomLeft" state="frozen"/>
      <selection activeCell="A3" sqref="A3:XFD3"/>
      <selection pane="bottomLeft"/>
    </sheetView>
  </sheetViews>
  <sheetFormatPr defaultColWidth="0" defaultRowHeight="15"/>
  <cols>
    <col min="1" max="1" width="2.28515625" style="37" customWidth="1"/>
    <col min="2" max="2" width="1.42578125" style="37" customWidth="1"/>
    <col min="3" max="3" width="44.42578125" style="46" customWidth="1"/>
    <col min="4" max="4" width="14.85546875" style="37" bestFit="1" customWidth="1"/>
    <col min="5" max="5" width="31.85546875" style="37" bestFit="1" customWidth="1"/>
    <col min="6" max="6" width="25.7109375" style="46" customWidth="1"/>
    <col min="7" max="7" width="20.7109375" style="46" customWidth="1"/>
    <col min="8" max="8" width="15.28515625" style="37" bestFit="1" customWidth="1"/>
    <col min="9" max="9" width="13.42578125" style="37" bestFit="1" customWidth="1"/>
    <col min="10" max="10" width="15" style="37" bestFit="1" customWidth="1"/>
    <col min="11" max="11" width="16.28515625" style="37" bestFit="1" customWidth="1"/>
    <col min="12" max="12" width="20.42578125" style="37" customWidth="1"/>
    <col min="13" max="15" width="8.85546875" style="39" customWidth="1"/>
    <col min="16" max="16" width="44.28515625" style="39" bestFit="1" customWidth="1"/>
    <col min="17" max="17" width="49.5703125" style="39" bestFit="1" customWidth="1"/>
    <col min="18" max="18" width="37.5703125" style="39" bestFit="1" customWidth="1"/>
    <col min="19" max="19" width="43.140625" style="39" bestFit="1" customWidth="1"/>
    <col min="20" max="20" width="8.85546875" style="38" hidden="1" customWidth="1"/>
    <col min="21" max="21" width="9.140625" style="38" hidden="1" customWidth="1"/>
    <col min="22" max="50" width="9.140625" style="39" hidden="1" customWidth="1"/>
    <col min="51" max="16384" width="9.140625" style="37" hidden="1"/>
  </cols>
  <sheetData>
    <row r="1" spans="3:49" s="31" customFormat="1" ht="39" customHeight="1">
      <c r="C1" s="212"/>
      <c r="D1" s="212"/>
      <c r="E1" s="212"/>
      <c r="F1" s="212"/>
      <c r="G1" s="212"/>
      <c r="H1" s="212"/>
      <c r="I1" s="212"/>
      <c r="J1" s="212"/>
      <c r="K1" s="212"/>
      <c r="L1" s="212"/>
      <c r="M1" s="92"/>
      <c r="N1" s="93"/>
      <c r="O1" s="93"/>
      <c r="P1" s="93"/>
      <c r="Q1" s="93"/>
      <c r="R1" s="93"/>
      <c r="S1" s="93"/>
      <c r="T1" s="89"/>
      <c r="U1" s="89"/>
    </row>
    <row r="2" spans="3:49" s="33" customFormat="1" ht="30" customHeight="1">
      <c r="D2" s="135"/>
      <c r="E2" s="136"/>
      <c r="F2" s="136"/>
      <c r="G2" s="136"/>
      <c r="H2" s="136"/>
      <c r="I2" s="137"/>
      <c r="J2" s="137"/>
      <c r="K2" s="137"/>
      <c r="L2" s="137"/>
      <c r="M2" s="137"/>
      <c r="N2" s="137"/>
      <c r="O2" s="137"/>
      <c r="P2" s="137"/>
      <c r="Q2" s="137"/>
      <c r="R2" s="94"/>
      <c r="S2" s="94"/>
      <c r="T2" s="90"/>
      <c r="U2" s="90"/>
    </row>
    <row r="3" spans="3:49" s="181" customFormat="1" ht="44.25" customHeight="1">
      <c r="C3" s="182"/>
      <c r="E3" s="183"/>
      <c r="F3" s="183"/>
    </row>
    <row r="4" spans="3:49" ht="19.5" customHeight="1" thickBot="1">
      <c r="C4" s="37"/>
      <c r="F4" s="37"/>
      <c r="G4" s="37"/>
      <c r="L4" s="74"/>
      <c r="V4" s="39" t="s">
        <v>9</v>
      </c>
      <c r="W4" s="39" t="s">
        <v>10</v>
      </c>
      <c r="X4" s="39" t="s">
        <v>1</v>
      </c>
      <c r="Y4" s="39" t="s">
        <v>11</v>
      </c>
      <c r="Z4" s="39" t="s">
        <v>0</v>
      </c>
      <c r="AA4" s="39" t="s">
        <v>2</v>
      </c>
      <c r="AB4" s="39" t="s">
        <v>3</v>
      </c>
      <c r="AC4" s="39" t="s">
        <v>4</v>
      </c>
      <c r="AD4" s="39" t="s">
        <v>5</v>
      </c>
      <c r="AE4" s="39" t="s">
        <v>6</v>
      </c>
      <c r="AF4" s="39" t="s">
        <v>7</v>
      </c>
      <c r="AG4" s="39" t="s">
        <v>8</v>
      </c>
      <c r="AH4" s="39" t="s">
        <v>9</v>
      </c>
      <c r="AI4" s="39" t="s">
        <v>10</v>
      </c>
      <c r="AJ4" s="39" t="s">
        <v>1</v>
      </c>
      <c r="AK4" s="39" t="s">
        <v>11</v>
      </c>
      <c r="AL4" s="39" t="s">
        <v>0</v>
      </c>
      <c r="AM4" s="39" t="s">
        <v>2</v>
      </c>
      <c r="AN4" s="39" t="s">
        <v>3</v>
      </c>
      <c r="AO4" s="39" t="s">
        <v>4</v>
      </c>
      <c r="AP4" s="39" t="s">
        <v>5</v>
      </c>
      <c r="AQ4" s="39" t="s">
        <v>6</v>
      </c>
      <c r="AR4" s="39" t="s">
        <v>7</v>
      </c>
      <c r="AS4" s="39" t="s">
        <v>8</v>
      </c>
      <c r="AT4" s="39" t="s">
        <v>9</v>
      </c>
      <c r="AU4" s="39" t="s">
        <v>10</v>
      </c>
      <c r="AV4" s="39" t="s">
        <v>1</v>
      </c>
      <c r="AW4" s="39" t="s">
        <v>11</v>
      </c>
    </row>
    <row r="5" spans="3:49" ht="30" customHeight="1" thickTop="1" thickBot="1">
      <c r="C5" s="91" t="s">
        <v>68</v>
      </c>
      <c r="D5" s="91" t="s">
        <v>144</v>
      </c>
      <c r="E5" s="91" t="s">
        <v>67</v>
      </c>
      <c r="F5" s="91" t="s">
        <v>76</v>
      </c>
      <c r="G5" s="91" t="s">
        <v>89</v>
      </c>
      <c r="H5" s="91" t="s">
        <v>132</v>
      </c>
      <c r="I5" s="91" t="s">
        <v>133</v>
      </c>
      <c r="J5" s="91" t="s">
        <v>73</v>
      </c>
      <c r="K5" s="91" t="s">
        <v>25</v>
      </c>
      <c r="L5" s="74"/>
      <c r="M5" s="138"/>
      <c r="P5" s="39" t="s">
        <v>19</v>
      </c>
      <c r="Q5" s="39" t="s">
        <v>20</v>
      </c>
      <c r="R5" s="39" t="s">
        <v>21</v>
      </c>
      <c r="S5" s="39" t="s">
        <v>26</v>
      </c>
      <c r="V5" s="39">
        <v>1</v>
      </c>
      <c r="W5" s="39">
        <v>1</v>
      </c>
      <c r="X5" s="39">
        <v>1</v>
      </c>
      <c r="Y5" s="39">
        <v>1</v>
      </c>
      <c r="Z5" s="39">
        <v>2</v>
      </c>
      <c r="AA5" s="39">
        <v>2</v>
      </c>
      <c r="AB5" s="39">
        <v>2</v>
      </c>
      <c r="AC5" s="39">
        <v>2</v>
      </c>
      <c r="AD5" s="39">
        <v>2</v>
      </c>
      <c r="AE5" s="39">
        <v>2</v>
      </c>
      <c r="AF5" s="39">
        <v>2</v>
      </c>
      <c r="AG5" s="39">
        <v>2</v>
      </c>
      <c r="AH5" s="39">
        <v>2</v>
      </c>
      <c r="AI5" s="39">
        <v>2</v>
      </c>
      <c r="AJ5" s="39">
        <v>2</v>
      </c>
      <c r="AK5" s="39">
        <v>2</v>
      </c>
      <c r="AL5" s="39">
        <v>3</v>
      </c>
      <c r="AM5" s="39">
        <v>3</v>
      </c>
      <c r="AN5" s="39">
        <v>3</v>
      </c>
      <c r="AO5" s="39">
        <v>3</v>
      </c>
      <c r="AP5" s="39">
        <v>3</v>
      </c>
      <c r="AQ5" s="39">
        <v>3</v>
      </c>
      <c r="AR5" s="39">
        <v>3</v>
      </c>
      <c r="AS5" s="39">
        <v>3</v>
      </c>
      <c r="AT5" s="39">
        <v>3</v>
      </c>
      <c r="AU5" s="39">
        <v>3</v>
      </c>
      <c r="AV5" s="39">
        <v>3</v>
      </c>
      <c r="AW5" s="39">
        <v>3</v>
      </c>
    </row>
    <row r="6" spans="3:49" ht="35.1" customHeight="1" thickTop="1">
      <c r="C6" s="141" t="s">
        <v>219</v>
      </c>
      <c r="D6" s="139" t="s">
        <v>69</v>
      </c>
      <c r="E6" s="142" t="s">
        <v>191</v>
      </c>
      <c r="F6" s="142" t="s">
        <v>189</v>
      </c>
      <c r="G6" s="146" t="str">
        <f>IF(F6=0,"",VLOOKUP(F6,Cadastro!$C$6:$D$200,2,FALSE))</f>
        <v>Marketing</v>
      </c>
      <c r="H6" s="30">
        <v>43072</v>
      </c>
      <c r="I6" s="30">
        <v>43079</v>
      </c>
      <c r="J6" s="29" t="s">
        <v>74</v>
      </c>
      <c r="K6" s="148" t="str">
        <f ca="1">IF(J6=0,"",IF(J6="Concluído","Concluído",IF(AND(TODAY()&gt;I6,J6&lt;&gt;"Concluído"),"Atrasado",IF(AND(TODAY()&lt;H6,J6="Não iniciado"),"Aguardando",IF(AND(TODAY()&lt;H6,J6="Em andamento"),"Adiantado",IF(AND(TODAY()&gt;=H6,TODAY()&lt;=I6,J6="Em andamento"),"Em andamento","Atrasado"))))))</f>
        <v>Atrasado</v>
      </c>
      <c r="L6" s="74"/>
      <c r="M6" s="39" t="str">
        <f>Cadastro!C6</f>
        <v>Rafael Avila</v>
      </c>
      <c r="O6" s="39">
        <v>1</v>
      </c>
      <c r="P6" s="127" t="str">
        <f t="array" ref="P6">INDEX(Forças!$C$6:$C$35,SMALL(IF(Forças!$G$6:$G$35=Forças!$G6,ROW(Forças!$G$6:$G$35)-4),COUNTIF(Forças!$G$6:$G6,Forças!$G6)))</f>
        <v>A empresa tem diferencial inovador</v>
      </c>
      <c r="Q6" s="127" t="str">
        <f t="array" ref="Q6">INDEX(Fraquezas!$C$6:$C$35,SMALL(IF(Fraquezas!$G$6:$G$35=Fraquezas!$G6,ROW(Fraquezas!$G$6:$G$35)-4),COUNTIF(Fraquezas!$G$6:$G6,Fraquezas!$G6)))</f>
        <v>A infraestrutura é inadequada às necessidades</v>
      </c>
      <c r="R6" s="127" t="str">
        <f t="array" ref="R6">INDEX(Oportunidades!$C$6:$C$35,SMALL(IF(Oportunidades!$G$6:$G$35=Oportunidades!$G6,ROW(Oportunidades!$G$6:$G$35)-4),COUNTIF(Oportunidades!$G$6:$G6,Oportunidades!$G6)))</f>
        <v>Exitem poucos concorrentes no mercado</v>
      </c>
      <c r="S6" s="127" t="str">
        <f t="array" ref="S6">INDEX(Ameaças!$C$6:$C$35,SMALL(IF(Ameaças!$G$6:$G$35=Ameaças!$G6,ROW(Ameaças!$G$6:$G$35)-4),COUNTIF(Ameaças!$G$6:$G6,Ameaças!$G6)))</f>
        <v>Não há novas linhas de produtos</v>
      </c>
    </row>
    <row r="7" spans="3:49" ht="35.1" customHeight="1">
      <c r="C7" s="141" t="s">
        <v>218</v>
      </c>
      <c r="D7" s="140" t="s">
        <v>69</v>
      </c>
      <c r="E7" s="143" t="s">
        <v>192</v>
      </c>
      <c r="F7" s="143" t="s">
        <v>188</v>
      </c>
      <c r="G7" s="147" t="str">
        <f>IF(F7=0,"",VLOOKUP(F7,Cadastro!$C$6:$D$200,2,FALSE))</f>
        <v>Tecnologia</v>
      </c>
      <c r="H7" s="28">
        <v>43073</v>
      </c>
      <c r="I7" s="28">
        <v>43075</v>
      </c>
      <c r="J7" s="27" t="s">
        <v>74</v>
      </c>
      <c r="K7" s="149" t="str">
        <f t="shared" ref="K7" ca="1" si="0">IF(J7=0,"",IF(J7="Concluído","Concluído",IF(AND(TODAY()&gt;I7,J7&lt;&gt;"Concluído"),"Atrasado",IF(AND(TODAY()&lt;H7,J7="Não iniciado"),"Aguardando",IF(AND(TODAY()&lt;H7,J7="Em andamento"),"Adiantado",IF(AND(TODAY()&gt;=H7,TODAY()&lt;=I7,J7="Em andamento"),"Em andamento","Atrasado"))))))</f>
        <v>Atrasado</v>
      </c>
      <c r="L7" s="74"/>
      <c r="M7" s="39" t="str">
        <f>Cadastro!C7</f>
        <v>Daniel Pereira</v>
      </c>
      <c r="O7" s="39">
        <v>2</v>
      </c>
      <c r="P7" s="127" t="str">
        <f t="array" ref="P7">INDEX(Forças!$C$6:$C$35,SMALL(IF(Forças!$G$6:$G$35=Forças!$G7,ROW(Forças!$G$6:$G$35)-4),COUNTIF(Forças!$G$6:$G7,Forças!$G7)))</f>
        <v>A tecnologia própria é essencial para o negócio</v>
      </c>
      <c r="Q7" s="127" t="str">
        <f t="array" ref="Q7">INDEX(Fraquezas!$C$6:$C$35,SMALL(IF(Fraquezas!$G$6:$G$35=Fraquezas!$G7,ROW(Fraquezas!$G$6:$G$35)-4),COUNTIF(Fraquezas!$G$6:$G7,Fraquezas!$G7)))</f>
        <v>Os meios para fazer as vendas não são diversificados</v>
      </c>
      <c r="R7" s="127" t="str">
        <f t="array" ref="R7">INDEX(Oportunidades!$C$6:$C$35,SMALL(IF(Oportunidades!$G$6:$G$35=Oportunidades!$G7,ROW(Oportunidades!$G$6:$G$35)-4),COUNTIF(Oportunidades!$G$6:$G7,Oportunidades!$G7)))</f>
        <v>Aproveita políticas governamentais</v>
      </c>
      <c r="S7" s="127" t="str">
        <f t="array" ref="S7">INDEX(Ameaças!$C$6:$C$35,SMALL(IF(Ameaças!$G$6:$G$35=Ameaças!$G7,ROW(Ameaças!$G$6:$G$35)-4),COUNTIF(Ameaças!$G$6:$G7,Ameaças!$G7)))</f>
        <v>Há um número limitado de recursos essenciais</v>
      </c>
      <c r="AC7" s="38"/>
    </row>
    <row r="8" spans="3:49" ht="35.1" customHeight="1">
      <c r="C8" s="200" t="s">
        <v>217</v>
      </c>
      <c r="D8" s="201" t="s">
        <v>69</v>
      </c>
      <c r="E8" s="202" t="s">
        <v>194</v>
      </c>
      <c r="F8" s="202" t="s">
        <v>190</v>
      </c>
      <c r="G8" s="147" t="s">
        <v>182</v>
      </c>
      <c r="H8" s="203">
        <v>43073</v>
      </c>
      <c r="I8" s="203">
        <v>43079</v>
      </c>
      <c r="J8" s="204" t="s">
        <v>75</v>
      </c>
      <c r="K8" s="149" t="s">
        <v>75</v>
      </c>
      <c r="L8" s="74"/>
      <c r="M8" s="39" t="str">
        <f>Cadastro!C8</f>
        <v>Leandro Borges</v>
      </c>
      <c r="O8" s="39">
        <v>3</v>
      </c>
      <c r="P8" s="127" t="str">
        <f t="array" ref="P8">INDEX(Forças!$C$6:$C$35,SMALL(IF(Forças!$G$6:$G$35=Forças!$G8,ROW(Forças!$G$6:$G$35)-4),COUNTIF(Forças!$G$6:$G8,Forças!$G8)))</f>
        <v>O produto é de qualidade</v>
      </c>
      <c r="Q8" s="127" t="str">
        <f t="array" ref="Q8">INDEX(Fraquezas!$C$6:$C$35,SMALL(IF(Fraquezas!$G$6:$G$35=Fraquezas!$G8,ROW(Fraquezas!$G$6:$G$35)-4),COUNTIF(Fraquezas!$G$6:$G8,Fraquezas!$G8)))</f>
        <v>A eficiência operacional é um fator desfavorável</v>
      </c>
      <c r="R8" s="127" t="str">
        <f t="array" ref="R8">INDEX(Oportunidades!$C$6:$C$35,SMALL(IF(Oportunidades!$G$6:$G$35=Oportunidades!$G8,ROW(Oportunidades!$G$6:$G$35)-4),COUNTIF(Oportunidades!$G$6:$G8,Oportunidades!$G8)))</f>
        <v>Há expectativa de redução de impostos</v>
      </c>
      <c r="S8" s="127" t="str">
        <f t="array" ref="S8">INDEX(Ameaças!$C$6:$C$35,SMALL(IF(Ameaças!$G$6:$G$35=Ameaças!$G8,ROW(Ameaças!$G$6:$G$35)-4),COUNTIF(Ameaças!$G$6:$G8,Ameaças!$G8)))</f>
        <v>Não há novos clientes entrando no mercado</v>
      </c>
    </row>
    <row r="9" spans="3:49" ht="35.1" customHeight="1">
      <c r="C9" s="200" t="s">
        <v>216</v>
      </c>
      <c r="D9" s="201" t="s">
        <v>70</v>
      </c>
      <c r="E9" s="202" t="s">
        <v>199</v>
      </c>
      <c r="F9" s="202" t="s">
        <v>186</v>
      </c>
      <c r="G9" s="147" t="s">
        <v>183</v>
      </c>
      <c r="H9" s="203">
        <v>43078</v>
      </c>
      <c r="I9" s="203">
        <v>43082</v>
      </c>
      <c r="J9" s="204" t="s">
        <v>74</v>
      </c>
      <c r="K9" s="149" t="s">
        <v>78</v>
      </c>
      <c r="L9" s="74"/>
      <c r="M9" s="39" t="str">
        <f>Cadastro!C9</f>
        <v>Filippo Ghermandi</v>
      </c>
      <c r="O9" s="39">
        <v>4</v>
      </c>
      <c r="P9" s="127" t="str">
        <f t="array" ref="P9">INDEX(Forças!$C$6:$C$35,SMALL(IF(Forças!$G$6:$G$35=Forças!$G9,ROW(Forças!$G$6:$G$35)-4),COUNTIF(Forças!$G$6:$G9,Forças!$G9)))</f>
        <v>O portfólio de produtos/serviços é variado</v>
      </c>
      <c r="Q9" s="127" t="str">
        <f t="array" ref="Q9">INDEX(Fraquezas!$C$6:$C$35,SMALL(IF(Fraquezas!$G$6:$G$35=Fraquezas!$G9,ROW(Fraquezas!$G$6:$G$35)-4),COUNTIF(Fraquezas!$G$6:$G9,Fraquezas!$G9)))</f>
        <v>Alta rotatividade no quadro de funcionários</v>
      </c>
      <c r="R9" s="127" t="str">
        <f t="array" ref="R9">INDEX(Oportunidades!$C$6:$C$35,SMALL(IF(Oportunidades!$G$6:$G$35=Oportunidades!$G9,ROW(Oportunidades!$G$6:$G$35)-4),COUNTIF(Oportunidades!$G$6:$G9,Oportunidades!$G9)))</f>
        <v>Economia local crescendo</v>
      </c>
      <c r="S9" s="127" t="str">
        <f t="array" ref="S9">INDEX(Ameaças!$C$6:$C$35,SMALL(IF(Ameaças!$G$6:$G$35=Ameaças!$G9,ROW(Ameaças!$G$6:$G$35)-4),COUNTIF(Ameaças!$G$6:$G9,Ameaças!$G9)))</f>
        <v>A empresa tem decrescimento no mercado</v>
      </c>
    </row>
    <row r="10" spans="3:49" ht="35.1" customHeight="1">
      <c r="C10" s="200" t="s">
        <v>215</v>
      </c>
      <c r="D10" s="205" t="s">
        <v>70</v>
      </c>
      <c r="E10" s="206" t="s">
        <v>198</v>
      </c>
      <c r="F10" s="206" t="s">
        <v>187</v>
      </c>
      <c r="G10" s="146" t="s">
        <v>181</v>
      </c>
      <c r="H10" s="207">
        <v>43078</v>
      </c>
      <c r="I10" s="207">
        <v>43084</v>
      </c>
      <c r="J10" s="208" t="s">
        <v>49</v>
      </c>
      <c r="K10" s="149" t="s">
        <v>77</v>
      </c>
      <c r="L10" s="74"/>
      <c r="M10" s="39" t="str">
        <f>Cadastro!C10</f>
        <v>Diogo Silva</v>
      </c>
      <c r="O10" s="39">
        <v>5</v>
      </c>
      <c r="P10" s="127" t="str">
        <f t="array" ref="P10">INDEX(Forças!$C$6:$C$35,SMALL(IF(Forças!$G$6:$G$35=Forças!$G10,ROW(Forças!$G$6:$G$35)-4),COUNTIF(Forças!$G$6:$G10,Forças!$G10)))</f>
        <v>O custo é baixo e isso ajuda a obter maior lucro</v>
      </c>
      <c r="Q10" s="127" t="str">
        <f t="array" ref="Q10">INDEX(Fraquezas!$C$6:$C$35,SMALL(IF(Fraquezas!$G$6:$G$35=Fraquezas!$G10,ROW(Fraquezas!$G$6:$G$35)-4),COUNTIF(Fraquezas!$G$6:$G10,Fraquezas!$G10)))</f>
        <v>A base de clientes é pequena</v>
      </c>
      <c r="R10" s="127">
        <f t="array" ref="R10">INDEX(Oportunidades!$C$6:$C$35,SMALL(IF(Oportunidades!$G$6:$G$35=Oportunidades!$G10,ROW(Oportunidades!$G$6:$G$35)-4),COUNTIF(Oportunidades!$G$6:$G10,Oportunidades!$G10)))</f>
        <v>0</v>
      </c>
      <c r="S10" s="127">
        <f t="array" ref="S10">INDEX(Ameaças!$C$6:$C$35,SMALL(IF(Ameaças!$G$6:$G$35=Ameaças!$G10,ROW(Ameaças!$G$6:$G$35)-4),COUNTIF(Ameaças!$G$6:$G10,Ameaças!$G10)))</f>
        <v>0</v>
      </c>
    </row>
    <row r="11" spans="3:49" ht="35.1" customHeight="1">
      <c r="C11" s="200" t="s">
        <v>220</v>
      </c>
      <c r="D11" s="205" t="s">
        <v>70</v>
      </c>
      <c r="E11" s="206" t="s">
        <v>201</v>
      </c>
      <c r="F11" s="206" t="s">
        <v>186</v>
      </c>
      <c r="G11" s="146" t="s">
        <v>183</v>
      </c>
      <c r="H11" s="207">
        <v>43072</v>
      </c>
      <c r="I11" s="207">
        <v>43079</v>
      </c>
      <c r="J11" s="208" t="s">
        <v>74</v>
      </c>
      <c r="K11" s="149" t="s">
        <v>74</v>
      </c>
      <c r="L11" s="74"/>
      <c r="M11" s="39" t="str">
        <f>Cadastro!C11</f>
        <v>-</v>
      </c>
      <c r="O11" s="39">
        <v>6</v>
      </c>
      <c r="P11" s="127" t="str">
        <f t="array" ref="P11">INDEX(Forças!$C$6:$C$35,SMALL(IF(Forças!$G$6:$G$35=Forças!$G11,ROW(Forças!$G$6:$G$35)-4),COUNTIF(Forças!$G$6:$G11,Forças!$G11)))</f>
        <v>A equipe é competente e entrosada</v>
      </c>
      <c r="Q11" s="127" t="str">
        <f t="array" ref="Q11">INDEX(Fraquezas!$C$6:$C$35,SMALL(IF(Fraquezas!$G$6:$G$35=Fraquezas!$G11,ROW(Fraquezas!$G$6:$G$35)-4),COUNTIF(Fraquezas!$G$6:$G11,Fraquezas!$G11)))</f>
        <v>Não há recursos financeiros disponíveis</v>
      </c>
      <c r="R11" s="127">
        <f t="array" ref="R11">INDEX(Oportunidades!$C$6:$C$35,SMALL(IF(Oportunidades!$G$6:$G$35=Oportunidades!$G11,ROW(Oportunidades!$G$6:$G$35)-4),COUNTIF(Oportunidades!$G$6:$G11,Oportunidades!$G11)))</f>
        <v>0</v>
      </c>
      <c r="S11" s="127">
        <f t="array" ref="S11">INDEX(Ameaças!$C$6:$C$35,SMALL(IF(Ameaças!$G$6:$G$35=Ameaças!$G11,ROW(Ameaças!$G$6:$G$35)-4),COUNTIF(Ameaças!$G$6:$G11,Ameaças!$G11)))</f>
        <v>0</v>
      </c>
    </row>
    <row r="12" spans="3:49" ht="35.1" customHeight="1">
      <c r="C12" s="200" t="s">
        <v>221</v>
      </c>
      <c r="D12" s="201" t="s">
        <v>71</v>
      </c>
      <c r="E12" s="202" t="s">
        <v>207</v>
      </c>
      <c r="F12" s="202" t="s">
        <v>187</v>
      </c>
      <c r="G12" s="147" t="s">
        <v>181</v>
      </c>
      <c r="H12" s="203">
        <v>43073</v>
      </c>
      <c r="I12" s="203">
        <v>43075</v>
      </c>
      <c r="J12" s="204" t="s">
        <v>74</v>
      </c>
      <c r="K12" s="149" t="s">
        <v>80</v>
      </c>
      <c r="L12" s="74"/>
      <c r="M12" s="39" t="str">
        <f>Cadastro!C12</f>
        <v>-</v>
      </c>
      <c r="O12" s="39">
        <v>7</v>
      </c>
      <c r="P12" s="127">
        <f t="array" ref="P12">INDEX(Forças!$C$6:$C$35,SMALL(IF(Forças!$G$6:$G$35=Forças!$G12,ROW(Forças!$G$6:$G$35)-4),COUNTIF(Forças!$G$6:$G12,Forças!$G12)))</f>
        <v>0</v>
      </c>
      <c r="Q12" s="127">
        <f t="array" ref="Q12">INDEX(Fraquezas!$C$6:$C$35,SMALL(IF(Fraquezas!$G$6:$G$35=Fraquezas!$G12,ROW(Fraquezas!$G$6:$G$35)-4),COUNTIF(Fraquezas!$G$6:$G12,Fraquezas!$G12)))</f>
        <v>0</v>
      </c>
      <c r="R12" s="127">
        <f t="array" ref="R12">INDEX(Oportunidades!$C$6:$C$35,SMALL(IF(Oportunidades!$G$6:$G$35=Oportunidades!$G12,ROW(Oportunidades!$G$6:$G$35)-4),COUNTIF(Oportunidades!$G$6:$G12,Oportunidades!$G12)))</f>
        <v>0</v>
      </c>
      <c r="S12" s="127">
        <f t="array" ref="S12">INDEX(Ameaças!$C$6:$C$35,SMALL(IF(Ameaças!$G$6:$G$35=Ameaças!$G12,ROW(Ameaças!$G$6:$G$35)-4),COUNTIF(Ameaças!$G$6:$G12,Ameaças!$G12)))</f>
        <v>0</v>
      </c>
    </row>
    <row r="13" spans="3:49" ht="35.1" customHeight="1">
      <c r="C13" s="200" t="s">
        <v>222</v>
      </c>
      <c r="D13" s="201" t="s">
        <v>71</v>
      </c>
      <c r="E13" s="202" t="s">
        <v>205</v>
      </c>
      <c r="F13" s="202" t="s">
        <v>190</v>
      </c>
      <c r="G13" s="147" t="s">
        <v>182</v>
      </c>
      <c r="H13" s="207">
        <v>43072</v>
      </c>
      <c r="I13" s="207">
        <v>43079</v>
      </c>
      <c r="J13" s="208" t="s">
        <v>74</v>
      </c>
      <c r="K13" s="149" t="s">
        <v>74</v>
      </c>
      <c r="L13" s="74"/>
      <c r="M13" s="39" t="str">
        <f>Cadastro!C13</f>
        <v>-</v>
      </c>
      <c r="O13" s="39">
        <v>8</v>
      </c>
      <c r="P13" s="127">
        <f t="array" ref="P13">INDEX(Forças!$C$6:$C$35,SMALL(IF(Forças!$G$6:$G$35=Forças!$G13,ROW(Forças!$G$6:$G$35)-4),COUNTIF(Forças!$G$6:$G13,Forças!$G13)))</f>
        <v>0</v>
      </c>
      <c r="Q13" s="127">
        <f t="array" ref="Q13">INDEX(Fraquezas!$C$6:$C$35,SMALL(IF(Fraquezas!$G$6:$G$35=Fraquezas!$G13,ROW(Fraquezas!$G$6:$G$35)-4),COUNTIF(Fraquezas!$G$6:$G13,Fraquezas!$G13)))</f>
        <v>0</v>
      </c>
      <c r="R13" s="127">
        <f t="array" ref="R13">INDEX(Oportunidades!$C$6:$C$35,SMALL(IF(Oportunidades!$G$6:$G$35=Oportunidades!$G13,ROW(Oportunidades!$G$6:$G$35)-4),COUNTIF(Oportunidades!$G$6:$G13,Oportunidades!$G13)))</f>
        <v>0</v>
      </c>
      <c r="S13" s="127">
        <f t="array" ref="S13">INDEX(Ameaças!$C$6:$C$35,SMALL(IF(Ameaças!$G$6:$G$35=Ameaças!$G13,ROW(Ameaças!$G$6:$G$35)-4),COUNTIF(Ameaças!$G$6:$G13,Ameaças!$G13)))</f>
        <v>0</v>
      </c>
    </row>
    <row r="14" spans="3:49" ht="35.1" customHeight="1">
      <c r="C14" s="200" t="s">
        <v>223</v>
      </c>
      <c r="D14" s="201" t="s">
        <v>72</v>
      </c>
      <c r="E14" s="202" t="s">
        <v>211</v>
      </c>
      <c r="F14" s="202" t="s">
        <v>190</v>
      </c>
      <c r="G14" s="147" t="s">
        <v>182</v>
      </c>
      <c r="H14" s="203">
        <v>43073</v>
      </c>
      <c r="I14" s="203">
        <v>43075</v>
      </c>
      <c r="J14" s="204" t="s">
        <v>74</v>
      </c>
      <c r="K14" s="149" t="s">
        <v>80</v>
      </c>
      <c r="L14" s="74"/>
      <c r="M14" s="39" t="str">
        <f>Cadastro!C14</f>
        <v>-</v>
      </c>
      <c r="O14" s="39">
        <v>9</v>
      </c>
      <c r="P14" s="127">
        <f t="array" ref="P14">INDEX(Forças!$C$6:$C$35,SMALL(IF(Forças!$G$6:$G$35=Forças!$G14,ROW(Forças!$G$6:$G$35)-4),COUNTIF(Forças!$G$6:$G14,Forças!$G14)))</f>
        <v>0</v>
      </c>
      <c r="Q14" s="127">
        <f t="array" ref="Q14">INDEX(Fraquezas!$C$6:$C$35,SMALL(IF(Fraquezas!$G$6:$G$35=Fraquezas!$G14,ROW(Fraquezas!$G$6:$G$35)-4),COUNTIF(Fraquezas!$G$6:$G14,Fraquezas!$G14)))</f>
        <v>0</v>
      </c>
      <c r="R14" s="127">
        <f t="array" ref="R14">INDEX(Oportunidades!$C$6:$C$35,SMALL(IF(Oportunidades!$G$6:$G$35=Oportunidades!$G14,ROW(Oportunidades!$G$6:$G$35)-4),COUNTIF(Oportunidades!$G$6:$G14,Oportunidades!$G14)))</f>
        <v>0</v>
      </c>
      <c r="S14" s="127">
        <f t="array" ref="S14">INDEX(Ameaças!$C$6:$C$35,SMALL(IF(Ameaças!$G$6:$G$35=Ameaças!$G14,ROW(Ameaças!$G$6:$G$35)-4),COUNTIF(Ameaças!$G$6:$G14,Ameaças!$G14)))</f>
        <v>0</v>
      </c>
    </row>
    <row r="15" spans="3:49" ht="35.1" customHeight="1">
      <c r="C15" s="200" t="s">
        <v>226</v>
      </c>
      <c r="D15" s="205" t="s">
        <v>71</v>
      </c>
      <c r="E15" s="206" t="s">
        <v>209</v>
      </c>
      <c r="F15" s="206" t="s">
        <v>187</v>
      </c>
      <c r="G15" s="146" t="s">
        <v>181</v>
      </c>
      <c r="H15" s="203">
        <v>43073</v>
      </c>
      <c r="I15" s="203">
        <v>43079</v>
      </c>
      <c r="J15" s="204" t="s">
        <v>75</v>
      </c>
      <c r="K15" s="149" t="s">
        <v>75</v>
      </c>
      <c r="L15" s="74"/>
      <c r="M15" s="39" t="str">
        <f>Cadastro!C15</f>
        <v>-</v>
      </c>
      <c r="O15" s="39">
        <v>10</v>
      </c>
      <c r="P15" s="127">
        <f t="array" ref="P15">INDEX(Forças!$C$6:$C$35,SMALL(IF(Forças!$G$6:$G$35=Forças!$G15,ROW(Forças!$G$6:$G$35)-4),COUNTIF(Forças!$G$6:$G15,Forças!$G15)))</f>
        <v>0</v>
      </c>
      <c r="Q15" s="127">
        <f t="array" ref="Q15">INDEX(Fraquezas!$C$6:$C$35,SMALL(IF(Fraquezas!$G$6:$G$35=Fraquezas!$G15,ROW(Fraquezas!$G$6:$G$35)-4),COUNTIF(Fraquezas!$G$6:$G15,Fraquezas!$G15)))</f>
        <v>0</v>
      </c>
      <c r="R15" s="127">
        <f t="array" ref="R15">INDEX(Oportunidades!$C$6:$C$35,SMALL(IF(Oportunidades!$G$6:$G$35=Oportunidades!$G15,ROW(Oportunidades!$G$6:$G$35)-4),COUNTIF(Oportunidades!$G$6:$G15,Oportunidades!$G15)))</f>
        <v>0</v>
      </c>
      <c r="S15" s="127">
        <f t="array" ref="S15">INDEX(Ameaças!$C$6:$C$35,SMALL(IF(Ameaças!$G$6:$G$35=Ameaças!$G15,ROW(Ameaças!$G$6:$G$35)-4),COUNTIF(Ameaças!$G$6:$G15,Ameaças!$G15)))</f>
        <v>0</v>
      </c>
    </row>
    <row r="16" spans="3:49" ht="35.1" customHeight="1">
      <c r="C16" s="200" t="s">
        <v>224</v>
      </c>
      <c r="D16" s="205" t="s">
        <v>72</v>
      </c>
      <c r="E16" s="206" t="s">
        <v>213</v>
      </c>
      <c r="F16" s="206" t="s">
        <v>189</v>
      </c>
      <c r="G16" s="146" t="s">
        <v>180</v>
      </c>
      <c r="H16" s="203">
        <v>43078</v>
      </c>
      <c r="I16" s="203">
        <v>43082</v>
      </c>
      <c r="J16" s="204" t="s">
        <v>74</v>
      </c>
      <c r="K16" s="149" t="s">
        <v>78</v>
      </c>
      <c r="L16" s="74"/>
      <c r="M16" s="39" t="str">
        <f>Cadastro!C16</f>
        <v>-</v>
      </c>
      <c r="O16" s="39">
        <v>11</v>
      </c>
      <c r="P16" s="127">
        <f t="array" ref="P16">INDEX(Forças!$C$6:$C$35,SMALL(IF(Forças!$G$6:$G$35=Forças!$G16,ROW(Forças!$G$6:$G$35)-4),COUNTIF(Forças!$G$6:$G16,Forças!$G16)))</f>
        <v>0</v>
      </c>
      <c r="Q16" s="127">
        <f t="array" ref="Q16">INDEX(Fraquezas!$C$6:$C$35,SMALL(IF(Fraquezas!$G$6:$G$35=Fraquezas!$G16,ROW(Fraquezas!$G$6:$G$35)-4),COUNTIF(Fraquezas!$G$6:$G16,Fraquezas!$G16)))</f>
        <v>0</v>
      </c>
      <c r="R16" s="127">
        <f t="array" ref="R16">INDEX(Oportunidades!$C$6:$C$35,SMALL(IF(Oportunidades!$G$6:$G$35=Oportunidades!$G16,ROW(Oportunidades!$G$6:$G$35)-4),COUNTIF(Oportunidades!$G$6:$G16,Oportunidades!$G16)))</f>
        <v>0</v>
      </c>
      <c r="S16" s="127">
        <f t="array" ref="S16">INDEX(Ameaças!$C$6:$C$35,SMALL(IF(Ameaças!$G$6:$G$35=Ameaças!$G16,ROW(Ameaças!$G$6:$G$35)-4),COUNTIF(Ameaças!$G$6:$G16,Ameaças!$G16)))</f>
        <v>0</v>
      </c>
    </row>
    <row r="17" spans="3:19" ht="35.1" customHeight="1">
      <c r="C17" s="200" t="s">
        <v>225</v>
      </c>
      <c r="D17" s="201" t="s">
        <v>69</v>
      </c>
      <c r="E17" s="202" t="s">
        <v>197</v>
      </c>
      <c r="F17" s="202" t="s">
        <v>186</v>
      </c>
      <c r="G17" s="147" t="s">
        <v>183</v>
      </c>
      <c r="H17" s="207">
        <v>43078</v>
      </c>
      <c r="I17" s="207">
        <v>43084</v>
      </c>
      <c r="J17" s="208" t="s">
        <v>49</v>
      </c>
      <c r="K17" s="149" t="s">
        <v>77</v>
      </c>
      <c r="L17" s="74"/>
      <c r="M17" s="39" t="str">
        <f>Cadastro!C17</f>
        <v>-</v>
      </c>
      <c r="O17" s="39">
        <v>12</v>
      </c>
      <c r="P17" s="127">
        <f t="array" ref="P17">INDEX(Forças!$C$6:$C$35,SMALL(IF(Forças!$G$6:$G$35=Forças!$G17,ROW(Forças!$G$6:$G$35)-4),COUNTIF(Forças!$G$6:$G17,Forças!$G17)))</f>
        <v>0</v>
      </c>
      <c r="Q17" s="127">
        <f t="array" ref="Q17">INDEX(Fraquezas!$C$6:$C$35,SMALL(IF(Fraquezas!$G$6:$G$35=Fraquezas!$G17,ROW(Fraquezas!$G$6:$G$35)-4),COUNTIF(Fraquezas!$G$6:$G17,Fraquezas!$G17)))</f>
        <v>0</v>
      </c>
      <c r="R17" s="127">
        <f t="array" ref="R17">INDEX(Oportunidades!$C$6:$C$35,SMALL(IF(Oportunidades!$G$6:$G$35=Oportunidades!$G17,ROW(Oportunidades!$G$6:$G$35)-4),COUNTIF(Oportunidades!$G$6:$G17,Oportunidades!$G17)))</f>
        <v>0</v>
      </c>
      <c r="S17" s="127">
        <f t="array" ref="S17">INDEX(Ameaças!$C$6:$C$35,SMALL(IF(Ameaças!$G$6:$G$35=Ameaças!$G17,ROW(Ameaças!$G$6:$G$35)-4),COUNTIF(Ameaças!$G$6:$G17,Ameaças!$G17)))</f>
        <v>0</v>
      </c>
    </row>
    <row r="18" spans="3:19" ht="35.1" customHeight="1">
      <c r="C18" s="200"/>
      <c r="D18" s="201"/>
      <c r="E18" s="202"/>
      <c r="F18" s="202"/>
      <c r="G18" s="147" t="s">
        <v>229</v>
      </c>
      <c r="H18" s="203"/>
      <c r="I18" s="203"/>
      <c r="J18" s="204"/>
      <c r="K18" s="149" t="s">
        <v>229</v>
      </c>
      <c r="L18" s="74"/>
      <c r="M18" s="39" t="str">
        <f>Cadastro!C18</f>
        <v>-</v>
      </c>
      <c r="O18" s="39">
        <v>13</v>
      </c>
      <c r="P18" s="127">
        <f t="array" ref="P18">INDEX(Forças!$C$6:$C$35,SMALL(IF(Forças!$G$6:$G$35=Forças!$G18,ROW(Forças!$G$6:$G$35)-4),COUNTIF(Forças!$G$6:$G18,Forças!$G18)))</f>
        <v>0</v>
      </c>
      <c r="Q18" s="127">
        <f t="array" ref="Q18">INDEX(Fraquezas!$C$6:$C$35,SMALL(IF(Fraquezas!$G$6:$G$35=Fraquezas!$G18,ROW(Fraquezas!$G$6:$G$35)-4),COUNTIF(Fraquezas!$G$6:$G18,Fraquezas!$G18)))</f>
        <v>0</v>
      </c>
      <c r="R18" s="127">
        <f t="array" ref="R18">INDEX(Oportunidades!$C$6:$C$35,SMALL(IF(Oportunidades!$G$6:$G$35=Oportunidades!$G18,ROW(Oportunidades!$G$6:$G$35)-4),COUNTIF(Oportunidades!$G$6:$G18,Oportunidades!$G18)))</f>
        <v>0</v>
      </c>
      <c r="S18" s="127">
        <f t="array" ref="S18">INDEX(Ameaças!$C$6:$C$35,SMALL(IF(Ameaças!$G$6:$G$35=Ameaças!$G18,ROW(Ameaças!$G$6:$G$35)-4),COUNTIF(Ameaças!$G$6:$G18,Ameaças!$G18)))</f>
        <v>0</v>
      </c>
    </row>
    <row r="19" spans="3:19" ht="35.1" customHeight="1">
      <c r="C19" s="200"/>
      <c r="D19" s="201"/>
      <c r="E19" s="202"/>
      <c r="F19" s="202"/>
      <c r="G19" s="147" t="s">
        <v>229</v>
      </c>
      <c r="H19" s="203"/>
      <c r="I19" s="203"/>
      <c r="J19" s="204"/>
      <c r="K19" s="149" t="s">
        <v>229</v>
      </c>
      <c r="L19" s="74"/>
      <c r="M19" s="39" t="str">
        <f>Cadastro!C19</f>
        <v>-</v>
      </c>
      <c r="O19" s="39">
        <v>14</v>
      </c>
      <c r="P19" s="127">
        <f t="array" ref="P19">INDEX(Forças!$C$6:$C$35,SMALL(IF(Forças!$G$6:$G$35=Forças!$G19,ROW(Forças!$G$6:$G$35)-4),COUNTIF(Forças!$G$6:$G19,Forças!$G19)))</f>
        <v>0</v>
      </c>
      <c r="Q19" s="127">
        <f t="array" ref="Q19">INDEX(Fraquezas!$C$6:$C$35,SMALL(IF(Fraquezas!$G$6:$G$35=Fraquezas!$G19,ROW(Fraquezas!$G$6:$G$35)-4),COUNTIF(Fraquezas!$G$6:$G19,Fraquezas!$G19)))</f>
        <v>0</v>
      </c>
      <c r="R19" s="127">
        <f t="array" ref="R19">INDEX(Oportunidades!$C$6:$C$35,SMALL(IF(Oportunidades!$G$6:$G$35=Oportunidades!$G19,ROW(Oportunidades!$G$6:$G$35)-4),COUNTIF(Oportunidades!$G$6:$G19,Oportunidades!$G19)))</f>
        <v>0</v>
      </c>
      <c r="S19" s="127">
        <f t="array" ref="S19">INDEX(Ameaças!$C$6:$C$35,SMALL(IF(Ameaças!$G$6:$G$35=Ameaças!$G19,ROW(Ameaças!$G$6:$G$35)-4),COUNTIF(Ameaças!$G$6:$G19,Ameaças!$G19)))</f>
        <v>0</v>
      </c>
    </row>
    <row r="20" spans="3:19" ht="35.1" customHeight="1">
      <c r="C20" s="200"/>
      <c r="D20" s="205"/>
      <c r="E20" s="206"/>
      <c r="F20" s="206"/>
      <c r="G20" s="146" t="s">
        <v>229</v>
      </c>
      <c r="H20" s="207"/>
      <c r="I20" s="207"/>
      <c r="J20" s="208"/>
      <c r="K20" s="149" t="s">
        <v>229</v>
      </c>
      <c r="L20" s="74"/>
      <c r="M20" s="39" t="str">
        <f>Cadastro!C20</f>
        <v>-</v>
      </c>
      <c r="O20" s="39">
        <v>15</v>
      </c>
      <c r="P20" s="127">
        <f t="array" ref="P20">INDEX(Forças!$C$6:$C$35,SMALL(IF(Forças!$G$6:$G$35=Forças!$G20,ROW(Forças!$G$6:$G$35)-4),COUNTIF(Forças!$G$6:$G20,Forças!$G20)))</f>
        <v>0</v>
      </c>
      <c r="Q20" s="127">
        <f t="array" ref="Q20">INDEX(Fraquezas!$C$6:$C$35,SMALL(IF(Fraquezas!$G$6:$G$35=Fraquezas!$G20,ROW(Fraquezas!$G$6:$G$35)-4),COUNTIF(Fraquezas!$G$6:$G20,Fraquezas!$G20)))</f>
        <v>0</v>
      </c>
      <c r="R20" s="127">
        <f t="array" ref="R20">INDEX(Oportunidades!$C$6:$C$35,SMALL(IF(Oportunidades!$G$6:$G$35=Oportunidades!$G20,ROW(Oportunidades!$G$6:$G$35)-4),COUNTIF(Oportunidades!$G$6:$G20,Oportunidades!$G20)))</f>
        <v>0</v>
      </c>
      <c r="S20" s="127">
        <f t="array" ref="S20">INDEX(Ameaças!$C$6:$C$35,SMALL(IF(Ameaças!$G$6:$G$35=Ameaças!$G20,ROW(Ameaças!$G$6:$G$35)-4),COUNTIF(Ameaças!$G$6:$G20,Ameaças!$G20)))</f>
        <v>0</v>
      </c>
    </row>
    <row r="21" spans="3:19" ht="35.1" customHeight="1">
      <c r="C21" s="200"/>
      <c r="D21" s="205"/>
      <c r="E21" s="206"/>
      <c r="F21" s="206"/>
      <c r="G21" s="146" t="s">
        <v>229</v>
      </c>
      <c r="H21" s="207"/>
      <c r="I21" s="207"/>
      <c r="J21" s="208"/>
      <c r="K21" s="149" t="s">
        <v>229</v>
      </c>
      <c r="L21" s="74"/>
      <c r="M21" s="39" t="str">
        <f>Cadastro!C21</f>
        <v>-</v>
      </c>
      <c r="O21" s="39">
        <v>16</v>
      </c>
      <c r="P21" s="127">
        <f t="array" ref="P21">INDEX(Forças!$C$6:$C$35,SMALL(IF(Forças!$G$6:$G$35=Forças!$G21,ROW(Forças!$G$6:$G$35)-4),COUNTIF(Forças!$G$6:$G21,Forças!$G21)))</f>
        <v>0</v>
      </c>
      <c r="Q21" s="127">
        <f t="array" ref="Q21">INDEX(Fraquezas!$C$6:$C$35,SMALL(IF(Fraquezas!$G$6:$G$35=Fraquezas!$G21,ROW(Fraquezas!$G$6:$G$35)-4),COUNTIF(Fraquezas!$G$6:$G21,Fraquezas!$G21)))</f>
        <v>0</v>
      </c>
      <c r="R21" s="127">
        <f t="array" ref="R21">INDEX(Oportunidades!$C$6:$C$35,SMALL(IF(Oportunidades!$G$6:$G$35=Oportunidades!$G21,ROW(Oportunidades!$G$6:$G$35)-4),COUNTIF(Oportunidades!$G$6:$G21,Oportunidades!$G21)))</f>
        <v>0</v>
      </c>
      <c r="S21" s="127">
        <f t="array" ref="S21">INDEX(Ameaças!$C$6:$C$35,SMALL(IF(Ameaças!$G$6:$G$35=Ameaças!$G21,ROW(Ameaças!$G$6:$G$35)-4),COUNTIF(Ameaças!$G$6:$G21,Ameaças!$G21)))</f>
        <v>0</v>
      </c>
    </row>
    <row r="22" spans="3:19" ht="35.1" customHeight="1">
      <c r="C22" s="209"/>
      <c r="D22" s="201"/>
      <c r="E22" s="202"/>
      <c r="F22" s="202"/>
      <c r="G22" s="147" t="s">
        <v>229</v>
      </c>
      <c r="H22" s="203"/>
      <c r="I22" s="203"/>
      <c r="J22" s="204"/>
      <c r="K22" s="149" t="s">
        <v>229</v>
      </c>
      <c r="L22" s="74"/>
      <c r="M22" s="39" t="str">
        <f>Cadastro!C22</f>
        <v>-</v>
      </c>
      <c r="O22" s="39">
        <v>17</v>
      </c>
      <c r="P22" s="127">
        <f t="array" ref="P22">INDEX(Forças!$C$6:$C$35,SMALL(IF(Forças!$G$6:$G$35=Forças!$G22,ROW(Forças!$G$6:$G$35)-4),COUNTIF(Forças!$G$6:$G22,Forças!$G22)))</f>
        <v>0</v>
      </c>
      <c r="Q22" s="127">
        <f t="array" ref="Q22">INDEX(Fraquezas!$C$6:$C$35,SMALL(IF(Fraquezas!$G$6:$G$35=Fraquezas!$G22,ROW(Fraquezas!$G$6:$G$35)-4),COUNTIF(Fraquezas!$G$6:$G22,Fraquezas!$G22)))</f>
        <v>0</v>
      </c>
      <c r="R22" s="127">
        <f t="array" ref="R22">INDEX(Oportunidades!$C$6:$C$35,SMALL(IF(Oportunidades!$G$6:$G$35=Oportunidades!$G22,ROW(Oportunidades!$G$6:$G$35)-4),COUNTIF(Oportunidades!$G$6:$G22,Oportunidades!$G22)))</f>
        <v>0</v>
      </c>
      <c r="S22" s="127">
        <f t="array" ref="S22">INDEX(Ameaças!$C$6:$C$35,SMALL(IF(Ameaças!$G$6:$G$35=Ameaças!$G22,ROW(Ameaças!$G$6:$G$35)-4),COUNTIF(Ameaças!$G$6:$G22,Ameaças!$G22)))</f>
        <v>0</v>
      </c>
    </row>
    <row r="23" spans="3:19" ht="35.1" customHeight="1">
      <c r="C23" s="209"/>
      <c r="D23" s="201"/>
      <c r="E23" s="202"/>
      <c r="F23" s="202"/>
      <c r="G23" s="147" t="s">
        <v>229</v>
      </c>
      <c r="H23" s="203"/>
      <c r="I23" s="203"/>
      <c r="J23" s="204"/>
      <c r="K23" s="149" t="s">
        <v>229</v>
      </c>
      <c r="L23" s="74"/>
      <c r="M23" s="39" t="str">
        <f>Cadastro!C23</f>
        <v>-</v>
      </c>
      <c r="O23" s="39">
        <v>18</v>
      </c>
      <c r="P23" s="127">
        <f t="array" ref="P23">INDEX(Forças!$C$6:$C$35,SMALL(IF(Forças!$G$6:$G$35=Forças!$G23,ROW(Forças!$G$6:$G$35)-4),COUNTIF(Forças!$G$6:$G23,Forças!$G23)))</f>
        <v>0</v>
      </c>
      <c r="Q23" s="127">
        <f t="array" ref="Q23">INDEX(Fraquezas!$C$6:$C$35,SMALL(IF(Fraquezas!$G$6:$G$35=Fraquezas!$G23,ROW(Fraquezas!$G$6:$G$35)-4),COUNTIF(Fraquezas!$G$6:$G23,Fraquezas!$G23)))</f>
        <v>0</v>
      </c>
      <c r="R23" s="127">
        <f t="array" ref="R23">INDEX(Oportunidades!$C$6:$C$35,SMALL(IF(Oportunidades!$G$6:$G$35=Oportunidades!$G23,ROW(Oportunidades!$G$6:$G$35)-4),COUNTIF(Oportunidades!$G$6:$G23,Oportunidades!$G23)))</f>
        <v>0</v>
      </c>
      <c r="S23" s="127">
        <f t="array" ref="S23">INDEX(Ameaças!$C$6:$C$35,SMALL(IF(Ameaças!$G$6:$G$35=Ameaças!$G23,ROW(Ameaças!$G$6:$G$35)-4),COUNTIF(Ameaças!$G$6:$G23,Ameaças!$G23)))</f>
        <v>0</v>
      </c>
    </row>
    <row r="24" spans="3:19" ht="35.1" customHeight="1">
      <c r="C24" s="209"/>
      <c r="D24" s="201"/>
      <c r="E24" s="202"/>
      <c r="F24" s="202"/>
      <c r="G24" s="147" t="s">
        <v>229</v>
      </c>
      <c r="H24" s="203"/>
      <c r="I24" s="203"/>
      <c r="J24" s="204"/>
      <c r="K24" s="149" t="s">
        <v>229</v>
      </c>
      <c r="L24" s="74"/>
      <c r="M24" s="39" t="str">
        <f>Cadastro!C24</f>
        <v>-</v>
      </c>
      <c r="O24" s="39">
        <v>19</v>
      </c>
      <c r="P24" s="127">
        <f t="array" ref="P24">INDEX(Forças!$C$6:$C$35,SMALL(IF(Forças!$G$6:$G$35=Forças!$G24,ROW(Forças!$G$6:$G$35)-4),COUNTIF(Forças!$G$6:$G24,Forças!$G24)))</f>
        <v>0</v>
      </c>
      <c r="Q24" s="127">
        <f t="array" ref="Q24">INDEX(Fraquezas!$C$6:$C$35,SMALL(IF(Fraquezas!$G$6:$G$35=Fraquezas!$G24,ROW(Fraquezas!$G$6:$G$35)-4),COUNTIF(Fraquezas!$G$6:$G24,Fraquezas!$G24)))</f>
        <v>0</v>
      </c>
      <c r="R24" s="127">
        <f t="array" ref="R24">INDEX(Oportunidades!$C$6:$C$35,SMALL(IF(Oportunidades!$G$6:$G$35=Oportunidades!$G24,ROW(Oportunidades!$G$6:$G$35)-4),COUNTIF(Oportunidades!$G$6:$G24,Oportunidades!$G24)))</f>
        <v>0</v>
      </c>
      <c r="S24" s="127">
        <f t="array" ref="S24">INDEX(Ameaças!$C$6:$C$35,SMALL(IF(Ameaças!$G$6:$G$35=Ameaças!$G24,ROW(Ameaças!$G$6:$G$35)-4),COUNTIF(Ameaças!$G$6:$G24,Ameaças!$G24)))</f>
        <v>0</v>
      </c>
    </row>
    <row r="25" spans="3:19" ht="35.1" customHeight="1">
      <c r="C25" s="200"/>
      <c r="D25" s="201"/>
      <c r="E25" s="202"/>
      <c r="F25" s="206"/>
      <c r="G25" s="146" t="s">
        <v>229</v>
      </c>
      <c r="H25" s="207"/>
      <c r="I25" s="207"/>
      <c r="J25" s="208"/>
      <c r="K25" s="149" t="s">
        <v>229</v>
      </c>
      <c r="L25" s="74"/>
      <c r="M25" s="39" t="str">
        <f>Cadastro!C25</f>
        <v>-</v>
      </c>
      <c r="O25" s="39">
        <v>20</v>
      </c>
      <c r="P25" s="127">
        <f t="array" ref="P25">INDEX(Forças!$C$6:$C$35,SMALL(IF(Forças!$G$6:$G$35=Forças!$G25,ROW(Forças!$G$6:$G$35)-4),COUNTIF(Forças!$G$6:$G25,Forças!$G25)))</f>
        <v>0</v>
      </c>
      <c r="Q25" s="127">
        <f t="array" ref="Q25">INDEX(Fraquezas!$C$6:$C$35,SMALL(IF(Fraquezas!$G$6:$G$35=Fraquezas!$G25,ROW(Fraquezas!$G$6:$G$35)-4),COUNTIF(Fraquezas!$G$6:$G25,Fraquezas!$G25)))</f>
        <v>0</v>
      </c>
      <c r="R25" s="127">
        <f t="array" ref="R25">INDEX(Oportunidades!$C$6:$C$35,SMALL(IF(Oportunidades!$G$6:$G$35=Oportunidades!$G25,ROW(Oportunidades!$G$6:$G$35)-4),COUNTIF(Oportunidades!$G$6:$G25,Oportunidades!$G25)))</f>
        <v>0</v>
      </c>
      <c r="S25" s="127">
        <f t="array" ref="S25">INDEX(Ameaças!$C$6:$C$35,SMALL(IF(Ameaças!$G$6:$G$35=Ameaças!$G25,ROW(Ameaças!$G$6:$G$35)-4),COUNTIF(Ameaças!$G$6:$G25,Ameaças!$G25)))</f>
        <v>0</v>
      </c>
    </row>
    <row r="26" spans="3:19" ht="35.1" customHeight="1">
      <c r="C26" s="200"/>
      <c r="D26" s="201"/>
      <c r="E26" s="202"/>
      <c r="F26" s="206"/>
      <c r="G26" s="146" t="s">
        <v>229</v>
      </c>
      <c r="H26" s="207"/>
      <c r="I26" s="207"/>
      <c r="J26" s="208"/>
      <c r="K26" s="149" t="s">
        <v>229</v>
      </c>
      <c r="L26" s="74"/>
      <c r="M26" s="39" t="str">
        <f>Cadastro!C26</f>
        <v>-</v>
      </c>
      <c r="O26" s="39">
        <v>21</v>
      </c>
      <c r="P26" s="127">
        <f t="array" ref="P26">INDEX(Forças!$C$6:$C$35,SMALL(IF(Forças!$G$6:$G$35=Forças!$G26,ROW(Forças!$G$6:$G$35)-4),COUNTIF(Forças!$G$6:$G26,Forças!$G26)))</f>
        <v>0</v>
      </c>
      <c r="Q26" s="127">
        <f t="array" ref="Q26">INDEX(Fraquezas!$C$6:$C$35,SMALL(IF(Fraquezas!$G$6:$G$35=Fraquezas!$G26,ROW(Fraquezas!$G$6:$G$35)-4),COUNTIF(Fraquezas!$G$6:$G26,Fraquezas!$G26)))</f>
        <v>0</v>
      </c>
      <c r="R26" s="127">
        <f t="array" ref="R26">INDEX(Oportunidades!$C$6:$C$35,SMALL(IF(Oportunidades!$G$6:$G$35=Oportunidades!$G26,ROW(Oportunidades!$G$6:$G$35)-4),COUNTIF(Oportunidades!$G$6:$G26,Oportunidades!$G26)))</f>
        <v>0</v>
      </c>
      <c r="S26" s="127">
        <f t="array" ref="S26">INDEX(Ameaças!$C$6:$C$35,SMALL(IF(Ameaças!$G$6:$G$35=Ameaças!$G26,ROW(Ameaças!$G$6:$G$35)-4),COUNTIF(Ameaças!$G$6:$G26,Ameaças!$G26)))</f>
        <v>0</v>
      </c>
    </row>
    <row r="27" spans="3:19" ht="35.1" customHeight="1">
      <c r="C27" s="209"/>
      <c r="D27" s="201"/>
      <c r="E27" s="202"/>
      <c r="F27" s="202"/>
      <c r="G27" s="147" t="s">
        <v>229</v>
      </c>
      <c r="H27" s="203"/>
      <c r="I27" s="203"/>
      <c r="J27" s="204"/>
      <c r="K27" s="149" t="s">
        <v>229</v>
      </c>
      <c r="L27" s="74"/>
      <c r="M27" s="39" t="str">
        <f>Cadastro!C27</f>
        <v>-</v>
      </c>
      <c r="O27" s="39">
        <v>22</v>
      </c>
      <c r="P27" s="127">
        <f t="array" ref="P27">INDEX(Forças!$C$6:$C$35,SMALL(IF(Forças!$G$6:$G$35=Forças!$G27,ROW(Forças!$G$6:$G$35)-4),COUNTIF(Forças!$G$6:$G27,Forças!$G27)))</f>
        <v>0</v>
      </c>
      <c r="Q27" s="127">
        <f t="array" ref="Q27">INDEX(Fraquezas!$C$6:$C$35,SMALL(IF(Fraquezas!$G$6:$G$35=Fraquezas!$G27,ROW(Fraquezas!$G$6:$G$35)-4),COUNTIF(Fraquezas!$G$6:$G27,Fraquezas!$G27)))</f>
        <v>0</v>
      </c>
      <c r="R27" s="127">
        <f t="array" ref="R27">INDEX(Oportunidades!$C$6:$C$35,SMALL(IF(Oportunidades!$G$6:$G$35=Oportunidades!$G27,ROW(Oportunidades!$G$6:$G$35)-4),COUNTIF(Oportunidades!$G$6:$G27,Oportunidades!$G27)))</f>
        <v>0</v>
      </c>
      <c r="S27" s="127">
        <f t="array" ref="S27">INDEX(Ameaças!$C$6:$C$35,SMALL(IF(Ameaças!$G$6:$G$35=Ameaças!$G27,ROW(Ameaças!$G$6:$G$35)-4),COUNTIF(Ameaças!$G$6:$G27,Ameaças!$G27)))</f>
        <v>0</v>
      </c>
    </row>
    <row r="28" spans="3:19" ht="35.1" customHeight="1">
      <c r="C28" s="209"/>
      <c r="D28" s="201"/>
      <c r="E28" s="202"/>
      <c r="F28" s="202"/>
      <c r="G28" s="147" t="s">
        <v>229</v>
      </c>
      <c r="H28" s="203"/>
      <c r="I28" s="203"/>
      <c r="J28" s="204"/>
      <c r="K28" s="149" t="s">
        <v>229</v>
      </c>
      <c r="L28" s="74"/>
      <c r="M28" s="39" t="str">
        <f>Cadastro!C28</f>
        <v>-</v>
      </c>
      <c r="O28" s="39">
        <v>23</v>
      </c>
      <c r="P28" s="127">
        <f t="array" ref="P28">INDEX(Forças!$C$6:$C$35,SMALL(IF(Forças!$G$6:$G$35=Forças!$G28,ROW(Forças!$G$6:$G$35)-4),COUNTIF(Forças!$G$6:$G28,Forças!$G28)))</f>
        <v>0</v>
      </c>
      <c r="Q28" s="127">
        <f t="array" ref="Q28">INDEX(Fraquezas!$C$6:$C$35,SMALL(IF(Fraquezas!$G$6:$G$35=Fraquezas!$G28,ROW(Fraquezas!$G$6:$G$35)-4),COUNTIF(Fraquezas!$G$6:$G28,Fraquezas!$G28)))</f>
        <v>0</v>
      </c>
      <c r="R28" s="127">
        <f t="array" ref="R28">INDEX(Oportunidades!$C$6:$C$35,SMALL(IF(Oportunidades!$G$6:$G$35=Oportunidades!$G28,ROW(Oportunidades!$G$6:$G$35)-4),COUNTIF(Oportunidades!$G$6:$G28,Oportunidades!$G28)))</f>
        <v>0</v>
      </c>
      <c r="S28" s="127">
        <f t="array" ref="S28">INDEX(Ameaças!$C$6:$C$35,SMALL(IF(Ameaças!$G$6:$G$35=Ameaças!$G28,ROW(Ameaças!$G$6:$G$35)-4),COUNTIF(Ameaças!$G$6:$G28,Ameaças!$G28)))</f>
        <v>0</v>
      </c>
    </row>
    <row r="29" spans="3:19" ht="35.1" customHeight="1">
      <c r="C29" s="209"/>
      <c r="D29" s="201"/>
      <c r="E29" s="202"/>
      <c r="F29" s="202"/>
      <c r="G29" s="147" t="s">
        <v>229</v>
      </c>
      <c r="H29" s="203"/>
      <c r="I29" s="203"/>
      <c r="J29" s="204"/>
      <c r="K29" s="149" t="s">
        <v>229</v>
      </c>
      <c r="L29" s="74"/>
      <c r="M29" s="39" t="str">
        <f>Cadastro!C29</f>
        <v>-</v>
      </c>
      <c r="O29" s="39">
        <v>24</v>
      </c>
      <c r="P29" s="127">
        <f t="array" ref="P29">INDEX(Forças!$C$6:$C$35,SMALL(IF(Forças!$G$6:$G$35=Forças!$G29,ROW(Forças!$G$6:$G$35)-4),COUNTIF(Forças!$G$6:$G29,Forças!$G29)))</f>
        <v>0</v>
      </c>
      <c r="Q29" s="127">
        <f t="array" ref="Q29">INDEX(Fraquezas!$C$6:$C$35,SMALL(IF(Fraquezas!$G$6:$G$35=Fraquezas!$G29,ROW(Fraquezas!$G$6:$G$35)-4),COUNTIF(Fraquezas!$G$6:$G29,Fraquezas!$G29)))</f>
        <v>0</v>
      </c>
      <c r="R29" s="127">
        <f t="array" ref="R29">INDEX(Oportunidades!$C$6:$C$35,SMALL(IF(Oportunidades!$G$6:$G$35=Oportunidades!$G29,ROW(Oportunidades!$G$6:$G$35)-4),COUNTIF(Oportunidades!$G$6:$G29,Oportunidades!$G29)))</f>
        <v>0</v>
      </c>
      <c r="S29" s="127">
        <f t="array" ref="S29">INDEX(Ameaças!$C$6:$C$35,SMALL(IF(Ameaças!$G$6:$G$35=Ameaças!$G29,ROW(Ameaças!$G$6:$G$35)-4),COUNTIF(Ameaças!$G$6:$G29,Ameaças!$G29)))</f>
        <v>0</v>
      </c>
    </row>
    <row r="30" spans="3:19" ht="35.1" customHeight="1">
      <c r="C30" s="200"/>
      <c r="D30" s="201"/>
      <c r="E30" s="202"/>
      <c r="F30" s="206"/>
      <c r="G30" s="146" t="s">
        <v>229</v>
      </c>
      <c r="H30" s="207"/>
      <c r="I30" s="207"/>
      <c r="J30" s="208"/>
      <c r="K30" s="149" t="s">
        <v>229</v>
      </c>
      <c r="L30" s="74"/>
      <c r="M30" s="39" t="str">
        <f>Cadastro!C30</f>
        <v>-</v>
      </c>
      <c r="O30" s="39">
        <v>25</v>
      </c>
      <c r="P30" s="127">
        <f t="array" ref="P30">INDEX(Forças!$C$6:$C$35,SMALL(IF(Forças!$G$6:$G$35=Forças!$G30,ROW(Forças!$G$6:$G$35)-4),COUNTIF(Forças!$G$6:$G30,Forças!$G30)))</f>
        <v>0</v>
      </c>
      <c r="Q30" s="127">
        <f t="array" ref="Q30">INDEX(Fraquezas!$C$6:$C$35,SMALL(IF(Fraquezas!$G$6:$G$35=Fraquezas!$G30,ROW(Fraquezas!$G$6:$G$35)-4),COUNTIF(Fraquezas!$G$6:$G30,Fraquezas!$G30)))</f>
        <v>0</v>
      </c>
      <c r="R30" s="127">
        <f t="array" ref="R30">INDEX(Oportunidades!$C$6:$C$35,SMALL(IF(Oportunidades!$G$6:$G$35=Oportunidades!$G30,ROW(Oportunidades!$G$6:$G$35)-4),COUNTIF(Oportunidades!$G$6:$G30,Oportunidades!$G30)))</f>
        <v>0</v>
      </c>
      <c r="S30" s="127">
        <f t="array" ref="S30">INDEX(Ameaças!$C$6:$C$35,SMALL(IF(Ameaças!$G$6:$G$35=Ameaças!$G30,ROW(Ameaças!$G$6:$G$35)-4),COUNTIF(Ameaças!$G$6:$G30,Ameaças!$G30)))</f>
        <v>0</v>
      </c>
    </row>
    <row r="31" spans="3:19" ht="35.1" customHeight="1">
      <c r="C31" s="200"/>
      <c r="D31" s="201"/>
      <c r="E31" s="202"/>
      <c r="F31" s="206"/>
      <c r="G31" s="146" t="s">
        <v>229</v>
      </c>
      <c r="H31" s="207"/>
      <c r="I31" s="207"/>
      <c r="J31" s="208"/>
      <c r="K31" s="149" t="s">
        <v>229</v>
      </c>
      <c r="L31" s="74"/>
      <c r="M31" s="39" t="str">
        <f>Cadastro!C31</f>
        <v>-</v>
      </c>
      <c r="O31" s="39">
        <v>26</v>
      </c>
      <c r="P31" s="127">
        <f t="array" ref="P31">INDEX(Forças!$C$6:$C$35,SMALL(IF(Forças!$G$6:$G$35=Forças!$G31,ROW(Forças!$G$6:$G$35)-4),COUNTIF(Forças!$G$6:$G31,Forças!$G31)))</f>
        <v>0</v>
      </c>
      <c r="Q31" s="127">
        <f t="array" ref="Q31">INDEX(Fraquezas!$C$6:$C$35,SMALL(IF(Fraquezas!$G$6:$G$35=Fraquezas!$G31,ROW(Fraquezas!$G$6:$G$35)-4),COUNTIF(Fraquezas!$G$6:$G31,Fraquezas!$G31)))</f>
        <v>0</v>
      </c>
      <c r="R31" s="127">
        <f t="array" ref="R31">INDEX(Oportunidades!$C$6:$C$35,SMALL(IF(Oportunidades!$G$6:$G$35=Oportunidades!$G31,ROW(Oportunidades!$G$6:$G$35)-4),COUNTIF(Oportunidades!$G$6:$G31,Oportunidades!$G31)))</f>
        <v>0</v>
      </c>
      <c r="S31" s="127">
        <f t="array" ref="S31">INDEX(Ameaças!$C$6:$C$35,SMALL(IF(Ameaças!$G$6:$G$35=Ameaças!$G31,ROW(Ameaças!$G$6:$G$35)-4),COUNTIF(Ameaças!$G$6:$G31,Ameaças!$G31)))</f>
        <v>0</v>
      </c>
    </row>
    <row r="32" spans="3:19" ht="35.1" customHeight="1">
      <c r="C32" s="209"/>
      <c r="D32" s="201"/>
      <c r="E32" s="202"/>
      <c r="F32" s="202"/>
      <c r="G32" s="147" t="s">
        <v>229</v>
      </c>
      <c r="H32" s="203"/>
      <c r="I32" s="203"/>
      <c r="J32" s="204"/>
      <c r="K32" s="149" t="s">
        <v>229</v>
      </c>
      <c r="L32" s="74"/>
      <c r="M32" s="39" t="str">
        <f>Cadastro!C32</f>
        <v>-</v>
      </c>
      <c r="O32" s="39">
        <v>27</v>
      </c>
      <c r="P32" s="127">
        <f t="array" ref="P32">INDEX(Forças!$C$6:$C$35,SMALL(IF(Forças!$G$6:$G$35=Forças!$G32,ROW(Forças!$G$6:$G$35)-4),COUNTIF(Forças!$G$6:$G32,Forças!$G32)))</f>
        <v>0</v>
      </c>
      <c r="Q32" s="127">
        <f t="array" ref="Q32">INDEX(Fraquezas!$C$6:$C$35,SMALL(IF(Fraquezas!$G$6:$G$35=Fraquezas!$G32,ROW(Fraquezas!$G$6:$G$35)-4),COUNTIF(Fraquezas!$G$6:$G32,Fraquezas!$G32)))</f>
        <v>0</v>
      </c>
      <c r="R32" s="127">
        <f t="array" ref="R32">INDEX(Oportunidades!$C$6:$C$35,SMALL(IF(Oportunidades!$G$6:$G$35=Oportunidades!$G32,ROW(Oportunidades!$G$6:$G$35)-4),COUNTIF(Oportunidades!$G$6:$G32,Oportunidades!$G32)))</f>
        <v>0</v>
      </c>
      <c r="S32" s="127">
        <f t="array" ref="S32">INDEX(Ameaças!$C$6:$C$35,SMALL(IF(Ameaças!$G$6:$G$35=Ameaças!$G32,ROW(Ameaças!$G$6:$G$35)-4),COUNTIF(Ameaças!$G$6:$G32,Ameaças!$G32)))</f>
        <v>0</v>
      </c>
    </row>
    <row r="33" spans="3:19" ht="35.1" customHeight="1">
      <c r="C33" s="209"/>
      <c r="D33" s="201"/>
      <c r="E33" s="202"/>
      <c r="F33" s="202"/>
      <c r="G33" s="147" t="s">
        <v>229</v>
      </c>
      <c r="H33" s="203"/>
      <c r="I33" s="203"/>
      <c r="J33" s="204"/>
      <c r="K33" s="149" t="s">
        <v>229</v>
      </c>
      <c r="L33" s="74"/>
      <c r="M33" s="39" t="str">
        <f>Cadastro!C33</f>
        <v>-</v>
      </c>
      <c r="O33" s="39">
        <v>28</v>
      </c>
      <c r="P33" s="127">
        <f t="array" ref="P33">INDEX(Forças!$C$6:$C$35,SMALL(IF(Forças!$G$6:$G$35=Forças!$G33,ROW(Forças!$G$6:$G$35)-4),COUNTIF(Forças!$G$6:$G33,Forças!$G33)))</f>
        <v>0</v>
      </c>
      <c r="Q33" s="127">
        <f t="array" ref="Q33">INDEX(Fraquezas!$C$6:$C$35,SMALL(IF(Fraquezas!$G$6:$G$35=Fraquezas!$G33,ROW(Fraquezas!$G$6:$G$35)-4),COUNTIF(Fraquezas!$G$6:$G33,Fraquezas!$G33)))</f>
        <v>0</v>
      </c>
      <c r="R33" s="127">
        <f t="array" ref="R33">INDEX(Oportunidades!$C$6:$C$35,SMALL(IF(Oportunidades!$G$6:$G$35=Oportunidades!$G33,ROW(Oportunidades!$G$6:$G$35)-4),COUNTIF(Oportunidades!$G$6:$G33,Oportunidades!$G33)))</f>
        <v>0</v>
      </c>
      <c r="S33" s="127">
        <f t="array" ref="S33">INDEX(Ameaças!$C$6:$C$35,SMALL(IF(Ameaças!$G$6:$G$35=Ameaças!$G33,ROW(Ameaças!$G$6:$G$35)-4),COUNTIF(Ameaças!$G$6:$G33,Ameaças!$G33)))</f>
        <v>0</v>
      </c>
    </row>
    <row r="34" spans="3:19" ht="35.1" customHeight="1">
      <c r="C34" s="209"/>
      <c r="D34" s="201"/>
      <c r="E34" s="202"/>
      <c r="F34" s="202"/>
      <c r="G34" s="147" t="s">
        <v>229</v>
      </c>
      <c r="H34" s="203"/>
      <c r="I34" s="203"/>
      <c r="J34" s="204"/>
      <c r="K34" s="149" t="s">
        <v>229</v>
      </c>
      <c r="L34" s="74"/>
      <c r="M34" s="39" t="str">
        <f>Cadastro!C34</f>
        <v>-</v>
      </c>
      <c r="O34" s="39">
        <v>29</v>
      </c>
      <c r="P34" s="127">
        <f t="array" ref="P34">INDEX(Forças!$C$6:$C$35,SMALL(IF(Forças!$G$6:$G$35=Forças!$G34,ROW(Forças!$G$6:$G$35)-4),COUNTIF(Forças!$G$6:$G34,Forças!$G34)))</f>
        <v>0</v>
      </c>
      <c r="Q34" s="127">
        <f t="array" ref="Q34">INDEX(Fraquezas!$C$6:$C$35,SMALL(IF(Fraquezas!$G$6:$G$35=Fraquezas!$G34,ROW(Fraquezas!$G$6:$G$35)-4),COUNTIF(Fraquezas!$G$6:$G34,Fraquezas!$G34)))</f>
        <v>0</v>
      </c>
      <c r="R34" s="127">
        <f t="array" ref="R34">INDEX(Oportunidades!$C$6:$C$35,SMALL(IF(Oportunidades!$G$6:$G$35=Oportunidades!$G34,ROW(Oportunidades!$G$6:$G$35)-4),COUNTIF(Oportunidades!$G$6:$G34,Oportunidades!$G34)))</f>
        <v>0</v>
      </c>
      <c r="S34" s="127">
        <f t="array" ref="S34">INDEX(Ameaças!$C$6:$C$35,SMALL(IF(Ameaças!$G$6:$G$35=Ameaças!$G34,ROW(Ameaças!$G$6:$G$35)-4),COUNTIF(Ameaças!$G$6:$G34,Ameaças!$G34)))</f>
        <v>0</v>
      </c>
    </row>
    <row r="35" spans="3:19" ht="35.1" customHeight="1">
      <c r="C35" s="200"/>
      <c r="D35" s="201"/>
      <c r="E35" s="202"/>
      <c r="F35" s="206"/>
      <c r="G35" s="146" t="s">
        <v>229</v>
      </c>
      <c r="H35" s="207"/>
      <c r="I35" s="207"/>
      <c r="J35" s="208"/>
      <c r="K35" s="149" t="s">
        <v>229</v>
      </c>
      <c r="L35" s="74"/>
      <c r="M35" s="39" t="str">
        <f>Cadastro!C35</f>
        <v>-</v>
      </c>
      <c r="O35" s="39">
        <v>30</v>
      </c>
      <c r="P35" s="127" t="e">
        <f t="array" ref="P35">INDEX(Forças!$C$6:$C$35,SMALL(IF(Forças!$G$6:$G$35=Forças!$G35,ROW(Forças!$G$6:$G$35)-4),COUNTIF(Forças!$G$6:$G35,Forças!$G35)))</f>
        <v>#REF!</v>
      </c>
      <c r="Q35" s="127" t="e">
        <f t="array" ref="Q35">INDEX(Fraquezas!$C$6:$C$35,SMALL(IF(Fraquezas!$G$6:$G$35=Fraquezas!$G35,ROW(Fraquezas!$G$6:$G$35)-4),COUNTIF(Fraquezas!$G$6:$G35,Fraquezas!$G35)))</f>
        <v>#REF!</v>
      </c>
      <c r="R35" s="127" t="e">
        <f t="array" ref="R35">INDEX(Oportunidades!$C$6:$C$35,SMALL(IF(Oportunidades!$G$6:$G$35=Oportunidades!$G35,ROW(Oportunidades!$G$6:$G$35)-4),COUNTIF(Oportunidades!$G$6:$G35,Oportunidades!$G35)))</f>
        <v>#REF!</v>
      </c>
      <c r="S35" s="127" t="e">
        <f t="array" ref="S35">INDEX(Ameaças!$C$6:$C$35,SMALL(IF(Ameaças!$G$6:$G$35=Ameaças!$G35,ROW(Ameaças!$G$6:$G$35)-4),COUNTIF(Ameaças!$G$6:$G35,Ameaças!$G35)))</f>
        <v>#REF!</v>
      </c>
    </row>
    <row r="36" spans="3:19" ht="35.1" customHeight="1">
      <c r="C36" s="200"/>
      <c r="D36" s="201"/>
      <c r="E36" s="202"/>
      <c r="F36" s="206"/>
      <c r="G36" s="146" t="s">
        <v>229</v>
      </c>
      <c r="H36" s="207"/>
      <c r="I36" s="207"/>
      <c r="J36" s="208"/>
      <c r="K36" s="149" t="s">
        <v>229</v>
      </c>
      <c r="L36" s="74"/>
      <c r="M36" s="39" t="str">
        <f>Cadastro!C36</f>
        <v>-</v>
      </c>
      <c r="P36" s="97"/>
    </row>
    <row r="37" spans="3:19" ht="35.1" customHeight="1">
      <c r="C37" s="209"/>
      <c r="D37" s="201"/>
      <c r="E37" s="202"/>
      <c r="F37" s="202"/>
      <c r="G37" s="147" t="s">
        <v>229</v>
      </c>
      <c r="H37" s="203"/>
      <c r="I37" s="203"/>
      <c r="J37" s="204"/>
      <c r="K37" s="149" t="s">
        <v>229</v>
      </c>
      <c r="L37" s="74"/>
      <c r="M37" s="39" t="str">
        <f>Cadastro!C37</f>
        <v>-</v>
      </c>
      <c r="P37" s="97"/>
    </row>
    <row r="38" spans="3:19" ht="35.1" customHeight="1">
      <c r="C38" s="209"/>
      <c r="D38" s="201"/>
      <c r="E38" s="202"/>
      <c r="F38" s="202"/>
      <c r="G38" s="147" t="s">
        <v>229</v>
      </c>
      <c r="H38" s="203"/>
      <c r="I38" s="203"/>
      <c r="J38" s="204"/>
      <c r="K38" s="149" t="s">
        <v>229</v>
      </c>
      <c r="L38" s="74"/>
      <c r="M38" s="39" t="str">
        <f>Cadastro!C38</f>
        <v>-</v>
      </c>
      <c r="P38" s="97"/>
    </row>
    <row r="39" spans="3:19" ht="35.1" customHeight="1">
      <c r="C39" s="209"/>
      <c r="D39" s="201"/>
      <c r="E39" s="202"/>
      <c r="F39" s="202"/>
      <c r="G39" s="147" t="s">
        <v>229</v>
      </c>
      <c r="H39" s="203"/>
      <c r="I39" s="203"/>
      <c r="J39" s="204"/>
      <c r="K39" s="149" t="s">
        <v>229</v>
      </c>
      <c r="L39" s="74"/>
      <c r="M39" s="39" t="str">
        <f>Cadastro!C39</f>
        <v>-</v>
      </c>
      <c r="P39" s="97"/>
    </row>
    <row r="40" spans="3:19" ht="35.1" customHeight="1">
      <c r="C40" s="200"/>
      <c r="D40" s="201"/>
      <c r="E40" s="202"/>
      <c r="F40" s="206"/>
      <c r="G40" s="146" t="s">
        <v>229</v>
      </c>
      <c r="H40" s="207"/>
      <c r="I40" s="207"/>
      <c r="J40" s="208"/>
      <c r="K40" s="149" t="s">
        <v>229</v>
      </c>
      <c r="L40" s="74"/>
      <c r="M40" s="39" t="str">
        <f>Cadastro!C40</f>
        <v>-</v>
      </c>
      <c r="P40" s="97"/>
    </row>
    <row r="41" spans="3:19" ht="35.1" customHeight="1">
      <c r="C41" s="200"/>
      <c r="D41" s="201"/>
      <c r="E41" s="202"/>
      <c r="F41" s="206"/>
      <c r="G41" s="146" t="s">
        <v>229</v>
      </c>
      <c r="H41" s="207"/>
      <c r="I41" s="207"/>
      <c r="J41" s="208"/>
      <c r="K41" s="149" t="s">
        <v>229</v>
      </c>
      <c r="L41" s="74"/>
      <c r="M41" s="39" t="str">
        <f>Cadastro!C41</f>
        <v>-</v>
      </c>
      <c r="P41" s="97"/>
    </row>
    <row r="42" spans="3:19" ht="35.1" customHeight="1">
      <c r="C42" s="209"/>
      <c r="D42" s="201"/>
      <c r="E42" s="202"/>
      <c r="F42" s="202"/>
      <c r="G42" s="147" t="s">
        <v>229</v>
      </c>
      <c r="H42" s="203"/>
      <c r="I42" s="203"/>
      <c r="J42" s="204"/>
      <c r="K42" s="149" t="s">
        <v>229</v>
      </c>
      <c r="L42" s="74"/>
      <c r="M42" s="39" t="str">
        <f>Cadastro!C42</f>
        <v>-</v>
      </c>
      <c r="P42" s="97"/>
    </row>
    <row r="43" spans="3:19" ht="35.1" customHeight="1">
      <c r="C43" s="209"/>
      <c r="D43" s="201"/>
      <c r="E43" s="202"/>
      <c r="F43" s="202"/>
      <c r="G43" s="147" t="s">
        <v>229</v>
      </c>
      <c r="H43" s="203"/>
      <c r="I43" s="203"/>
      <c r="J43" s="204"/>
      <c r="K43" s="149" t="s">
        <v>229</v>
      </c>
      <c r="L43" s="74"/>
      <c r="M43" s="39" t="str">
        <f>Cadastro!C43</f>
        <v>-</v>
      </c>
      <c r="P43" s="97"/>
    </row>
    <row r="44" spans="3:19" ht="35.1" customHeight="1">
      <c r="C44" s="209"/>
      <c r="D44" s="201"/>
      <c r="E44" s="202"/>
      <c r="F44" s="202"/>
      <c r="G44" s="147" t="s">
        <v>229</v>
      </c>
      <c r="H44" s="203"/>
      <c r="I44" s="203"/>
      <c r="J44" s="204"/>
      <c r="K44" s="149" t="s">
        <v>229</v>
      </c>
      <c r="L44" s="74"/>
      <c r="M44" s="39" t="str">
        <f>Cadastro!C44</f>
        <v>-</v>
      </c>
      <c r="P44" s="97"/>
    </row>
    <row r="45" spans="3:19" ht="35.1" customHeight="1">
      <c r="C45" s="200"/>
      <c r="D45" s="201"/>
      <c r="E45" s="202"/>
      <c r="F45" s="206"/>
      <c r="G45" s="146" t="s">
        <v>229</v>
      </c>
      <c r="H45" s="207"/>
      <c r="I45" s="207"/>
      <c r="J45" s="208"/>
      <c r="K45" s="149" t="s">
        <v>229</v>
      </c>
      <c r="L45" s="74"/>
      <c r="M45" s="39" t="str">
        <f>Cadastro!C45</f>
        <v>-</v>
      </c>
      <c r="P45" s="97"/>
    </row>
    <row r="46" spans="3:19" ht="35.1" customHeight="1">
      <c r="C46" s="200"/>
      <c r="D46" s="201"/>
      <c r="E46" s="202"/>
      <c r="F46" s="206"/>
      <c r="G46" s="146" t="s">
        <v>229</v>
      </c>
      <c r="H46" s="207"/>
      <c r="I46" s="207"/>
      <c r="J46" s="208"/>
      <c r="K46" s="149" t="s">
        <v>229</v>
      </c>
      <c r="L46" s="74"/>
      <c r="M46" s="39" t="str">
        <f>Cadastro!C46</f>
        <v>-</v>
      </c>
      <c r="P46" s="97"/>
    </row>
    <row r="47" spans="3:19" ht="35.1" customHeight="1">
      <c r="C47" s="209"/>
      <c r="D47" s="201"/>
      <c r="E47" s="202"/>
      <c r="F47" s="202"/>
      <c r="G47" s="147" t="s">
        <v>229</v>
      </c>
      <c r="H47" s="203"/>
      <c r="I47" s="203"/>
      <c r="J47" s="204"/>
      <c r="K47" s="149" t="s">
        <v>229</v>
      </c>
      <c r="L47" s="74"/>
      <c r="M47" s="39" t="str">
        <f>Cadastro!C47</f>
        <v>-</v>
      </c>
      <c r="P47" s="97"/>
    </row>
    <row r="48" spans="3:19" ht="35.1" customHeight="1">
      <c r="C48" s="209"/>
      <c r="D48" s="201"/>
      <c r="E48" s="202"/>
      <c r="F48" s="202"/>
      <c r="G48" s="147" t="s">
        <v>229</v>
      </c>
      <c r="H48" s="203"/>
      <c r="I48" s="203"/>
      <c r="J48" s="204"/>
      <c r="K48" s="149" t="s">
        <v>229</v>
      </c>
      <c r="L48" s="74"/>
      <c r="M48" s="39" t="str">
        <f>Cadastro!C48</f>
        <v>-</v>
      </c>
      <c r="P48" s="97"/>
    </row>
    <row r="49" spans="3:16" ht="35.1" customHeight="1">
      <c r="C49" s="209"/>
      <c r="D49" s="201"/>
      <c r="E49" s="202"/>
      <c r="F49" s="202"/>
      <c r="G49" s="147" t="s">
        <v>229</v>
      </c>
      <c r="H49" s="203"/>
      <c r="I49" s="203"/>
      <c r="J49" s="204"/>
      <c r="K49" s="149" t="s">
        <v>229</v>
      </c>
      <c r="L49" s="74"/>
      <c r="M49" s="39" t="str">
        <f>Cadastro!C49</f>
        <v>-</v>
      </c>
      <c r="P49" s="97"/>
    </row>
    <row r="50" spans="3:16" ht="35.1" customHeight="1">
      <c r="C50" s="200"/>
      <c r="D50" s="201"/>
      <c r="E50" s="202"/>
      <c r="F50" s="206"/>
      <c r="G50" s="146" t="s">
        <v>229</v>
      </c>
      <c r="H50" s="207"/>
      <c r="I50" s="207"/>
      <c r="J50" s="208"/>
      <c r="K50" s="149" t="s">
        <v>229</v>
      </c>
      <c r="L50" s="74"/>
      <c r="M50" s="39" t="str">
        <f>Cadastro!C50</f>
        <v>-</v>
      </c>
      <c r="P50" s="97"/>
    </row>
    <row r="51" spans="3:16" ht="35.1" customHeight="1">
      <c r="C51" s="200"/>
      <c r="D51" s="201"/>
      <c r="E51" s="202"/>
      <c r="F51" s="206"/>
      <c r="G51" s="146" t="s">
        <v>229</v>
      </c>
      <c r="H51" s="207"/>
      <c r="I51" s="207"/>
      <c r="J51" s="208"/>
      <c r="K51" s="149" t="s">
        <v>229</v>
      </c>
      <c r="L51" s="74"/>
      <c r="M51" s="39" t="str">
        <f>Cadastro!C51</f>
        <v>-</v>
      </c>
      <c r="P51" s="97"/>
    </row>
    <row r="52" spans="3:16" ht="35.1" customHeight="1">
      <c r="C52" s="209"/>
      <c r="D52" s="201"/>
      <c r="E52" s="202"/>
      <c r="F52" s="202"/>
      <c r="G52" s="147" t="s">
        <v>229</v>
      </c>
      <c r="H52" s="203"/>
      <c r="I52" s="203"/>
      <c r="J52" s="204"/>
      <c r="K52" s="149" t="s">
        <v>229</v>
      </c>
      <c r="L52" s="74"/>
      <c r="M52" s="39" t="str">
        <f>Cadastro!C52</f>
        <v>-</v>
      </c>
      <c r="P52" s="97"/>
    </row>
    <row r="53" spans="3:16" ht="35.1" customHeight="1">
      <c r="C53" s="209"/>
      <c r="D53" s="201"/>
      <c r="E53" s="202"/>
      <c r="F53" s="202"/>
      <c r="G53" s="147" t="s">
        <v>229</v>
      </c>
      <c r="H53" s="203"/>
      <c r="I53" s="203"/>
      <c r="J53" s="204"/>
      <c r="K53" s="149" t="s">
        <v>229</v>
      </c>
      <c r="L53" s="74"/>
      <c r="M53" s="39" t="str">
        <f>Cadastro!C53</f>
        <v>-</v>
      </c>
      <c r="P53" s="97"/>
    </row>
    <row r="54" spans="3:16" ht="35.1" customHeight="1">
      <c r="C54" s="209"/>
      <c r="D54" s="201"/>
      <c r="E54" s="202"/>
      <c r="F54" s="202"/>
      <c r="G54" s="147" t="s">
        <v>229</v>
      </c>
      <c r="H54" s="203"/>
      <c r="I54" s="203"/>
      <c r="J54" s="204"/>
      <c r="K54" s="149" t="s">
        <v>229</v>
      </c>
      <c r="L54" s="74"/>
      <c r="M54" s="39" t="str">
        <f>Cadastro!C54</f>
        <v>-</v>
      </c>
      <c r="P54" s="97"/>
    </row>
    <row r="55" spans="3:16" ht="35.1" customHeight="1">
      <c r="C55" s="200"/>
      <c r="D55" s="201"/>
      <c r="E55" s="202"/>
      <c r="F55" s="206"/>
      <c r="G55" s="146" t="s">
        <v>229</v>
      </c>
      <c r="H55" s="207"/>
      <c r="I55" s="207"/>
      <c r="J55" s="208"/>
      <c r="K55" s="149" t="s">
        <v>229</v>
      </c>
      <c r="L55" s="74"/>
      <c r="M55" s="39" t="str">
        <f>Cadastro!C55</f>
        <v>-</v>
      </c>
      <c r="P55" s="97"/>
    </row>
    <row r="56" spans="3:16" ht="35.1" customHeight="1">
      <c r="C56" s="200"/>
      <c r="D56" s="201"/>
      <c r="E56" s="202"/>
      <c r="F56" s="206"/>
      <c r="G56" s="146" t="s">
        <v>229</v>
      </c>
      <c r="H56" s="207"/>
      <c r="I56" s="207"/>
      <c r="J56" s="208"/>
      <c r="K56" s="149" t="s">
        <v>229</v>
      </c>
      <c r="L56" s="74"/>
      <c r="P56" s="97"/>
    </row>
    <row r="57" spans="3:16" ht="35.1" customHeight="1">
      <c r="C57" s="209"/>
      <c r="D57" s="201"/>
      <c r="E57" s="202"/>
      <c r="F57" s="202"/>
      <c r="G57" s="147" t="s">
        <v>229</v>
      </c>
      <c r="H57" s="203"/>
      <c r="I57" s="203"/>
      <c r="J57" s="204"/>
      <c r="K57" s="149" t="s">
        <v>229</v>
      </c>
      <c r="L57" s="74"/>
      <c r="P57" s="97"/>
    </row>
    <row r="58" spans="3:16" ht="35.1" customHeight="1">
      <c r="C58" s="209"/>
      <c r="D58" s="201"/>
      <c r="E58" s="202"/>
      <c r="F58" s="202"/>
      <c r="G58" s="147" t="s">
        <v>229</v>
      </c>
      <c r="H58" s="203"/>
      <c r="I58" s="203"/>
      <c r="J58" s="204"/>
      <c r="K58" s="149" t="s">
        <v>229</v>
      </c>
      <c r="L58" s="74"/>
      <c r="P58" s="97"/>
    </row>
    <row r="59" spans="3:16" ht="35.1" customHeight="1">
      <c r="C59" s="209"/>
      <c r="D59" s="201"/>
      <c r="E59" s="202"/>
      <c r="F59" s="202"/>
      <c r="G59" s="147" t="s">
        <v>229</v>
      </c>
      <c r="H59" s="203"/>
      <c r="I59" s="203"/>
      <c r="J59" s="204"/>
      <c r="K59" s="149" t="s">
        <v>229</v>
      </c>
      <c r="L59" s="74"/>
      <c r="P59" s="97"/>
    </row>
    <row r="60" spans="3:16" ht="35.1" customHeight="1">
      <c r="C60" s="200"/>
      <c r="D60" s="201"/>
      <c r="E60" s="202"/>
      <c r="F60" s="206"/>
      <c r="G60" s="146" t="s">
        <v>229</v>
      </c>
      <c r="H60" s="207"/>
      <c r="I60" s="207"/>
      <c r="J60" s="208"/>
      <c r="K60" s="149" t="s">
        <v>229</v>
      </c>
      <c r="L60" s="74"/>
      <c r="P60" s="97"/>
    </row>
    <row r="61" spans="3:16" ht="35.1" customHeight="1">
      <c r="C61" s="200"/>
      <c r="D61" s="201"/>
      <c r="E61" s="202"/>
      <c r="F61" s="206"/>
      <c r="G61" s="146" t="s">
        <v>229</v>
      </c>
      <c r="H61" s="207"/>
      <c r="I61" s="207"/>
      <c r="J61" s="208"/>
      <c r="K61" s="149" t="s">
        <v>229</v>
      </c>
      <c r="L61" s="74"/>
      <c r="P61" s="97"/>
    </row>
    <row r="62" spans="3:16" ht="35.1" customHeight="1">
      <c r="C62" s="209"/>
      <c r="D62" s="201"/>
      <c r="E62" s="202"/>
      <c r="F62" s="202"/>
      <c r="G62" s="147" t="s">
        <v>229</v>
      </c>
      <c r="H62" s="203"/>
      <c r="I62" s="203"/>
      <c r="J62" s="204"/>
      <c r="K62" s="149" t="s">
        <v>229</v>
      </c>
      <c r="L62" s="74"/>
      <c r="P62" s="97"/>
    </row>
    <row r="63" spans="3:16" ht="35.1" customHeight="1">
      <c r="C63" s="209"/>
      <c r="D63" s="201"/>
      <c r="E63" s="202"/>
      <c r="F63" s="202"/>
      <c r="G63" s="147" t="s">
        <v>229</v>
      </c>
      <c r="H63" s="203"/>
      <c r="I63" s="203"/>
      <c r="J63" s="204"/>
      <c r="K63" s="149" t="s">
        <v>229</v>
      </c>
      <c r="L63" s="74"/>
      <c r="P63" s="97"/>
    </row>
    <row r="64" spans="3:16" ht="35.1" customHeight="1">
      <c r="C64" s="209"/>
      <c r="D64" s="201"/>
      <c r="E64" s="202"/>
      <c r="F64" s="202"/>
      <c r="G64" s="147" t="s">
        <v>229</v>
      </c>
      <c r="H64" s="203"/>
      <c r="I64" s="203"/>
      <c r="J64" s="204"/>
      <c r="K64" s="149" t="s">
        <v>229</v>
      </c>
      <c r="L64" s="74"/>
      <c r="P64" s="97"/>
    </row>
    <row r="65" spans="3:16" ht="35.1" customHeight="1">
      <c r="C65" s="200"/>
      <c r="D65" s="201"/>
      <c r="E65" s="202"/>
      <c r="F65" s="206"/>
      <c r="G65" s="146" t="s">
        <v>229</v>
      </c>
      <c r="H65" s="207"/>
      <c r="I65" s="207"/>
      <c r="J65" s="208"/>
      <c r="K65" s="149" t="s">
        <v>229</v>
      </c>
      <c r="L65" s="74"/>
      <c r="P65" s="97"/>
    </row>
    <row r="66" spans="3:16" ht="35.1" customHeight="1">
      <c r="C66" s="200"/>
      <c r="D66" s="201"/>
      <c r="E66" s="202"/>
      <c r="F66" s="206"/>
      <c r="G66" s="146" t="s">
        <v>229</v>
      </c>
      <c r="H66" s="207"/>
      <c r="I66" s="207"/>
      <c r="J66" s="208"/>
      <c r="K66" s="149" t="s">
        <v>229</v>
      </c>
      <c r="L66" s="74"/>
      <c r="P66" s="97"/>
    </row>
    <row r="67" spans="3:16" ht="35.1" customHeight="1">
      <c r="C67" s="209"/>
      <c r="D67" s="201"/>
      <c r="E67" s="202"/>
      <c r="F67" s="202"/>
      <c r="G67" s="147" t="s">
        <v>229</v>
      </c>
      <c r="H67" s="203"/>
      <c r="I67" s="203"/>
      <c r="J67" s="204"/>
      <c r="K67" s="149" t="s">
        <v>229</v>
      </c>
      <c r="L67" s="74"/>
      <c r="P67" s="97"/>
    </row>
    <row r="68" spans="3:16" ht="35.1" customHeight="1">
      <c r="C68" s="209"/>
      <c r="D68" s="201"/>
      <c r="E68" s="202"/>
      <c r="F68" s="202"/>
      <c r="G68" s="147" t="s">
        <v>229</v>
      </c>
      <c r="H68" s="203"/>
      <c r="I68" s="203"/>
      <c r="J68" s="204"/>
      <c r="K68" s="149" t="s">
        <v>229</v>
      </c>
      <c r="L68" s="74"/>
      <c r="P68" s="97"/>
    </row>
    <row r="69" spans="3:16" ht="35.1" customHeight="1">
      <c r="C69" s="209"/>
      <c r="D69" s="201"/>
      <c r="E69" s="202"/>
      <c r="F69" s="202"/>
      <c r="G69" s="147" t="s">
        <v>229</v>
      </c>
      <c r="H69" s="203"/>
      <c r="I69" s="203"/>
      <c r="J69" s="204"/>
      <c r="K69" s="149" t="s">
        <v>229</v>
      </c>
      <c r="L69" s="74"/>
      <c r="P69" s="97"/>
    </row>
    <row r="70" spans="3:16" ht="35.1" customHeight="1">
      <c r="C70" s="200"/>
      <c r="D70" s="201"/>
      <c r="E70" s="202"/>
      <c r="F70" s="206"/>
      <c r="G70" s="146" t="s">
        <v>229</v>
      </c>
      <c r="H70" s="207"/>
      <c r="I70" s="207"/>
      <c r="J70" s="208"/>
      <c r="K70" s="149" t="s">
        <v>229</v>
      </c>
      <c r="L70" s="74"/>
      <c r="P70" s="97"/>
    </row>
    <row r="71" spans="3:16" ht="35.1" customHeight="1">
      <c r="C71" s="200"/>
      <c r="D71" s="201"/>
      <c r="E71" s="202"/>
      <c r="F71" s="206"/>
      <c r="G71" s="146" t="s">
        <v>229</v>
      </c>
      <c r="H71" s="207"/>
      <c r="I71" s="207"/>
      <c r="J71" s="208"/>
      <c r="K71" s="149" t="s">
        <v>229</v>
      </c>
      <c r="L71" s="74"/>
      <c r="P71" s="97"/>
    </row>
    <row r="72" spans="3:16" ht="35.1" customHeight="1">
      <c r="C72" s="209"/>
      <c r="D72" s="201"/>
      <c r="E72" s="202"/>
      <c r="F72" s="202"/>
      <c r="G72" s="147" t="s">
        <v>229</v>
      </c>
      <c r="H72" s="203"/>
      <c r="I72" s="203"/>
      <c r="J72" s="204"/>
      <c r="K72" s="149" t="s">
        <v>229</v>
      </c>
      <c r="L72" s="74"/>
      <c r="P72" s="97"/>
    </row>
    <row r="73" spans="3:16" ht="35.1" customHeight="1">
      <c r="C73" s="209"/>
      <c r="D73" s="201"/>
      <c r="E73" s="202"/>
      <c r="F73" s="202"/>
      <c r="G73" s="147" t="s">
        <v>229</v>
      </c>
      <c r="H73" s="203"/>
      <c r="I73" s="203"/>
      <c r="J73" s="204"/>
      <c r="K73" s="149" t="s">
        <v>229</v>
      </c>
      <c r="L73" s="74"/>
      <c r="P73" s="97"/>
    </row>
    <row r="74" spans="3:16" ht="35.1" customHeight="1">
      <c r="C74" s="209"/>
      <c r="D74" s="201"/>
      <c r="E74" s="202"/>
      <c r="F74" s="202"/>
      <c r="G74" s="147" t="s">
        <v>229</v>
      </c>
      <c r="H74" s="203"/>
      <c r="I74" s="203"/>
      <c r="J74" s="204"/>
      <c r="K74" s="149" t="s">
        <v>229</v>
      </c>
      <c r="L74" s="74"/>
      <c r="P74" s="97"/>
    </row>
    <row r="75" spans="3:16" ht="35.1" customHeight="1">
      <c r="C75" s="200"/>
      <c r="D75" s="201"/>
      <c r="E75" s="202"/>
      <c r="F75" s="206"/>
      <c r="G75" s="146" t="s">
        <v>229</v>
      </c>
      <c r="H75" s="207"/>
      <c r="I75" s="207"/>
      <c r="J75" s="208"/>
      <c r="K75" s="149" t="s">
        <v>229</v>
      </c>
      <c r="L75" s="74"/>
      <c r="P75" s="97"/>
    </row>
    <row r="76" spans="3:16" ht="35.1" customHeight="1">
      <c r="C76" s="200"/>
      <c r="D76" s="201"/>
      <c r="E76" s="202"/>
      <c r="F76" s="206"/>
      <c r="G76" s="146" t="s">
        <v>229</v>
      </c>
      <c r="H76" s="207"/>
      <c r="I76" s="207"/>
      <c r="J76" s="208"/>
      <c r="K76" s="149" t="s">
        <v>229</v>
      </c>
      <c r="L76" s="74"/>
      <c r="P76" s="97"/>
    </row>
    <row r="77" spans="3:16" ht="35.1" customHeight="1">
      <c r="C77" s="209"/>
      <c r="D77" s="201"/>
      <c r="E77" s="202"/>
      <c r="F77" s="202"/>
      <c r="G77" s="147" t="s">
        <v>229</v>
      </c>
      <c r="H77" s="203"/>
      <c r="I77" s="203"/>
      <c r="J77" s="204"/>
      <c r="K77" s="149" t="s">
        <v>229</v>
      </c>
      <c r="L77" s="74"/>
      <c r="P77" s="97"/>
    </row>
    <row r="78" spans="3:16" ht="35.1" customHeight="1">
      <c r="C78" s="209"/>
      <c r="D78" s="201"/>
      <c r="E78" s="202"/>
      <c r="F78" s="202"/>
      <c r="G78" s="147" t="s">
        <v>229</v>
      </c>
      <c r="H78" s="203"/>
      <c r="I78" s="203"/>
      <c r="J78" s="204"/>
      <c r="K78" s="149" t="s">
        <v>229</v>
      </c>
      <c r="L78" s="74"/>
      <c r="P78" s="97"/>
    </row>
    <row r="79" spans="3:16" ht="35.1" customHeight="1">
      <c r="C79" s="209"/>
      <c r="D79" s="201"/>
      <c r="E79" s="202"/>
      <c r="F79" s="202"/>
      <c r="G79" s="147" t="s">
        <v>229</v>
      </c>
      <c r="H79" s="203"/>
      <c r="I79" s="203"/>
      <c r="J79" s="204"/>
      <c r="K79" s="149" t="s">
        <v>229</v>
      </c>
      <c r="L79" s="74"/>
      <c r="P79" s="97"/>
    </row>
    <row r="80" spans="3:16" ht="35.1" customHeight="1">
      <c r="C80" s="200"/>
      <c r="D80" s="201"/>
      <c r="E80" s="202"/>
      <c r="F80" s="206"/>
      <c r="G80" s="146" t="s">
        <v>229</v>
      </c>
      <c r="H80" s="207"/>
      <c r="I80" s="207"/>
      <c r="J80" s="208"/>
      <c r="K80" s="149" t="s">
        <v>229</v>
      </c>
      <c r="L80" s="74"/>
      <c r="P80" s="97"/>
    </row>
    <row r="81" spans="3:16" ht="35.1" customHeight="1">
      <c r="C81" s="200"/>
      <c r="D81" s="201"/>
      <c r="E81" s="202"/>
      <c r="F81" s="206"/>
      <c r="G81" s="146" t="s">
        <v>229</v>
      </c>
      <c r="H81" s="207"/>
      <c r="I81" s="207"/>
      <c r="J81" s="208"/>
      <c r="K81" s="149" t="s">
        <v>229</v>
      </c>
      <c r="L81" s="74"/>
      <c r="P81" s="97"/>
    </row>
    <row r="82" spans="3:16" ht="35.1" customHeight="1">
      <c r="C82" s="209"/>
      <c r="D82" s="201"/>
      <c r="E82" s="202"/>
      <c r="F82" s="202"/>
      <c r="G82" s="147" t="s">
        <v>229</v>
      </c>
      <c r="H82" s="203"/>
      <c r="I82" s="203"/>
      <c r="J82" s="204"/>
      <c r="K82" s="149" t="s">
        <v>229</v>
      </c>
      <c r="L82" s="74"/>
      <c r="P82" s="97"/>
    </row>
    <row r="83" spans="3:16" ht="35.1" customHeight="1">
      <c r="C83" s="209"/>
      <c r="D83" s="201"/>
      <c r="E83" s="202"/>
      <c r="F83" s="202"/>
      <c r="G83" s="147" t="s">
        <v>229</v>
      </c>
      <c r="H83" s="203"/>
      <c r="I83" s="203"/>
      <c r="J83" s="204"/>
      <c r="K83" s="149" t="s">
        <v>229</v>
      </c>
      <c r="L83" s="74"/>
      <c r="P83" s="97"/>
    </row>
    <row r="84" spans="3:16" ht="35.1" customHeight="1">
      <c r="C84" s="209"/>
      <c r="D84" s="201"/>
      <c r="E84" s="202"/>
      <c r="F84" s="202"/>
      <c r="G84" s="147" t="s">
        <v>229</v>
      </c>
      <c r="H84" s="203"/>
      <c r="I84" s="203"/>
      <c r="J84" s="204"/>
      <c r="K84" s="149" t="s">
        <v>229</v>
      </c>
      <c r="L84" s="74"/>
      <c r="P84" s="97"/>
    </row>
    <row r="85" spans="3:16" ht="35.1" customHeight="1">
      <c r="C85" s="200"/>
      <c r="D85" s="201"/>
      <c r="E85" s="202"/>
      <c r="F85" s="206"/>
      <c r="G85" s="146" t="s">
        <v>229</v>
      </c>
      <c r="H85" s="207"/>
      <c r="I85" s="207"/>
      <c r="J85" s="208"/>
      <c r="K85" s="149" t="s">
        <v>229</v>
      </c>
      <c r="L85" s="74"/>
      <c r="P85" s="97"/>
    </row>
    <row r="86" spans="3:16" ht="35.1" customHeight="1">
      <c r="C86" s="200"/>
      <c r="D86" s="201"/>
      <c r="E86" s="202"/>
      <c r="F86" s="206"/>
      <c r="G86" s="146" t="s">
        <v>229</v>
      </c>
      <c r="H86" s="207"/>
      <c r="I86" s="207"/>
      <c r="J86" s="208"/>
      <c r="K86" s="149" t="s">
        <v>229</v>
      </c>
      <c r="L86" s="74"/>
      <c r="P86" s="97"/>
    </row>
    <row r="87" spans="3:16" ht="35.1" customHeight="1">
      <c r="C87" s="209"/>
      <c r="D87" s="201"/>
      <c r="E87" s="202"/>
      <c r="F87" s="202"/>
      <c r="G87" s="147" t="s">
        <v>229</v>
      </c>
      <c r="H87" s="203"/>
      <c r="I87" s="203"/>
      <c r="J87" s="204"/>
      <c r="K87" s="149" t="s">
        <v>229</v>
      </c>
      <c r="L87" s="74"/>
      <c r="P87" s="97"/>
    </row>
    <row r="88" spans="3:16" ht="35.1" customHeight="1">
      <c r="C88" s="209"/>
      <c r="D88" s="201"/>
      <c r="E88" s="202"/>
      <c r="F88" s="202"/>
      <c r="G88" s="147" t="s">
        <v>229</v>
      </c>
      <c r="H88" s="203"/>
      <c r="I88" s="203"/>
      <c r="J88" s="204"/>
      <c r="K88" s="149" t="s">
        <v>229</v>
      </c>
      <c r="L88" s="74"/>
      <c r="P88" s="97"/>
    </row>
    <row r="89" spans="3:16" ht="35.1" customHeight="1">
      <c r="C89" s="209"/>
      <c r="D89" s="201"/>
      <c r="E89" s="202"/>
      <c r="F89" s="202"/>
      <c r="G89" s="147" t="s">
        <v>229</v>
      </c>
      <c r="H89" s="203"/>
      <c r="I89" s="203"/>
      <c r="J89" s="204"/>
      <c r="K89" s="149" t="s">
        <v>229</v>
      </c>
      <c r="L89" s="74"/>
      <c r="P89" s="97"/>
    </row>
    <row r="90" spans="3:16" ht="35.1" customHeight="1">
      <c r="C90" s="200"/>
      <c r="D90" s="201"/>
      <c r="E90" s="202"/>
      <c r="F90" s="206"/>
      <c r="G90" s="146" t="s">
        <v>229</v>
      </c>
      <c r="H90" s="207"/>
      <c r="I90" s="207"/>
      <c r="J90" s="208"/>
      <c r="K90" s="149" t="s">
        <v>229</v>
      </c>
      <c r="L90" s="74"/>
      <c r="P90" s="97"/>
    </row>
    <row r="91" spans="3:16" ht="35.1" customHeight="1">
      <c r="C91" s="200"/>
      <c r="D91" s="201"/>
      <c r="E91" s="202"/>
      <c r="F91" s="206"/>
      <c r="G91" s="146" t="s">
        <v>229</v>
      </c>
      <c r="H91" s="207"/>
      <c r="I91" s="207"/>
      <c r="J91" s="208"/>
      <c r="K91" s="149" t="s">
        <v>229</v>
      </c>
      <c r="L91" s="74"/>
      <c r="P91" s="97"/>
    </row>
    <row r="92" spans="3:16" ht="35.1" customHeight="1">
      <c r="C92" s="209"/>
      <c r="D92" s="201"/>
      <c r="E92" s="202"/>
      <c r="F92" s="202"/>
      <c r="G92" s="147" t="s">
        <v>229</v>
      </c>
      <c r="H92" s="203"/>
      <c r="I92" s="203"/>
      <c r="J92" s="204"/>
      <c r="K92" s="149" t="s">
        <v>229</v>
      </c>
      <c r="L92" s="74"/>
      <c r="P92" s="97"/>
    </row>
    <row r="93" spans="3:16" ht="35.1" customHeight="1">
      <c r="C93" s="209"/>
      <c r="D93" s="201"/>
      <c r="E93" s="202"/>
      <c r="F93" s="202"/>
      <c r="G93" s="147" t="s">
        <v>229</v>
      </c>
      <c r="H93" s="203"/>
      <c r="I93" s="203"/>
      <c r="J93" s="204"/>
      <c r="K93" s="149" t="s">
        <v>229</v>
      </c>
      <c r="L93" s="74"/>
      <c r="P93" s="97"/>
    </row>
    <row r="94" spans="3:16" ht="35.1" customHeight="1">
      <c r="C94" s="209"/>
      <c r="D94" s="201"/>
      <c r="E94" s="202"/>
      <c r="F94" s="202"/>
      <c r="G94" s="147" t="s">
        <v>229</v>
      </c>
      <c r="H94" s="203"/>
      <c r="I94" s="203"/>
      <c r="J94" s="204"/>
      <c r="K94" s="149" t="s">
        <v>229</v>
      </c>
      <c r="L94" s="74"/>
      <c r="P94" s="97"/>
    </row>
    <row r="95" spans="3:16" ht="35.1" customHeight="1">
      <c r="C95" s="200"/>
      <c r="D95" s="201"/>
      <c r="E95" s="202"/>
      <c r="F95" s="206"/>
      <c r="G95" s="146" t="s">
        <v>229</v>
      </c>
      <c r="H95" s="207"/>
      <c r="I95" s="207"/>
      <c r="J95" s="208"/>
      <c r="K95" s="149" t="s">
        <v>229</v>
      </c>
      <c r="L95" s="74"/>
      <c r="P95" s="97"/>
    </row>
    <row r="96" spans="3:16" ht="35.1" customHeight="1">
      <c r="C96" s="200"/>
      <c r="D96" s="201"/>
      <c r="E96" s="202"/>
      <c r="F96" s="206"/>
      <c r="G96" s="146" t="s">
        <v>229</v>
      </c>
      <c r="H96" s="207"/>
      <c r="I96" s="207"/>
      <c r="J96" s="208"/>
      <c r="K96" s="149" t="s">
        <v>229</v>
      </c>
      <c r="L96" s="74"/>
      <c r="P96" s="97"/>
    </row>
    <row r="97" spans="3:16" ht="35.1" customHeight="1">
      <c r="C97" s="209"/>
      <c r="D97" s="201"/>
      <c r="E97" s="202"/>
      <c r="F97" s="202"/>
      <c r="G97" s="147" t="s">
        <v>229</v>
      </c>
      <c r="H97" s="203"/>
      <c r="I97" s="203"/>
      <c r="J97" s="204"/>
      <c r="K97" s="149" t="s">
        <v>229</v>
      </c>
      <c r="L97" s="74"/>
      <c r="P97" s="97"/>
    </row>
    <row r="98" spans="3:16" ht="35.1" customHeight="1">
      <c r="C98" s="209"/>
      <c r="D98" s="201"/>
      <c r="E98" s="202"/>
      <c r="F98" s="202"/>
      <c r="G98" s="147" t="s">
        <v>229</v>
      </c>
      <c r="H98" s="203"/>
      <c r="I98" s="203"/>
      <c r="J98" s="204"/>
      <c r="K98" s="149" t="s">
        <v>229</v>
      </c>
      <c r="L98" s="74"/>
      <c r="P98" s="97"/>
    </row>
    <row r="99" spans="3:16" ht="35.1" customHeight="1">
      <c r="C99" s="209"/>
      <c r="D99" s="201"/>
      <c r="E99" s="202"/>
      <c r="F99" s="202"/>
      <c r="G99" s="147" t="s">
        <v>229</v>
      </c>
      <c r="H99" s="203"/>
      <c r="I99" s="203"/>
      <c r="J99" s="204"/>
      <c r="K99" s="149" t="s">
        <v>229</v>
      </c>
      <c r="L99" s="74"/>
      <c r="P99" s="97"/>
    </row>
    <row r="100" spans="3:16" ht="35.1" customHeight="1">
      <c r="C100" s="200"/>
      <c r="D100" s="201"/>
      <c r="E100" s="202"/>
      <c r="F100" s="206"/>
      <c r="G100" s="146" t="s">
        <v>229</v>
      </c>
      <c r="H100" s="207"/>
      <c r="I100" s="207"/>
      <c r="J100" s="208"/>
      <c r="K100" s="149" t="s">
        <v>229</v>
      </c>
      <c r="L100" s="74"/>
      <c r="P100" s="97"/>
    </row>
    <row r="101" spans="3:16" ht="35.1" customHeight="1">
      <c r="C101" s="200"/>
      <c r="D101" s="201"/>
      <c r="E101" s="202"/>
      <c r="F101" s="206"/>
      <c r="G101" s="146" t="s">
        <v>229</v>
      </c>
      <c r="H101" s="207"/>
      <c r="I101" s="207"/>
      <c r="J101" s="208"/>
      <c r="K101" s="149" t="s">
        <v>229</v>
      </c>
      <c r="L101" s="74"/>
      <c r="P101" s="97"/>
    </row>
    <row r="102" spans="3:16" ht="35.1" customHeight="1">
      <c r="C102" s="209"/>
      <c r="D102" s="201"/>
      <c r="E102" s="202"/>
      <c r="F102" s="202"/>
      <c r="G102" s="147" t="s">
        <v>229</v>
      </c>
      <c r="H102" s="203"/>
      <c r="I102" s="203"/>
      <c r="J102" s="204"/>
      <c r="K102" s="149" t="s">
        <v>229</v>
      </c>
      <c r="L102" s="74"/>
      <c r="P102" s="97"/>
    </row>
    <row r="103" spans="3:16" ht="35.1" customHeight="1">
      <c r="C103" s="209"/>
      <c r="D103" s="201"/>
      <c r="E103" s="202"/>
      <c r="F103" s="202"/>
      <c r="G103" s="147" t="s">
        <v>229</v>
      </c>
      <c r="H103" s="203"/>
      <c r="I103" s="203"/>
      <c r="J103" s="204"/>
      <c r="K103" s="149" t="s">
        <v>229</v>
      </c>
      <c r="L103" s="74"/>
      <c r="P103" s="97"/>
    </row>
    <row r="104" spans="3:16" ht="35.1" customHeight="1">
      <c r="C104" s="209"/>
      <c r="D104" s="201"/>
      <c r="E104" s="202"/>
      <c r="F104" s="202"/>
      <c r="G104" s="147" t="s">
        <v>229</v>
      </c>
      <c r="H104" s="203"/>
      <c r="I104" s="203"/>
      <c r="J104" s="204"/>
      <c r="K104" s="149" t="s">
        <v>229</v>
      </c>
      <c r="L104" s="74"/>
      <c r="P104" s="97"/>
    </row>
    <row r="105" spans="3:16" ht="35.1" customHeight="1">
      <c r="C105" s="200"/>
      <c r="D105" s="201"/>
      <c r="E105" s="202"/>
      <c r="F105" s="206"/>
      <c r="G105" s="146" t="s">
        <v>229</v>
      </c>
      <c r="H105" s="207"/>
      <c r="I105" s="207"/>
      <c r="J105" s="208"/>
      <c r="K105" s="149" t="s">
        <v>229</v>
      </c>
      <c r="L105" s="74"/>
      <c r="P105" s="97"/>
    </row>
    <row r="106" spans="3:16" ht="35.1" customHeight="1">
      <c r="C106" s="200"/>
      <c r="D106" s="201"/>
      <c r="E106" s="202"/>
      <c r="F106" s="206"/>
      <c r="G106" s="146" t="s">
        <v>229</v>
      </c>
      <c r="H106" s="207"/>
      <c r="I106" s="207"/>
      <c r="J106" s="208"/>
      <c r="K106" s="149" t="s">
        <v>229</v>
      </c>
      <c r="L106" s="74"/>
      <c r="P106" s="97"/>
    </row>
    <row r="107" spans="3:16" ht="35.1" customHeight="1">
      <c r="C107" s="209"/>
      <c r="D107" s="201"/>
      <c r="E107" s="202"/>
      <c r="F107" s="202"/>
      <c r="G107" s="147" t="s">
        <v>229</v>
      </c>
      <c r="H107" s="203"/>
      <c r="I107" s="203"/>
      <c r="J107" s="204"/>
      <c r="K107" s="149" t="s">
        <v>229</v>
      </c>
      <c r="L107" s="74"/>
      <c r="P107" s="97"/>
    </row>
    <row r="108" spans="3:16" ht="35.1" customHeight="1">
      <c r="C108" s="209"/>
      <c r="D108" s="201"/>
      <c r="E108" s="202"/>
      <c r="F108" s="202"/>
      <c r="G108" s="147" t="s">
        <v>229</v>
      </c>
      <c r="H108" s="203"/>
      <c r="I108" s="203"/>
      <c r="J108" s="204"/>
      <c r="K108" s="149" t="s">
        <v>229</v>
      </c>
      <c r="L108" s="74"/>
      <c r="P108" s="97"/>
    </row>
    <row r="109" spans="3:16" ht="35.1" customHeight="1">
      <c r="C109" s="209"/>
      <c r="D109" s="201"/>
      <c r="E109" s="202"/>
      <c r="F109" s="202"/>
      <c r="G109" s="147" t="s">
        <v>229</v>
      </c>
      <c r="H109" s="203"/>
      <c r="I109" s="203"/>
      <c r="J109" s="204"/>
      <c r="K109" s="149" t="s">
        <v>229</v>
      </c>
      <c r="L109" s="74"/>
      <c r="P109" s="97"/>
    </row>
    <row r="110" spans="3:16" ht="35.1" customHeight="1">
      <c r="C110" s="200"/>
      <c r="D110" s="201"/>
      <c r="E110" s="202"/>
      <c r="F110" s="206"/>
      <c r="G110" s="146" t="s">
        <v>229</v>
      </c>
      <c r="H110" s="207"/>
      <c r="I110" s="207"/>
      <c r="J110" s="208"/>
      <c r="K110" s="149" t="s">
        <v>229</v>
      </c>
      <c r="L110" s="74"/>
      <c r="P110" s="97"/>
    </row>
    <row r="111" spans="3:16" ht="35.1" customHeight="1">
      <c r="C111" s="200"/>
      <c r="D111" s="201"/>
      <c r="E111" s="202"/>
      <c r="F111" s="206"/>
      <c r="G111" s="146" t="s">
        <v>229</v>
      </c>
      <c r="H111" s="207"/>
      <c r="I111" s="207"/>
      <c r="J111" s="208"/>
      <c r="K111" s="149" t="s">
        <v>229</v>
      </c>
      <c r="L111" s="74"/>
      <c r="P111" s="97"/>
    </row>
    <row r="112" spans="3:16" ht="35.1" customHeight="1">
      <c r="C112" s="209"/>
      <c r="D112" s="201"/>
      <c r="E112" s="202"/>
      <c r="F112" s="202"/>
      <c r="G112" s="147" t="s">
        <v>229</v>
      </c>
      <c r="H112" s="203"/>
      <c r="I112" s="203"/>
      <c r="J112" s="204"/>
      <c r="K112" s="149" t="s">
        <v>229</v>
      </c>
      <c r="L112" s="74"/>
      <c r="P112" s="97"/>
    </row>
    <row r="113" spans="3:16" ht="35.1" customHeight="1">
      <c r="C113" s="209"/>
      <c r="D113" s="201"/>
      <c r="E113" s="202"/>
      <c r="F113" s="202"/>
      <c r="G113" s="147" t="s">
        <v>229</v>
      </c>
      <c r="H113" s="203"/>
      <c r="I113" s="203"/>
      <c r="J113" s="204"/>
      <c r="K113" s="149" t="s">
        <v>229</v>
      </c>
      <c r="L113" s="74"/>
      <c r="P113" s="97"/>
    </row>
    <row r="114" spans="3:16" ht="35.1" customHeight="1">
      <c r="C114" s="209"/>
      <c r="D114" s="201"/>
      <c r="E114" s="202"/>
      <c r="F114" s="202"/>
      <c r="G114" s="147" t="s">
        <v>229</v>
      </c>
      <c r="H114" s="203"/>
      <c r="I114" s="203"/>
      <c r="J114" s="204"/>
      <c r="K114" s="149" t="s">
        <v>229</v>
      </c>
      <c r="L114" s="74"/>
      <c r="P114" s="97"/>
    </row>
    <row r="115" spans="3:16" ht="35.1" customHeight="1">
      <c r="C115" s="200"/>
      <c r="D115" s="201"/>
      <c r="E115" s="202"/>
      <c r="F115" s="206"/>
      <c r="G115" s="146" t="s">
        <v>229</v>
      </c>
      <c r="H115" s="207"/>
      <c r="I115" s="207"/>
      <c r="J115" s="208"/>
      <c r="K115" s="149" t="s">
        <v>229</v>
      </c>
      <c r="L115" s="74"/>
      <c r="P115" s="97"/>
    </row>
    <row r="116" spans="3:16" ht="35.1" customHeight="1">
      <c r="C116" s="200"/>
      <c r="D116" s="201"/>
      <c r="E116" s="202"/>
      <c r="F116" s="206"/>
      <c r="G116" s="146" t="s">
        <v>229</v>
      </c>
      <c r="H116" s="207"/>
      <c r="I116" s="207"/>
      <c r="J116" s="208"/>
      <c r="K116" s="149" t="s">
        <v>229</v>
      </c>
      <c r="L116" s="74"/>
      <c r="P116" s="97"/>
    </row>
    <row r="117" spans="3:16" ht="35.1" customHeight="1">
      <c r="C117" s="209"/>
      <c r="D117" s="201"/>
      <c r="E117" s="202"/>
      <c r="F117" s="202"/>
      <c r="G117" s="147" t="s">
        <v>229</v>
      </c>
      <c r="H117" s="203"/>
      <c r="I117" s="203"/>
      <c r="J117" s="204"/>
      <c r="K117" s="149" t="s">
        <v>229</v>
      </c>
      <c r="L117" s="74"/>
      <c r="P117" s="97"/>
    </row>
    <row r="118" spans="3:16" ht="35.1" customHeight="1">
      <c r="C118" s="209"/>
      <c r="D118" s="201"/>
      <c r="E118" s="202"/>
      <c r="F118" s="202"/>
      <c r="G118" s="147" t="s">
        <v>229</v>
      </c>
      <c r="H118" s="203"/>
      <c r="I118" s="203"/>
      <c r="J118" s="204"/>
      <c r="K118" s="149" t="s">
        <v>229</v>
      </c>
      <c r="L118" s="74"/>
      <c r="P118" s="97"/>
    </row>
    <row r="119" spans="3:16" ht="35.1" customHeight="1">
      <c r="C119" s="209"/>
      <c r="D119" s="201"/>
      <c r="E119" s="202"/>
      <c r="F119" s="202"/>
      <c r="G119" s="147" t="s">
        <v>229</v>
      </c>
      <c r="H119" s="203"/>
      <c r="I119" s="203"/>
      <c r="J119" s="204"/>
      <c r="K119" s="149" t="s">
        <v>229</v>
      </c>
      <c r="L119" s="74"/>
      <c r="P119" s="97"/>
    </row>
    <row r="120" spans="3:16" ht="35.1" customHeight="1">
      <c r="C120" s="200"/>
      <c r="D120" s="201"/>
      <c r="E120" s="202"/>
      <c r="F120" s="206"/>
      <c r="G120" s="146" t="s">
        <v>229</v>
      </c>
      <c r="H120" s="207"/>
      <c r="I120" s="207"/>
      <c r="J120" s="208"/>
      <c r="K120" s="149" t="s">
        <v>229</v>
      </c>
      <c r="L120" s="74"/>
      <c r="P120" s="97"/>
    </row>
    <row r="121" spans="3:16" ht="35.1" customHeight="1">
      <c r="C121" s="200"/>
      <c r="D121" s="201"/>
      <c r="E121" s="202"/>
      <c r="F121" s="206"/>
      <c r="G121" s="146" t="s">
        <v>229</v>
      </c>
      <c r="H121" s="207"/>
      <c r="I121" s="207"/>
      <c r="J121" s="208"/>
      <c r="K121" s="149" t="s">
        <v>229</v>
      </c>
      <c r="L121" s="74"/>
      <c r="P121" s="97"/>
    </row>
    <row r="122" spans="3:16" ht="35.1" customHeight="1">
      <c r="C122" s="209"/>
      <c r="D122" s="201"/>
      <c r="E122" s="202"/>
      <c r="F122" s="202"/>
      <c r="G122" s="147" t="s">
        <v>229</v>
      </c>
      <c r="H122" s="203"/>
      <c r="I122" s="203"/>
      <c r="J122" s="204"/>
      <c r="K122" s="149" t="s">
        <v>229</v>
      </c>
      <c r="L122" s="74"/>
      <c r="P122" s="97"/>
    </row>
    <row r="123" spans="3:16" ht="35.1" customHeight="1">
      <c r="C123" s="209"/>
      <c r="D123" s="201"/>
      <c r="E123" s="202"/>
      <c r="F123" s="202"/>
      <c r="G123" s="147" t="s">
        <v>229</v>
      </c>
      <c r="H123" s="203"/>
      <c r="I123" s="203"/>
      <c r="J123" s="204"/>
      <c r="K123" s="149" t="s">
        <v>229</v>
      </c>
      <c r="L123" s="74"/>
      <c r="P123" s="97"/>
    </row>
    <row r="124" spans="3:16" ht="35.1" customHeight="1">
      <c r="C124" s="209"/>
      <c r="D124" s="201"/>
      <c r="E124" s="202"/>
      <c r="F124" s="202"/>
      <c r="G124" s="147" t="s">
        <v>229</v>
      </c>
      <c r="H124" s="203"/>
      <c r="I124" s="203"/>
      <c r="J124" s="204"/>
      <c r="K124" s="149" t="s">
        <v>229</v>
      </c>
      <c r="L124" s="74"/>
      <c r="P124" s="97"/>
    </row>
    <row r="125" spans="3:16" ht="35.1" customHeight="1">
      <c r="C125" s="200"/>
      <c r="D125" s="201"/>
      <c r="E125" s="202"/>
      <c r="F125" s="206"/>
      <c r="G125" s="146" t="s">
        <v>229</v>
      </c>
      <c r="H125" s="207"/>
      <c r="I125" s="207"/>
      <c r="J125" s="208"/>
      <c r="K125" s="149" t="s">
        <v>229</v>
      </c>
      <c r="L125" s="74"/>
      <c r="P125" s="97"/>
    </row>
    <row r="126" spans="3:16" ht="35.1" customHeight="1">
      <c r="C126" s="200"/>
      <c r="D126" s="201"/>
      <c r="E126" s="202"/>
      <c r="F126" s="206"/>
      <c r="G126" s="146" t="s">
        <v>229</v>
      </c>
      <c r="H126" s="207"/>
      <c r="I126" s="207"/>
      <c r="J126" s="208"/>
      <c r="K126" s="149" t="s">
        <v>229</v>
      </c>
      <c r="L126" s="74"/>
      <c r="P126" s="97"/>
    </row>
    <row r="127" spans="3:16" ht="35.1" customHeight="1">
      <c r="C127" s="209"/>
      <c r="D127" s="201"/>
      <c r="E127" s="202"/>
      <c r="F127" s="202"/>
      <c r="G127" s="147" t="s">
        <v>229</v>
      </c>
      <c r="H127" s="203"/>
      <c r="I127" s="203"/>
      <c r="J127" s="204"/>
      <c r="K127" s="149" t="s">
        <v>229</v>
      </c>
      <c r="L127" s="74"/>
      <c r="P127" s="97"/>
    </row>
    <row r="128" spans="3:16" ht="35.1" customHeight="1">
      <c r="C128" s="209"/>
      <c r="D128" s="201"/>
      <c r="E128" s="202"/>
      <c r="F128" s="202"/>
      <c r="G128" s="147" t="s">
        <v>229</v>
      </c>
      <c r="H128" s="203"/>
      <c r="I128" s="203"/>
      <c r="J128" s="204"/>
      <c r="K128" s="149" t="s">
        <v>229</v>
      </c>
      <c r="L128" s="74"/>
      <c r="P128" s="97"/>
    </row>
    <row r="129" spans="3:16" ht="35.1" customHeight="1">
      <c r="C129" s="209"/>
      <c r="D129" s="201"/>
      <c r="E129" s="202"/>
      <c r="F129" s="202"/>
      <c r="G129" s="147" t="s">
        <v>229</v>
      </c>
      <c r="H129" s="203"/>
      <c r="I129" s="203"/>
      <c r="J129" s="204"/>
      <c r="K129" s="149" t="s">
        <v>229</v>
      </c>
      <c r="L129" s="74"/>
      <c r="P129" s="97"/>
    </row>
    <row r="130" spans="3:16" ht="35.1" customHeight="1">
      <c r="C130" s="200"/>
      <c r="D130" s="201"/>
      <c r="E130" s="202"/>
      <c r="F130" s="206"/>
      <c r="G130" s="146" t="s">
        <v>229</v>
      </c>
      <c r="H130" s="207"/>
      <c r="I130" s="207"/>
      <c r="J130" s="208"/>
      <c r="K130" s="149" t="s">
        <v>229</v>
      </c>
      <c r="L130" s="74"/>
      <c r="P130" s="97"/>
    </row>
    <row r="131" spans="3:16" ht="35.1" customHeight="1">
      <c r="C131" s="200"/>
      <c r="D131" s="201"/>
      <c r="E131" s="202"/>
      <c r="F131" s="206"/>
      <c r="G131" s="146" t="s">
        <v>229</v>
      </c>
      <c r="H131" s="207"/>
      <c r="I131" s="207"/>
      <c r="J131" s="208"/>
      <c r="K131" s="149" t="s">
        <v>229</v>
      </c>
      <c r="L131" s="74"/>
      <c r="P131" s="97"/>
    </row>
    <row r="132" spans="3:16" ht="35.1" customHeight="1">
      <c r="C132" s="209"/>
      <c r="D132" s="201"/>
      <c r="E132" s="202"/>
      <c r="F132" s="202"/>
      <c r="G132" s="147" t="s">
        <v>229</v>
      </c>
      <c r="H132" s="203"/>
      <c r="I132" s="203"/>
      <c r="J132" s="204"/>
      <c r="K132" s="149" t="s">
        <v>229</v>
      </c>
      <c r="L132" s="74"/>
      <c r="P132" s="97"/>
    </row>
    <row r="133" spans="3:16" ht="35.1" customHeight="1">
      <c r="C133" s="209"/>
      <c r="D133" s="201"/>
      <c r="E133" s="202"/>
      <c r="F133" s="202"/>
      <c r="G133" s="147" t="s">
        <v>229</v>
      </c>
      <c r="H133" s="203"/>
      <c r="I133" s="203"/>
      <c r="J133" s="204"/>
      <c r="K133" s="149" t="s">
        <v>229</v>
      </c>
      <c r="L133" s="74"/>
      <c r="P133" s="97"/>
    </row>
    <row r="134" spans="3:16" ht="35.1" customHeight="1">
      <c r="C134" s="209"/>
      <c r="D134" s="201"/>
      <c r="E134" s="202"/>
      <c r="F134" s="202"/>
      <c r="G134" s="147" t="s">
        <v>229</v>
      </c>
      <c r="H134" s="203"/>
      <c r="I134" s="203"/>
      <c r="J134" s="204"/>
      <c r="K134" s="149" t="s">
        <v>229</v>
      </c>
      <c r="L134" s="74"/>
      <c r="P134" s="97"/>
    </row>
    <row r="135" spans="3:16" ht="35.1" customHeight="1">
      <c r="C135" s="200"/>
      <c r="D135" s="201"/>
      <c r="E135" s="202"/>
      <c r="F135" s="206"/>
      <c r="G135" s="146" t="s">
        <v>229</v>
      </c>
      <c r="H135" s="207"/>
      <c r="I135" s="207"/>
      <c r="J135" s="208"/>
      <c r="K135" s="149" t="s">
        <v>229</v>
      </c>
      <c r="L135" s="74"/>
      <c r="P135" s="97"/>
    </row>
    <row r="136" spans="3:16" ht="35.1" customHeight="1">
      <c r="C136" s="200"/>
      <c r="D136" s="201"/>
      <c r="E136" s="202"/>
      <c r="F136" s="206"/>
      <c r="G136" s="146" t="s">
        <v>229</v>
      </c>
      <c r="H136" s="207"/>
      <c r="I136" s="207"/>
      <c r="J136" s="208"/>
      <c r="K136" s="149" t="s">
        <v>229</v>
      </c>
      <c r="L136" s="74"/>
      <c r="P136" s="97"/>
    </row>
    <row r="137" spans="3:16" ht="35.1" customHeight="1">
      <c r="C137" s="209"/>
      <c r="D137" s="201"/>
      <c r="E137" s="202"/>
      <c r="F137" s="202"/>
      <c r="G137" s="147" t="s">
        <v>229</v>
      </c>
      <c r="H137" s="203"/>
      <c r="I137" s="203"/>
      <c r="J137" s="204"/>
      <c r="K137" s="149" t="s">
        <v>229</v>
      </c>
      <c r="L137" s="74"/>
      <c r="P137" s="97"/>
    </row>
    <row r="138" spans="3:16" ht="35.1" customHeight="1">
      <c r="C138" s="209"/>
      <c r="D138" s="201"/>
      <c r="E138" s="202"/>
      <c r="F138" s="202"/>
      <c r="G138" s="147" t="s">
        <v>229</v>
      </c>
      <c r="H138" s="203"/>
      <c r="I138" s="203"/>
      <c r="J138" s="204"/>
      <c r="K138" s="149" t="s">
        <v>229</v>
      </c>
      <c r="L138" s="74"/>
      <c r="P138" s="97"/>
    </row>
    <row r="139" spans="3:16" ht="35.1" customHeight="1">
      <c r="C139" s="209"/>
      <c r="D139" s="201"/>
      <c r="E139" s="202"/>
      <c r="F139" s="202"/>
      <c r="G139" s="147" t="s">
        <v>229</v>
      </c>
      <c r="H139" s="203"/>
      <c r="I139" s="203"/>
      <c r="J139" s="204"/>
      <c r="K139" s="149" t="s">
        <v>229</v>
      </c>
      <c r="L139" s="74"/>
      <c r="P139" s="97"/>
    </row>
    <row r="140" spans="3:16" ht="35.1" customHeight="1">
      <c r="C140" s="200"/>
      <c r="D140" s="201"/>
      <c r="E140" s="202"/>
      <c r="F140" s="206"/>
      <c r="G140" s="146" t="s">
        <v>229</v>
      </c>
      <c r="H140" s="207"/>
      <c r="I140" s="207"/>
      <c r="J140" s="208"/>
      <c r="K140" s="149" t="s">
        <v>229</v>
      </c>
      <c r="L140" s="74"/>
      <c r="P140" s="97"/>
    </row>
    <row r="141" spans="3:16" ht="35.1" customHeight="1">
      <c r="C141" s="200"/>
      <c r="D141" s="201"/>
      <c r="E141" s="202"/>
      <c r="F141" s="206"/>
      <c r="G141" s="146" t="s">
        <v>229</v>
      </c>
      <c r="H141" s="207"/>
      <c r="I141" s="207"/>
      <c r="J141" s="208"/>
      <c r="K141" s="149" t="s">
        <v>229</v>
      </c>
      <c r="L141" s="74"/>
      <c r="P141" s="97"/>
    </row>
    <row r="142" spans="3:16" ht="35.1" customHeight="1">
      <c r="C142" s="209"/>
      <c r="D142" s="201"/>
      <c r="E142" s="202"/>
      <c r="F142" s="202"/>
      <c r="G142" s="147" t="s">
        <v>229</v>
      </c>
      <c r="H142" s="203"/>
      <c r="I142" s="203"/>
      <c r="J142" s="204"/>
      <c r="K142" s="149" t="s">
        <v>229</v>
      </c>
      <c r="L142" s="74"/>
      <c r="P142" s="97"/>
    </row>
    <row r="143" spans="3:16" ht="35.1" customHeight="1">
      <c r="C143" s="209"/>
      <c r="D143" s="201"/>
      <c r="E143" s="202"/>
      <c r="F143" s="202"/>
      <c r="G143" s="147" t="s">
        <v>229</v>
      </c>
      <c r="H143" s="203"/>
      <c r="I143" s="203"/>
      <c r="J143" s="204"/>
      <c r="K143" s="149" t="s">
        <v>229</v>
      </c>
      <c r="L143" s="74"/>
      <c r="P143" s="97"/>
    </row>
    <row r="144" spans="3:16" ht="35.1" customHeight="1">
      <c r="C144" s="209"/>
      <c r="D144" s="201"/>
      <c r="E144" s="202"/>
      <c r="F144" s="202"/>
      <c r="G144" s="147" t="s">
        <v>229</v>
      </c>
      <c r="H144" s="203"/>
      <c r="I144" s="203"/>
      <c r="J144" s="204"/>
      <c r="K144" s="149" t="s">
        <v>229</v>
      </c>
      <c r="L144" s="74"/>
      <c r="P144" s="97"/>
    </row>
    <row r="145" spans="3:16" ht="35.1" customHeight="1">
      <c r="C145" s="200"/>
      <c r="D145" s="205"/>
      <c r="E145" s="206"/>
      <c r="F145" s="206"/>
      <c r="G145" s="146" t="s">
        <v>229</v>
      </c>
      <c r="H145" s="207"/>
      <c r="I145" s="207"/>
      <c r="J145" s="208"/>
      <c r="K145" s="149" t="s">
        <v>229</v>
      </c>
      <c r="L145" s="74"/>
      <c r="P145" s="97"/>
    </row>
    <row r="146" spans="3:16" ht="35.1" customHeight="1">
      <c r="C146" s="200"/>
      <c r="D146" s="205"/>
      <c r="E146" s="206"/>
      <c r="F146" s="206"/>
      <c r="G146" s="146" t="s">
        <v>229</v>
      </c>
      <c r="H146" s="207"/>
      <c r="I146" s="207"/>
      <c r="J146" s="208"/>
      <c r="K146" s="149" t="s">
        <v>229</v>
      </c>
      <c r="L146" s="74"/>
      <c r="P146" s="97"/>
    </row>
    <row r="147" spans="3:16" ht="35.1" customHeight="1">
      <c r="C147" s="209"/>
      <c r="D147" s="201"/>
      <c r="E147" s="202"/>
      <c r="F147" s="202"/>
      <c r="G147" s="147" t="s">
        <v>229</v>
      </c>
      <c r="H147" s="203"/>
      <c r="I147" s="203"/>
      <c r="J147" s="204"/>
      <c r="K147" s="149" t="s">
        <v>229</v>
      </c>
      <c r="L147" s="74"/>
      <c r="P147" s="97"/>
    </row>
    <row r="148" spans="3:16" ht="35.1" customHeight="1">
      <c r="C148" s="209"/>
      <c r="D148" s="201"/>
      <c r="E148" s="202"/>
      <c r="F148" s="202"/>
      <c r="G148" s="147" t="s">
        <v>229</v>
      </c>
      <c r="H148" s="203"/>
      <c r="I148" s="203"/>
      <c r="J148" s="204"/>
      <c r="K148" s="149" t="s">
        <v>229</v>
      </c>
      <c r="L148" s="74"/>
      <c r="P148" s="97"/>
    </row>
    <row r="149" spans="3:16" ht="35.1" customHeight="1">
      <c r="C149" s="209"/>
      <c r="D149" s="201"/>
      <c r="E149" s="202"/>
      <c r="F149" s="202"/>
      <c r="G149" s="147" t="s">
        <v>229</v>
      </c>
      <c r="H149" s="203"/>
      <c r="I149" s="203"/>
      <c r="J149" s="204"/>
      <c r="K149" s="149" t="s">
        <v>229</v>
      </c>
      <c r="L149" s="74"/>
      <c r="P149" s="97"/>
    </row>
    <row r="150" spans="3:16" ht="35.1" customHeight="1">
      <c r="C150" s="200"/>
      <c r="D150" s="205"/>
      <c r="E150" s="206"/>
      <c r="F150" s="206"/>
      <c r="G150" s="146" t="s">
        <v>229</v>
      </c>
      <c r="H150" s="207"/>
      <c r="I150" s="207"/>
      <c r="J150" s="208"/>
      <c r="K150" s="149" t="s">
        <v>229</v>
      </c>
      <c r="L150" s="74"/>
      <c r="P150" s="97"/>
    </row>
    <row r="151" spans="3:16" ht="35.1" customHeight="1">
      <c r="C151" s="200"/>
      <c r="D151" s="205"/>
      <c r="E151" s="206"/>
      <c r="F151" s="206"/>
      <c r="G151" s="146" t="s">
        <v>229</v>
      </c>
      <c r="H151" s="207"/>
      <c r="I151" s="207"/>
      <c r="J151" s="208"/>
      <c r="K151" s="149" t="s">
        <v>229</v>
      </c>
      <c r="L151" s="74"/>
      <c r="P151" s="97"/>
    </row>
    <row r="152" spans="3:16" ht="35.1" customHeight="1">
      <c r="C152" s="209"/>
      <c r="D152" s="201"/>
      <c r="E152" s="202"/>
      <c r="F152" s="202"/>
      <c r="G152" s="147" t="s">
        <v>229</v>
      </c>
      <c r="H152" s="203"/>
      <c r="I152" s="203"/>
      <c r="J152" s="204"/>
      <c r="K152" s="149" t="s">
        <v>229</v>
      </c>
      <c r="L152" s="74"/>
      <c r="P152" s="97"/>
    </row>
    <row r="153" spans="3:16" ht="35.1" customHeight="1">
      <c r="C153" s="209"/>
      <c r="D153" s="201"/>
      <c r="E153" s="202"/>
      <c r="F153" s="202"/>
      <c r="G153" s="147" t="s">
        <v>229</v>
      </c>
      <c r="H153" s="203"/>
      <c r="I153" s="203"/>
      <c r="J153" s="204"/>
      <c r="K153" s="149" t="s">
        <v>229</v>
      </c>
      <c r="L153" s="74"/>
      <c r="P153" s="97"/>
    </row>
    <row r="154" spans="3:16" ht="35.1" customHeight="1">
      <c r="C154" s="209"/>
      <c r="D154" s="201"/>
      <c r="E154" s="202"/>
      <c r="F154" s="202"/>
      <c r="G154" s="147" t="s">
        <v>229</v>
      </c>
      <c r="H154" s="203"/>
      <c r="I154" s="203"/>
      <c r="J154" s="204"/>
      <c r="K154" s="149" t="s">
        <v>229</v>
      </c>
      <c r="L154" s="74"/>
      <c r="P154" s="97"/>
    </row>
    <row r="155" spans="3:16" ht="35.1" customHeight="1">
      <c r="C155" s="200"/>
      <c r="D155" s="205"/>
      <c r="E155" s="206"/>
      <c r="F155" s="206"/>
      <c r="G155" s="146" t="s">
        <v>229</v>
      </c>
      <c r="H155" s="207"/>
      <c r="I155" s="207"/>
      <c r="J155" s="208"/>
      <c r="K155" s="149" t="s">
        <v>229</v>
      </c>
      <c r="L155" s="74"/>
      <c r="P155" s="97"/>
    </row>
    <row r="156" spans="3:16" ht="35.1" customHeight="1">
      <c r="C156" s="200"/>
      <c r="D156" s="205"/>
      <c r="E156" s="206"/>
      <c r="F156" s="206"/>
      <c r="G156" s="146" t="s">
        <v>229</v>
      </c>
      <c r="H156" s="207"/>
      <c r="I156" s="207"/>
      <c r="J156" s="208"/>
      <c r="K156" s="149" t="s">
        <v>229</v>
      </c>
      <c r="L156" s="74"/>
      <c r="P156" s="97"/>
    </row>
    <row r="157" spans="3:16" ht="35.1" customHeight="1">
      <c r="C157" s="209"/>
      <c r="D157" s="201"/>
      <c r="E157" s="202"/>
      <c r="F157" s="202"/>
      <c r="G157" s="147" t="s">
        <v>229</v>
      </c>
      <c r="H157" s="203"/>
      <c r="I157" s="203"/>
      <c r="J157" s="204"/>
      <c r="K157" s="149" t="s">
        <v>229</v>
      </c>
      <c r="L157" s="74"/>
      <c r="P157" s="97"/>
    </row>
    <row r="158" spans="3:16" ht="35.1" customHeight="1">
      <c r="C158" s="209"/>
      <c r="D158" s="201"/>
      <c r="E158" s="202"/>
      <c r="F158" s="202"/>
      <c r="G158" s="147" t="s">
        <v>229</v>
      </c>
      <c r="H158" s="203"/>
      <c r="I158" s="203"/>
      <c r="J158" s="204"/>
      <c r="K158" s="149" t="s">
        <v>229</v>
      </c>
      <c r="L158" s="74"/>
      <c r="P158" s="97"/>
    </row>
    <row r="159" spans="3:16" ht="35.1" customHeight="1">
      <c r="C159" s="209"/>
      <c r="D159" s="201"/>
      <c r="E159" s="202"/>
      <c r="F159" s="202"/>
      <c r="G159" s="147" t="s">
        <v>229</v>
      </c>
      <c r="H159" s="203"/>
      <c r="I159" s="203"/>
      <c r="J159" s="204"/>
      <c r="K159" s="149" t="s">
        <v>229</v>
      </c>
      <c r="L159" s="74"/>
      <c r="P159" s="97"/>
    </row>
    <row r="160" spans="3:16" ht="35.1" customHeight="1">
      <c r="C160" s="200"/>
      <c r="D160" s="205"/>
      <c r="E160" s="206"/>
      <c r="F160" s="206"/>
      <c r="G160" s="146" t="s">
        <v>229</v>
      </c>
      <c r="H160" s="207"/>
      <c r="I160" s="207"/>
      <c r="J160" s="208"/>
      <c r="K160" s="149" t="s">
        <v>229</v>
      </c>
      <c r="L160" s="74"/>
      <c r="P160" s="97"/>
    </row>
    <row r="161" spans="3:16" ht="35.1" customHeight="1">
      <c r="C161" s="200"/>
      <c r="D161" s="205"/>
      <c r="E161" s="206"/>
      <c r="F161" s="206"/>
      <c r="G161" s="146" t="s">
        <v>229</v>
      </c>
      <c r="H161" s="207"/>
      <c r="I161" s="207"/>
      <c r="J161" s="208"/>
      <c r="K161" s="149" t="s">
        <v>229</v>
      </c>
      <c r="L161" s="74"/>
      <c r="P161" s="97"/>
    </row>
    <row r="162" spans="3:16" ht="35.1" customHeight="1">
      <c r="C162" s="209"/>
      <c r="D162" s="201"/>
      <c r="E162" s="202"/>
      <c r="F162" s="202"/>
      <c r="G162" s="147" t="s">
        <v>229</v>
      </c>
      <c r="H162" s="203"/>
      <c r="I162" s="203"/>
      <c r="J162" s="204"/>
      <c r="K162" s="149" t="s">
        <v>229</v>
      </c>
      <c r="L162" s="74"/>
      <c r="P162" s="97"/>
    </row>
    <row r="163" spans="3:16" ht="35.1" customHeight="1">
      <c r="C163" s="209"/>
      <c r="D163" s="201"/>
      <c r="E163" s="202"/>
      <c r="F163" s="202"/>
      <c r="G163" s="147" t="s">
        <v>229</v>
      </c>
      <c r="H163" s="203"/>
      <c r="I163" s="203"/>
      <c r="J163" s="204"/>
      <c r="K163" s="149" t="s">
        <v>229</v>
      </c>
      <c r="L163" s="74"/>
      <c r="P163" s="97"/>
    </row>
    <row r="164" spans="3:16" ht="35.1" customHeight="1">
      <c r="C164" s="209"/>
      <c r="D164" s="201"/>
      <c r="E164" s="202"/>
      <c r="F164" s="202"/>
      <c r="G164" s="147" t="s">
        <v>229</v>
      </c>
      <c r="H164" s="203"/>
      <c r="I164" s="203"/>
      <c r="J164" s="204"/>
      <c r="K164" s="149" t="s">
        <v>229</v>
      </c>
      <c r="L164" s="74"/>
      <c r="P164" s="97"/>
    </row>
    <row r="165" spans="3:16" ht="35.1" customHeight="1">
      <c r="C165" s="200"/>
      <c r="D165" s="205"/>
      <c r="E165" s="206"/>
      <c r="F165" s="206"/>
      <c r="G165" s="146" t="s">
        <v>229</v>
      </c>
      <c r="H165" s="207"/>
      <c r="I165" s="207"/>
      <c r="J165" s="208"/>
      <c r="K165" s="149" t="s">
        <v>229</v>
      </c>
      <c r="L165" s="74"/>
      <c r="P165" s="97"/>
    </row>
    <row r="166" spans="3:16" ht="35.1" customHeight="1">
      <c r="C166" s="200"/>
      <c r="D166" s="205"/>
      <c r="E166" s="206"/>
      <c r="F166" s="206"/>
      <c r="G166" s="146" t="s">
        <v>229</v>
      </c>
      <c r="H166" s="207"/>
      <c r="I166" s="207"/>
      <c r="J166" s="208"/>
      <c r="K166" s="149" t="s">
        <v>229</v>
      </c>
      <c r="L166" s="74"/>
      <c r="P166" s="97"/>
    </row>
    <row r="167" spans="3:16" ht="35.1" customHeight="1">
      <c r="C167" s="209"/>
      <c r="D167" s="201"/>
      <c r="E167" s="202"/>
      <c r="F167" s="202"/>
      <c r="G167" s="147" t="s">
        <v>229</v>
      </c>
      <c r="H167" s="203"/>
      <c r="I167" s="203"/>
      <c r="J167" s="204"/>
      <c r="K167" s="149" t="s">
        <v>229</v>
      </c>
      <c r="L167" s="74"/>
      <c r="P167" s="97"/>
    </row>
    <row r="168" spans="3:16" ht="35.1" customHeight="1">
      <c r="C168" s="209"/>
      <c r="D168" s="201"/>
      <c r="E168" s="202"/>
      <c r="F168" s="202"/>
      <c r="G168" s="147" t="s">
        <v>229</v>
      </c>
      <c r="H168" s="203"/>
      <c r="I168" s="203"/>
      <c r="J168" s="204"/>
      <c r="K168" s="149" t="s">
        <v>229</v>
      </c>
      <c r="L168" s="74"/>
      <c r="P168" s="97"/>
    </row>
    <row r="169" spans="3:16" ht="35.1" customHeight="1">
      <c r="C169" s="209"/>
      <c r="D169" s="201"/>
      <c r="E169" s="202"/>
      <c r="F169" s="202"/>
      <c r="G169" s="147" t="s">
        <v>229</v>
      </c>
      <c r="H169" s="203"/>
      <c r="I169" s="203"/>
      <c r="J169" s="204"/>
      <c r="K169" s="149" t="s">
        <v>229</v>
      </c>
      <c r="L169" s="74"/>
      <c r="P169" s="97"/>
    </row>
    <row r="170" spans="3:16" ht="35.1" customHeight="1">
      <c r="C170" s="200"/>
      <c r="D170" s="205"/>
      <c r="E170" s="206"/>
      <c r="F170" s="206"/>
      <c r="G170" s="146" t="s">
        <v>229</v>
      </c>
      <c r="H170" s="207"/>
      <c r="I170" s="207"/>
      <c r="J170" s="208"/>
      <c r="K170" s="149" t="s">
        <v>229</v>
      </c>
      <c r="L170" s="74"/>
      <c r="P170" s="97"/>
    </row>
    <row r="171" spans="3:16" ht="35.1" customHeight="1">
      <c r="C171" s="200"/>
      <c r="D171" s="205"/>
      <c r="E171" s="206"/>
      <c r="F171" s="206"/>
      <c r="G171" s="146" t="s">
        <v>229</v>
      </c>
      <c r="H171" s="207"/>
      <c r="I171" s="207"/>
      <c r="J171" s="208"/>
      <c r="K171" s="149" t="s">
        <v>229</v>
      </c>
      <c r="L171" s="74"/>
      <c r="P171" s="97"/>
    </row>
    <row r="172" spans="3:16" ht="35.1" customHeight="1">
      <c r="C172" s="209"/>
      <c r="D172" s="201"/>
      <c r="E172" s="202"/>
      <c r="F172" s="202"/>
      <c r="G172" s="147" t="s">
        <v>229</v>
      </c>
      <c r="H172" s="203"/>
      <c r="I172" s="203"/>
      <c r="J172" s="204"/>
      <c r="K172" s="149" t="s">
        <v>229</v>
      </c>
      <c r="L172" s="74"/>
      <c r="P172" s="97"/>
    </row>
    <row r="173" spans="3:16" ht="35.1" customHeight="1">
      <c r="C173" s="209"/>
      <c r="D173" s="201"/>
      <c r="E173" s="202"/>
      <c r="F173" s="202"/>
      <c r="G173" s="147" t="s">
        <v>229</v>
      </c>
      <c r="H173" s="203"/>
      <c r="I173" s="203"/>
      <c r="J173" s="204"/>
      <c r="K173" s="149" t="s">
        <v>229</v>
      </c>
      <c r="L173" s="74"/>
      <c r="P173" s="97"/>
    </row>
    <row r="174" spans="3:16" ht="35.1" customHeight="1">
      <c r="C174" s="209"/>
      <c r="D174" s="201"/>
      <c r="E174" s="202"/>
      <c r="F174" s="202"/>
      <c r="G174" s="147" t="s">
        <v>229</v>
      </c>
      <c r="H174" s="203"/>
      <c r="I174" s="203"/>
      <c r="J174" s="204"/>
      <c r="K174" s="149" t="s">
        <v>229</v>
      </c>
      <c r="L174" s="74"/>
      <c r="P174" s="97"/>
    </row>
    <row r="175" spans="3:16" ht="35.1" customHeight="1">
      <c r="C175" s="200"/>
      <c r="D175" s="205"/>
      <c r="E175" s="206"/>
      <c r="F175" s="206"/>
      <c r="G175" s="146" t="s">
        <v>229</v>
      </c>
      <c r="H175" s="207"/>
      <c r="I175" s="207"/>
      <c r="J175" s="208"/>
      <c r="K175" s="149" t="s">
        <v>229</v>
      </c>
      <c r="L175" s="74"/>
      <c r="P175" s="97"/>
    </row>
    <row r="176" spans="3:16" ht="35.1" customHeight="1">
      <c r="C176" s="200"/>
      <c r="D176" s="205"/>
      <c r="E176" s="206"/>
      <c r="F176" s="206"/>
      <c r="G176" s="146" t="s">
        <v>229</v>
      </c>
      <c r="H176" s="207"/>
      <c r="I176" s="207"/>
      <c r="J176" s="208"/>
      <c r="K176" s="149" t="s">
        <v>229</v>
      </c>
      <c r="L176" s="74"/>
      <c r="P176" s="97"/>
    </row>
    <row r="177" spans="3:16" ht="35.1" customHeight="1">
      <c r="C177" s="209"/>
      <c r="D177" s="201"/>
      <c r="E177" s="202"/>
      <c r="F177" s="202"/>
      <c r="G177" s="147" t="s">
        <v>229</v>
      </c>
      <c r="H177" s="203"/>
      <c r="I177" s="203"/>
      <c r="J177" s="204"/>
      <c r="K177" s="149" t="s">
        <v>229</v>
      </c>
      <c r="L177" s="74"/>
      <c r="P177" s="97"/>
    </row>
    <row r="178" spans="3:16" ht="35.1" customHeight="1">
      <c r="C178" s="209"/>
      <c r="D178" s="201"/>
      <c r="E178" s="202"/>
      <c r="F178" s="202"/>
      <c r="G178" s="147" t="s">
        <v>229</v>
      </c>
      <c r="H178" s="203"/>
      <c r="I178" s="203"/>
      <c r="J178" s="204"/>
      <c r="K178" s="149" t="s">
        <v>229</v>
      </c>
      <c r="L178" s="74"/>
      <c r="P178" s="97"/>
    </row>
    <row r="179" spans="3:16" ht="35.1" customHeight="1">
      <c r="C179" s="209"/>
      <c r="D179" s="201"/>
      <c r="E179" s="202"/>
      <c r="F179" s="202"/>
      <c r="G179" s="147" t="s">
        <v>229</v>
      </c>
      <c r="H179" s="203"/>
      <c r="I179" s="203"/>
      <c r="J179" s="204"/>
      <c r="K179" s="149" t="s">
        <v>229</v>
      </c>
      <c r="L179" s="74"/>
      <c r="P179" s="97"/>
    </row>
    <row r="180" spans="3:16" ht="35.1" customHeight="1">
      <c r="C180" s="200"/>
      <c r="D180" s="205"/>
      <c r="E180" s="206"/>
      <c r="F180" s="206"/>
      <c r="G180" s="146" t="s">
        <v>229</v>
      </c>
      <c r="H180" s="207"/>
      <c r="I180" s="207"/>
      <c r="J180" s="208"/>
      <c r="K180" s="149" t="s">
        <v>229</v>
      </c>
      <c r="L180" s="74"/>
      <c r="P180" s="97"/>
    </row>
    <row r="181" spans="3:16" ht="35.1" customHeight="1">
      <c r="C181" s="200"/>
      <c r="D181" s="205"/>
      <c r="E181" s="206"/>
      <c r="F181" s="206"/>
      <c r="G181" s="146" t="s">
        <v>229</v>
      </c>
      <c r="H181" s="207"/>
      <c r="I181" s="207"/>
      <c r="J181" s="208"/>
      <c r="K181" s="149" t="s">
        <v>229</v>
      </c>
      <c r="L181" s="74"/>
      <c r="P181" s="97"/>
    </row>
    <row r="182" spans="3:16" ht="35.1" customHeight="1">
      <c r="C182" s="209"/>
      <c r="D182" s="201"/>
      <c r="E182" s="202"/>
      <c r="F182" s="202"/>
      <c r="G182" s="147" t="s">
        <v>229</v>
      </c>
      <c r="H182" s="203"/>
      <c r="I182" s="203"/>
      <c r="J182" s="204"/>
      <c r="K182" s="149" t="s">
        <v>229</v>
      </c>
      <c r="L182" s="74"/>
      <c r="P182" s="97"/>
    </row>
    <row r="183" spans="3:16" ht="35.1" customHeight="1">
      <c r="C183" s="209"/>
      <c r="D183" s="201"/>
      <c r="E183" s="202"/>
      <c r="F183" s="202"/>
      <c r="G183" s="147" t="s">
        <v>229</v>
      </c>
      <c r="H183" s="203"/>
      <c r="I183" s="203"/>
      <c r="J183" s="204"/>
      <c r="K183" s="149" t="s">
        <v>229</v>
      </c>
      <c r="L183" s="74"/>
      <c r="P183" s="97"/>
    </row>
    <row r="184" spans="3:16" ht="35.1" customHeight="1">
      <c r="C184" s="209"/>
      <c r="D184" s="201"/>
      <c r="E184" s="202"/>
      <c r="F184" s="202"/>
      <c r="G184" s="147" t="s">
        <v>229</v>
      </c>
      <c r="H184" s="203"/>
      <c r="I184" s="203"/>
      <c r="J184" s="204"/>
      <c r="K184" s="149" t="s">
        <v>229</v>
      </c>
      <c r="L184" s="74"/>
      <c r="P184" s="97"/>
    </row>
    <row r="185" spans="3:16" ht="35.1" customHeight="1">
      <c r="C185" s="200"/>
      <c r="D185" s="205"/>
      <c r="E185" s="206"/>
      <c r="F185" s="206"/>
      <c r="G185" s="146" t="s">
        <v>229</v>
      </c>
      <c r="H185" s="207"/>
      <c r="I185" s="207"/>
      <c r="J185" s="208"/>
      <c r="K185" s="149" t="s">
        <v>229</v>
      </c>
      <c r="L185" s="74"/>
      <c r="P185" s="97"/>
    </row>
    <row r="186" spans="3:16" ht="35.1" customHeight="1">
      <c r="C186" s="200"/>
      <c r="D186" s="205"/>
      <c r="E186" s="206"/>
      <c r="F186" s="206"/>
      <c r="G186" s="146" t="s">
        <v>229</v>
      </c>
      <c r="H186" s="207"/>
      <c r="I186" s="207"/>
      <c r="J186" s="208"/>
      <c r="K186" s="149" t="s">
        <v>229</v>
      </c>
      <c r="L186" s="74"/>
      <c r="P186" s="97"/>
    </row>
    <row r="187" spans="3:16" ht="35.1" customHeight="1">
      <c r="C187" s="209"/>
      <c r="D187" s="201"/>
      <c r="E187" s="202"/>
      <c r="F187" s="202"/>
      <c r="G187" s="147" t="s">
        <v>229</v>
      </c>
      <c r="H187" s="203"/>
      <c r="I187" s="203"/>
      <c r="J187" s="204"/>
      <c r="K187" s="149" t="s">
        <v>229</v>
      </c>
      <c r="L187" s="74"/>
      <c r="P187" s="97"/>
    </row>
    <row r="188" spans="3:16" ht="35.1" customHeight="1">
      <c r="C188" s="209"/>
      <c r="D188" s="201"/>
      <c r="E188" s="202"/>
      <c r="F188" s="202"/>
      <c r="G188" s="147" t="s">
        <v>229</v>
      </c>
      <c r="H188" s="203"/>
      <c r="I188" s="203"/>
      <c r="J188" s="204"/>
      <c r="K188" s="149" t="s">
        <v>229</v>
      </c>
      <c r="L188" s="74"/>
      <c r="P188" s="97"/>
    </row>
    <row r="189" spans="3:16" ht="35.1" customHeight="1">
      <c r="C189" s="209"/>
      <c r="D189" s="201"/>
      <c r="E189" s="202"/>
      <c r="F189" s="202"/>
      <c r="G189" s="147" t="s">
        <v>229</v>
      </c>
      <c r="H189" s="203"/>
      <c r="I189" s="203"/>
      <c r="J189" s="204"/>
      <c r="K189" s="149" t="s">
        <v>229</v>
      </c>
      <c r="L189" s="74"/>
      <c r="P189" s="97"/>
    </row>
    <row r="190" spans="3:16" ht="35.1" customHeight="1">
      <c r="C190" s="200"/>
      <c r="D190" s="205"/>
      <c r="E190" s="206"/>
      <c r="F190" s="206"/>
      <c r="G190" s="146" t="s">
        <v>229</v>
      </c>
      <c r="H190" s="207"/>
      <c r="I190" s="207"/>
      <c r="J190" s="208"/>
      <c r="K190" s="149" t="s">
        <v>229</v>
      </c>
      <c r="L190" s="74"/>
      <c r="P190" s="97"/>
    </row>
    <row r="191" spans="3:16" ht="35.1" customHeight="1">
      <c r="C191" s="200"/>
      <c r="D191" s="205"/>
      <c r="E191" s="206"/>
      <c r="F191" s="206"/>
      <c r="G191" s="146" t="s">
        <v>229</v>
      </c>
      <c r="H191" s="207"/>
      <c r="I191" s="207"/>
      <c r="J191" s="208"/>
      <c r="K191" s="149" t="s">
        <v>229</v>
      </c>
      <c r="L191" s="74"/>
      <c r="P191" s="97"/>
    </row>
    <row r="192" spans="3:16" ht="35.1" customHeight="1">
      <c r="C192" s="209"/>
      <c r="D192" s="201"/>
      <c r="E192" s="202"/>
      <c r="F192" s="202"/>
      <c r="G192" s="147" t="s">
        <v>229</v>
      </c>
      <c r="H192" s="203"/>
      <c r="I192" s="203"/>
      <c r="J192" s="204"/>
      <c r="K192" s="149" t="s">
        <v>229</v>
      </c>
      <c r="L192" s="74"/>
      <c r="P192" s="97"/>
    </row>
    <row r="193" spans="3:16" ht="35.1" customHeight="1">
      <c r="C193" s="209"/>
      <c r="D193" s="201"/>
      <c r="E193" s="202"/>
      <c r="F193" s="202"/>
      <c r="G193" s="147" t="s">
        <v>229</v>
      </c>
      <c r="H193" s="203"/>
      <c r="I193" s="203"/>
      <c r="J193" s="204"/>
      <c r="K193" s="149" t="s">
        <v>229</v>
      </c>
      <c r="L193" s="74"/>
      <c r="P193" s="97"/>
    </row>
    <row r="194" spans="3:16" ht="35.1" customHeight="1">
      <c r="C194" s="209"/>
      <c r="D194" s="201"/>
      <c r="E194" s="202"/>
      <c r="F194" s="202"/>
      <c r="G194" s="147" t="s">
        <v>229</v>
      </c>
      <c r="H194" s="203"/>
      <c r="I194" s="203"/>
      <c r="J194" s="204"/>
      <c r="K194" s="149" t="s">
        <v>229</v>
      </c>
      <c r="L194" s="74"/>
      <c r="P194" s="97"/>
    </row>
    <row r="195" spans="3:16" ht="35.1" customHeight="1">
      <c r="C195" s="200"/>
      <c r="D195" s="205"/>
      <c r="E195" s="206"/>
      <c r="F195" s="206"/>
      <c r="G195" s="146" t="s">
        <v>229</v>
      </c>
      <c r="H195" s="207"/>
      <c r="I195" s="207"/>
      <c r="J195" s="208"/>
      <c r="K195" s="149" t="s">
        <v>229</v>
      </c>
      <c r="L195" s="74"/>
      <c r="P195" s="97"/>
    </row>
    <row r="196" spans="3:16" ht="35.1" customHeight="1">
      <c r="C196" s="200"/>
      <c r="D196" s="205"/>
      <c r="E196" s="206"/>
      <c r="F196" s="206"/>
      <c r="G196" s="146" t="s">
        <v>229</v>
      </c>
      <c r="H196" s="207"/>
      <c r="I196" s="207"/>
      <c r="J196" s="208"/>
      <c r="K196" s="149" t="s">
        <v>229</v>
      </c>
      <c r="L196" s="74"/>
      <c r="P196" s="97"/>
    </row>
    <row r="197" spans="3:16" ht="35.1" customHeight="1">
      <c r="C197" s="209"/>
      <c r="D197" s="201"/>
      <c r="E197" s="202"/>
      <c r="F197" s="202"/>
      <c r="G197" s="147" t="s">
        <v>229</v>
      </c>
      <c r="H197" s="203"/>
      <c r="I197" s="203"/>
      <c r="J197" s="204"/>
      <c r="K197" s="149" t="s">
        <v>229</v>
      </c>
      <c r="L197" s="74"/>
      <c r="P197" s="97"/>
    </row>
    <row r="198" spans="3:16" ht="35.1" customHeight="1">
      <c r="C198" s="209"/>
      <c r="D198" s="201"/>
      <c r="E198" s="202"/>
      <c r="F198" s="202"/>
      <c r="G198" s="147" t="s">
        <v>229</v>
      </c>
      <c r="H198" s="203"/>
      <c r="I198" s="203"/>
      <c r="J198" s="204"/>
      <c r="K198" s="149" t="s">
        <v>229</v>
      </c>
      <c r="L198" s="74"/>
      <c r="P198" s="97"/>
    </row>
    <row r="199" spans="3:16" ht="35.1" customHeight="1">
      <c r="C199" s="209"/>
      <c r="D199" s="201"/>
      <c r="E199" s="202"/>
      <c r="F199" s="202"/>
      <c r="G199" s="147" t="s">
        <v>229</v>
      </c>
      <c r="H199" s="203"/>
      <c r="I199" s="203"/>
      <c r="J199" s="204"/>
      <c r="K199" s="149" t="s">
        <v>229</v>
      </c>
      <c r="L199" s="74"/>
      <c r="P199" s="97"/>
    </row>
    <row r="200" spans="3:16" ht="35.1" customHeight="1">
      <c r="C200" s="200"/>
      <c r="D200" s="205"/>
      <c r="E200" s="206"/>
      <c r="F200" s="206"/>
      <c r="G200" s="146" t="s">
        <v>229</v>
      </c>
      <c r="H200" s="207"/>
      <c r="I200" s="207"/>
      <c r="J200" s="208"/>
      <c r="K200" s="149" t="s">
        <v>229</v>
      </c>
      <c r="L200" s="74"/>
      <c r="P200" s="97"/>
    </row>
    <row r="201" spans="3:16" ht="35.1" customHeight="1">
      <c r="C201" s="200"/>
      <c r="D201" s="205"/>
      <c r="E201" s="206"/>
      <c r="F201" s="206"/>
      <c r="G201" s="146" t="s">
        <v>229</v>
      </c>
      <c r="H201" s="207"/>
      <c r="I201" s="207"/>
      <c r="J201" s="208"/>
      <c r="K201" s="149" t="s">
        <v>229</v>
      </c>
      <c r="L201" s="74"/>
      <c r="P201" s="97"/>
    </row>
    <row r="202" spans="3:16" ht="35.1" customHeight="1">
      <c r="C202" s="209"/>
      <c r="D202" s="201"/>
      <c r="E202" s="202"/>
      <c r="F202" s="202"/>
      <c r="G202" s="147" t="s">
        <v>229</v>
      </c>
      <c r="H202" s="203"/>
      <c r="I202" s="203"/>
      <c r="J202" s="204"/>
      <c r="K202" s="149" t="s">
        <v>229</v>
      </c>
      <c r="L202" s="74"/>
      <c r="P202" s="97"/>
    </row>
    <row r="203" spans="3:16" ht="35.1" customHeight="1">
      <c r="C203" s="209"/>
      <c r="D203" s="201"/>
      <c r="E203" s="202"/>
      <c r="F203" s="202"/>
      <c r="G203" s="147" t="s">
        <v>229</v>
      </c>
      <c r="H203" s="203"/>
      <c r="I203" s="203"/>
      <c r="J203" s="204"/>
      <c r="K203" s="149" t="s">
        <v>229</v>
      </c>
      <c r="L203" s="74"/>
      <c r="P203" s="97"/>
    </row>
    <row r="204" spans="3:16" ht="35.1" customHeight="1">
      <c r="C204" s="209"/>
      <c r="D204" s="201"/>
      <c r="E204" s="202"/>
      <c r="F204" s="202"/>
      <c r="G204" s="147" t="s">
        <v>229</v>
      </c>
      <c r="H204" s="203"/>
      <c r="I204" s="203"/>
      <c r="J204" s="204"/>
      <c r="K204" s="149" t="s">
        <v>229</v>
      </c>
      <c r="L204" s="74"/>
      <c r="P204" s="97"/>
    </row>
    <row r="205" spans="3:16" ht="35.1" customHeight="1">
      <c r="C205" s="200"/>
      <c r="D205" s="205"/>
      <c r="E205" s="206"/>
      <c r="F205" s="206"/>
      <c r="G205" s="146" t="s">
        <v>229</v>
      </c>
      <c r="H205" s="207"/>
      <c r="I205" s="207"/>
      <c r="J205" s="208"/>
      <c r="K205" s="149" t="s">
        <v>229</v>
      </c>
      <c r="L205" s="74"/>
      <c r="P205" s="97"/>
    </row>
    <row r="206" spans="3:16" ht="35.1" customHeight="1">
      <c r="C206" s="200"/>
      <c r="D206" s="205"/>
      <c r="E206" s="206"/>
      <c r="F206" s="206"/>
      <c r="G206" s="146" t="s">
        <v>229</v>
      </c>
      <c r="H206" s="207"/>
      <c r="I206" s="207"/>
      <c r="J206" s="208"/>
      <c r="K206" s="149" t="s">
        <v>229</v>
      </c>
      <c r="L206" s="74"/>
      <c r="P206" s="97"/>
    </row>
    <row r="207" spans="3:16" ht="35.1" customHeight="1">
      <c r="C207" s="209"/>
      <c r="D207" s="201"/>
      <c r="E207" s="202"/>
      <c r="F207" s="202"/>
      <c r="G207" s="147" t="s">
        <v>229</v>
      </c>
      <c r="H207" s="203"/>
      <c r="I207" s="203"/>
      <c r="J207" s="204"/>
      <c r="K207" s="149" t="s">
        <v>229</v>
      </c>
      <c r="L207" s="74"/>
      <c r="P207" s="97"/>
    </row>
    <row r="208" spans="3:16" ht="35.1" customHeight="1">
      <c r="C208" s="209"/>
      <c r="D208" s="201"/>
      <c r="E208" s="202"/>
      <c r="F208" s="202"/>
      <c r="G208" s="147" t="s">
        <v>229</v>
      </c>
      <c r="H208" s="203"/>
      <c r="I208" s="203"/>
      <c r="J208" s="204"/>
      <c r="K208" s="149" t="s">
        <v>229</v>
      </c>
      <c r="L208" s="74"/>
      <c r="P208" s="97"/>
    </row>
    <row r="209" spans="3:16" ht="35.1" customHeight="1">
      <c r="C209" s="209"/>
      <c r="D209" s="201"/>
      <c r="E209" s="202"/>
      <c r="F209" s="202"/>
      <c r="G209" s="147" t="s">
        <v>229</v>
      </c>
      <c r="H209" s="203"/>
      <c r="I209" s="203"/>
      <c r="J209" s="204"/>
      <c r="K209" s="149" t="s">
        <v>229</v>
      </c>
      <c r="L209" s="74"/>
      <c r="P209" s="97"/>
    </row>
    <row r="210" spans="3:16" ht="35.1" customHeight="1">
      <c r="C210" s="200"/>
      <c r="D210" s="205"/>
      <c r="E210" s="206"/>
      <c r="F210" s="206"/>
      <c r="G210" s="146" t="s">
        <v>229</v>
      </c>
      <c r="H210" s="207"/>
      <c r="I210" s="207"/>
      <c r="J210" s="208"/>
      <c r="K210" s="149" t="s">
        <v>229</v>
      </c>
      <c r="L210" s="74"/>
      <c r="P210" s="97"/>
    </row>
    <row r="211" spans="3:16" ht="35.1" customHeight="1">
      <c r="C211" s="200"/>
      <c r="D211" s="205"/>
      <c r="E211" s="206"/>
      <c r="F211" s="206"/>
      <c r="G211" s="146" t="s">
        <v>229</v>
      </c>
      <c r="H211" s="207"/>
      <c r="I211" s="207"/>
      <c r="J211" s="208"/>
      <c r="K211" s="149" t="s">
        <v>229</v>
      </c>
      <c r="L211" s="74"/>
      <c r="P211" s="97"/>
    </row>
    <row r="212" spans="3:16" ht="35.1" customHeight="1">
      <c r="C212" s="209"/>
      <c r="D212" s="201"/>
      <c r="E212" s="202"/>
      <c r="F212" s="202"/>
      <c r="G212" s="147" t="s">
        <v>229</v>
      </c>
      <c r="H212" s="203"/>
      <c r="I212" s="203"/>
      <c r="J212" s="204"/>
      <c r="K212" s="149" t="s">
        <v>229</v>
      </c>
      <c r="L212" s="74"/>
      <c r="P212" s="97"/>
    </row>
    <row r="213" spans="3:16" ht="35.1" customHeight="1">
      <c r="C213" s="209"/>
      <c r="D213" s="201"/>
      <c r="E213" s="202"/>
      <c r="F213" s="202"/>
      <c r="G213" s="147" t="s">
        <v>229</v>
      </c>
      <c r="H213" s="203"/>
      <c r="I213" s="203"/>
      <c r="J213" s="204"/>
      <c r="K213" s="149" t="s">
        <v>229</v>
      </c>
      <c r="L213" s="74"/>
      <c r="P213" s="97"/>
    </row>
    <row r="214" spans="3:16" ht="35.1" customHeight="1">
      <c r="C214" s="209"/>
      <c r="D214" s="201"/>
      <c r="E214" s="202"/>
      <c r="F214" s="202"/>
      <c r="G214" s="147" t="s">
        <v>229</v>
      </c>
      <c r="H214" s="203"/>
      <c r="I214" s="203"/>
      <c r="J214" s="204"/>
      <c r="K214" s="149" t="s">
        <v>229</v>
      </c>
      <c r="L214" s="74"/>
      <c r="P214" s="97"/>
    </row>
    <row r="215" spans="3:16" ht="35.1" customHeight="1">
      <c r="C215" s="200"/>
      <c r="D215" s="205"/>
      <c r="E215" s="206"/>
      <c r="F215" s="206"/>
      <c r="G215" s="146" t="s">
        <v>229</v>
      </c>
      <c r="H215" s="207"/>
      <c r="I215" s="207"/>
      <c r="J215" s="208"/>
      <c r="K215" s="149" t="s">
        <v>229</v>
      </c>
      <c r="L215" s="74"/>
      <c r="P215" s="97"/>
    </row>
    <row r="216" spans="3:16" ht="35.1" customHeight="1">
      <c r="C216" s="200"/>
      <c r="D216" s="205"/>
      <c r="E216" s="206"/>
      <c r="F216" s="206"/>
      <c r="G216" s="146" t="s">
        <v>229</v>
      </c>
      <c r="H216" s="207"/>
      <c r="I216" s="207"/>
      <c r="J216" s="208"/>
      <c r="K216" s="149" t="s">
        <v>229</v>
      </c>
      <c r="L216" s="74"/>
      <c r="P216" s="97"/>
    </row>
    <row r="217" spans="3:16" ht="35.1" customHeight="1">
      <c r="C217" s="209"/>
      <c r="D217" s="201"/>
      <c r="E217" s="202"/>
      <c r="F217" s="202"/>
      <c r="G217" s="147" t="s">
        <v>229</v>
      </c>
      <c r="H217" s="203"/>
      <c r="I217" s="203"/>
      <c r="J217" s="204"/>
      <c r="K217" s="149" t="s">
        <v>229</v>
      </c>
      <c r="L217" s="74"/>
      <c r="P217" s="97"/>
    </row>
    <row r="218" spans="3:16" ht="35.1" customHeight="1">
      <c r="C218" s="209"/>
      <c r="D218" s="201"/>
      <c r="E218" s="202"/>
      <c r="F218" s="202"/>
      <c r="G218" s="147" t="s">
        <v>229</v>
      </c>
      <c r="H218" s="203"/>
      <c r="I218" s="203"/>
      <c r="J218" s="204"/>
      <c r="K218" s="149" t="s">
        <v>229</v>
      </c>
      <c r="L218" s="74"/>
      <c r="P218" s="97"/>
    </row>
    <row r="219" spans="3:16" ht="35.1" customHeight="1">
      <c r="C219" s="209"/>
      <c r="D219" s="201"/>
      <c r="E219" s="202"/>
      <c r="F219" s="202"/>
      <c r="G219" s="147" t="s">
        <v>229</v>
      </c>
      <c r="H219" s="203"/>
      <c r="I219" s="203"/>
      <c r="J219" s="204"/>
      <c r="K219" s="149" t="s">
        <v>229</v>
      </c>
      <c r="L219" s="74"/>
      <c r="P219" s="97"/>
    </row>
    <row r="220" spans="3:16" ht="35.1" customHeight="1">
      <c r="C220" s="200"/>
      <c r="D220" s="205"/>
      <c r="E220" s="206"/>
      <c r="F220" s="206"/>
      <c r="G220" s="146" t="s">
        <v>229</v>
      </c>
      <c r="H220" s="207"/>
      <c r="I220" s="207"/>
      <c r="J220" s="208"/>
      <c r="K220" s="149" t="s">
        <v>229</v>
      </c>
      <c r="L220" s="74"/>
      <c r="P220" s="97"/>
    </row>
    <row r="221" spans="3:16" ht="35.1" customHeight="1">
      <c r="C221" s="200"/>
      <c r="D221" s="205"/>
      <c r="E221" s="206"/>
      <c r="F221" s="206"/>
      <c r="G221" s="146" t="s">
        <v>229</v>
      </c>
      <c r="H221" s="207"/>
      <c r="I221" s="207"/>
      <c r="J221" s="208"/>
      <c r="K221" s="149" t="s">
        <v>229</v>
      </c>
      <c r="L221" s="74"/>
      <c r="P221" s="97"/>
    </row>
    <row r="222" spans="3:16" ht="35.1" customHeight="1">
      <c r="C222" s="209"/>
      <c r="D222" s="201"/>
      <c r="E222" s="202"/>
      <c r="F222" s="202"/>
      <c r="G222" s="147" t="s">
        <v>229</v>
      </c>
      <c r="H222" s="203"/>
      <c r="I222" s="203"/>
      <c r="J222" s="204"/>
      <c r="K222" s="149" t="s">
        <v>229</v>
      </c>
      <c r="L222" s="74"/>
      <c r="P222" s="97"/>
    </row>
    <row r="223" spans="3:16" ht="35.1" customHeight="1">
      <c r="C223" s="209"/>
      <c r="D223" s="201"/>
      <c r="E223" s="202"/>
      <c r="F223" s="202"/>
      <c r="G223" s="147" t="s">
        <v>229</v>
      </c>
      <c r="H223" s="203"/>
      <c r="I223" s="203"/>
      <c r="J223" s="204"/>
      <c r="K223" s="149" t="s">
        <v>229</v>
      </c>
      <c r="L223" s="74"/>
      <c r="P223" s="97"/>
    </row>
    <row r="224" spans="3:16" ht="35.1" customHeight="1">
      <c r="C224" s="209"/>
      <c r="D224" s="201"/>
      <c r="E224" s="202"/>
      <c r="F224" s="202"/>
      <c r="G224" s="147" t="s">
        <v>229</v>
      </c>
      <c r="H224" s="203"/>
      <c r="I224" s="203"/>
      <c r="J224" s="204"/>
      <c r="K224" s="149" t="s">
        <v>229</v>
      </c>
      <c r="L224" s="74"/>
      <c r="P224" s="97"/>
    </row>
    <row r="225" spans="3:16" ht="35.1" customHeight="1">
      <c r="C225" s="200"/>
      <c r="D225" s="205"/>
      <c r="E225" s="206"/>
      <c r="F225" s="206"/>
      <c r="G225" s="146" t="s">
        <v>229</v>
      </c>
      <c r="H225" s="207"/>
      <c r="I225" s="207"/>
      <c r="J225" s="208"/>
      <c r="K225" s="149" t="s">
        <v>229</v>
      </c>
      <c r="L225" s="74"/>
      <c r="P225" s="97"/>
    </row>
    <row r="226" spans="3:16" ht="35.1" customHeight="1">
      <c r="C226" s="200"/>
      <c r="D226" s="205"/>
      <c r="E226" s="206"/>
      <c r="F226" s="206"/>
      <c r="G226" s="146" t="s">
        <v>229</v>
      </c>
      <c r="H226" s="207"/>
      <c r="I226" s="207"/>
      <c r="J226" s="208"/>
      <c r="K226" s="149" t="s">
        <v>229</v>
      </c>
      <c r="L226" s="74"/>
      <c r="P226" s="97"/>
    </row>
    <row r="227" spans="3:16" ht="35.1" customHeight="1">
      <c r="C227" s="209"/>
      <c r="D227" s="201"/>
      <c r="E227" s="202"/>
      <c r="F227" s="202"/>
      <c r="G227" s="147" t="s">
        <v>229</v>
      </c>
      <c r="H227" s="203"/>
      <c r="I227" s="203"/>
      <c r="J227" s="204"/>
      <c r="K227" s="149" t="s">
        <v>229</v>
      </c>
      <c r="L227" s="74"/>
      <c r="P227" s="97"/>
    </row>
    <row r="228" spans="3:16" ht="35.1" customHeight="1">
      <c r="C228" s="209"/>
      <c r="D228" s="201"/>
      <c r="E228" s="202"/>
      <c r="F228" s="202"/>
      <c r="G228" s="147" t="s">
        <v>229</v>
      </c>
      <c r="H228" s="203"/>
      <c r="I228" s="203"/>
      <c r="J228" s="204"/>
      <c r="K228" s="149" t="s">
        <v>229</v>
      </c>
      <c r="L228" s="74"/>
      <c r="P228" s="97"/>
    </row>
    <row r="229" spans="3:16" ht="35.1" customHeight="1">
      <c r="C229" s="209"/>
      <c r="D229" s="201"/>
      <c r="E229" s="202"/>
      <c r="F229" s="202"/>
      <c r="G229" s="147" t="s">
        <v>229</v>
      </c>
      <c r="H229" s="203"/>
      <c r="I229" s="203"/>
      <c r="J229" s="204"/>
      <c r="K229" s="149" t="s">
        <v>229</v>
      </c>
      <c r="L229" s="74"/>
      <c r="P229" s="97"/>
    </row>
    <row r="230" spans="3:16" ht="35.1" customHeight="1">
      <c r="C230" s="200"/>
      <c r="D230" s="205"/>
      <c r="E230" s="206"/>
      <c r="F230" s="206"/>
      <c r="G230" s="146" t="s">
        <v>229</v>
      </c>
      <c r="H230" s="207"/>
      <c r="I230" s="207"/>
      <c r="J230" s="208"/>
      <c r="K230" s="149" t="s">
        <v>229</v>
      </c>
      <c r="L230" s="74"/>
      <c r="P230" s="97"/>
    </row>
    <row r="231" spans="3:16" ht="35.1" customHeight="1">
      <c r="C231" s="200"/>
      <c r="D231" s="205"/>
      <c r="E231" s="206"/>
      <c r="F231" s="206"/>
      <c r="G231" s="146" t="s">
        <v>229</v>
      </c>
      <c r="H231" s="207"/>
      <c r="I231" s="207"/>
      <c r="J231" s="208"/>
      <c r="K231" s="149" t="s">
        <v>229</v>
      </c>
      <c r="L231" s="74"/>
      <c r="P231" s="97"/>
    </row>
    <row r="232" spans="3:16" ht="35.1" customHeight="1">
      <c r="C232" s="209"/>
      <c r="D232" s="201"/>
      <c r="E232" s="202"/>
      <c r="F232" s="202"/>
      <c r="G232" s="147" t="s">
        <v>229</v>
      </c>
      <c r="H232" s="203"/>
      <c r="I232" s="203"/>
      <c r="J232" s="204"/>
      <c r="K232" s="149" t="s">
        <v>229</v>
      </c>
      <c r="L232" s="74"/>
      <c r="P232" s="97"/>
    </row>
    <row r="233" spans="3:16" ht="35.1" customHeight="1">
      <c r="C233" s="209"/>
      <c r="D233" s="201"/>
      <c r="E233" s="202"/>
      <c r="F233" s="202"/>
      <c r="G233" s="147" t="s">
        <v>229</v>
      </c>
      <c r="H233" s="203"/>
      <c r="I233" s="203"/>
      <c r="J233" s="204"/>
      <c r="K233" s="149" t="s">
        <v>229</v>
      </c>
      <c r="L233" s="74"/>
      <c r="P233" s="97"/>
    </row>
    <row r="234" spans="3:16" ht="35.1" customHeight="1">
      <c r="C234" s="209"/>
      <c r="D234" s="201"/>
      <c r="E234" s="202"/>
      <c r="F234" s="202"/>
      <c r="G234" s="147" t="s">
        <v>229</v>
      </c>
      <c r="H234" s="203"/>
      <c r="I234" s="203"/>
      <c r="J234" s="204"/>
      <c r="K234" s="149" t="s">
        <v>229</v>
      </c>
      <c r="L234" s="74"/>
      <c r="P234" s="97"/>
    </row>
    <row r="235" spans="3:16" ht="35.1" customHeight="1">
      <c r="C235" s="200"/>
      <c r="D235" s="205"/>
      <c r="E235" s="206"/>
      <c r="F235" s="206"/>
      <c r="G235" s="146" t="s">
        <v>229</v>
      </c>
      <c r="H235" s="207"/>
      <c r="I235" s="207"/>
      <c r="J235" s="208"/>
      <c r="K235" s="149" t="s">
        <v>229</v>
      </c>
      <c r="L235" s="74"/>
      <c r="P235" s="97"/>
    </row>
    <row r="236" spans="3:16" ht="35.1" customHeight="1">
      <c r="C236" s="200"/>
      <c r="D236" s="205"/>
      <c r="E236" s="206"/>
      <c r="F236" s="206"/>
      <c r="G236" s="146" t="s">
        <v>229</v>
      </c>
      <c r="H236" s="207"/>
      <c r="I236" s="207"/>
      <c r="J236" s="208"/>
      <c r="K236" s="149" t="s">
        <v>229</v>
      </c>
      <c r="L236" s="74"/>
      <c r="P236" s="97"/>
    </row>
    <row r="237" spans="3:16" ht="35.1" customHeight="1">
      <c r="C237" s="209"/>
      <c r="D237" s="201"/>
      <c r="E237" s="202"/>
      <c r="F237" s="202"/>
      <c r="G237" s="147" t="s">
        <v>229</v>
      </c>
      <c r="H237" s="203"/>
      <c r="I237" s="203"/>
      <c r="J237" s="204"/>
      <c r="K237" s="149" t="s">
        <v>229</v>
      </c>
      <c r="L237" s="74"/>
      <c r="P237" s="97"/>
    </row>
    <row r="238" spans="3:16" ht="35.1" customHeight="1">
      <c r="C238" s="209"/>
      <c r="D238" s="201"/>
      <c r="E238" s="202"/>
      <c r="F238" s="202"/>
      <c r="G238" s="147" t="s">
        <v>229</v>
      </c>
      <c r="H238" s="203"/>
      <c r="I238" s="203"/>
      <c r="J238" s="204"/>
      <c r="K238" s="149" t="s">
        <v>229</v>
      </c>
      <c r="L238" s="74"/>
      <c r="P238" s="97"/>
    </row>
    <row r="239" spans="3:16" ht="35.1" customHeight="1">
      <c r="C239" s="209"/>
      <c r="D239" s="201"/>
      <c r="E239" s="202"/>
      <c r="F239" s="202"/>
      <c r="G239" s="147" t="s">
        <v>229</v>
      </c>
      <c r="H239" s="203"/>
      <c r="I239" s="203"/>
      <c r="J239" s="204"/>
      <c r="K239" s="149" t="s">
        <v>229</v>
      </c>
      <c r="L239" s="74"/>
      <c r="P239" s="97"/>
    </row>
    <row r="240" spans="3:16" ht="35.1" customHeight="1">
      <c r="C240" s="200"/>
      <c r="D240" s="205"/>
      <c r="E240" s="206"/>
      <c r="F240" s="206"/>
      <c r="G240" s="146" t="s">
        <v>229</v>
      </c>
      <c r="H240" s="207"/>
      <c r="I240" s="207"/>
      <c r="J240" s="208"/>
      <c r="K240" s="149" t="s">
        <v>229</v>
      </c>
      <c r="L240" s="74"/>
      <c r="P240" s="97"/>
    </row>
    <row r="241" spans="3:16" ht="35.1" customHeight="1">
      <c r="C241" s="200"/>
      <c r="D241" s="205"/>
      <c r="E241" s="206"/>
      <c r="F241" s="206"/>
      <c r="G241" s="146" t="s">
        <v>229</v>
      </c>
      <c r="H241" s="207"/>
      <c r="I241" s="207"/>
      <c r="J241" s="208"/>
      <c r="K241" s="149" t="s">
        <v>229</v>
      </c>
      <c r="L241" s="74"/>
      <c r="P241" s="97"/>
    </row>
    <row r="242" spans="3:16" ht="35.1" customHeight="1">
      <c r="C242" s="209"/>
      <c r="D242" s="201"/>
      <c r="E242" s="202"/>
      <c r="F242" s="202"/>
      <c r="G242" s="147" t="s">
        <v>229</v>
      </c>
      <c r="H242" s="203"/>
      <c r="I242" s="203"/>
      <c r="J242" s="204"/>
      <c r="K242" s="149" t="s">
        <v>229</v>
      </c>
      <c r="L242" s="74"/>
      <c r="P242" s="97"/>
    </row>
    <row r="243" spans="3:16" ht="35.1" customHeight="1">
      <c r="C243" s="209"/>
      <c r="D243" s="201"/>
      <c r="E243" s="202"/>
      <c r="F243" s="202"/>
      <c r="G243" s="147" t="s">
        <v>229</v>
      </c>
      <c r="H243" s="203"/>
      <c r="I243" s="203"/>
      <c r="J243" s="204"/>
      <c r="K243" s="149" t="s">
        <v>229</v>
      </c>
      <c r="L243" s="74"/>
      <c r="P243" s="97"/>
    </row>
    <row r="244" spans="3:16" ht="35.1" customHeight="1">
      <c r="C244" s="209"/>
      <c r="D244" s="201"/>
      <c r="E244" s="202"/>
      <c r="F244" s="202"/>
      <c r="G244" s="147" t="s">
        <v>229</v>
      </c>
      <c r="H244" s="203"/>
      <c r="I244" s="203"/>
      <c r="J244" s="204"/>
      <c r="K244" s="149" t="s">
        <v>229</v>
      </c>
      <c r="L244" s="74"/>
      <c r="P244" s="97"/>
    </row>
    <row r="245" spans="3:16" ht="35.1" customHeight="1">
      <c r="C245" s="200"/>
      <c r="D245" s="205"/>
      <c r="E245" s="206"/>
      <c r="F245" s="206"/>
      <c r="G245" s="146" t="s">
        <v>229</v>
      </c>
      <c r="H245" s="207"/>
      <c r="I245" s="207"/>
      <c r="J245" s="208"/>
      <c r="K245" s="149" t="s">
        <v>229</v>
      </c>
      <c r="L245" s="74"/>
      <c r="P245" s="97"/>
    </row>
    <row r="246" spans="3:16" ht="35.1" customHeight="1">
      <c r="C246" s="200"/>
      <c r="D246" s="205"/>
      <c r="E246" s="206"/>
      <c r="F246" s="206"/>
      <c r="G246" s="146" t="s">
        <v>229</v>
      </c>
      <c r="H246" s="207"/>
      <c r="I246" s="207"/>
      <c r="J246" s="208"/>
      <c r="K246" s="149" t="s">
        <v>229</v>
      </c>
      <c r="L246" s="74"/>
      <c r="P246" s="97"/>
    </row>
    <row r="247" spans="3:16" ht="35.1" customHeight="1">
      <c r="C247" s="209"/>
      <c r="D247" s="201"/>
      <c r="E247" s="202"/>
      <c r="F247" s="202"/>
      <c r="G247" s="147" t="s">
        <v>229</v>
      </c>
      <c r="H247" s="203"/>
      <c r="I247" s="203"/>
      <c r="J247" s="204"/>
      <c r="K247" s="149" t="s">
        <v>229</v>
      </c>
      <c r="L247" s="74"/>
      <c r="P247" s="97"/>
    </row>
    <row r="248" spans="3:16" ht="35.1" customHeight="1">
      <c r="C248" s="209"/>
      <c r="D248" s="201"/>
      <c r="E248" s="202"/>
      <c r="F248" s="202"/>
      <c r="G248" s="147" t="s">
        <v>229</v>
      </c>
      <c r="H248" s="203"/>
      <c r="I248" s="203"/>
      <c r="J248" s="204"/>
      <c r="K248" s="149" t="s">
        <v>229</v>
      </c>
      <c r="L248" s="74"/>
      <c r="P248" s="97"/>
    </row>
    <row r="249" spans="3:16" ht="35.1" customHeight="1">
      <c r="C249" s="209"/>
      <c r="D249" s="201"/>
      <c r="E249" s="202"/>
      <c r="F249" s="202"/>
      <c r="G249" s="147" t="s">
        <v>229</v>
      </c>
      <c r="H249" s="203"/>
      <c r="I249" s="203"/>
      <c r="J249" s="204"/>
      <c r="K249" s="149" t="s">
        <v>229</v>
      </c>
      <c r="L249" s="74"/>
      <c r="P249" s="97"/>
    </row>
    <row r="250" spans="3:16" ht="35.1" customHeight="1">
      <c r="C250" s="200"/>
      <c r="D250" s="205"/>
      <c r="E250" s="206"/>
      <c r="F250" s="206"/>
      <c r="G250" s="146" t="s">
        <v>229</v>
      </c>
      <c r="H250" s="207"/>
      <c r="I250" s="207"/>
      <c r="J250" s="208"/>
      <c r="K250" s="149" t="s">
        <v>229</v>
      </c>
      <c r="L250" s="74"/>
      <c r="P250" s="97"/>
    </row>
    <row r="251" spans="3:16" ht="35.1" customHeight="1">
      <c r="C251" s="200"/>
      <c r="D251" s="205"/>
      <c r="E251" s="206"/>
      <c r="F251" s="206"/>
      <c r="G251" s="146" t="s">
        <v>229</v>
      </c>
      <c r="H251" s="207"/>
      <c r="I251" s="207"/>
      <c r="J251" s="208"/>
      <c r="K251" s="149" t="s">
        <v>229</v>
      </c>
      <c r="L251" s="74"/>
      <c r="P251" s="97"/>
    </row>
    <row r="252" spans="3:16" ht="35.1" customHeight="1">
      <c r="C252" s="209"/>
      <c r="D252" s="201"/>
      <c r="E252" s="202"/>
      <c r="F252" s="202"/>
      <c r="G252" s="147" t="s">
        <v>229</v>
      </c>
      <c r="H252" s="203"/>
      <c r="I252" s="203"/>
      <c r="J252" s="204"/>
      <c r="K252" s="149" t="s">
        <v>229</v>
      </c>
      <c r="L252" s="74"/>
      <c r="P252" s="97"/>
    </row>
    <row r="253" spans="3:16" ht="35.1" customHeight="1">
      <c r="C253" s="209"/>
      <c r="D253" s="201"/>
      <c r="E253" s="202"/>
      <c r="F253" s="202"/>
      <c r="G253" s="147" t="s">
        <v>229</v>
      </c>
      <c r="H253" s="203"/>
      <c r="I253" s="203"/>
      <c r="J253" s="204"/>
      <c r="K253" s="149" t="s">
        <v>229</v>
      </c>
      <c r="L253" s="74"/>
      <c r="P253" s="97"/>
    </row>
    <row r="254" spans="3:16" ht="35.1" customHeight="1">
      <c r="C254" s="209"/>
      <c r="D254" s="201"/>
      <c r="E254" s="202"/>
      <c r="F254" s="202"/>
      <c r="G254" s="147" t="s">
        <v>229</v>
      </c>
      <c r="H254" s="203"/>
      <c r="I254" s="203"/>
      <c r="J254" s="204"/>
      <c r="K254" s="149" t="s">
        <v>229</v>
      </c>
      <c r="L254" s="74"/>
      <c r="P254" s="97"/>
    </row>
    <row r="255" spans="3:16" ht="35.1" customHeight="1">
      <c r="C255" s="200"/>
      <c r="D255" s="205"/>
      <c r="E255" s="206"/>
      <c r="F255" s="206"/>
      <c r="G255" s="146" t="s">
        <v>229</v>
      </c>
      <c r="H255" s="207"/>
      <c r="I255" s="207"/>
      <c r="J255" s="208"/>
      <c r="K255" s="149" t="s">
        <v>229</v>
      </c>
      <c r="L255" s="74"/>
      <c r="P255" s="97"/>
    </row>
    <row r="256" spans="3:16" ht="30" customHeight="1">
      <c r="L256" s="74"/>
      <c r="P256" s="97"/>
    </row>
    <row r="257" spans="2:17" ht="30" customHeight="1">
      <c r="L257" s="74"/>
      <c r="P257" s="97"/>
    </row>
    <row r="258" spans="2:17" ht="30" customHeight="1">
      <c r="L258" s="74"/>
      <c r="P258" s="97"/>
    </row>
    <row r="259" spans="2:17" ht="30" customHeight="1">
      <c r="L259" s="74"/>
      <c r="P259" s="97"/>
    </row>
    <row r="260" spans="2:17" ht="30" customHeight="1">
      <c r="L260" s="74"/>
      <c r="P260" s="97"/>
    </row>
    <row r="261" spans="2:17" ht="30" customHeight="1">
      <c r="C261" s="37"/>
      <c r="F261" s="37"/>
      <c r="G261" s="37"/>
      <c r="L261" s="74"/>
      <c r="P261" s="97"/>
    </row>
    <row r="262" spans="2:17" ht="30" customHeight="1">
      <c r="B262" s="38"/>
      <c r="C262" s="37"/>
      <c r="F262" s="37"/>
      <c r="G262" s="37"/>
      <c r="L262" s="74"/>
      <c r="P262" s="97"/>
    </row>
    <row r="263" spans="2:17" ht="30" customHeight="1">
      <c r="B263" s="38"/>
      <c r="C263" s="37"/>
      <c r="F263" s="37"/>
      <c r="G263" s="37"/>
      <c r="L263" s="74"/>
      <c r="P263" s="97"/>
    </row>
    <row r="264" spans="2:17" ht="30" customHeight="1">
      <c r="B264" s="38"/>
      <c r="C264" s="37"/>
      <c r="F264" s="37"/>
      <c r="G264" s="37"/>
      <c r="L264" s="74"/>
      <c r="P264" s="97"/>
    </row>
    <row r="265" spans="2:17" ht="30" customHeight="1">
      <c r="B265" s="38"/>
      <c r="C265" s="37"/>
      <c r="F265" s="37"/>
      <c r="G265" s="37"/>
      <c r="L265" s="74"/>
      <c r="P265" s="97"/>
    </row>
    <row r="266" spans="2:17" ht="30" customHeight="1">
      <c r="B266" s="38"/>
      <c r="C266" s="37"/>
      <c r="F266" s="37"/>
      <c r="G266" s="37"/>
      <c r="L266" s="74"/>
      <c r="P266" s="97"/>
    </row>
    <row r="267" spans="2:17" ht="30" customHeight="1">
      <c r="B267" s="38"/>
      <c r="C267" s="37"/>
      <c r="F267" s="37"/>
      <c r="G267" s="37"/>
      <c r="J267" s="38"/>
      <c r="K267" s="38"/>
      <c r="L267" s="74"/>
      <c r="P267" s="97"/>
    </row>
    <row r="268" spans="2:17" ht="52.5" customHeight="1">
      <c r="B268" s="38"/>
      <c r="C268" s="37"/>
      <c r="F268" s="37"/>
      <c r="G268" s="37"/>
      <c r="J268" s="38"/>
      <c r="K268" s="38"/>
      <c r="L268" s="74"/>
      <c r="Q268" s="97"/>
    </row>
    <row r="269" spans="2:17" ht="30" customHeight="1">
      <c r="B269" s="38"/>
      <c r="C269" s="37"/>
      <c r="F269" s="37"/>
      <c r="G269" s="37"/>
      <c r="J269" s="38"/>
      <c r="K269" s="38"/>
      <c r="L269" s="74"/>
      <c r="Q269" s="97"/>
    </row>
    <row r="270" spans="2:17" ht="30" customHeight="1">
      <c r="B270" s="38"/>
      <c r="C270" s="37"/>
      <c r="F270" s="37"/>
      <c r="G270" s="37"/>
      <c r="J270" s="38"/>
      <c r="K270" s="38"/>
      <c r="L270" s="74"/>
      <c r="Q270" s="97"/>
    </row>
    <row r="271" spans="2:17" ht="30" customHeight="1">
      <c r="B271" s="38"/>
      <c r="C271" s="37"/>
      <c r="F271" s="37"/>
      <c r="G271" s="37"/>
      <c r="J271" s="38"/>
      <c r="K271" s="38"/>
      <c r="L271" s="74"/>
      <c r="Q271" s="97"/>
    </row>
    <row r="272" spans="2:17" ht="30" customHeight="1">
      <c r="B272" s="38"/>
      <c r="C272" s="37"/>
      <c r="F272" s="37"/>
      <c r="G272" s="37"/>
      <c r="J272" s="38"/>
      <c r="K272" s="38"/>
      <c r="L272" s="74"/>
      <c r="Q272" s="97"/>
    </row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</sheetData>
  <sheetProtection selectLockedCells="1" selectUnlockedCells="1"/>
  <autoFilter ref="C5:K5"/>
  <mergeCells count="5">
    <mergeCell ref="C1:D1"/>
    <mergeCell ref="E1:F1"/>
    <mergeCell ref="G1:H1"/>
    <mergeCell ref="I1:J1"/>
    <mergeCell ref="K1:L1"/>
  </mergeCells>
  <conditionalFormatting sqref="D6:D255">
    <cfRule type="containsText" dxfId="55" priority="1" operator="containsText" text="o">
      <formula>NOT(ISERROR(SEARCH("o",D6)))</formula>
    </cfRule>
    <cfRule type="containsText" dxfId="54" priority="2" operator="containsText" text="a">
      <formula>NOT(ISERROR(SEARCH("a",D6)))</formula>
    </cfRule>
  </conditionalFormatting>
  <conditionalFormatting sqref="K6:K255">
    <cfRule type="containsText" dxfId="53" priority="11" operator="containsText" text="Atrasado">
      <formula>NOT(ISERROR(SEARCH("Atrasado",K6)))</formula>
    </cfRule>
    <cfRule type="containsText" dxfId="52" priority="12" operator="containsText" text="o">
      <formula>NOT(ISERROR(SEARCH("o",K6)))</formula>
    </cfRule>
  </conditionalFormatting>
  <dataValidations count="5">
    <dataValidation type="date" operator="greaterThan" allowBlank="1" showErrorMessage="1" errorTitle="Erro" error="Você precisa inserir uma data válida. Verifique se o valor digitado está correto." sqref="H6:I255">
      <formula1>42369</formula1>
    </dataValidation>
    <dataValidation type="list" allowBlank="1" showInputMessage="1" showErrorMessage="1" sqref="J6:J255">
      <formula1>"Concluído,Em andamento,Não iniciado"</formula1>
    </dataValidation>
    <dataValidation type="list" allowBlank="1" showInputMessage="1" showErrorMessage="1" sqref="F6:F255">
      <formula1>OFFSET($M$6,,,50-COUNTIF($M$6:$M$55,"=0"))</formula1>
    </dataValidation>
    <dataValidation type="list" allowBlank="1" showInputMessage="1" showErrorMessage="1" sqref="E6:E255">
      <formula1>IF($D6="Força",OFFSET($P$6,,,30-COUNTIF($P$6:$P$35,"=0")),IF($D6="Fraqueza",OFFSET($Q$6,,,30-COUNTIF($Q$6:$Q$35,"=0")),IF($D6="Oportunidade",OFFSET($R$6,,,30-COUNTIF($R$6:$R$35,"=0")),IF($D6="Ameaça",OFFSET($S$6,,,30-COUNTIF($S$6:$S$35,"=0")),""))))</formula1>
    </dataValidation>
    <dataValidation type="list" allowBlank="1" showInputMessage="1" showErrorMessage="1" sqref="D6:D255">
      <formula1>"Força,Fraqueza,Oportunidade,Ameaça"</formula1>
    </dataValidation>
  </dataValidations>
  <printOptions verticalCentered="1"/>
  <pageMargins left="0.23622047244094491" right="0.23622047244094491" top="0.74803149606299213" bottom="0.74803149606299213" header="0.31496062992125984" footer="0.31496062992125984"/>
  <pageSetup paperSize="9" scale="68" fitToHeight="0" orientation="landscape" horizontalDpi="4294967292" verticalDpi="4294967292"/>
  <ignoredErrors>
    <ignoredError sqref="G6:G7" unlockedFormula="1"/>
  </ignoredErrors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11"/>
  <dimension ref="A1:AV154"/>
  <sheetViews>
    <sheetView showGridLines="0" zoomScale="90" zoomScaleNormal="90" zoomScalePageLayoutView="90" workbookViewId="0"/>
  </sheetViews>
  <sheetFormatPr defaultColWidth="0" defaultRowHeight="15" zeroHeight="1"/>
  <cols>
    <col min="1" max="1" width="2.28515625" customWidth="1"/>
    <col min="2" max="2" width="1.42578125" customWidth="1"/>
    <col min="3" max="3" width="22.85546875" customWidth="1"/>
    <col min="4" max="4" width="21.42578125" style="2" customWidth="1"/>
    <col min="5" max="5" width="22.85546875" style="2" customWidth="1"/>
    <col min="6" max="6" width="19.42578125" style="2" customWidth="1"/>
    <col min="7" max="7" width="2.85546875" style="2" customWidth="1"/>
    <col min="8" max="8" width="22.85546875" customWidth="1"/>
    <col min="9" max="9" width="21.42578125" customWidth="1"/>
    <col min="10" max="10" width="22.85546875" customWidth="1"/>
    <col min="11" max="11" width="29" customWidth="1"/>
    <col min="12" max="14" width="8.85546875" style="3" customWidth="1"/>
    <col min="15" max="15" width="8.7109375" style="3" customWidth="1"/>
    <col min="16" max="18" width="8.85546875" style="3" customWidth="1"/>
    <col min="19" max="19" width="9.140625" style="3" customWidth="1"/>
    <col min="20" max="48" width="9.140625" style="3" hidden="1" customWidth="1"/>
    <col min="49" max="16384" width="9.140625" hidden="1"/>
  </cols>
  <sheetData>
    <row r="1" spans="2:48" s="17" customFormat="1" ht="39" customHeight="1"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18"/>
    </row>
    <row r="2" spans="2:48" s="19" customFormat="1" ht="30" customHeight="1">
      <c r="D2" s="20"/>
      <c r="E2" s="21"/>
      <c r="F2" s="21"/>
      <c r="G2" s="21"/>
      <c r="H2" s="21"/>
      <c r="I2" s="22"/>
      <c r="J2" s="22"/>
      <c r="K2" s="22"/>
      <c r="L2" s="22"/>
      <c r="M2" s="22"/>
      <c r="N2" s="22"/>
      <c r="O2" s="22"/>
      <c r="P2" s="22"/>
      <c r="Q2" s="22"/>
    </row>
    <row r="3" spans="2:48" s="181" customFormat="1" ht="44.25" customHeight="1">
      <c r="C3" s="182"/>
      <c r="E3" s="183"/>
      <c r="F3" s="183"/>
    </row>
    <row r="4" spans="2:48" ht="19.5" customHeight="1">
      <c r="D4"/>
      <c r="E4"/>
      <c r="F4"/>
      <c r="G4"/>
    </row>
    <row r="5" spans="2:48" s="3" customFormat="1" ht="24" customHeight="1" thickBot="1">
      <c r="B5"/>
      <c r="C5" s="225" t="s">
        <v>47</v>
      </c>
      <c r="D5" s="226"/>
      <c r="E5" s="226"/>
      <c r="F5" s="10"/>
      <c r="I5" s="1"/>
      <c r="J5" s="1"/>
      <c r="K5" s="1"/>
      <c r="M5" s="16"/>
      <c r="T5" s="1"/>
    </row>
    <row r="6" spans="2:48" s="3" customFormat="1" ht="4.5" customHeight="1" thickTop="1" thickBot="1">
      <c r="B6"/>
      <c r="C6"/>
      <c r="D6"/>
      <c r="E6"/>
      <c r="F6"/>
      <c r="I6" s="1"/>
      <c r="J6" s="1"/>
      <c r="K6" s="1"/>
      <c r="N6" s="3" t="s">
        <v>143</v>
      </c>
      <c r="T6" s="1"/>
      <c r="U6" s="3" t="s">
        <v>9</v>
      </c>
      <c r="V6" s="3" t="s">
        <v>10</v>
      </c>
      <c r="W6" s="3" t="s">
        <v>1</v>
      </c>
      <c r="X6" s="3" t="s">
        <v>11</v>
      </c>
      <c r="Y6" s="3" t="s">
        <v>0</v>
      </c>
      <c r="Z6" s="3" t="s">
        <v>2</v>
      </c>
      <c r="AA6" s="3" t="s">
        <v>3</v>
      </c>
      <c r="AB6" s="3" t="s">
        <v>4</v>
      </c>
      <c r="AC6" s="3" t="s">
        <v>5</v>
      </c>
      <c r="AD6" s="3" t="s">
        <v>6</v>
      </c>
      <c r="AE6" s="3" t="s">
        <v>7</v>
      </c>
      <c r="AF6" s="3" t="s">
        <v>8</v>
      </c>
      <c r="AG6" s="3" t="s">
        <v>9</v>
      </c>
      <c r="AH6" s="3" t="s">
        <v>10</v>
      </c>
      <c r="AI6" s="3" t="s">
        <v>1</v>
      </c>
      <c r="AJ6" s="3" t="s">
        <v>11</v>
      </c>
      <c r="AK6" s="3" t="s">
        <v>0</v>
      </c>
      <c r="AL6" s="3" t="s">
        <v>2</v>
      </c>
      <c r="AM6" s="3" t="s">
        <v>3</v>
      </c>
      <c r="AN6" s="3" t="s">
        <v>4</v>
      </c>
      <c r="AO6" s="3" t="s">
        <v>5</v>
      </c>
      <c r="AP6" s="3" t="s">
        <v>6</v>
      </c>
      <c r="AQ6" s="3" t="s">
        <v>7</v>
      </c>
      <c r="AR6" s="3" t="s">
        <v>8</v>
      </c>
      <c r="AS6" s="3" t="s">
        <v>9</v>
      </c>
      <c r="AT6" s="3" t="s">
        <v>10</v>
      </c>
      <c r="AU6" s="3" t="s">
        <v>1</v>
      </c>
      <c r="AV6" s="3" t="s">
        <v>11</v>
      </c>
    </row>
    <row r="7" spans="2:48" s="6" customFormat="1" ht="36.75" customHeight="1" thickTop="1">
      <c r="B7"/>
      <c r="C7" s="160" t="s">
        <v>178</v>
      </c>
      <c r="D7" s="231"/>
      <c r="E7" s="232"/>
      <c r="F7" s="232"/>
      <c r="G7" s="232"/>
      <c r="H7" s="232"/>
      <c r="I7" s="232"/>
      <c r="J7" s="232"/>
      <c r="K7" s="233"/>
      <c r="N7" s="3" t="s">
        <v>51</v>
      </c>
      <c r="O7" s="3"/>
      <c r="P7" s="3"/>
      <c r="Q7" s="3">
        <v>0.625</v>
      </c>
      <c r="R7" s="3" t="s">
        <v>46</v>
      </c>
      <c r="T7" s="8"/>
      <c r="U7" s="6">
        <v>1</v>
      </c>
      <c r="V7" s="6">
        <v>1</v>
      </c>
      <c r="W7" s="6">
        <v>1</v>
      </c>
      <c r="X7" s="6">
        <v>1</v>
      </c>
      <c r="Y7" s="6">
        <v>2</v>
      </c>
      <c r="Z7" s="6">
        <v>2</v>
      </c>
      <c r="AA7" s="6">
        <v>2</v>
      </c>
      <c r="AB7" s="6">
        <v>2</v>
      </c>
      <c r="AC7" s="6">
        <v>2</v>
      </c>
      <c r="AD7" s="6">
        <v>2</v>
      </c>
      <c r="AE7" s="6">
        <v>2</v>
      </c>
      <c r="AF7" s="6">
        <v>2</v>
      </c>
      <c r="AG7" s="6">
        <v>2</v>
      </c>
      <c r="AH7" s="6">
        <v>2</v>
      </c>
      <c r="AI7" s="6">
        <v>2</v>
      </c>
      <c r="AJ7" s="6">
        <v>2</v>
      </c>
      <c r="AK7" s="6">
        <v>3</v>
      </c>
      <c r="AL7" s="6">
        <v>3</v>
      </c>
      <c r="AM7" s="6">
        <v>3</v>
      </c>
      <c r="AN7" s="6">
        <v>3</v>
      </c>
      <c r="AO7" s="6">
        <v>3</v>
      </c>
      <c r="AP7" s="6">
        <v>3</v>
      </c>
      <c r="AQ7" s="6">
        <v>3</v>
      </c>
      <c r="AR7" s="6">
        <v>3</v>
      </c>
      <c r="AS7" s="6">
        <v>3</v>
      </c>
      <c r="AT7" s="6">
        <v>3</v>
      </c>
      <c r="AU7" s="6">
        <v>3</v>
      </c>
      <c r="AV7" s="6">
        <v>3</v>
      </c>
    </row>
    <row r="8" spans="2:48" s="3" customFormat="1" ht="30" customHeight="1">
      <c r="B8"/>
      <c r="C8" s="229">
        <v>-5.7142857142857051E-2</v>
      </c>
      <c r="D8" s="234"/>
      <c r="E8" s="235"/>
      <c r="F8" s="235"/>
      <c r="G8" s="235"/>
      <c r="H8" s="235"/>
      <c r="I8" s="235"/>
      <c r="J8" s="235"/>
      <c r="K8" s="236"/>
      <c r="N8" s="3" t="s">
        <v>52</v>
      </c>
      <c r="T8" s="1"/>
    </row>
    <row r="9" spans="2:48" s="3" customFormat="1" ht="48" customHeight="1" thickBot="1">
      <c r="B9"/>
      <c r="C9" s="230"/>
      <c r="D9" s="237"/>
      <c r="E9" s="238"/>
      <c r="F9" s="238"/>
      <c r="G9" s="238"/>
      <c r="H9" s="238"/>
      <c r="I9" s="238"/>
      <c r="J9" s="238"/>
      <c r="K9" s="239"/>
      <c r="N9" s="3" t="s">
        <v>53</v>
      </c>
      <c r="T9" s="1"/>
    </row>
    <row r="10" spans="2:48" s="3" customFormat="1" ht="33" customHeight="1" thickTop="1" thickBot="1">
      <c r="B10"/>
      <c r="C10" s="240" t="s">
        <v>53</v>
      </c>
      <c r="D10" s="241"/>
      <c r="E10" s="241"/>
      <c r="F10" s="241"/>
      <c r="G10" s="241"/>
      <c r="H10" s="241"/>
      <c r="I10" s="241"/>
      <c r="J10" s="241"/>
      <c r="K10" s="242"/>
      <c r="N10" s="3" t="s">
        <v>54</v>
      </c>
      <c r="T10" s="1"/>
    </row>
    <row r="11" spans="2:48" s="3" customFormat="1" ht="39" customHeight="1" thickTop="1">
      <c r="B11"/>
      <c r="C11" s="227" t="s">
        <v>179</v>
      </c>
      <c r="D11" s="227"/>
      <c r="E11" s="227"/>
      <c r="F11" s="227"/>
      <c r="G11" s="227"/>
      <c r="H11" s="227"/>
      <c r="I11" s="227"/>
      <c r="J11" s="227"/>
      <c r="K11" s="227"/>
      <c r="T11" s="1"/>
    </row>
    <row r="12" spans="2:48" ht="7.5" customHeight="1">
      <c r="D12"/>
      <c r="E12"/>
      <c r="F12"/>
      <c r="G12"/>
      <c r="T12" s="3" t="s">
        <v>9</v>
      </c>
      <c r="U12" s="3" t="s">
        <v>10</v>
      </c>
      <c r="V12" s="3" t="s">
        <v>1</v>
      </c>
      <c r="W12" s="3" t="s">
        <v>11</v>
      </c>
      <c r="X12" s="3" t="s">
        <v>0</v>
      </c>
      <c r="Y12" s="3" t="s">
        <v>2</v>
      </c>
      <c r="Z12" s="3" t="s">
        <v>3</v>
      </c>
      <c r="AA12" s="3" t="s">
        <v>4</v>
      </c>
      <c r="AB12" s="3" t="s">
        <v>5</v>
      </c>
      <c r="AC12" s="3" t="s">
        <v>6</v>
      </c>
      <c r="AD12" s="3" t="s">
        <v>7</v>
      </c>
      <c r="AE12" s="3" t="s">
        <v>8</v>
      </c>
      <c r="AF12" s="3" t="s">
        <v>9</v>
      </c>
      <c r="AG12" s="3" t="s">
        <v>10</v>
      </c>
      <c r="AH12" s="3" t="s">
        <v>1</v>
      </c>
      <c r="AI12" s="3" t="s">
        <v>11</v>
      </c>
      <c r="AJ12" s="3" t="s">
        <v>0</v>
      </c>
      <c r="AK12" s="3" t="s">
        <v>2</v>
      </c>
      <c r="AL12" s="3" t="s">
        <v>3</v>
      </c>
      <c r="AM12" s="3" t="s">
        <v>4</v>
      </c>
      <c r="AN12" s="3" t="s">
        <v>5</v>
      </c>
      <c r="AO12" s="3" t="s">
        <v>6</v>
      </c>
      <c r="AP12" s="3" t="s">
        <v>7</v>
      </c>
      <c r="AQ12" s="3" t="s">
        <v>8</v>
      </c>
      <c r="AR12" s="3" t="s">
        <v>9</v>
      </c>
      <c r="AS12" s="3" t="s">
        <v>10</v>
      </c>
      <c r="AT12" s="3" t="s">
        <v>1</v>
      </c>
      <c r="AU12" s="3" t="s">
        <v>11</v>
      </c>
    </row>
    <row r="13" spans="2:48" s="3" customFormat="1" ht="28.5" customHeight="1">
      <c r="B13"/>
      <c r="C13" s="225" t="s">
        <v>27</v>
      </c>
      <c r="D13" s="226"/>
      <c r="E13" s="226"/>
      <c r="F13" s="10"/>
      <c r="G13" s="2"/>
      <c r="H13" s="2"/>
      <c r="I13" s="2"/>
      <c r="M13" s="228" t="s">
        <v>45</v>
      </c>
      <c r="N13" s="228"/>
      <c r="O13" s="228"/>
      <c r="P13" s="228"/>
      <c r="Q13" s="228"/>
      <c r="R13" s="228"/>
      <c r="S13" s="228"/>
    </row>
    <row r="14" spans="2:48" s="3" customFormat="1" ht="4.5" customHeight="1" thickBot="1">
      <c r="B14"/>
      <c r="C14"/>
      <c r="D14"/>
      <c r="E14"/>
      <c r="F14"/>
      <c r="O14" s="4"/>
    </row>
    <row r="15" spans="2:48" s="3" customFormat="1" ht="36.75" customHeight="1" thickTop="1" thickBot="1">
      <c r="B15"/>
      <c r="C15" s="161" t="s">
        <v>19</v>
      </c>
      <c r="D15" s="9">
        <v>0.33376623376623377</v>
      </c>
      <c r="E15" s="222" t="s">
        <v>231</v>
      </c>
      <c r="F15" s="223"/>
      <c r="G15" s="223"/>
      <c r="H15" s="223"/>
      <c r="I15" s="223"/>
      <c r="J15" s="223"/>
      <c r="K15" s="224"/>
      <c r="M15" s="3" t="s">
        <v>19</v>
      </c>
      <c r="N15" s="3" t="s">
        <v>229</v>
      </c>
      <c r="O15" s="4"/>
      <c r="P15" s="3">
        <v>1</v>
      </c>
      <c r="Q15" s="3" t="s">
        <v>37</v>
      </c>
      <c r="R15" s="3" t="s">
        <v>42</v>
      </c>
      <c r="S15" s="3" t="s">
        <v>41</v>
      </c>
      <c r="T15" s="3" t="s">
        <v>229</v>
      </c>
    </row>
    <row r="16" spans="2:48" s="3" customFormat="1" ht="36.75" customHeight="1" thickTop="1" thickBot="1">
      <c r="B16"/>
      <c r="C16" s="161" t="s">
        <v>20</v>
      </c>
      <c r="D16" s="9">
        <v>0.36103896103896105</v>
      </c>
      <c r="E16" s="222" t="s">
        <v>232</v>
      </c>
      <c r="F16" s="223"/>
      <c r="G16" s="223"/>
      <c r="H16" s="223"/>
      <c r="I16" s="223"/>
      <c r="J16" s="223"/>
      <c r="K16" s="224"/>
      <c r="M16" s="3" t="s">
        <v>20</v>
      </c>
      <c r="N16" s="3" t="s">
        <v>229</v>
      </c>
      <c r="O16" s="4"/>
      <c r="P16" s="3">
        <v>2</v>
      </c>
      <c r="Q16" s="3" t="s">
        <v>38</v>
      </c>
      <c r="R16" s="3" t="s">
        <v>43</v>
      </c>
      <c r="S16" s="3" t="s">
        <v>41</v>
      </c>
      <c r="T16" s="3" t="s">
        <v>229</v>
      </c>
    </row>
    <row r="17" spans="2:48" s="3" customFormat="1" ht="36.75" customHeight="1" thickTop="1" thickBot="1">
      <c r="B17"/>
      <c r="C17" s="161" t="s">
        <v>21</v>
      </c>
      <c r="D17" s="9">
        <v>0.15194805194805194</v>
      </c>
      <c r="E17" s="222" t="s">
        <v>233</v>
      </c>
      <c r="F17" s="223"/>
      <c r="G17" s="223"/>
      <c r="H17" s="223"/>
      <c r="I17" s="223"/>
      <c r="J17" s="223"/>
      <c r="K17" s="224"/>
      <c r="M17" s="3" t="s">
        <v>21</v>
      </c>
      <c r="O17" s="4"/>
      <c r="P17" s="3">
        <v>3</v>
      </c>
      <c r="Q17" s="3" t="s">
        <v>39</v>
      </c>
      <c r="R17" s="3" t="s">
        <v>42</v>
      </c>
      <c r="S17" s="3" t="s">
        <v>44</v>
      </c>
      <c r="T17" s="3" t="s">
        <v>229</v>
      </c>
    </row>
    <row r="18" spans="2:48" s="3" customFormat="1" ht="36.75" customHeight="1" thickTop="1" thickBot="1">
      <c r="B18"/>
      <c r="C18" s="161" t="s">
        <v>26</v>
      </c>
      <c r="D18" s="9">
        <v>0.15324675324675324</v>
      </c>
      <c r="E18" s="222" t="s">
        <v>234</v>
      </c>
      <c r="F18" s="223"/>
      <c r="G18" s="223"/>
      <c r="H18" s="223"/>
      <c r="I18" s="223"/>
      <c r="J18" s="223"/>
      <c r="K18" s="224"/>
      <c r="M18" s="3" t="s">
        <v>26</v>
      </c>
      <c r="O18" s="4"/>
      <c r="P18" s="3">
        <v>4</v>
      </c>
      <c r="Q18" s="3" t="s">
        <v>40</v>
      </c>
      <c r="R18" s="3" t="s">
        <v>43</v>
      </c>
      <c r="S18" s="3" t="s">
        <v>44</v>
      </c>
      <c r="T18" s="3" t="s">
        <v>229</v>
      </c>
    </row>
    <row r="19" spans="2:48" ht="30" customHeight="1" thickTop="1" thickBot="1">
      <c r="C19" s="225" t="s">
        <v>27</v>
      </c>
      <c r="D19" s="226"/>
      <c r="E19" s="226"/>
      <c r="H19" s="225" t="s">
        <v>163</v>
      </c>
      <c r="I19" s="226"/>
      <c r="J19" s="249"/>
      <c r="K19" s="250"/>
      <c r="L19" s="16"/>
    </row>
    <row r="20" spans="2:48" ht="6.75" customHeight="1" thickTop="1" thickBot="1">
      <c r="D20"/>
      <c r="E20"/>
      <c r="F20"/>
      <c r="G20"/>
      <c r="T20" s="3" t="s">
        <v>9</v>
      </c>
      <c r="U20" s="3" t="s">
        <v>10</v>
      </c>
      <c r="V20" s="3" t="s">
        <v>1</v>
      </c>
      <c r="W20" s="3" t="s">
        <v>11</v>
      </c>
      <c r="X20" s="3" t="s">
        <v>0</v>
      </c>
      <c r="Y20" s="3" t="s">
        <v>2</v>
      </c>
      <c r="Z20" s="3" t="s">
        <v>3</v>
      </c>
      <c r="AA20" s="3" t="s">
        <v>4</v>
      </c>
      <c r="AB20" s="3" t="s">
        <v>5</v>
      </c>
      <c r="AC20" s="3" t="s">
        <v>6</v>
      </c>
      <c r="AD20" s="3" t="s">
        <v>7</v>
      </c>
      <c r="AE20" s="3" t="s">
        <v>8</v>
      </c>
      <c r="AF20" s="3" t="s">
        <v>9</v>
      </c>
      <c r="AG20" s="3" t="s">
        <v>10</v>
      </c>
      <c r="AH20" s="3" t="s">
        <v>1</v>
      </c>
      <c r="AI20" s="3" t="s">
        <v>11</v>
      </c>
      <c r="AJ20" s="3" t="s">
        <v>0</v>
      </c>
      <c r="AK20" s="3" t="s">
        <v>2</v>
      </c>
      <c r="AL20" s="3" t="s">
        <v>3</v>
      </c>
      <c r="AM20" s="3" t="s">
        <v>4</v>
      </c>
      <c r="AN20" s="3" t="s">
        <v>5</v>
      </c>
      <c r="AO20" s="3" t="s">
        <v>6</v>
      </c>
      <c r="AP20" s="3" t="s">
        <v>7</v>
      </c>
      <c r="AQ20" s="3" t="s">
        <v>8</v>
      </c>
      <c r="AR20" s="3" t="s">
        <v>9</v>
      </c>
      <c r="AS20" s="3" t="s">
        <v>10</v>
      </c>
      <c r="AT20" s="3" t="s">
        <v>1</v>
      </c>
      <c r="AU20" s="3" t="s">
        <v>11</v>
      </c>
    </row>
    <row r="21" spans="2:48" s="5" customFormat="1" ht="36.75" customHeight="1" thickTop="1" thickBot="1">
      <c r="B21"/>
      <c r="C21" s="161" t="s">
        <v>19</v>
      </c>
      <c r="D21" s="251">
        <v>257</v>
      </c>
      <c r="E21" s="252"/>
      <c r="F21" s="252"/>
      <c r="G21"/>
      <c r="H21"/>
      <c r="I21"/>
      <c r="J21"/>
      <c r="K21"/>
      <c r="L21" s="3"/>
      <c r="M21" s="3"/>
      <c r="N21" s="6"/>
      <c r="O21" s="6"/>
      <c r="P21" s="6"/>
      <c r="Q21" s="6"/>
      <c r="R21" s="6"/>
      <c r="S21" s="6"/>
      <c r="T21" s="6">
        <v>1</v>
      </c>
      <c r="U21" s="6">
        <v>1</v>
      </c>
      <c r="V21" s="6">
        <v>1</v>
      </c>
      <c r="W21" s="6">
        <v>1</v>
      </c>
      <c r="X21" s="6">
        <v>2</v>
      </c>
      <c r="Y21" s="6">
        <v>2</v>
      </c>
      <c r="Z21" s="6">
        <v>2</v>
      </c>
      <c r="AA21" s="6">
        <v>2</v>
      </c>
      <c r="AB21" s="6">
        <v>2</v>
      </c>
      <c r="AC21" s="6">
        <v>2</v>
      </c>
      <c r="AD21" s="6">
        <v>2</v>
      </c>
      <c r="AE21" s="6">
        <v>2</v>
      </c>
      <c r="AF21" s="6">
        <v>2</v>
      </c>
      <c r="AG21" s="6">
        <v>2</v>
      </c>
      <c r="AH21" s="6">
        <v>2</v>
      </c>
      <c r="AI21" s="6">
        <v>2</v>
      </c>
      <c r="AJ21" s="6">
        <v>3</v>
      </c>
      <c r="AK21" s="6">
        <v>3</v>
      </c>
      <c r="AL21" s="6">
        <v>3</v>
      </c>
      <c r="AM21" s="6">
        <v>3</v>
      </c>
      <c r="AN21" s="6">
        <v>3</v>
      </c>
      <c r="AO21" s="6">
        <v>3</v>
      </c>
      <c r="AP21" s="6">
        <v>3</v>
      </c>
      <c r="AQ21" s="6">
        <v>3</v>
      </c>
      <c r="AR21" s="6">
        <v>3</v>
      </c>
      <c r="AS21" s="6">
        <v>3</v>
      </c>
      <c r="AT21" s="6">
        <v>3</v>
      </c>
      <c r="AU21" s="6">
        <v>3</v>
      </c>
      <c r="AV21" s="6"/>
    </row>
    <row r="22" spans="2:48" ht="36.75" customHeight="1" thickTop="1" thickBot="1">
      <c r="C22" s="161" t="s">
        <v>20</v>
      </c>
      <c r="D22" s="251">
        <v>278</v>
      </c>
      <c r="E22" s="252"/>
      <c r="F22" s="252"/>
      <c r="G22"/>
    </row>
    <row r="23" spans="2:48" ht="36.75" customHeight="1" thickTop="1" thickBot="1">
      <c r="C23" s="161" t="s">
        <v>21</v>
      </c>
      <c r="D23" s="251">
        <v>117</v>
      </c>
      <c r="E23" s="252"/>
      <c r="F23" s="252"/>
      <c r="G23"/>
      <c r="N23" s="4"/>
      <c r="P23" s="4"/>
      <c r="Q23" s="4"/>
    </row>
    <row r="24" spans="2:48" ht="36.75" customHeight="1" thickTop="1" thickBot="1">
      <c r="C24" s="161" t="s">
        <v>26</v>
      </c>
      <c r="D24" s="251">
        <v>118</v>
      </c>
      <c r="E24" s="252"/>
      <c r="F24" s="252"/>
      <c r="G24"/>
      <c r="N24" s="4"/>
    </row>
    <row r="25" spans="2:48" ht="11.25" customHeight="1" thickTop="1">
      <c r="D25"/>
      <c r="E25"/>
      <c r="F25"/>
      <c r="G25"/>
      <c r="N25" s="4"/>
    </row>
    <row r="26" spans="2:48" ht="25.5" customHeight="1">
      <c r="B26" s="1"/>
      <c r="C26" s="225" t="s">
        <v>29</v>
      </c>
      <c r="D26" s="226"/>
      <c r="E26"/>
      <c r="F26"/>
      <c r="G26"/>
      <c r="H26" s="225" t="s">
        <v>28</v>
      </c>
      <c r="I26" s="226"/>
      <c r="N26" s="4"/>
    </row>
    <row r="27" spans="2:48" ht="7.5" customHeight="1">
      <c r="B27" s="1"/>
      <c r="D27"/>
      <c r="E27"/>
      <c r="F27"/>
      <c r="G27"/>
      <c r="I27" s="1"/>
      <c r="N27" s="4"/>
    </row>
    <row r="28" spans="2:48" ht="27.75" customHeight="1" thickBot="1">
      <c r="B28" s="1"/>
      <c r="C28" s="245" t="s">
        <v>196</v>
      </c>
      <c r="D28" s="246"/>
      <c r="E28" s="247">
        <v>100</v>
      </c>
      <c r="F28" s="248"/>
      <c r="G28"/>
      <c r="H28" s="245" t="s">
        <v>198</v>
      </c>
      <c r="I28" s="246"/>
      <c r="J28" s="243">
        <v>125</v>
      </c>
      <c r="K28" s="244"/>
      <c r="O28" s="4"/>
    </row>
    <row r="29" spans="2:48" ht="27.75" customHeight="1" thickTop="1" thickBot="1">
      <c r="B29" s="1"/>
      <c r="C29" s="245" t="s">
        <v>191</v>
      </c>
      <c r="D29" s="246"/>
      <c r="E29" s="247">
        <v>75</v>
      </c>
      <c r="F29" s="248"/>
      <c r="G29"/>
      <c r="H29" s="245" t="s">
        <v>202</v>
      </c>
      <c r="I29" s="246"/>
      <c r="J29" s="243">
        <v>75</v>
      </c>
      <c r="K29" s="244"/>
      <c r="O29" s="4"/>
    </row>
    <row r="30" spans="2:48" ht="27.75" customHeight="1" thickTop="1" thickBot="1">
      <c r="B30" s="1"/>
      <c r="C30" s="245" t="s">
        <v>197</v>
      </c>
      <c r="D30" s="246"/>
      <c r="E30" s="247">
        <v>50</v>
      </c>
      <c r="F30" s="248"/>
      <c r="G30"/>
      <c r="H30" s="245" t="s">
        <v>201</v>
      </c>
      <c r="I30" s="246"/>
      <c r="J30" s="243">
        <v>24</v>
      </c>
      <c r="K30" s="244"/>
      <c r="O30" s="4"/>
    </row>
    <row r="31" spans="2:48" ht="27.75" customHeight="1" thickTop="1" thickBot="1">
      <c r="B31" s="1"/>
      <c r="C31" s="245" t="s">
        <v>193</v>
      </c>
      <c r="D31" s="246"/>
      <c r="E31" s="247">
        <v>12</v>
      </c>
      <c r="F31" s="248"/>
      <c r="G31"/>
      <c r="H31" s="245" t="s">
        <v>199</v>
      </c>
      <c r="I31" s="246"/>
      <c r="J31" s="243">
        <v>20</v>
      </c>
      <c r="K31" s="244"/>
      <c r="O31" s="4"/>
    </row>
    <row r="32" spans="2:48" ht="27.75" customHeight="1" thickTop="1" thickBot="1">
      <c r="B32" s="1"/>
      <c r="C32" s="245" t="s">
        <v>194</v>
      </c>
      <c r="D32" s="246"/>
      <c r="E32" s="247">
        <v>12</v>
      </c>
      <c r="F32" s="248"/>
      <c r="G32"/>
      <c r="H32" s="245" t="s">
        <v>204</v>
      </c>
      <c r="I32" s="246"/>
      <c r="J32" s="243">
        <v>20</v>
      </c>
      <c r="K32" s="244"/>
      <c r="O32" s="4"/>
    </row>
    <row r="33" spans="3:48" ht="6.75" customHeight="1" thickTop="1">
      <c r="D33"/>
      <c r="E33"/>
      <c r="F33"/>
      <c r="G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</row>
    <row r="34" spans="3:48" ht="24.75" customHeight="1">
      <c r="C34" s="225" t="s">
        <v>31</v>
      </c>
      <c r="D34" s="226"/>
      <c r="E34"/>
      <c r="F34"/>
      <c r="H34" s="225" t="s">
        <v>30</v>
      </c>
      <c r="I34" s="226"/>
      <c r="O34" s="4"/>
    </row>
    <row r="35" spans="3:48" ht="7.5" customHeight="1">
      <c r="D35"/>
      <c r="E35"/>
      <c r="F35"/>
      <c r="G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</row>
    <row r="36" spans="3:48" ht="27.75" customHeight="1" thickBot="1">
      <c r="C36" s="245" t="s">
        <v>209</v>
      </c>
      <c r="D36" s="246"/>
      <c r="E36" s="247">
        <v>64</v>
      </c>
      <c r="F36" s="248"/>
      <c r="G36"/>
      <c r="H36" s="245" t="s">
        <v>213</v>
      </c>
      <c r="I36" s="246"/>
      <c r="J36" s="243">
        <v>60</v>
      </c>
      <c r="K36" s="244"/>
      <c r="O36" s="4"/>
    </row>
    <row r="37" spans="3:48" ht="27.75" customHeight="1" thickTop="1" thickBot="1">
      <c r="C37" s="245" t="s">
        <v>208</v>
      </c>
      <c r="D37" s="246"/>
      <c r="E37" s="247">
        <v>25</v>
      </c>
      <c r="F37" s="248"/>
      <c r="H37" s="245" t="s">
        <v>212</v>
      </c>
      <c r="I37" s="246"/>
      <c r="J37" s="243">
        <v>24</v>
      </c>
      <c r="K37" s="244"/>
      <c r="O37" s="4"/>
    </row>
    <row r="38" spans="3:48" ht="27.75" customHeight="1" thickTop="1" thickBot="1">
      <c r="C38" s="245" t="s">
        <v>207</v>
      </c>
      <c r="D38" s="246"/>
      <c r="E38" s="247">
        <v>12</v>
      </c>
      <c r="F38" s="248"/>
      <c r="G38"/>
      <c r="H38" s="245" t="s">
        <v>210</v>
      </c>
      <c r="I38" s="246"/>
      <c r="J38" s="243">
        <v>20</v>
      </c>
      <c r="K38" s="244"/>
      <c r="O38" s="4"/>
    </row>
    <row r="39" spans="3:48" ht="27.75" customHeight="1" thickTop="1" thickBot="1">
      <c r="C39" s="245" t="s">
        <v>205</v>
      </c>
      <c r="D39" s="246"/>
      <c r="E39" s="247">
        <v>10</v>
      </c>
      <c r="F39" s="248"/>
      <c r="G39"/>
      <c r="H39" s="245" t="s">
        <v>214</v>
      </c>
      <c r="I39" s="246"/>
      <c r="J39" s="243">
        <v>8</v>
      </c>
      <c r="K39" s="244"/>
    </row>
    <row r="40" spans="3:48" ht="27.75" customHeight="1" thickTop="1" thickBot="1">
      <c r="C40" s="245" t="s">
        <v>206</v>
      </c>
      <c r="D40" s="246"/>
      <c r="E40" s="247">
        <v>6</v>
      </c>
      <c r="F40" s="248"/>
      <c r="G40"/>
      <c r="H40" s="245" t="s">
        <v>211</v>
      </c>
      <c r="I40" s="246"/>
      <c r="J40" s="243">
        <v>6</v>
      </c>
      <c r="K40" s="244"/>
    </row>
    <row r="41" spans="3:48" ht="15.75" thickTop="1"/>
    <row r="42" spans="3:48"/>
    <row r="43" spans="3:48"/>
    <row r="44" spans="3:48"/>
    <row r="45" spans="3:48" ht="30" hidden="1" customHeight="1"/>
    <row r="103" ht="37.5" hidden="1" customHeight="1"/>
    <row r="104" ht="37.5" hidden="1" customHeight="1"/>
    <row r="105" ht="37.5" hidden="1" customHeight="1"/>
    <row r="106" ht="37.5" hidden="1" customHeight="1"/>
    <row r="107" ht="37.5" hidden="1" customHeight="1"/>
    <row r="108" ht="37.5" hidden="1" customHeight="1"/>
    <row r="109" ht="37.5" hidden="1" customHeight="1"/>
    <row r="110" ht="37.5" hidden="1" customHeight="1"/>
    <row r="111" ht="37.5" hidden="1" customHeight="1"/>
    <row r="112" ht="37.5" hidden="1" customHeight="1"/>
    <row r="113" ht="37.5" hidden="1" customHeight="1"/>
    <row r="114" ht="37.5" hidden="1" customHeight="1"/>
    <row r="115" ht="37.5" hidden="1" customHeight="1"/>
    <row r="116" ht="37.5" hidden="1" customHeight="1"/>
    <row r="117" ht="37.5" hidden="1" customHeight="1"/>
    <row r="118" ht="37.5" hidden="1" customHeight="1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</sheetData>
  <sheetProtection selectLockedCells="1" selectUnlockedCells="1"/>
  <mergeCells count="67">
    <mergeCell ref="D21:F21"/>
    <mergeCell ref="D22:F22"/>
    <mergeCell ref="D23:F23"/>
    <mergeCell ref="H19:I19"/>
    <mergeCell ref="D24:F24"/>
    <mergeCell ref="C19:E19"/>
    <mergeCell ref="J28:K28"/>
    <mergeCell ref="H29:I29"/>
    <mergeCell ref="J29:K29"/>
    <mergeCell ref="H30:I30"/>
    <mergeCell ref="J30:K30"/>
    <mergeCell ref="J19:K19"/>
    <mergeCell ref="J37:K37"/>
    <mergeCell ref="C29:D29"/>
    <mergeCell ref="C28:D28"/>
    <mergeCell ref="C32:D32"/>
    <mergeCell ref="C31:D31"/>
    <mergeCell ref="C30:D30"/>
    <mergeCell ref="J32:K32"/>
    <mergeCell ref="C34:D34"/>
    <mergeCell ref="H26:I26"/>
    <mergeCell ref="C26:D26"/>
    <mergeCell ref="J31:K31"/>
    <mergeCell ref="E28:F28"/>
    <mergeCell ref="E29:F29"/>
    <mergeCell ref="E30:F30"/>
    <mergeCell ref="E31:F31"/>
    <mergeCell ref="C40:D40"/>
    <mergeCell ref="E40:F40"/>
    <mergeCell ref="H40:I40"/>
    <mergeCell ref="H28:I28"/>
    <mergeCell ref="E32:F32"/>
    <mergeCell ref="H32:I32"/>
    <mergeCell ref="H34:I34"/>
    <mergeCell ref="H31:I31"/>
    <mergeCell ref="J40:K40"/>
    <mergeCell ref="J36:K36"/>
    <mergeCell ref="C37:D37"/>
    <mergeCell ref="E37:F37"/>
    <mergeCell ref="H37:I37"/>
    <mergeCell ref="J38:K38"/>
    <mergeCell ref="C39:D39"/>
    <mergeCell ref="E39:F39"/>
    <mergeCell ref="H39:I39"/>
    <mergeCell ref="J39:K39"/>
    <mergeCell ref="C38:D38"/>
    <mergeCell ref="E38:F38"/>
    <mergeCell ref="H38:I38"/>
    <mergeCell ref="C36:D36"/>
    <mergeCell ref="E36:F36"/>
    <mergeCell ref="H36:I36"/>
    <mergeCell ref="M13:S13"/>
    <mergeCell ref="C13:E13"/>
    <mergeCell ref="C8:C9"/>
    <mergeCell ref="D7:K9"/>
    <mergeCell ref="C10:K10"/>
    <mergeCell ref="E18:K18"/>
    <mergeCell ref="E17:K17"/>
    <mergeCell ref="E16:K16"/>
    <mergeCell ref="E15:K15"/>
    <mergeCell ref="C5:E5"/>
    <mergeCell ref="C11:K11"/>
    <mergeCell ref="C1:D1"/>
    <mergeCell ref="E1:F1"/>
    <mergeCell ref="G1:H1"/>
    <mergeCell ref="I1:J1"/>
    <mergeCell ref="K1:L1"/>
  </mergeCells>
  <conditionalFormatting sqref="C7">
    <cfRule type="expression" dxfId="51" priority="6">
      <formula>$C$8&gt;=1</formula>
    </cfRule>
    <cfRule type="expression" dxfId="50" priority="7">
      <formula>$C$8&gt;=0.3</formula>
    </cfRule>
    <cfRule type="expression" dxfId="49" priority="8">
      <formula>AND($C$8&lt;=0.29,$C$8&gt;=-0.29)</formula>
    </cfRule>
    <cfRule type="expression" dxfId="48" priority="9">
      <formula>$C$8&lt;=-1</formula>
    </cfRule>
    <cfRule type="expression" dxfId="47" priority="10">
      <formula>$C$8&lt;=-0.3</formula>
    </cfRule>
  </conditionalFormatting>
  <conditionalFormatting sqref="C8">
    <cfRule type="cellIs" dxfId="46" priority="11" operator="greaterThanOrEqual">
      <formula>1</formula>
    </cfRule>
    <cfRule type="cellIs" dxfId="45" priority="12" operator="greaterThanOrEqual">
      <formula>0.3</formula>
    </cfRule>
    <cfRule type="cellIs" dxfId="44" priority="13" operator="between">
      <formula>-0.29</formula>
      <formula>0.29</formula>
    </cfRule>
    <cfRule type="cellIs" dxfId="43" priority="14" operator="lessThanOrEqual">
      <formula>-1</formula>
    </cfRule>
    <cfRule type="cellIs" dxfId="42" priority="15" operator="lessThanOrEqual">
      <formula>-0.3</formula>
    </cfRule>
  </conditionalFormatting>
  <conditionalFormatting sqref="C10">
    <cfRule type="expression" dxfId="41" priority="1">
      <formula>$C$8&gt;=1</formula>
    </cfRule>
    <cfRule type="expression" dxfId="40" priority="2">
      <formula>$C$8&gt;=0.3</formula>
    </cfRule>
    <cfRule type="expression" dxfId="39" priority="3">
      <formula>AND($C$8&lt;=0.29,$C$8&gt;=-0.29)</formula>
    </cfRule>
    <cfRule type="expression" dxfId="38" priority="4">
      <formula>$C$8&lt;=-1</formula>
    </cfRule>
    <cfRule type="expression" dxfId="37" priority="5">
      <formula>$C$8&lt;=-0.3</formula>
    </cfRule>
  </conditionalFormatting>
  <conditionalFormatting sqref="D21">
    <cfRule type="dataBar" priority="46">
      <dataBar>
        <cfvo type="num" val="0"/>
        <cfvo type="num" val="2500"/>
        <color rgb="FF6699CC"/>
      </dataBar>
      <extLst>
        <ext xmlns:x14="http://schemas.microsoft.com/office/spreadsheetml/2009/9/main" uri="{B025F937-C7B1-47D3-B67F-A62EFF666E3E}">
          <x14:id>{785E1F9E-8AEC-4C4C-9184-435A5A9BFA30}</x14:id>
        </ext>
      </extLst>
    </cfRule>
  </conditionalFormatting>
  <conditionalFormatting sqref="D22">
    <cfRule type="dataBar" priority="43">
      <dataBar>
        <cfvo type="num" val="0"/>
        <cfvo type="num" val="2500"/>
        <color rgb="FF6699CC"/>
      </dataBar>
      <extLst>
        <ext xmlns:x14="http://schemas.microsoft.com/office/spreadsheetml/2009/9/main" uri="{B025F937-C7B1-47D3-B67F-A62EFF666E3E}">
          <x14:id>{49E663A7-427C-43B7-8241-44C56011EA69}</x14:id>
        </ext>
      </extLst>
    </cfRule>
  </conditionalFormatting>
  <conditionalFormatting sqref="D23">
    <cfRule type="dataBar" priority="42">
      <dataBar>
        <cfvo type="num" val="0"/>
        <cfvo type="num" val="2500"/>
        <color rgb="FF6699CC"/>
      </dataBar>
      <extLst>
        <ext xmlns:x14="http://schemas.microsoft.com/office/spreadsheetml/2009/9/main" uri="{B025F937-C7B1-47D3-B67F-A62EFF666E3E}">
          <x14:id>{F5CD899A-1A21-4ED7-9FC8-32E663DE9BAD}</x14:id>
        </ext>
      </extLst>
    </cfRule>
  </conditionalFormatting>
  <conditionalFormatting sqref="D24">
    <cfRule type="dataBar" priority="41">
      <dataBar>
        <cfvo type="num" val="0"/>
        <cfvo type="num" val="2500"/>
        <color rgb="FF6699CC"/>
      </dataBar>
      <extLst>
        <ext xmlns:x14="http://schemas.microsoft.com/office/spreadsheetml/2009/9/main" uri="{B025F937-C7B1-47D3-B67F-A62EFF666E3E}">
          <x14:id>{BA7148F2-E477-48FC-AE23-8CC2917AFEA4}</x14:id>
        </ext>
      </extLst>
    </cfRule>
  </conditionalFormatting>
  <conditionalFormatting sqref="E28:F32">
    <cfRule type="dataBar" priority="22">
      <dataBar>
        <cfvo type="num" val="0"/>
        <cfvo type="num" val="125"/>
        <color rgb="FF99CC99"/>
      </dataBar>
      <extLst>
        <ext xmlns:x14="http://schemas.microsoft.com/office/spreadsheetml/2009/9/main" uri="{B025F937-C7B1-47D3-B67F-A62EFF666E3E}">
          <x14:id>{DA00A8F9-E6D5-49E1-A495-301BE254AC6C}</x14:id>
        </ext>
      </extLst>
    </cfRule>
  </conditionalFormatting>
  <conditionalFormatting sqref="E36:F40">
    <cfRule type="dataBar" priority="16">
      <dataBar>
        <cfvo type="num" val="0"/>
        <cfvo type="num" val="125"/>
        <color rgb="FF99CC99"/>
      </dataBar>
      <extLst>
        <ext xmlns:x14="http://schemas.microsoft.com/office/spreadsheetml/2009/9/main" uri="{B025F937-C7B1-47D3-B67F-A62EFF666E3E}">
          <x14:id>{BCBAE62A-258E-4C8B-B7D5-F13C8A7A1DE2}</x14:id>
        </ext>
      </extLst>
    </cfRule>
  </conditionalFormatting>
  <conditionalFormatting sqref="J28:K32">
    <cfRule type="dataBar" priority="21">
      <dataBar>
        <cfvo type="num" val="0"/>
        <cfvo type="num" val="125"/>
        <color rgb="FFFF6666"/>
      </dataBar>
      <extLst>
        <ext xmlns:x14="http://schemas.microsoft.com/office/spreadsheetml/2009/9/main" uri="{B025F937-C7B1-47D3-B67F-A62EFF666E3E}">
          <x14:id>{31E096CE-64AF-44B8-9D75-1F776BC6C51F}</x14:id>
        </ext>
      </extLst>
    </cfRule>
  </conditionalFormatting>
  <conditionalFormatting sqref="J36:K40">
    <cfRule type="dataBar" priority="17">
      <dataBar>
        <cfvo type="num" val="0"/>
        <cfvo type="num" val="125"/>
        <color rgb="FFFF6666"/>
      </dataBar>
      <extLst>
        <ext xmlns:x14="http://schemas.microsoft.com/office/spreadsheetml/2009/9/main" uri="{B025F937-C7B1-47D3-B67F-A62EFF666E3E}">
          <x14:id>{41393F62-A89A-459B-81B5-9459376A6C45}</x14:id>
        </ext>
      </extLst>
    </cfRule>
  </conditionalFormatting>
  <printOptions verticalCentered="1"/>
  <pageMargins left="0.23622047244094491" right="0.23622047244094491" top="0.74803149606299213" bottom="0.74803149606299213" header="0.31496062992125984" footer="0.31496062992125984"/>
  <pageSetup paperSize="9" scale="73" fitToWidth="0" fitToHeight="0" orientation="landscape" horizontalDpi="4294967292" verticalDpi="4294967292" r:id="rId1"/>
  <rowBreaks count="1" manualBreakCount="1">
    <brk id="24" min="2" max="10" man="1"/>
  </rowBreaks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85E1F9E-8AEC-4C4C-9184-435A5A9BFA30}">
            <x14:dataBar minLength="0" maxLength="100" gradient="0" negativeBarColorSameAsPositive="1" axisPosition="none">
              <x14:cfvo type="num">
                <xm:f>0</xm:f>
              </x14:cfvo>
              <x14:cfvo type="num">
                <xm:f>2500</xm:f>
              </x14:cfvo>
            </x14:dataBar>
          </x14:cfRule>
          <xm:sqref>D21</xm:sqref>
        </x14:conditionalFormatting>
        <x14:conditionalFormatting xmlns:xm="http://schemas.microsoft.com/office/excel/2006/main">
          <x14:cfRule type="dataBar" id="{49E663A7-427C-43B7-8241-44C56011EA69}">
            <x14:dataBar minLength="0" maxLength="100" gradient="0" negativeBarColorSameAsPositive="1" axisPosition="none">
              <x14:cfvo type="num">
                <xm:f>0</xm:f>
              </x14:cfvo>
              <x14:cfvo type="num">
                <xm:f>2500</xm:f>
              </x14:cfvo>
            </x14:dataBar>
          </x14:cfRule>
          <xm:sqref>D22</xm:sqref>
        </x14:conditionalFormatting>
        <x14:conditionalFormatting xmlns:xm="http://schemas.microsoft.com/office/excel/2006/main">
          <x14:cfRule type="dataBar" id="{F5CD899A-1A21-4ED7-9FC8-32E663DE9BAD}">
            <x14:dataBar minLength="0" maxLength="100" gradient="0" negativeBarColorSameAsPositive="1" axisPosition="none">
              <x14:cfvo type="num">
                <xm:f>0</xm:f>
              </x14:cfvo>
              <x14:cfvo type="num">
                <xm:f>2500</xm:f>
              </x14:cfvo>
            </x14:dataBar>
          </x14:cfRule>
          <xm:sqref>D23</xm:sqref>
        </x14:conditionalFormatting>
        <x14:conditionalFormatting xmlns:xm="http://schemas.microsoft.com/office/excel/2006/main">
          <x14:cfRule type="dataBar" id="{BA7148F2-E477-48FC-AE23-8CC2917AFEA4}">
            <x14:dataBar minLength="0" maxLength="100" gradient="0" negativeBarColorSameAsPositive="1" axisPosition="none">
              <x14:cfvo type="num">
                <xm:f>0</xm:f>
              </x14:cfvo>
              <x14:cfvo type="num">
                <xm:f>2500</xm:f>
              </x14:cfvo>
            </x14:dataBar>
          </x14:cfRule>
          <xm:sqref>D24</xm:sqref>
        </x14:conditionalFormatting>
        <x14:conditionalFormatting xmlns:xm="http://schemas.microsoft.com/office/excel/2006/main">
          <x14:cfRule type="dataBar" id="{DA00A8F9-E6D5-49E1-A495-301BE254AC6C}">
            <x14:dataBar minLength="0" maxLength="100" gradient="0" negativeBarColorSameAsPositive="1" axisPosition="none">
              <x14:cfvo type="num">
                <xm:f>0</xm:f>
              </x14:cfvo>
              <x14:cfvo type="num">
                <xm:f>125</xm:f>
              </x14:cfvo>
            </x14:dataBar>
          </x14:cfRule>
          <xm:sqref>E28:F32</xm:sqref>
        </x14:conditionalFormatting>
        <x14:conditionalFormatting xmlns:xm="http://schemas.microsoft.com/office/excel/2006/main">
          <x14:cfRule type="dataBar" id="{BCBAE62A-258E-4C8B-B7D5-F13C8A7A1DE2}">
            <x14:dataBar minLength="0" maxLength="100" gradient="0" negativeBarColorSameAsPositive="1" axisPosition="none">
              <x14:cfvo type="num">
                <xm:f>0</xm:f>
              </x14:cfvo>
              <x14:cfvo type="num">
                <xm:f>125</xm:f>
              </x14:cfvo>
            </x14:dataBar>
          </x14:cfRule>
          <xm:sqref>E36:F40</xm:sqref>
        </x14:conditionalFormatting>
        <x14:conditionalFormatting xmlns:xm="http://schemas.microsoft.com/office/excel/2006/main">
          <x14:cfRule type="dataBar" id="{31E096CE-64AF-44B8-9D75-1F776BC6C51F}">
            <x14:dataBar minLength="0" maxLength="100" gradient="0" negativeBarColorSameAsPositive="1" axisPosition="none">
              <x14:cfvo type="num">
                <xm:f>0</xm:f>
              </x14:cfvo>
              <x14:cfvo type="num">
                <xm:f>125</xm:f>
              </x14:cfvo>
            </x14:dataBar>
          </x14:cfRule>
          <xm:sqref>J28:K32</xm:sqref>
        </x14:conditionalFormatting>
        <x14:conditionalFormatting xmlns:xm="http://schemas.microsoft.com/office/excel/2006/main">
          <x14:cfRule type="dataBar" id="{41393F62-A89A-459B-81B5-9459376A6C45}">
            <x14:dataBar minLength="0" maxLength="100" gradient="0" negativeBarColorSameAsPositive="1" axisPosition="none">
              <x14:cfvo type="num">
                <xm:f>0</xm:f>
              </x14:cfvo>
              <x14:cfvo type="num">
                <xm:f>125</xm:f>
              </x14:cfvo>
            </x14:dataBar>
          </x14:cfRule>
          <xm:sqref>J36:K40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12"/>
  <dimension ref="A1:AV146"/>
  <sheetViews>
    <sheetView showGridLines="0" zoomScale="90" zoomScaleNormal="90" zoomScalePageLayoutView="90" workbookViewId="0"/>
  </sheetViews>
  <sheetFormatPr defaultColWidth="0" defaultRowHeight="0" customHeight="1" zeroHeight="1"/>
  <cols>
    <col min="1" max="1" width="2.28515625" style="3" customWidth="1"/>
    <col min="2" max="2" width="1.42578125" customWidth="1"/>
    <col min="3" max="3" width="36.28515625" customWidth="1"/>
    <col min="4" max="4" width="37.5703125" style="2" customWidth="1"/>
    <col min="5" max="5" width="25.7109375" customWidth="1"/>
    <col min="6" max="6" width="25.7109375" style="2" customWidth="1"/>
    <col min="7" max="7" width="25.7109375" style="3" customWidth="1"/>
    <col min="8" max="8" width="41.42578125" style="3" customWidth="1"/>
    <col min="9" max="9" width="27.140625" style="3" customWidth="1"/>
    <col min="10" max="10" width="19.42578125" style="3" customWidth="1"/>
    <col min="11" max="11" width="27.140625" style="3" customWidth="1"/>
    <col min="12" max="12" width="19.42578125" style="3" customWidth="1"/>
    <col min="13" max="15" width="8.85546875" style="3" customWidth="1"/>
    <col min="16" max="16" width="8.7109375" style="3" customWidth="1"/>
    <col min="17" max="19" width="8.85546875" style="3" customWidth="1"/>
    <col min="20" max="20" width="9.140625" style="3" customWidth="1"/>
    <col min="21" max="49" width="9.140625" style="3" hidden="1" customWidth="1"/>
    <col min="50" max="16384" width="9.140625" style="3" hidden="1"/>
  </cols>
  <sheetData>
    <row r="1" spans="1:48" s="155" customFormat="1" ht="39" customHeight="1">
      <c r="A1" s="17"/>
      <c r="B1" s="17"/>
      <c r="C1" s="221"/>
      <c r="D1" s="221"/>
      <c r="E1" s="221"/>
      <c r="F1" s="221"/>
      <c r="G1" s="221"/>
      <c r="H1" s="221"/>
      <c r="I1" s="253"/>
      <c r="J1" s="253"/>
      <c r="K1" s="253"/>
      <c r="L1" s="253"/>
      <c r="M1" s="153"/>
    </row>
    <row r="2" spans="1:48" s="154" customFormat="1" ht="30" customHeight="1">
      <c r="A2" s="19"/>
      <c r="B2" s="19"/>
      <c r="C2" s="19"/>
      <c r="D2" s="20"/>
      <c r="E2" s="21"/>
      <c r="F2" s="21"/>
      <c r="G2" s="21"/>
      <c r="H2" s="21"/>
      <c r="I2" s="22"/>
      <c r="J2" s="22"/>
      <c r="K2" s="22"/>
      <c r="L2" s="22"/>
      <c r="M2" s="22"/>
      <c r="N2" s="22"/>
      <c r="O2" s="22"/>
      <c r="P2" s="22"/>
      <c r="Q2" s="22"/>
    </row>
    <row r="3" spans="1:48" s="181" customFormat="1" ht="44.25" customHeight="1">
      <c r="C3" s="182"/>
      <c r="E3" s="183"/>
      <c r="F3" s="183"/>
    </row>
    <row r="4" spans="1:48" ht="19.5" customHeight="1">
      <c r="B4" s="3"/>
      <c r="C4" s="3">
        <v>11</v>
      </c>
      <c r="D4" s="3">
        <v>20</v>
      </c>
      <c r="E4" s="15">
        <v>55.000000000000007</v>
      </c>
      <c r="F4" s="3" t="s">
        <v>84</v>
      </c>
      <c r="G4" s="3" t="s">
        <v>82</v>
      </c>
      <c r="H4" s="3" t="s">
        <v>84</v>
      </c>
      <c r="I4" s="3" t="s">
        <v>83</v>
      </c>
      <c r="R4" s="3" t="s">
        <v>81</v>
      </c>
      <c r="S4" s="3">
        <v>9</v>
      </c>
    </row>
    <row r="5" spans="1:48" ht="24" customHeight="1" thickBot="1">
      <c r="C5" s="225" t="s">
        <v>140</v>
      </c>
      <c r="D5" s="226"/>
      <c r="E5" s="11"/>
      <c r="F5"/>
      <c r="G5"/>
      <c r="H5"/>
      <c r="R5" s="3" t="s">
        <v>80</v>
      </c>
      <c r="S5" s="3">
        <v>3</v>
      </c>
    </row>
    <row r="6" spans="1:48" ht="54.95" customHeight="1" thickTop="1" thickBot="1">
      <c r="C6" s="257" t="s">
        <v>235</v>
      </c>
      <c r="D6" s="257"/>
      <c r="E6" s="162">
        <v>0.55000000000000004</v>
      </c>
      <c r="F6" s="256" t="s">
        <v>84</v>
      </c>
      <c r="G6" s="256"/>
      <c r="H6" s="256"/>
    </row>
    <row r="7" spans="1:48" ht="7.5" customHeight="1" thickTop="1" thickBot="1">
      <c r="D7"/>
      <c r="E7" s="13"/>
      <c r="F7"/>
      <c r="K7" s="3">
        <v>5</v>
      </c>
      <c r="L7" s="3">
        <v>6</v>
      </c>
      <c r="M7" s="3">
        <v>8</v>
      </c>
    </row>
    <row r="8" spans="1:48" ht="30" customHeight="1" thickTop="1">
      <c r="C8" s="225" t="s">
        <v>79</v>
      </c>
      <c r="D8" s="226"/>
      <c r="E8" s="10"/>
      <c r="F8" s="225" t="s">
        <v>150</v>
      </c>
      <c r="G8" s="226"/>
      <c r="H8" s="10"/>
      <c r="I8" s="177"/>
      <c r="J8" s="3">
        <v>1</v>
      </c>
      <c r="K8" s="3" t="s">
        <v>181</v>
      </c>
      <c r="L8" s="3">
        <v>3</v>
      </c>
      <c r="M8" s="3">
        <v>1</v>
      </c>
      <c r="R8" s="3" t="s">
        <v>77</v>
      </c>
      <c r="S8" s="3">
        <v>2</v>
      </c>
    </row>
    <row r="9" spans="1:48" ht="7.5" customHeight="1">
      <c r="D9"/>
      <c r="F9"/>
      <c r="G9"/>
      <c r="H9"/>
      <c r="J9" s="3">
        <v>2</v>
      </c>
      <c r="K9" s="3" t="s">
        <v>182</v>
      </c>
      <c r="L9" s="3">
        <v>3</v>
      </c>
      <c r="M9" s="3">
        <v>1</v>
      </c>
      <c r="R9" s="3" t="s">
        <v>78</v>
      </c>
      <c r="S9" s="3">
        <v>2</v>
      </c>
      <c r="U9" s="3" t="s">
        <v>9</v>
      </c>
      <c r="V9" s="3" t="s">
        <v>10</v>
      </c>
      <c r="W9" s="3" t="s">
        <v>1</v>
      </c>
      <c r="X9" s="3" t="s">
        <v>11</v>
      </c>
      <c r="Y9" s="3" t="s">
        <v>0</v>
      </c>
      <c r="Z9" s="3" t="s">
        <v>2</v>
      </c>
      <c r="AA9" s="3" t="s">
        <v>3</v>
      </c>
      <c r="AB9" s="3" t="s">
        <v>4</v>
      </c>
      <c r="AC9" s="3" t="s">
        <v>5</v>
      </c>
      <c r="AD9" s="3" t="s">
        <v>6</v>
      </c>
      <c r="AE9" s="3" t="s">
        <v>7</v>
      </c>
      <c r="AF9" s="3" t="s">
        <v>8</v>
      </c>
      <c r="AG9" s="3" t="s">
        <v>9</v>
      </c>
      <c r="AH9" s="3" t="s">
        <v>10</v>
      </c>
      <c r="AI9" s="3" t="s">
        <v>1</v>
      </c>
      <c r="AJ9" s="3" t="s">
        <v>11</v>
      </c>
      <c r="AK9" s="3" t="s">
        <v>0</v>
      </c>
      <c r="AL9" s="3" t="s">
        <v>2</v>
      </c>
      <c r="AM9" s="3" t="s">
        <v>3</v>
      </c>
      <c r="AN9" s="3" t="s">
        <v>4</v>
      </c>
      <c r="AO9" s="3" t="s">
        <v>5</v>
      </c>
      <c r="AP9" s="3" t="s">
        <v>6</v>
      </c>
      <c r="AQ9" s="3" t="s">
        <v>7</v>
      </c>
      <c r="AR9" s="3" t="s">
        <v>8</v>
      </c>
      <c r="AS9" s="3" t="s">
        <v>9</v>
      </c>
      <c r="AT9" s="3" t="s">
        <v>10</v>
      </c>
      <c r="AU9" s="3" t="s">
        <v>1</v>
      </c>
      <c r="AV9" s="3" t="s">
        <v>11</v>
      </c>
    </row>
    <row r="10" spans="1:48" s="6" customFormat="1" ht="60" customHeight="1">
      <c r="B10"/>
      <c r="C10"/>
      <c r="D10"/>
      <c r="E10"/>
      <c r="F10"/>
      <c r="G10"/>
      <c r="H10"/>
      <c r="I10" s="3"/>
      <c r="J10" s="3">
        <v>3</v>
      </c>
      <c r="K10" s="3" t="s">
        <v>183</v>
      </c>
      <c r="L10" s="3">
        <v>3</v>
      </c>
      <c r="M10" s="3">
        <v>0</v>
      </c>
      <c r="Q10" s="3"/>
      <c r="R10" s="3" t="s">
        <v>74</v>
      </c>
      <c r="S10" s="3">
        <v>3</v>
      </c>
      <c r="T10" s="3"/>
      <c r="U10" s="6">
        <v>1</v>
      </c>
      <c r="V10" s="6">
        <v>1</v>
      </c>
      <c r="W10" s="6">
        <v>1</v>
      </c>
      <c r="X10" s="6">
        <v>1</v>
      </c>
      <c r="Y10" s="6">
        <v>2</v>
      </c>
      <c r="Z10" s="6">
        <v>2</v>
      </c>
      <c r="AA10" s="6">
        <v>2</v>
      </c>
      <c r="AB10" s="6">
        <v>2</v>
      </c>
      <c r="AC10" s="6">
        <v>2</v>
      </c>
      <c r="AD10" s="6">
        <v>2</v>
      </c>
      <c r="AE10" s="6">
        <v>2</v>
      </c>
      <c r="AF10" s="6">
        <v>2</v>
      </c>
      <c r="AG10" s="6">
        <v>2</v>
      </c>
      <c r="AH10" s="6">
        <v>2</v>
      </c>
      <c r="AI10" s="6">
        <v>2</v>
      </c>
      <c r="AJ10" s="6">
        <v>2</v>
      </c>
      <c r="AK10" s="6">
        <v>3</v>
      </c>
      <c r="AL10" s="6">
        <v>3</v>
      </c>
      <c r="AM10" s="6">
        <v>3</v>
      </c>
      <c r="AN10" s="6">
        <v>3</v>
      </c>
      <c r="AO10" s="6">
        <v>3</v>
      </c>
      <c r="AP10" s="6">
        <v>3</v>
      </c>
      <c r="AQ10" s="6">
        <v>3</v>
      </c>
      <c r="AR10" s="6">
        <v>3</v>
      </c>
      <c r="AS10" s="6">
        <v>3</v>
      </c>
      <c r="AT10" s="6">
        <v>3</v>
      </c>
      <c r="AU10" s="6">
        <v>3</v>
      </c>
      <c r="AV10" s="6">
        <v>3</v>
      </c>
    </row>
    <row r="11" spans="1:48" ht="60" customHeight="1">
      <c r="D11"/>
      <c r="F11"/>
      <c r="G11"/>
      <c r="H11"/>
      <c r="J11" s="3">
        <v>4</v>
      </c>
      <c r="K11" s="3" t="s">
        <v>180</v>
      </c>
      <c r="L11" s="3">
        <v>2</v>
      </c>
      <c r="M11" s="3">
        <v>0</v>
      </c>
      <c r="R11" s="3" t="s">
        <v>75</v>
      </c>
      <c r="S11" s="3">
        <v>2</v>
      </c>
    </row>
    <row r="12" spans="1:48" ht="60" customHeight="1">
      <c r="D12"/>
      <c r="F12"/>
      <c r="G12"/>
      <c r="H12"/>
      <c r="J12" s="3">
        <v>5</v>
      </c>
      <c r="K12" s="3" t="s">
        <v>184</v>
      </c>
      <c r="L12" s="3">
        <v>1</v>
      </c>
      <c r="M12" s="3">
        <v>1</v>
      </c>
      <c r="R12" s="3" t="s">
        <v>80</v>
      </c>
      <c r="S12" s="3">
        <v>3</v>
      </c>
    </row>
    <row r="13" spans="1:48" ht="2.25" customHeight="1">
      <c r="D13"/>
      <c r="F13"/>
      <c r="G13"/>
      <c r="H13"/>
      <c r="M13" s="3" t="e">
        <v>#NUM!</v>
      </c>
      <c r="N13" s="3" t="e">
        <v>#NUM!</v>
      </c>
    </row>
    <row r="14" spans="1:48" ht="45" customHeight="1" thickBot="1"/>
    <row r="15" spans="1:48" ht="35.1" customHeight="1" thickTop="1" thickBot="1">
      <c r="C15" s="3"/>
      <c r="D15" s="3"/>
      <c r="E15" s="3"/>
      <c r="F15" s="3"/>
      <c r="G15" s="14"/>
      <c r="H15" s="14"/>
      <c r="P15" s="3" t="s">
        <v>107</v>
      </c>
      <c r="Q15" s="3" t="s">
        <v>86</v>
      </c>
      <c r="R15" s="3" t="s">
        <v>108</v>
      </c>
    </row>
    <row r="16" spans="1:48" ht="35.1" customHeight="1" thickTop="1">
      <c r="C16" s="254"/>
      <c r="D16" s="255"/>
      <c r="E16" s="255"/>
      <c r="F16" s="255"/>
      <c r="K16" s="3">
        <v>2.0002</v>
      </c>
      <c r="L16" s="3">
        <v>2.0002</v>
      </c>
      <c r="M16" s="3">
        <v>2.0000000000000001E-4</v>
      </c>
      <c r="N16" s="3">
        <v>2.0000000000000001E-4</v>
      </c>
      <c r="O16" s="3" t="s">
        <v>180</v>
      </c>
      <c r="P16" s="3">
        <v>2</v>
      </c>
      <c r="Q16" s="3">
        <v>2</v>
      </c>
      <c r="R16" s="3">
        <v>0</v>
      </c>
    </row>
    <row r="17" spans="2:18" ht="35.1" customHeight="1">
      <c r="D17"/>
      <c r="F17"/>
      <c r="K17" s="3">
        <v>3.0001899999999999</v>
      </c>
      <c r="L17" s="3">
        <v>2.0001899999999999</v>
      </c>
      <c r="M17" s="3">
        <v>1.0001899999999999</v>
      </c>
      <c r="N17" s="3">
        <v>1.9000000000000001E-4</v>
      </c>
      <c r="O17" s="3" t="s">
        <v>181</v>
      </c>
      <c r="P17" s="3">
        <v>3</v>
      </c>
      <c r="Q17" s="3">
        <v>2</v>
      </c>
      <c r="R17" s="3">
        <v>1</v>
      </c>
    </row>
    <row r="18" spans="2:18" ht="35.1" customHeight="1">
      <c r="D18"/>
      <c r="F18"/>
      <c r="K18" s="3">
        <v>3.0001799999999998</v>
      </c>
      <c r="L18" s="3">
        <v>2.0001799999999998</v>
      </c>
      <c r="M18" s="3">
        <v>1.0001800000000001</v>
      </c>
      <c r="N18" s="3">
        <v>1.8000000000000001E-4</v>
      </c>
      <c r="O18" s="3" t="s">
        <v>182</v>
      </c>
      <c r="P18" s="3">
        <v>3</v>
      </c>
      <c r="Q18" s="3">
        <v>2</v>
      </c>
      <c r="R18" s="3">
        <v>1</v>
      </c>
    </row>
    <row r="19" spans="2:18" ht="35.1" customHeight="1">
      <c r="D19"/>
      <c r="F19"/>
      <c r="K19" s="3">
        <v>3.0001699999999998</v>
      </c>
      <c r="L19" s="3">
        <v>3.0001699999999998</v>
      </c>
      <c r="M19" s="3">
        <v>1.7000000000000001E-4</v>
      </c>
      <c r="N19" s="3">
        <v>1.7000000000000001E-4</v>
      </c>
      <c r="O19" s="3" t="s">
        <v>183</v>
      </c>
      <c r="P19" s="3">
        <v>3</v>
      </c>
      <c r="Q19" s="3">
        <v>3</v>
      </c>
      <c r="R19" s="3">
        <v>0</v>
      </c>
    </row>
    <row r="20" spans="2:18" ht="35.1" customHeight="1">
      <c r="D20"/>
      <c r="F20"/>
      <c r="K20" s="3">
        <v>1.0001599999999999</v>
      </c>
      <c r="L20" s="3">
        <v>1.6000000000000001E-4</v>
      </c>
      <c r="M20" s="3">
        <v>1.0001599999999999</v>
      </c>
      <c r="N20" s="3">
        <v>1.6000000000000001E-4</v>
      </c>
      <c r="O20" s="3" t="s">
        <v>184</v>
      </c>
      <c r="P20" s="3">
        <v>1</v>
      </c>
      <c r="Q20" s="3">
        <v>0</v>
      </c>
      <c r="R20" s="3">
        <v>1</v>
      </c>
    </row>
    <row r="21" spans="2:18" ht="35.1" customHeight="1">
      <c r="D21"/>
      <c r="F21"/>
      <c r="K21" s="3">
        <v>1.4999999999999999E-4</v>
      </c>
      <c r="L21" s="3">
        <v>1.4999999999999999E-4</v>
      </c>
      <c r="M21" s="3">
        <v>1.4999999999999999E-4</v>
      </c>
      <c r="N21" s="3">
        <v>1.4999999999999999E-4</v>
      </c>
      <c r="O21" s="3" t="s">
        <v>185</v>
      </c>
      <c r="P21" s="3">
        <v>0</v>
      </c>
      <c r="Q21" s="3">
        <v>0</v>
      </c>
      <c r="R21" s="3">
        <v>0</v>
      </c>
    </row>
    <row r="22" spans="2:18" ht="35.1" customHeight="1">
      <c r="D22"/>
      <c r="F22"/>
      <c r="K22" s="3">
        <v>1.3999999999999999E-4</v>
      </c>
      <c r="L22" s="3">
        <v>1.3999999999999999E-4</v>
      </c>
      <c r="M22" s="3">
        <v>1.3999999999999999E-4</v>
      </c>
      <c r="N22" s="3">
        <v>1.3999999999999999E-4</v>
      </c>
      <c r="O22" s="3" t="s">
        <v>185</v>
      </c>
      <c r="P22" s="3">
        <v>0</v>
      </c>
      <c r="Q22" s="3">
        <v>0</v>
      </c>
      <c r="R22" s="3">
        <v>0</v>
      </c>
    </row>
    <row r="23" spans="2:18" ht="35.1" customHeight="1">
      <c r="C23" s="12"/>
      <c r="D23" s="10"/>
      <c r="E23" s="10"/>
      <c r="F23"/>
      <c r="K23" s="3">
        <v>1.2999999999999999E-4</v>
      </c>
      <c r="L23" s="3">
        <v>1.2999999999999999E-4</v>
      </c>
      <c r="M23" s="3">
        <v>1.2999999999999999E-4</v>
      </c>
      <c r="N23" s="3">
        <v>1.2999999999999999E-4</v>
      </c>
      <c r="O23" s="3" t="s">
        <v>185</v>
      </c>
      <c r="P23" s="3">
        <v>0</v>
      </c>
      <c r="Q23" s="3">
        <v>0</v>
      </c>
      <c r="R23" s="3">
        <v>0</v>
      </c>
    </row>
    <row r="24" spans="2:18" ht="35.1" customHeight="1">
      <c r="D24"/>
      <c r="F24"/>
      <c r="K24" s="3">
        <v>1.2E-4</v>
      </c>
      <c r="L24" s="3">
        <v>1.2E-4</v>
      </c>
      <c r="M24" s="3">
        <v>1.2E-4</v>
      </c>
      <c r="N24" s="3">
        <v>1.2E-4</v>
      </c>
      <c r="O24" s="3" t="s">
        <v>185</v>
      </c>
      <c r="P24" s="3">
        <v>0</v>
      </c>
      <c r="Q24" s="3">
        <v>0</v>
      </c>
      <c r="R24" s="3">
        <v>0</v>
      </c>
    </row>
    <row r="25" spans="2:18" ht="35.1" customHeight="1">
      <c r="D25"/>
      <c r="F25"/>
      <c r="K25" s="3">
        <v>1.1E-4</v>
      </c>
      <c r="L25" s="3">
        <v>1.1E-4</v>
      </c>
      <c r="M25" s="3">
        <v>1.1E-4</v>
      </c>
      <c r="N25" s="3">
        <v>1.1E-4</v>
      </c>
      <c r="O25" s="3" t="s">
        <v>185</v>
      </c>
      <c r="P25" s="3">
        <v>0</v>
      </c>
      <c r="Q25" s="3">
        <v>0</v>
      </c>
      <c r="R25" s="3">
        <v>0</v>
      </c>
    </row>
    <row r="26" spans="2:18" ht="35.1" customHeight="1">
      <c r="D26"/>
      <c r="F26"/>
      <c r="K26" s="3">
        <v>1E-4</v>
      </c>
      <c r="L26" s="3">
        <v>1E-4</v>
      </c>
      <c r="M26" s="3">
        <v>1E-4</v>
      </c>
      <c r="N26" s="3">
        <v>1E-4</v>
      </c>
      <c r="O26" s="3" t="s">
        <v>185</v>
      </c>
      <c r="P26" s="3">
        <v>0</v>
      </c>
      <c r="Q26" s="3">
        <v>0</v>
      </c>
      <c r="R26" s="3">
        <v>0</v>
      </c>
    </row>
    <row r="27" spans="2:18" ht="35.1" customHeight="1">
      <c r="B27" s="1"/>
      <c r="D27"/>
      <c r="F27"/>
      <c r="K27" s="3">
        <v>9.0000000000000006E-5</v>
      </c>
      <c r="L27" s="3">
        <v>9.0000000000000006E-5</v>
      </c>
      <c r="M27" s="3">
        <v>9.0000000000000006E-5</v>
      </c>
      <c r="N27" s="3">
        <v>9.0000000000000006E-5</v>
      </c>
      <c r="O27" s="3" t="s">
        <v>185</v>
      </c>
      <c r="P27" s="3">
        <v>0</v>
      </c>
      <c r="Q27" s="3">
        <v>0</v>
      </c>
      <c r="R27" s="3">
        <v>0</v>
      </c>
    </row>
    <row r="28" spans="2:18" ht="35.1" customHeight="1">
      <c r="B28" s="1"/>
      <c r="D28"/>
      <c r="F28"/>
      <c r="K28" s="3">
        <v>8.0000000000000007E-5</v>
      </c>
      <c r="L28" s="3">
        <v>8.0000000000000007E-5</v>
      </c>
      <c r="M28" s="3">
        <v>8.0000000000000007E-5</v>
      </c>
      <c r="N28" s="3">
        <v>8.0000000000000007E-5</v>
      </c>
      <c r="O28" s="3" t="s">
        <v>185</v>
      </c>
      <c r="P28" s="3">
        <v>0</v>
      </c>
      <c r="Q28" s="3">
        <v>0</v>
      </c>
      <c r="R28" s="3">
        <v>0</v>
      </c>
    </row>
    <row r="29" spans="2:18" ht="35.1" customHeight="1">
      <c r="B29" s="1"/>
      <c r="D29"/>
      <c r="F29"/>
      <c r="K29" s="3">
        <v>6.9999999999999994E-5</v>
      </c>
      <c r="L29" s="3">
        <v>6.9999999999999994E-5</v>
      </c>
      <c r="M29" s="3">
        <v>6.9999999999999994E-5</v>
      </c>
      <c r="N29" s="3">
        <v>6.9999999999999994E-5</v>
      </c>
      <c r="O29" s="3" t="s">
        <v>185</v>
      </c>
      <c r="P29" s="3">
        <v>0</v>
      </c>
      <c r="Q29" s="3">
        <v>0</v>
      </c>
      <c r="R29" s="3">
        <v>0</v>
      </c>
    </row>
    <row r="30" spans="2:18" ht="35.1" customHeight="1">
      <c r="B30" s="1"/>
      <c r="D30"/>
      <c r="F30"/>
      <c r="K30" s="3">
        <v>6.0000000000000002E-5</v>
      </c>
      <c r="L30" s="3">
        <v>6.0000000000000002E-5</v>
      </c>
      <c r="M30" s="3">
        <v>6.0000000000000002E-5</v>
      </c>
      <c r="N30" s="3">
        <v>6.0000000000000002E-5</v>
      </c>
      <c r="O30" s="3" t="s">
        <v>185</v>
      </c>
      <c r="P30" s="3">
        <v>0</v>
      </c>
      <c r="Q30" s="3">
        <v>0</v>
      </c>
      <c r="R30" s="3">
        <v>0</v>
      </c>
    </row>
    <row r="31" spans="2:18" ht="35.1" customHeight="1">
      <c r="B31" s="1"/>
      <c r="D31"/>
      <c r="F31"/>
      <c r="K31" s="3">
        <v>5.0000000000000002E-5</v>
      </c>
      <c r="L31" s="3">
        <v>5.0000000000000002E-5</v>
      </c>
      <c r="M31" s="3">
        <v>5.0000000000000002E-5</v>
      </c>
      <c r="N31" s="3">
        <v>5.0000000000000002E-5</v>
      </c>
      <c r="O31" s="3" t="s">
        <v>185</v>
      </c>
      <c r="P31" s="3">
        <v>0</v>
      </c>
      <c r="Q31" s="3">
        <v>0</v>
      </c>
      <c r="R31" s="3">
        <v>0</v>
      </c>
    </row>
    <row r="32" spans="2:18" ht="35.1" customHeight="1">
      <c r="B32" s="1"/>
      <c r="D32"/>
      <c r="F32"/>
      <c r="K32" s="3">
        <v>4.0000000000000003E-5</v>
      </c>
      <c r="L32" s="3">
        <v>4.0000000000000003E-5</v>
      </c>
      <c r="M32" s="3">
        <v>4.0000000000000003E-5</v>
      </c>
      <c r="N32" s="3">
        <v>4.0000000000000003E-5</v>
      </c>
      <c r="O32" s="3" t="s">
        <v>185</v>
      </c>
      <c r="P32" s="3">
        <v>0</v>
      </c>
      <c r="Q32" s="3">
        <v>0</v>
      </c>
      <c r="R32" s="3">
        <v>0</v>
      </c>
    </row>
    <row r="33" spans="2:18" ht="35.1" customHeight="1">
      <c r="B33" s="1"/>
      <c r="D33"/>
      <c r="F33"/>
      <c r="K33" s="3">
        <v>3.0000000000000001E-5</v>
      </c>
      <c r="L33" s="3">
        <v>3.0000000000000001E-5</v>
      </c>
      <c r="M33" s="3">
        <v>3.0000000000000001E-5</v>
      </c>
      <c r="N33" s="3">
        <v>3.0000000000000001E-5</v>
      </c>
      <c r="O33" s="3" t="s">
        <v>185</v>
      </c>
      <c r="P33" s="3">
        <v>0</v>
      </c>
      <c r="Q33" s="3">
        <v>0</v>
      </c>
      <c r="R33" s="3">
        <v>0</v>
      </c>
    </row>
    <row r="34" spans="2:18" ht="78" customHeight="1">
      <c r="B34" s="7"/>
      <c r="D34"/>
      <c r="F34"/>
      <c r="K34" s="3">
        <v>2.0000000000000002E-5</v>
      </c>
      <c r="L34" s="3">
        <v>2.0000000000000002E-5</v>
      </c>
      <c r="M34" s="3">
        <v>2.0000000000000002E-5</v>
      </c>
      <c r="N34" s="3">
        <v>2.0000000000000002E-5</v>
      </c>
      <c r="O34" s="3" t="s">
        <v>185</v>
      </c>
      <c r="P34" s="3">
        <v>0</v>
      </c>
      <c r="Q34" s="3">
        <v>0</v>
      </c>
      <c r="R34" s="3">
        <v>0</v>
      </c>
    </row>
    <row r="35" spans="2:18" ht="45" customHeight="1">
      <c r="B35" s="1"/>
      <c r="D35"/>
      <c r="F35"/>
      <c r="K35" s="3">
        <v>1.0000000000000001E-5</v>
      </c>
      <c r="L35" s="3">
        <v>1.0000000000000001E-5</v>
      </c>
      <c r="M35" s="3">
        <v>1.0000000000000001E-5</v>
      </c>
      <c r="N35" s="3">
        <v>1.0000000000000001E-5</v>
      </c>
      <c r="O35" s="3" t="s">
        <v>185</v>
      </c>
      <c r="P35" s="3">
        <v>0</v>
      </c>
      <c r="Q35" s="3">
        <v>0</v>
      </c>
      <c r="R35" s="3">
        <v>0</v>
      </c>
    </row>
    <row r="36" spans="2:18" ht="37.5" customHeight="1">
      <c r="B36" s="1"/>
      <c r="D36"/>
      <c r="F36"/>
      <c r="P36" s="4"/>
    </row>
    <row r="37" spans="2:18" ht="37.5" customHeight="1">
      <c r="B37" s="1"/>
      <c r="D37"/>
      <c r="F37"/>
      <c r="P37" s="4"/>
    </row>
    <row r="38" spans="2:18" ht="37.5" customHeight="1">
      <c r="B38" s="1"/>
      <c r="D38"/>
      <c r="F38"/>
      <c r="P38" s="4"/>
    </row>
    <row r="39" spans="2:18" ht="37.5" customHeight="1">
      <c r="B39" s="1"/>
      <c r="D39"/>
      <c r="F39"/>
      <c r="P39" s="4"/>
    </row>
    <row r="40" spans="2:18" ht="15" hidden="1" customHeight="1"/>
    <row r="41" spans="2:18" ht="15" hidden="1" customHeight="1"/>
    <row r="42" spans="2:18" ht="15" hidden="1" customHeight="1"/>
    <row r="43" spans="2:18" ht="15" hidden="1" customHeight="1"/>
    <row r="44" spans="2:18" ht="15" hidden="1" customHeight="1"/>
    <row r="45" spans="2:18" ht="15" hidden="1" customHeight="1"/>
    <row r="46" spans="2:18" ht="15" hidden="1" customHeight="1"/>
    <row r="47" spans="2:18" ht="15" hidden="1" customHeight="1"/>
    <row r="48" spans="2:18" ht="15" hidden="1" customHeight="1"/>
    <row r="49" ht="15" hidden="1" customHeight="1"/>
    <row r="50" ht="15" hidden="1" customHeight="1"/>
    <row r="51" ht="15" hidden="1" customHeight="1"/>
    <row r="52" ht="15" hidden="1" customHeight="1"/>
    <row r="53" ht="15" hidden="1" customHeight="1"/>
    <row r="54" ht="15" hidden="1" customHeight="1"/>
    <row r="55" ht="15" hidden="1" customHeight="1"/>
    <row r="56" ht="15" hidden="1" customHeight="1"/>
    <row r="57" ht="15" hidden="1" customHeight="1"/>
    <row r="58" ht="15" hidden="1" customHeight="1"/>
    <row r="59" ht="15" hidden="1" customHeight="1"/>
    <row r="60" ht="15" hidden="1" customHeight="1"/>
    <row r="61" ht="15" hidden="1" customHeight="1"/>
    <row r="62" ht="15" hidden="1" customHeight="1"/>
    <row r="63" ht="15" hidden="1" customHeight="1"/>
    <row r="64" ht="15" hidden="1" customHeight="1"/>
    <row r="65" ht="15" hidden="1" customHeight="1"/>
    <row r="66" ht="15" hidden="1" customHeight="1"/>
    <row r="67" ht="15" hidden="1" customHeight="1"/>
    <row r="68" ht="15" hidden="1" customHeight="1"/>
    <row r="69" ht="15" hidden="1" customHeight="1"/>
    <row r="70" ht="15" hidden="1" customHeight="1"/>
    <row r="71" ht="15" hidden="1" customHeight="1"/>
    <row r="72" ht="15" hidden="1" customHeight="1"/>
    <row r="73" ht="15" hidden="1" customHeight="1"/>
    <row r="74" ht="15" hidden="1" customHeight="1"/>
    <row r="75" ht="15" hidden="1" customHeight="1"/>
    <row r="76" ht="15" hidden="1" customHeight="1"/>
    <row r="77" ht="15" hidden="1" customHeight="1"/>
    <row r="78" ht="15" hidden="1" customHeight="1"/>
    <row r="79" ht="15" hidden="1" customHeight="1"/>
    <row r="80" ht="15" hidden="1" customHeight="1"/>
    <row r="81" ht="15" hidden="1" customHeight="1"/>
    <row r="82" ht="15" hidden="1" customHeight="1"/>
    <row r="83" ht="15" hidden="1" customHeight="1"/>
    <row r="84" ht="15" hidden="1" customHeight="1"/>
    <row r="85" ht="15" hidden="1" customHeight="1"/>
    <row r="86" ht="15" hidden="1" customHeight="1"/>
    <row r="87" ht="15" hidden="1" customHeight="1"/>
    <row r="88" ht="15" hidden="1" customHeight="1"/>
    <row r="89" ht="15" hidden="1" customHeight="1"/>
    <row r="90" ht="15" hidden="1" customHeight="1"/>
    <row r="91" ht="15" hidden="1" customHeight="1"/>
    <row r="92" ht="15" hidden="1" customHeight="1"/>
    <row r="93" ht="15" hidden="1" customHeight="1"/>
    <row r="94" ht="15" hidden="1" customHeight="1"/>
    <row r="95" ht="15" hidden="1" customHeight="1"/>
    <row r="96" ht="15" hidden="1" customHeight="1"/>
    <row r="97" ht="15" hidden="1" customHeight="1"/>
    <row r="98" ht="15" hidden="1" customHeight="1"/>
    <row r="99" ht="15" hidden="1" customHeight="1"/>
    <row r="100" ht="15" hidden="1" customHeight="1"/>
    <row r="101" ht="15" hidden="1" customHeight="1"/>
    <row r="102" ht="15" hidden="1" customHeight="1"/>
    <row r="103" ht="15" hidden="1" customHeight="1"/>
    <row r="104" ht="15" hidden="1" customHeight="1"/>
    <row r="105" ht="15" hidden="1" customHeight="1"/>
    <row r="106" ht="15" hidden="1" customHeight="1"/>
    <row r="107" ht="15" hidden="1" customHeight="1"/>
    <row r="108" ht="15" hidden="1" customHeight="1"/>
    <row r="109" ht="15" hidden="1" customHeight="1"/>
    <row r="110" ht="15" hidden="1" customHeight="1"/>
    <row r="111" ht="15" hidden="1" customHeight="1"/>
    <row r="112" ht="15" hidden="1" customHeight="1"/>
    <row r="113" ht="15" hidden="1" customHeight="1"/>
    <row r="114" ht="15" hidden="1" customHeight="1"/>
    <row r="115" ht="15" hidden="1" customHeight="1"/>
    <row r="116" ht="15" hidden="1" customHeight="1"/>
    <row r="117" ht="15" hidden="1" customHeight="1"/>
    <row r="118" ht="15" hidden="1" customHeight="1"/>
    <row r="119" ht="15" hidden="1" customHeight="1"/>
    <row r="120" ht="15" hidden="1" customHeight="1"/>
    <row r="121" ht="15" hidden="1" customHeight="1"/>
    <row r="122" ht="15" hidden="1" customHeight="1"/>
    <row r="123" ht="15" hidden="1" customHeight="1"/>
    <row r="124" ht="15" hidden="1" customHeight="1"/>
    <row r="125" ht="15" hidden="1" customHeight="1"/>
    <row r="126" ht="15" hidden="1" customHeight="1"/>
    <row r="127" ht="15" hidden="1" customHeight="1"/>
    <row r="128" ht="15" hidden="1" customHeight="1"/>
    <row r="129" ht="15" hidden="1" customHeight="1"/>
    <row r="130" ht="15" hidden="1" customHeight="1"/>
    <row r="131" ht="15" hidden="1" customHeight="1"/>
    <row r="132" ht="15" hidden="1" customHeight="1"/>
    <row r="133" ht="15" hidden="1" customHeight="1"/>
    <row r="134" ht="15" hidden="1" customHeight="1"/>
    <row r="135" ht="15" hidden="1" customHeight="1"/>
    <row r="136" ht="15" hidden="1" customHeight="1"/>
    <row r="137" ht="15" hidden="1" customHeight="1"/>
    <row r="138" ht="15" hidden="1" customHeight="1"/>
    <row r="139" ht="15" hidden="1" customHeight="1"/>
    <row r="140" ht="15" hidden="1" customHeight="1"/>
    <row r="141" ht="15" hidden="1" customHeight="1"/>
    <row r="142" ht="15" hidden="1" customHeight="1"/>
    <row r="143" ht="15" hidden="1" customHeight="1"/>
    <row r="144" ht="15" hidden="1" customHeight="1"/>
    <row r="145" ht="15" hidden="1" customHeight="1"/>
    <row r="146" ht="15" hidden="1" customHeight="1"/>
  </sheetData>
  <sheetProtection selectLockedCells="1" selectUnlockedCells="1"/>
  <mergeCells count="11">
    <mergeCell ref="C16:F16"/>
    <mergeCell ref="C8:D8"/>
    <mergeCell ref="F8:G8"/>
    <mergeCell ref="F6:H6"/>
    <mergeCell ref="C5:D5"/>
    <mergeCell ref="C6:D6"/>
    <mergeCell ref="C1:D1"/>
    <mergeCell ref="E1:F1"/>
    <mergeCell ref="G1:H1"/>
    <mergeCell ref="I1:J1"/>
    <mergeCell ref="K1:L1"/>
  </mergeCells>
  <conditionalFormatting sqref="E6">
    <cfRule type="cellIs" dxfId="36" priority="1" operator="greaterThanOrEqual">
      <formula>0.8</formula>
    </cfRule>
    <cfRule type="cellIs" dxfId="35" priority="3" operator="lessThan">
      <formula>0.5</formula>
    </cfRule>
    <cfRule type="cellIs" dxfId="34" priority="4" operator="between">
      <formula>0.5</formula>
      <formula>0.8</formula>
    </cfRule>
  </conditionalFormatting>
  <printOptions verticalCentered="1"/>
  <pageMargins left="0.23622047244094491" right="0.23622047244094491" top="0.74803149606299213" bottom="0.74803149606299213" header="0.31496062992125984" footer="0.31496062992125984"/>
  <pageSetup paperSize="9" scale="79" orientation="landscape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13"/>
  <dimension ref="A1:AU39"/>
  <sheetViews>
    <sheetView showGridLines="0" zoomScale="90" zoomScaleNormal="90" zoomScalePageLayoutView="90" workbookViewId="0">
      <pane ySplit="5" topLeftCell="A6" activePane="bottomLeft" state="frozen"/>
      <selection activeCell="A3" sqref="A3:XFD3"/>
      <selection pane="bottomLeft"/>
    </sheetView>
  </sheetViews>
  <sheetFormatPr defaultColWidth="0" defaultRowHeight="0" customHeight="1" zeroHeight="1"/>
  <cols>
    <col min="1" max="1" width="2.28515625" style="39" customWidth="1"/>
    <col min="2" max="2" width="1.42578125" style="37" customWidth="1"/>
    <col min="3" max="3" width="50.7109375" style="37" customWidth="1"/>
    <col min="4" max="4" width="16" style="46" customWidth="1"/>
    <col min="5" max="5" width="16" style="37" customWidth="1"/>
    <col min="6" max="6" width="16" style="46" customWidth="1"/>
    <col min="7" max="8" width="16" style="39" customWidth="1"/>
    <col min="9" max="10" width="16.140625" style="38" customWidth="1"/>
    <col min="11" max="11" width="21.85546875" style="38" bestFit="1" customWidth="1"/>
    <col min="12" max="14" width="8.85546875" style="38" customWidth="1"/>
    <col min="15" max="15" width="8.7109375" style="38" customWidth="1"/>
    <col min="16" max="18" width="8.85546875" style="38" customWidth="1"/>
    <col min="19" max="19" width="9.140625" style="38" customWidth="1"/>
    <col min="20" max="48" width="9.140625" style="39" hidden="1" customWidth="1"/>
    <col min="49" max="16384" width="9.140625" style="39" hidden="1"/>
  </cols>
  <sheetData>
    <row r="1" spans="3:17" s="31" customFormat="1" ht="39" customHeight="1">
      <c r="C1" s="212"/>
      <c r="D1" s="212"/>
      <c r="E1" s="212"/>
      <c r="F1" s="212"/>
      <c r="G1" s="212"/>
      <c r="H1" s="212"/>
      <c r="I1" s="212"/>
      <c r="J1" s="212"/>
      <c r="K1" s="212"/>
      <c r="L1" s="212"/>
      <c r="M1" s="32"/>
    </row>
    <row r="2" spans="3:17" s="33" customFormat="1" ht="30" customHeight="1">
      <c r="D2" s="34"/>
      <c r="E2" s="35"/>
      <c r="F2" s="35"/>
      <c r="G2" s="35"/>
      <c r="H2" s="35"/>
      <c r="I2" s="36"/>
      <c r="J2" s="36"/>
      <c r="K2" s="36"/>
      <c r="L2" s="36"/>
      <c r="M2" s="36"/>
      <c r="N2" s="36"/>
      <c r="O2" s="36"/>
      <c r="P2" s="36"/>
      <c r="Q2" s="36"/>
    </row>
    <row r="3" spans="3:17" s="181" customFormat="1" ht="44.25" customHeight="1">
      <c r="C3" s="182"/>
      <c r="E3" s="183"/>
      <c r="F3" s="183"/>
    </row>
    <row r="4" spans="3:17" ht="19.5" customHeight="1" thickBot="1">
      <c r="D4" s="37"/>
      <c r="F4" s="37"/>
    </row>
    <row r="5" spans="3:17" ht="30" customHeight="1" thickTop="1" thickBot="1">
      <c r="C5" s="83" t="s">
        <v>109</v>
      </c>
      <c r="D5" s="83" t="s">
        <v>77</v>
      </c>
      <c r="E5" s="83" t="s">
        <v>78</v>
      </c>
      <c r="F5" s="83" t="s">
        <v>74</v>
      </c>
      <c r="G5" s="83" t="s">
        <v>75</v>
      </c>
      <c r="H5" s="83" t="s">
        <v>80</v>
      </c>
      <c r="I5" s="144" t="s">
        <v>85</v>
      </c>
      <c r="J5" s="83" t="s">
        <v>86</v>
      </c>
      <c r="K5" s="83" t="s">
        <v>87</v>
      </c>
    </row>
    <row r="6" spans="3:17" ht="35.1" customHeight="1" thickTop="1" thickBot="1">
      <c r="C6" s="84" t="str">
        <f>IF(Áreas!C6=0,"",Áreas!C6)</f>
        <v>Marketing</v>
      </c>
      <c r="D6" s="85">
        <f ca="1">COUNTIFS(PA!$G$6:$G$255,$C6,PA!$K$6:$K$255,D$5)</f>
        <v>0</v>
      </c>
      <c r="E6" s="85">
        <f ca="1">COUNTIFS(PA!$G$6:$G$255,$C6,PA!$K$6:$K$255,E$5)</f>
        <v>1</v>
      </c>
      <c r="F6" s="85">
        <f ca="1">COUNTIFS(PA!$G$6:$G$255,$C6,PA!$K$6:$K$255,F$5)</f>
        <v>0</v>
      </c>
      <c r="G6" s="85">
        <f ca="1">COUNTIFS(PA!$G$6:$G$255,$C6,PA!$K$6:$K$255,G$5)</f>
        <v>0</v>
      </c>
      <c r="H6" s="85">
        <f ca="1">COUNTIFS(PA!$G$6:$G$255,$C6,PA!$K$6:$K$255,H$5)</f>
        <v>1</v>
      </c>
      <c r="I6" s="145">
        <f ca="1">SUM(D6:H6)</f>
        <v>2</v>
      </c>
      <c r="J6" s="85">
        <f ca="1">SUM(D6:G6)</f>
        <v>1</v>
      </c>
      <c r="K6" s="86">
        <f ca="1">IF(I6=0,"Sem planos de ação",J6/I6)</f>
        <v>0.5</v>
      </c>
      <c r="O6" s="43"/>
    </row>
    <row r="7" spans="3:17" ht="35.1" customHeight="1" thickTop="1" thickBot="1">
      <c r="C7" s="84" t="str">
        <f>IF(Áreas!C7=0,"",Áreas!C7)</f>
        <v>Finanças</v>
      </c>
      <c r="D7" s="85">
        <f>COUNTIFS(PA!$G$6:$G$255,$C7,PA!$K$6:$K$255,D$5)</f>
        <v>1</v>
      </c>
      <c r="E7" s="85">
        <f>COUNTIFS(PA!$G$6:$G$255,$C7,PA!$K$6:$K$255,E$5)</f>
        <v>0</v>
      </c>
      <c r="F7" s="85">
        <f>COUNTIFS(PA!$G$6:$G$255,$C7,PA!$K$6:$K$255,F$5)</f>
        <v>0</v>
      </c>
      <c r="G7" s="85">
        <f>COUNTIFS(PA!$G$6:$G$255,$C7,PA!$K$6:$K$255,G$5)</f>
        <v>1</v>
      </c>
      <c r="H7" s="85">
        <f>COUNTIFS(PA!$G$6:$G$255,$C7,PA!$K$6:$K$255,H$5)</f>
        <v>1</v>
      </c>
      <c r="I7" s="145">
        <f t="shared" ref="I7:I25" si="0">SUM(D7:H7)</f>
        <v>3</v>
      </c>
      <c r="J7" s="85">
        <f t="shared" ref="J7:J25" si="1">SUM(D7:G7)</f>
        <v>2</v>
      </c>
      <c r="K7" s="86">
        <f t="shared" ref="K7:K25" si="2">IF(I7=0,"Sem planos de ação",J7/I7)</f>
        <v>0.66666666666666663</v>
      </c>
    </row>
    <row r="8" spans="3:17" ht="35.1" customHeight="1" thickTop="1" thickBot="1">
      <c r="C8" s="84" t="str">
        <f>IF(Áreas!C8=0,"",Áreas!C8)</f>
        <v>Comercial</v>
      </c>
      <c r="D8" s="85">
        <f>COUNTIFS(PA!$G$6:$G$255,$C8,PA!$K$6:$K$255,D$5)</f>
        <v>0</v>
      </c>
      <c r="E8" s="85">
        <f>COUNTIFS(PA!$G$6:$G$255,$C8,PA!$K$6:$K$255,E$5)</f>
        <v>0</v>
      </c>
      <c r="F8" s="85">
        <f>COUNTIFS(PA!$G$6:$G$255,$C8,PA!$K$6:$K$255,F$5)</f>
        <v>1</v>
      </c>
      <c r="G8" s="85">
        <f>COUNTIFS(PA!$G$6:$G$255,$C8,PA!$K$6:$K$255,G$5)</f>
        <v>1</v>
      </c>
      <c r="H8" s="85">
        <f>COUNTIFS(PA!$G$6:$G$255,$C8,PA!$K$6:$K$255,H$5)</f>
        <v>1</v>
      </c>
      <c r="I8" s="145">
        <f t="shared" si="0"/>
        <v>3</v>
      </c>
      <c r="J8" s="85">
        <f t="shared" si="1"/>
        <v>2</v>
      </c>
      <c r="K8" s="86">
        <f t="shared" si="2"/>
        <v>0.66666666666666663</v>
      </c>
      <c r="O8" s="43"/>
    </row>
    <row r="9" spans="3:17" ht="35.1" customHeight="1" thickTop="1" thickBot="1">
      <c r="C9" s="84" t="str">
        <f>IF(Áreas!C9=0,"",Áreas!C9)</f>
        <v>Recursos Humanos</v>
      </c>
      <c r="D9" s="85">
        <f>COUNTIFS(PA!$G$6:$G$255,$C9,PA!$K$6:$K$255,D$5)</f>
        <v>1</v>
      </c>
      <c r="E9" s="85">
        <f>COUNTIFS(PA!$G$6:$G$255,$C9,PA!$K$6:$K$255,E$5)</f>
        <v>1</v>
      </c>
      <c r="F9" s="85">
        <f>COUNTIFS(PA!$G$6:$G$255,$C9,PA!$K$6:$K$255,F$5)</f>
        <v>1</v>
      </c>
      <c r="G9" s="85">
        <f>COUNTIFS(PA!$G$6:$G$255,$C9,PA!$K$6:$K$255,G$5)</f>
        <v>0</v>
      </c>
      <c r="H9" s="85">
        <f>COUNTIFS(PA!$G$6:$G$255,$C9,PA!$K$6:$K$255,H$5)</f>
        <v>0</v>
      </c>
      <c r="I9" s="145">
        <f t="shared" si="0"/>
        <v>3</v>
      </c>
      <c r="J9" s="85">
        <f t="shared" si="1"/>
        <v>3</v>
      </c>
      <c r="K9" s="86">
        <f t="shared" si="2"/>
        <v>1</v>
      </c>
      <c r="O9" s="43"/>
    </row>
    <row r="10" spans="3:17" ht="35.1" customHeight="1" thickTop="1" thickBot="1">
      <c r="C10" s="84" t="str">
        <f>IF(Áreas!C10=0,"",Áreas!C10)</f>
        <v>Tecnologia</v>
      </c>
      <c r="D10" s="85">
        <f ca="1">COUNTIFS(PA!$G$6:$G$255,$C10,PA!$K$6:$K$255,D$5)</f>
        <v>0</v>
      </c>
      <c r="E10" s="85">
        <f ca="1">COUNTIFS(PA!$G$6:$G$255,$C10,PA!$K$6:$K$255,E$5)</f>
        <v>0</v>
      </c>
      <c r="F10" s="85">
        <f ca="1">COUNTIFS(PA!$G$6:$G$255,$C10,PA!$K$6:$K$255,F$5)</f>
        <v>0</v>
      </c>
      <c r="G10" s="85">
        <f ca="1">COUNTIFS(PA!$G$6:$G$255,$C10,PA!$K$6:$K$255,G$5)</f>
        <v>0</v>
      </c>
      <c r="H10" s="85">
        <f ca="1">COUNTIFS(PA!$G$6:$G$255,$C10,PA!$K$6:$K$255,H$5)</f>
        <v>1</v>
      </c>
      <c r="I10" s="145">
        <f t="shared" ca="1" si="0"/>
        <v>1</v>
      </c>
      <c r="J10" s="85">
        <f t="shared" ca="1" si="1"/>
        <v>0</v>
      </c>
      <c r="K10" s="86">
        <f t="shared" ca="1" si="2"/>
        <v>0</v>
      </c>
      <c r="O10" s="43"/>
    </row>
    <row r="11" spans="3:17" ht="35.1" customHeight="1" thickTop="1" thickBot="1">
      <c r="C11" s="84" t="str">
        <f>IF(Áreas!C11=0,"",Áreas!C11)</f>
        <v>-</v>
      </c>
      <c r="D11" s="85">
        <f>COUNTIFS(PA!$G$6:$G$255,$C11,PA!$K$6:$K$255,D$5)</f>
        <v>0</v>
      </c>
      <c r="E11" s="85">
        <f>COUNTIFS(PA!$G$6:$G$255,$C11,PA!$K$6:$K$255,E$5)</f>
        <v>0</v>
      </c>
      <c r="F11" s="85">
        <f>COUNTIFS(PA!$G$6:$G$255,$C11,PA!$K$6:$K$255,F$5)</f>
        <v>0</v>
      </c>
      <c r="G11" s="85">
        <f>COUNTIFS(PA!$G$6:$G$255,$C11,PA!$K$6:$K$255,G$5)</f>
        <v>0</v>
      </c>
      <c r="H11" s="85">
        <f>COUNTIFS(PA!$G$6:$G$255,$C11,PA!$K$6:$K$255,H$5)</f>
        <v>0</v>
      </c>
      <c r="I11" s="145">
        <f t="shared" si="0"/>
        <v>0</v>
      </c>
      <c r="J11" s="85">
        <f t="shared" si="1"/>
        <v>0</v>
      </c>
      <c r="K11" s="86" t="str">
        <f t="shared" si="2"/>
        <v>Sem planos de ação</v>
      </c>
    </row>
    <row r="12" spans="3:17" ht="35.1" customHeight="1" thickTop="1" thickBot="1">
      <c r="C12" s="84" t="str">
        <f>IF(Áreas!C12=0,"",Áreas!C12)</f>
        <v>-</v>
      </c>
      <c r="D12" s="85">
        <f>COUNTIFS(PA!$G$6:$G$255,$C12,PA!$K$6:$K$255,D$5)</f>
        <v>0</v>
      </c>
      <c r="E12" s="85">
        <f>COUNTIFS(PA!$G$6:$G$255,$C12,PA!$K$6:$K$255,E$5)</f>
        <v>0</v>
      </c>
      <c r="F12" s="85">
        <f>COUNTIFS(PA!$G$6:$G$255,$C12,PA!$K$6:$K$255,F$5)</f>
        <v>0</v>
      </c>
      <c r="G12" s="85">
        <f>COUNTIFS(PA!$G$6:$G$255,$C12,PA!$K$6:$K$255,G$5)</f>
        <v>0</v>
      </c>
      <c r="H12" s="85">
        <f>COUNTIFS(PA!$G$6:$G$255,$C12,PA!$K$6:$K$255,H$5)</f>
        <v>0</v>
      </c>
      <c r="I12" s="145">
        <f t="shared" si="0"/>
        <v>0</v>
      </c>
      <c r="J12" s="85">
        <f t="shared" si="1"/>
        <v>0</v>
      </c>
      <c r="K12" s="86" t="str">
        <f t="shared" si="2"/>
        <v>Sem planos de ação</v>
      </c>
    </row>
    <row r="13" spans="3:17" ht="35.1" customHeight="1" thickTop="1" thickBot="1">
      <c r="C13" s="84" t="str">
        <f>IF(Áreas!C13=0,"",Áreas!C13)</f>
        <v>-</v>
      </c>
      <c r="D13" s="85">
        <f>COUNTIFS(PA!$G$6:$G$255,$C13,PA!$K$6:$K$255,D$5)</f>
        <v>0</v>
      </c>
      <c r="E13" s="85">
        <f>COUNTIFS(PA!$G$6:$G$255,$C13,PA!$K$6:$K$255,E$5)</f>
        <v>0</v>
      </c>
      <c r="F13" s="85">
        <f>COUNTIFS(PA!$G$6:$G$255,$C13,PA!$K$6:$K$255,F$5)</f>
        <v>0</v>
      </c>
      <c r="G13" s="85">
        <f>COUNTIFS(PA!$G$6:$G$255,$C13,PA!$K$6:$K$255,G$5)</f>
        <v>0</v>
      </c>
      <c r="H13" s="85">
        <f>COUNTIFS(PA!$G$6:$G$255,$C13,PA!$K$6:$K$255,H$5)</f>
        <v>0</v>
      </c>
      <c r="I13" s="145">
        <f t="shared" si="0"/>
        <v>0</v>
      </c>
      <c r="J13" s="85">
        <f t="shared" si="1"/>
        <v>0</v>
      </c>
      <c r="K13" s="86" t="str">
        <f t="shared" si="2"/>
        <v>Sem planos de ação</v>
      </c>
    </row>
    <row r="14" spans="3:17" ht="35.1" customHeight="1" thickTop="1" thickBot="1">
      <c r="C14" s="84" t="str">
        <f>IF(Áreas!C14=0,"",Áreas!C14)</f>
        <v>-</v>
      </c>
      <c r="D14" s="85">
        <f>COUNTIFS(PA!$G$6:$G$255,$C14,PA!$K$6:$K$255,D$5)</f>
        <v>0</v>
      </c>
      <c r="E14" s="85">
        <f>COUNTIFS(PA!$G$6:$G$255,$C14,PA!$K$6:$K$255,E$5)</f>
        <v>0</v>
      </c>
      <c r="F14" s="85">
        <f>COUNTIFS(PA!$G$6:$G$255,$C14,PA!$K$6:$K$255,F$5)</f>
        <v>0</v>
      </c>
      <c r="G14" s="85">
        <f>COUNTIFS(PA!$G$6:$G$255,$C14,PA!$K$6:$K$255,G$5)</f>
        <v>0</v>
      </c>
      <c r="H14" s="85">
        <f>COUNTIFS(PA!$G$6:$G$255,$C14,PA!$K$6:$K$255,H$5)</f>
        <v>0</v>
      </c>
      <c r="I14" s="145">
        <f t="shared" si="0"/>
        <v>0</v>
      </c>
      <c r="J14" s="85">
        <f t="shared" si="1"/>
        <v>0</v>
      </c>
      <c r="K14" s="86" t="str">
        <f t="shared" si="2"/>
        <v>Sem planos de ação</v>
      </c>
    </row>
    <row r="15" spans="3:17" ht="35.1" customHeight="1" thickTop="1" thickBot="1">
      <c r="C15" s="84" t="str">
        <f>IF(Áreas!C15=0,"",Áreas!C15)</f>
        <v>-</v>
      </c>
      <c r="D15" s="85">
        <f>COUNTIFS(PA!$G$6:$G$255,$C15,PA!$K$6:$K$255,D$5)</f>
        <v>0</v>
      </c>
      <c r="E15" s="85">
        <f>COUNTIFS(PA!$G$6:$G$255,$C15,PA!$K$6:$K$255,E$5)</f>
        <v>0</v>
      </c>
      <c r="F15" s="85">
        <f>COUNTIFS(PA!$G$6:$G$255,$C15,PA!$K$6:$K$255,F$5)</f>
        <v>0</v>
      </c>
      <c r="G15" s="85">
        <f>COUNTIFS(PA!$G$6:$G$255,$C15,PA!$K$6:$K$255,G$5)</f>
        <v>0</v>
      </c>
      <c r="H15" s="85">
        <f>COUNTIFS(PA!$G$6:$G$255,$C15,PA!$K$6:$K$255,H$5)</f>
        <v>0</v>
      </c>
      <c r="I15" s="145">
        <f t="shared" si="0"/>
        <v>0</v>
      </c>
      <c r="J15" s="85">
        <f t="shared" si="1"/>
        <v>0</v>
      </c>
      <c r="K15" s="86" t="str">
        <f t="shared" si="2"/>
        <v>Sem planos de ação</v>
      </c>
    </row>
    <row r="16" spans="3:17" ht="35.1" customHeight="1" thickTop="1" thickBot="1">
      <c r="C16" s="84" t="str">
        <f>IF(Áreas!C16=0,"",Áreas!C16)</f>
        <v>-</v>
      </c>
      <c r="D16" s="85">
        <f>COUNTIFS(PA!$G$6:$G$255,$C16,PA!$K$6:$K$255,D$5)</f>
        <v>0</v>
      </c>
      <c r="E16" s="85">
        <f>COUNTIFS(PA!$G$6:$G$255,$C16,PA!$K$6:$K$255,E$5)</f>
        <v>0</v>
      </c>
      <c r="F16" s="85">
        <f>COUNTIFS(PA!$G$6:$G$255,$C16,PA!$K$6:$K$255,F$5)</f>
        <v>0</v>
      </c>
      <c r="G16" s="85">
        <f>COUNTIFS(PA!$G$6:$G$255,$C16,PA!$K$6:$K$255,G$5)</f>
        <v>0</v>
      </c>
      <c r="H16" s="85">
        <f>COUNTIFS(PA!$G$6:$G$255,$C16,PA!$K$6:$K$255,H$5)</f>
        <v>0</v>
      </c>
      <c r="I16" s="145">
        <f t="shared" si="0"/>
        <v>0</v>
      </c>
      <c r="J16" s="85">
        <f t="shared" si="1"/>
        <v>0</v>
      </c>
      <c r="K16" s="86" t="str">
        <f t="shared" si="2"/>
        <v>Sem planos de ação</v>
      </c>
    </row>
    <row r="17" spans="1:47" ht="35.1" customHeight="1" thickTop="1" thickBot="1">
      <c r="C17" s="84" t="str">
        <f>IF(Áreas!C17=0,"",Áreas!C17)</f>
        <v>-</v>
      </c>
      <c r="D17" s="85">
        <f>COUNTIFS(PA!$G$6:$G$255,$C17,PA!$K$6:$K$255,D$5)</f>
        <v>0</v>
      </c>
      <c r="E17" s="85">
        <f>COUNTIFS(PA!$G$6:$G$255,$C17,PA!$K$6:$K$255,E$5)</f>
        <v>0</v>
      </c>
      <c r="F17" s="85">
        <f>COUNTIFS(PA!$G$6:$G$255,$C17,PA!$K$6:$K$255,F$5)</f>
        <v>0</v>
      </c>
      <c r="G17" s="85">
        <f>COUNTIFS(PA!$G$6:$G$255,$C17,PA!$K$6:$K$255,G$5)</f>
        <v>0</v>
      </c>
      <c r="H17" s="85">
        <f>COUNTIFS(PA!$G$6:$G$255,$C17,PA!$K$6:$K$255,H$5)</f>
        <v>0</v>
      </c>
      <c r="I17" s="145">
        <f t="shared" si="0"/>
        <v>0</v>
      </c>
      <c r="J17" s="85">
        <f t="shared" si="1"/>
        <v>0</v>
      </c>
      <c r="K17" s="86" t="str">
        <f t="shared" si="2"/>
        <v>Sem planos de ação</v>
      </c>
    </row>
    <row r="18" spans="1:47" ht="35.1" customHeight="1" thickTop="1" thickBot="1">
      <c r="C18" s="84" t="str">
        <f>IF(Áreas!C18=0,"",Áreas!C18)</f>
        <v>-</v>
      </c>
      <c r="D18" s="85">
        <f>COUNTIFS(PA!$G$6:$G$255,$C18,PA!$K$6:$K$255,D$5)</f>
        <v>0</v>
      </c>
      <c r="E18" s="85">
        <f>COUNTIFS(PA!$G$6:$G$255,$C18,PA!$K$6:$K$255,E$5)</f>
        <v>0</v>
      </c>
      <c r="F18" s="85">
        <f>COUNTIFS(PA!$G$6:$G$255,$C18,PA!$K$6:$K$255,F$5)</f>
        <v>0</v>
      </c>
      <c r="G18" s="85">
        <f>COUNTIFS(PA!$G$6:$G$255,$C18,PA!$K$6:$K$255,G$5)</f>
        <v>0</v>
      </c>
      <c r="H18" s="85">
        <f>COUNTIFS(PA!$G$6:$G$255,$C18,PA!$K$6:$K$255,H$5)</f>
        <v>0</v>
      </c>
      <c r="I18" s="145">
        <f t="shared" si="0"/>
        <v>0</v>
      </c>
      <c r="J18" s="85">
        <f t="shared" si="1"/>
        <v>0</v>
      </c>
      <c r="K18" s="86" t="str">
        <f t="shared" si="2"/>
        <v>Sem planos de ação</v>
      </c>
    </row>
    <row r="19" spans="1:47" ht="35.1" customHeight="1" thickTop="1" thickBot="1">
      <c r="C19" s="84" t="str">
        <f>IF(Áreas!C19=0,"",Áreas!C19)</f>
        <v>-</v>
      </c>
      <c r="D19" s="85">
        <f>COUNTIFS(PA!$G$6:$G$255,$C19,PA!$K$6:$K$255,D$5)</f>
        <v>0</v>
      </c>
      <c r="E19" s="85">
        <f>COUNTIFS(PA!$G$6:$G$255,$C19,PA!$K$6:$K$255,E$5)</f>
        <v>0</v>
      </c>
      <c r="F19" s="85">
        <f>COUNTIFS(PA!$G$6:$G$255,$C19,PA!$K$6:$K$255,F$5)</f>
        <v>0</v>
      </c>
      <c r="G19" s="85">
        <f>COUNTIFS(PA!$G$6:$G$255,$C19,PA!$K$6:$K$255,G$5)</f>
        <v>0</v>
      </c>
      <c r="H19" s="85">
        <f>COUNTIFS(PA!$G$6:$G$255,$C19,PA!$K$6:$K$255,H$5)</f>
        <v>0</v>
      </c>
      <c r="I19" s="145">
        <f t="shared" si="0"/>
        <v>0</v>
      </c>
      <c r="J19" s="85">
        <f t="shared" si="1"/>
        <v>0</v>
      </c>
      <c r="K19" s="86" t="str">
        <f t="shared" si="2"/>
        <v>Sem planos de ação</v>
      </c>
    </row>
    <row r="20" spans="1:47" ht="35.1" customHeight="1" thickTop="1" thickBot="1">
      <c r="C20" s="84" t="str">
        <f>IF(Áreas!C20=0,"",Áreas!C20)</f>
        <v>-</v>
      </c>
      <c r="D20" s="85">
        <f>COUNTIFS(PA!$G$6:$G$255,$C20,PA!$K$6:$K$255,D$5)</f>
        <v>0</v>
      </c>
      <c r="E20" s="85">
        <f>COUNTIFS(PA!$G$6:$G$255,$C20,PA!$K$6:$K$255,E$5)</f>
        <v>0</v>
      </c>
      <c r="F20" s="85">
        <f>COUNTIFS(PA!$G$6:$G$255,$C20,PA!$K$6:$K$255,F$5)</f>
        <v>0</v>
      </c>
      <c r="G20" s="85">
        <f>COUNTIFS(PA!$G$6:$G$255,$C20,PA!$K$6:$K$255,G$5)</f>
        <v>0</v>
      </c>
      <c r="H20" s="85">
        <f>COUNTIFS(PA!$G$6:$G$255,$C20,PA!$K$6:$K$255,H$5)</f>
        <v>0</v>
      </c>
      <c r="I20" s="145">
        <f t="shared" si="0"/>
        <v>0</v>
      </c>
      <c r="J20" s="85">
        <f t="shared" si="1"/>
        <v>0</v>
      </c>
      <c r="K20" s="86" t="str">
        <f t="shared" si="2"/>
        <v>Sem planos de ação</v>
      </c>
    </row>
    <row r="21" spans="1:47" s="38" customFormat="1" ht="35.1" customHeight="1" thickTop="1" thickBot="1">
      <c r="B21" s="37"/>
      <c r="C21" s="84" t="str">
        <f>IF(Áreas!C21=0,"",Áreas!C21)</f>
        <v>-</v>
      </c>
      <c r="D21" s="85">
        <f>COUNTIFS(PA!$G$6:$G$255,$C21,PA!$K$6:$K$255,D$5)</f>
        <v>0</v>
      </c>
      <c r="E21" s="85">
        <f>COUNTIFS(PA!$G$6:$G$255,$C21,PA!$K$6:$K$255,E$5)</f>
        <v>0</v>
      </c>
      <c r="F21" s="85">
        <f>COUNTIFS(PA!$G$6:$G$255,$C21,PA!$K$6:$K$255,F$5)</f>
        <v>0</v>
      </c>
      <c r="G21" s="85">
        <f>COUNTIFS(PA!$G$6:$G$255,$C21,PA!$K$6:$K$255,G$5)</f>
        <v>0</v>
      </c>
      <c r="H21" s="85">
        <f>COUNTIFS(PA!$G$6:$G$255,$C21,PA!$K$6:$K$255,H$5)</f>
        <v>0</v>
      </c>
      <c r="I21" s="145">
        <f t="shared" si="0"/>
        <v>0</v>
      </c>
      <c r="J21" s="85">
        <f t="shared" si="1"/>
        <v>0</v>
      </c>
      <c r="K21" s="86" t="str">
        <f t="shared" si="2"/>
        <v>Sem planos de ação</v>
      </c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</row>
    <row r="22" spans="1:47" s="38" customFormat="1" ht="35.1" customHeight="1" thickTop="1" thickBot="1">
      <c r="B22" s="37"/>
      <c r="C22" s="84" t="str">
        <f>IF(Áreas!C22=0,"",Áreas!C22)</f>
        <v>-</v>
      </c>
      <c r="D22" s="85">
        <f>COUNTIFS(PA!$G$6:$G$255,$C22,PA!$K$6:$K$255,D$5)</f>
        <v>0</v>
      </c>
      <c r="E22" s="85">
        <f>COUNTIFS(PA!$G$6:$G$255,$C22,PA!$K$6:$K$255,E$5)</f>
        <v>0</v>
      </c>
      <c r="F22" s="85">
        <f>COUNTIFS(PA!$G$6:$G$255,$C22,PA!$K$6:$K$255,F$5)</f>
        <v>0</v>
      </c>
      <c r="G22" s="85">
        <f>COUNTIFS(PA!$G$6:$G$255,$C22,PA!$K$6:$K$255,G$5)</f>
        <v>0</v>
      </c>
      <c r="H22" s="85">
        <f>COUNTIFS(PA!$G$6:$G$255,$C22,PA!$K$6:$K$255,H$5)</f>
        <v>0</v>
      </c>
      <c r="I22" s="145">
        <f t="shared" si="0"/>
        <v>0</v>
      </c>
      <c r="J22" s="85">
        <f t="shared" si="1"/>
        <v>0</v>
      </c>
      <c r="K22" s="86" t="str">
        <f t="shared" si="2"/>
        <v>Sem planos de ação</v>
      </c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</row>
    <row r="23" spans="1:47" s="38" customFormat="1" ht="35.1" customHeight="1" thickTop="1" thickBot="1">
      <c r="B23" s="37"/>
      <c r="C23" s="84" t="str">
        <f>IF(Áreas!C23=0,"",Áreas!C23)</f>
        <v>-</v>
      </c>
      <c r="D23" s="85">
        <f>COUNTIFS(PA!$G$6:$G$255,$C23,PA!$K$6:$K$255,D$5)</f>
        <v>0</v>
      </c>
      <c r="E23" s="85">
        <f>COUNTIFS(PA!$G$6:$G$255,$C23,PA!$K$6:$K$255,E$5)</f>
        <v>0</v>
      </c>
      <c r="F23" s="85">
        <f>COUNTIFS(PA!$G$6:$G$255,$C23,PA!$K$6:$K$255,F$5)</f>
        <v>0</v>
      </c>
      <c r="G23" s="85">
        <f>COUNTIFS(PA!$G$6:$G$255,$C23,PA!$K$6:$K$255,G$5)</f>
        <v>0</v>
      </c>
      <c r="H23" s="85">
        <f>COUNTIFS(PA!$G$6:$G$255,$C23,PA!$K$6:$K$255,H$5)</f>
        <v>0</v>
      </c>
      <c r="I23" s="145">
        <f t="shared" si="0"/>
        <v>0</v>
      </c>
      <c r="J23" s="85">
        <f t="shared" si="1"/>
        <v>0</v>
      </c>
      <c r="K23" s="86" t="str">
        <f t="shared" si="2"/>
        <v>Sem planos de ação</v>
      </c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</row>
    <row r="24" spans="1:47" s="38" customFormat="1" ht="35.1" customHeight="1" thickTop="1" thickBot="1">
      <c r="B24" s="37"/>
      <c r="C24" s="84" t="str">
        <f>IF(Áreas!C24=0,"",Áreas!C24)</f>
        <v>-</v>
      </c>
      <c r="D24" s="85">
        <f>COUNTIFS(PA!$G$6:$G$255,$C24,PA!$K$6:$K$255,D$5)</f>
        <v>0</v>
      </c>
      <c r="E24" s="85">
        <f>COUNTIFS(PA!$G$6:$G$255,$C24,PA!$K$6:$K$255,E$5)</f>
        <v>0</v>
      </c>
      <c r="F24" s="85">
        <f>COUNTIFS(PA!$G$6:$G$255,$C24,PA!$K$6:$K$255,F$5)</f>
        <v>0</v>
      </c>
      <c r="G24" s="85">
        <f>COUNTIFS(PA!$G$6:$G$255,$C24,PA!$K$6:$K$255,G$5)</f>
        <v>0</v>
      </c>
      <c r="H24" s="85">
        <f>COUNTIFS(PA!$G$6:$G$255,$C24,PA!$K$6:$K$255,H$5)</f>
        <v>0</v>
      </c>
      <c r="I24" s="145">
        <f t="shared" si="0"/>
        <v>0</v>
      </c>
      <c r="J24" s="85">
        <f t="shared" si="1"/>
        <v>0</v>
      </c>
      <c r="K24" s="86" t="str">
        <f t="shared" si="2"/>
        <v>Sem planos de ação</v>
      </c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</row>
    <row r="25" spans="1:47" s="38" customFormat="1" ht="35.1" customHeight="1" thickTop="1" thickBot="1">
      <c r="B25" s="37"/>
      <c r="C25" s="84" t="str">
        <f>IF(Áreas!C25=0,"",Áreas!C25)</f>
        <v>-</v>
      </c>
      <c r="D25" s="85">
        <f>COUNTIFS(PA!$G$6:$G$255,$C25,PA!$K$6:$K$255,D$5)</f>
        <v>0</v>
      </c>
      <c r="E25" s="85">
        <f>COUNTIFS(PA!$G$6:$G$255,$C25,PA!$K$6:$K$255,E$5)</f>
        <v>0</v>
      </c>
      <c r="F25" s="85">
        <f>COUNTIFS(PA!$G$6:$G$255,$C25,PA!$K$6:$K$255,F$5)</f>
        <v>0</v>
      </c>
      <c r="G25" s="85">
        <f>COUNTIFS(PA!$G$6:$G$255,$C25,PA!$K$6:$K$255,G$5)</f>
        <v>0</v>
      </c>
      <c r="H25" s="85">
        <f>COUNTIFS(PA!$G$6:$G$255,$C25,PA!$K$6:$K$255,H$5)</f>
        <v>0</v>
      </c>
      <c r="I25" s="145">
        <f t="shared" si="0"/>
        <v>0</v>
      </c>
      <c r="J25" s="85">
        <f t="shared" si="1"/>
        <v>0</v>
      </c>
      <c r="K25" s="86" t="str">
        <f t="shared" si="2"/>
        <v>Sem planos de ação</v>
      </c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</row>
    <row r="26" spans="1:47" s="88" customFormat="1" ht="35.1" customHeight="1" thickTop="1">
      <c r="A26" s="37"/>
      <c r="B26" s="37"/>
      <c r="C26" s="37"/>
      <c r="D26" s="46"/>
      <c r="E26" s="37"/>
      <c r="F26" s="46"/>
      <c r="G26" s="39"/>
      <c r="H26" s="39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</row>
    <row r="27" spans="1:47" s="88" customFormat="1" ht="35.1" customHeight="1">
      <c r="A27" s="37"/>
      <c r="B27" s="37"/>
      <c r="C27" s="37"/>
      <c r="D27" s="46"/>
      <c r="E27" s="37"/>
      <c r="F27" s="46"/>
      <c r="G27" s="39"/>
      <c r="H27" s="39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</row>
    <row r="28" spans="1:47" s="88" customFormat="1" ht="35.1" customHeight="1">
      <c r="A28" s="37"/>
      <c r="B28" s="37"/>
      <c r="C28" s="37"/>
      <c r="D28" s="46"/>
      <c r="E28" s="37"/>
      <c r="F28" s="46"/>
      <c r="G28" s="39"/>
      <c r="H28" s="39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</row>
    <row r="29" spans="1:47" s="88" customFormat="1" ht="35.1" customHeight="1">
      <c r="A29" s="37"/>
      <c r="B29" s="37"/>
      <c r="C29" s="37"/>
      <c r="D29" s="46"/>
      <c r="E29" s="37"/>
      <c r="F29" s="46"/>
      <c r="G29" s="39"/>
      <c r="H29" s="39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</row>
    <row r="30" spans="1:47" s="88" customFormat="1" ht="35.1" customHeight="1">
      <c r="A30" s="37"/>
      <c r="B30" s="37"/>
      <c r="C30" s="37"/>
      <c r="D30" s="46"/>
      <c r="E30" s="37"/>
      <c r="F30" s="46"/>
      <c r="G30" s="39"/>
      <c r="H30" s="39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</row>
    <row r="31" spans="1:47" s="88" customFormat="1" ht="35.1" customHeight="1">
      <c r="A31" s="37"/>
      <c r="B31" s="37"/>
      <c r="C31" s="37"/>
      <c r="D31" s="46"/>
      <c r="E31" s="37"/>
      <c r="F31" s="46"/>
      <c r="G31" s="39"/>
      <c r="H31" s="39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</row>
    <row r="32" spans="1:47" s="88" customFormat="1" ht="35.1" customHeight="1">
      <c r="A32" s="37"/>
      <c r="B32" s="37"/>
      <c r="C32" s="37"/>
      <c r="D32" s="46"/>
      <c r="E32" s="37"/>
      <c r="F32" s="46"/>
      <c r="G32" s="39"/>
      <c r="H32" s="39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</row>
    <row r="33" spans="1:47" s="88" customFormat="1" ht="35.1" customHeight="1">
      <c r="A33" s="37"/>
      <c r="B33" s="37"/>
      <c r="C33" s="37"/>
      <c r="D33" s="46"/>
      <c r="E33" s="37"/>
      <c r="F33" s="46"/>
      <c r="G33" s="39"/>
      <c r="H33" s="39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</row>
    <row r="34" spans="1:47" s="88" customFormat="1" ht="35.1" customHeight="1">
      <c r="A34" s="37"/>
      <c r="B34" s="37"/>
      <c r="C34" s="37"/>
      <c r="D34" s="46"/>
      <c r="E34" s="37"/>
      <c r="F34" s="46"/>
      <c r="G34" s="39"/>
      <c r="H34" s="39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</row>
    <row r="35" spans="1:47" s="88" customFormat="1" ht="35.1" customHeight="1">
      <c r="A35" s="37"/>
      <c r="B35" s="37"/>
      <c r="C35" s="37"/>
      <c r="D35" s="46"/>
      <c r="E35" s="37"/>
      <c r="F35" s="46"/>
      <c r="G35" s="39"/>
      <c r="H35" s="39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</row>
    <row r="36" spans="1:47" s="88" customFormat="1" ht="35.1" customHeight="1">
      <c r="A36" s="37"/>
      <c r="B36" s="37"/>
      <c r="C36" s="37"/>
      <c r="D36" s="46"/>
      <c r="E36" s="37"/>
      <c r="F36" s="46"/>
      <c r="G36" s="39"/>
      <c r="H36" s="39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</row>
    <row r="37" spans="1:47" s="88" customFormat="1" ht="35.1" customHeight="1">
      <c r="A37" s="37"/>
      <c r="B37" s="37"/>
      <c r="C37" s="37"/>
      <c r="D37" s="46"/>
      <c r="E37" s="37"/>
      <c r="F37" s="46"/>
      <c r="G37" s="39"/>
      <c r="H37" s="39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</row>
    <row r="38" spans="1:47" s="88" customFormat="1" ht="35.1" customHeight="1">
      <c r="A38" s="37"/>
      <c r="B38" s="37"/>
      <c r="C38" s="37"/>
      <c r="D38" s="46"/>
      <c r="E38" s="37"/>
      <c r="F38" s="46"/>
      <c r="G38" s="39"/>
      <c r="H38" s="39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</row>
    <row r="39" spans="1:47" s="88" customFormat="1" ht="35.1" customHeight="1">
      <c r="A39" s="37"/>
      <c r="B39" s="37"/>
      <c r="C39" s="37"/>
      <c r="D39" s="46"/>
      <c r="E39" s="37"/>
      <c r="F39" s="46"/>
      <c r="G39" s="39"/>
      <c r="H39" s="39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</row>
  </sheetData>
  <sheetProtection selectLockedCells="1" selectUnlockedCells="1"/>
  <autoFilter ref="C5:K5"/>
  <mergeCells count="5">
    <mergeCell ref="C1:D1"/>
    <mergeCell ref="E1:F1"/>
    <mergeCell ref="G1:H1"/>
    <mergeCell ref="I1:J1"/>
    <mergeCell ref="K1:L1"/>
  </mergeCells>
  <conditionalFormatting sqref="C6:K25">
    <cfRule type="expression" dxfId="33" priority="2" stopIfTrue="1">
      <formula>$C6=""</formula>
    </cfRule>
  </conditionalFormatting>
  <conditionalFormatting sqref="D6:K25">
    <cfRule type="expression" dxfId="32" priority="1">
      <formula>$C6&lt;&gt;""</formula>
    </cfRule>
  </conditionalFormatting>
  <conditionalFormatting sqref="K6:K25">
    <cfRule type="containsText" dxfId="31" priority="3" operator="containsText" text="Sem">
      <formula>NOT(ISERROR(SEARCH("Sem",K6)))</formula>
    </cfRule>
    <cfRule type="cellIs" dxfId="30" priority="4" operator="lessThan">
      <formula>0.5</formula>
    </cfRule>
    <cfRule type="cellIs" dxfId="29" priority="5" operator="greaterThanOrEqual">
      <formula>0.8</formula>
    </cfRule>
    <cfRule type="cellIs" dxfId="28" priority="6" operator="between">
      <formula>0.5</formula>
      <formula>0.8</formula>
    </cfRule>
  </conditionalFormatting>
  <printOptions verticalCentered="1"/>
  <pageMargins left="0.23622047244094491" right="0.23622047244094491" top="0.74803149606299213" bottom="0.74803149606299213" header="0.31496062992125984" footer="0.31496062992125984"/>
  <pageSetup paperSize="9" scale="69" orientation="landscape" horizontalDpi="4294967292" verticalDpi="4294967292" r:id="rId1"/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14"/>
  <dimension ref="A1:AU72"/>
  <sheetViews>
    <sheetView showGridLines="0" zoomScale="90" zoomScaleNormal="90" zoomScalePageLayoutView="90" workbookViewId="0">
      <pane ySplit="5" topLeftCell="A6" activePane="bottomLeft" state="frozen"/>
      <selection activeCell="A3" sqref="A3:XFD3"/>
      <selection pane="bottomLeft" activeCell="C3" sqref="C3"/>
    </sheetView>
  </sheetViews>
  <sheetFormatPr defaultColWidth="0" defaultRowHeight="0" customHeight="1" zeroHeight="1"/>
  <cols>
    <col min="1" max="1" width="2.28515625" style="39" customWidth="1"/>
    <col min="2" max="2" width="1.42578125" style="37" customWidth="1"/>
    <col min="3" max="3" width="50.7109375" style="37" customWidth="1"/>
    <col min="4" max="4" width="16" style="46" customWidth="1"/>
    <col min="5" max="5" width="16" style="37" customWidth="1"/>
    <col min="6" max="6" width="16" style="46" customWidth="1"/>
    <col min="7" max="8" width="16" style="39" customWidth="1"/>
    <col min="9" max="10" width="16.140625" style="38" customWidth="1"/>
    <col min="11" max="11" width="21.85546875" style="38" bestFit="1" customWidth="1"/>
    <col min="12" max="14" width="8.85546875" style="38" customWidth="1"/>
    <col min="15" max="15" width="8.7109375" style="38" customWidth="1"/>
    <col min="16" max="18" width="8.85546875" style="38" customWidth="1"/>
    <col min="19" max="19" width="9.140625" style="38" customWidth="1"/>
    <col min="20" max="48" width="9.140625" style="39" hidden="1" customWidth="1"/>
    <col min="49" max="16384" width="9.140625" style="39" hidden="1"/>
  </cols>
  <sheetData>
    <row r="1" spans="2:47" s="31" customFormat="1" ht="39" customHeight="1">
      <c r="C1" s="212"/>
      <c r="D1" s="212"/>
      <c r="E1" s="212"/>
      <c r="F1" s="212"/>
      <c r="G1" s="212"/>
      <c r="H1" s="212"/>
      <c r="I1" s="212"/>
      <c r="J1" s="212"/>
      <c r="K1" s="212"/>
      <c r="L1" s="212"/>
      <c r="M1" s="32"/>
    </row>
    <row r="2" spans="2:47" s="33" customFormat="1" ht="30" customHeight="1">
      <c r="D2" s="34"/>
      <c r="E2" s="35"/>
      <c r="F2" s="35"/>
      <c r="G2" s="35"/>
      <c r="H2" s="35"/>
      <c r="I2" s="36"/>
      <c r="J2" s="36"/>
      <c r="K2" s="36"/>
      <c r="L2" s="36"/>
      <c r="M2" s="36"/>
      <c r="N2" s="36"/>
      <c r="O2" s="36"/>
      <c r="P2" s="36"/>
      <c r="Q2" s="36"/>
    </row>
    <row r="3" spans="2:47" s="181" customFormat="1" ht="44.25" customHeight="1">
      <c r="C3" s="182"/>
      <c r="E3" s="183"/>
      <c r="F3" s="183"/>
    </row>
    <row r="4" spans="2:47" ht="19.5" customHeight="1" thickBot="1">
      <c r="D4" s="37"/>
      <c r="F4" s="37"/>
    </row>
    <row r="5" spans="2:47" ht="30" customHeight="1" thickTop="1" thickBot="1">
      <c r="B5" s="38"/>
      <c r="C5" s="83" t="s">
        <v>59</v>
      </c>
      <c r="D5" s="83" t="s">
        <v>77</v>
      </c>
      <c r="E5" s="83" t="s">
        <v>78</v>
      </c>
      <c r="F5" s="83" t="s">
        <v>74</v>
      </c>
      <c r="G5" s="83" t="s">
        <v>75</v>
      </c>
      <c r="H5" s="83" t="s">
        <v>80</v>
      </c>
      <c r="I5" s="144" t="s">
        <v>85</v>
      </c>
      <c r="J5" s="83" t="s">
        <v>86</v>
      </c>
      <c r="K5" s="83" t="s">
        <v>87</v>
      </c>
      <c r="N5" s="43"/>
    </row>
    <row r="6" spans="2:47" ht="35.1" customHeight="1" thickTop="1" thickBot="1">
      <c r="B6" s="38"/>
      <c r="C6" s="84" t="str">
        <f>IF(Cadastro!C6=0,"",Cadastro!C6)</f>
        <v>Rafael Avila</v>
      </c>
      <c r="D6" s="85">
        <f>COUNTIFS(PA!$F$6:$F$255,$C6,PA!$K$6:$K$255,D$5)</f>
        <v>1</v>
      </c>
      <c r="E6" s="85">
        <f>COUNTIFS(PA!$F$6:$F$255,$C6,PA!$K$6:$K$255,E$5)</f>
        <v>1</v>
      </c>
      <c r="F6" s="85">
        <f>COUNTIFS(PA!$F$6:$F$255,$C6,PA!$K$6:$K$255,F$5)</f>
        <v>1</v>
      </c>
      <c r="G6" s="85">
        <f>COUNTIFS(PA!$F$6:$F$255,$C6,PA!$K$6:$K$255,G$5)</f>
        <v>0</v>
      </c>
      <c r="H6" s="85">
        <f>COUNTIFS(PA!$F$6:$F$255,$C6,PA!$K$6:$K$255,H$5)</f>
        <v>0</v>
      </c>
      <c r="I6" s="145">
        <f>SUM(D6:H6)</f>
        <v>3</v>
      </c>
      <c r="J6" s="85">
        <f>SUM(D6:G6)</f>
        <v>3</v>
      </c>
      <c r="K6" s="86">
        <f t="shared" ref="K6:K7" si="0">IF(I6=0,"Sem P.A.",J6/I6)</f>
        <v>1</v>
      </c>
      <c r="N6" s="43"/>
    </row>
    <row r="7" spans="2:47" ht="35.1" customHeight="1" thickTop="1" thickBot="1">
      <c r="B7" s="38"/>
      <c r="C7" s="84" t="str">
        <f>IF(Cadastro!C7=0,"",Cadastro!C7)</f>
        <v>Daniel Pereira</v>
      </c>
      <c r="D7" s="85">
        <f>COUNTIFS(PA!$F$6:$F$255,$C7,PA!$K$6:$K$255,D$5)</f>
        <v>1</v>
      </c>
      <c r="E7" s="85">
        <f>COUNTIFS(PA!$F$6:$F$255,$C7,PA!$K$6:$K$255,E$5)</f>
        <v>0</v>
      </c>
      <c r="F7" s="85">
        <f>COUNTIFS(PA!$F$6:$F$255,$C7,PA!$K$6:$K$255,F$5)</f>
        <v>0</v>
      </c>
      <c r="G7" s="85">
        <f>COUNTIFS(PA!$F$6:$F$255,$C7,PA!$K$6:$K$255,G$5)</f>
        <v>1</v>
      </c>
      <c r="H7" s="85">
        <f>COUNTIFS(PA!$F$6:$F$255,$C7,PA!$K$6:$K$255,H$5)</f>
        <v>1</v>
      </c>
      <c r="I7" s="145">
        <f t="shared" ref="I7" si="1">SUM(D7:H7)</f>
        <v>3</v>
      </c>
      <c r="J7" s="85">
        <f t="shared" ref="J7" si="2">SUM(D7:G7)</f>
        <v>2</v>
      </c>
      <c r="K7" s="86">
        <f t="shared" si="0"/>
        <v>0.66666666666666663</v>
      </c>
      <c r="N7" s="43"/>
    </row>
    <row r="8" spans="2:47" ht="35.1" customHeight="1" thickTop="1" thickBot="1">
      <c r="B8" s="38"/>
      <c r="C8" s="84" t="s">
        <v>188</v>
      </c>
      <c r="D8" s="85">
        <v>0</v>
      </c>
      <c r="E8" s="85">
        <v>0</v>
      </c>
      <c r="F8" s="85">
        <v>0</v>
      </c>
      <c r="G8" s="85">
        <v>0</v>
      </c>
      <c r="H8" s="85">
        <v>1</v>
      </c>
      <c r="I8" s="145">
        <v>1</v>
      </c>
      <c r="J8" s="85">
        <v>0</v>
      </c>
      <c r="K8" s="86">
        <v>0</v>
      </c>
      <c r="N8" s="43"/>
    </row>
    <row r="9" spans="2:47" ht="35.1" customHeight="1" thickTop="1" thickBot="1">
      <c r="B9" s="38"/>
      <c r="C9" s="84" t="s">
        <v>189</v>
      </c>
      <c r="D9" s="85">
        <v>0</v>
      </c>
      <c r="E9" s="85">
        <v>1</v>
      </c>
      <c r="F9" s="85">
        <v>1</v>
      </c>
      <c r="G9" s="85">
        <v>0</v>
      </c>
      <c r="H9" s="85">
        <v>0</v>
      </c>
      <c r="I9" s="145">
        <v>2</v>
      </c>
      <c r="J9" s="85">
        <v>2</v>
      </c>
      <c r="K9" s="86">
        <v>1</v>
      </c>
      <c r="N9" s="43"/>
    </row>
    <row r="10" spans="2:47" ht="35.1" customHeight="1" thickTop="1" thickBot="1">
      <c r="B10" s="38"/>
      <c r="C10" s="84" t="s">
        <v>190</v>
      </c>
      <c r="D10" s="85">
        <v>0</v>
      </c>
      <c r="E10" s="85">
        <v>0</v>
      </c>
      <c r="F10" s="85">
        <v>1</v>
      </c>
      <c r="G10" s="85">
        <v>1</v>
      </c>
      <c r="H10" s="85">
        <v>1</v>
      </c>
      <c r="I10" s="145">
        <v>3</v>
      </c>
      <c r="J10" s="85">
        <v>2</v>
      </c>
      <c r="K10" s="86">
        <v>0.66666666666666663</v>
      </c>
      <c r="N10" s="43"/>
    </row>
    <row r="11" spans="2:47" s="38" customFormat="1" ht="35.1" customHeight="1" thickTop="1" thickBot="1">
      <c r="B11" s="87"/>
      <c r="C11" s="84" t="s">
        <v>185</v>
      </c>
      <c r="D11" s="85">
        <v>0</v>
      </c>
      <c r="E11" s="85">
        <v>0</v>
      </c>
      <c r="F11" s="85">
        <v>0</v>
      </c>
      <c r="G11" s="85">
        <v>0</v>
      </c>
      <c r="H11" s="85">
        <v>0</v>
      </c>
      <c r="I11" s="145">
        <v>0</v>
      </c>
      <c r="J11" s="85">
        <v>0</v>
      </c>
      <c r="K11" s="86" t="s">
        <v>236</v>
      </c>
      <c r="O11" s="43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</row>
    <row r="12" spans="2:47" s="38" customFormat="1" ht="35.1" customHeight="1" thickTop="1" thickBot="1">
      <c r="C12" s="84" t="s">
        <v>185</v>
      </c>
      <c r="D12" s="85">
        <v>0</v>
      </c>
      <c r="E12" s="85">
        <v>0</v>
      </c>
      <c r="F12" s="85">
        <v>0</v>
      </c>
      <c r="G12" s="85">
        <v>0</v>
      </c>
      <c r="H12" s="85">
        <v>0</v>
      </c>
      <c r="I12" s="145">
        <v>0</v>
      </c>
      <c r="J12" s="85">
        <v>0</v>
      </c>
      <c r="K12" s="86" t="s">
        <v>236</v>
      </c>
      <c r="O12" s="43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</row>
    <row r="13" spans="2:47" s="38" customFormat="1" ht="35.1" customHeight="1" thickTop="1" thickBot="1">
      <c r="C13" s="84" t="s">
        <v>185</v>
      </c>
      <c r="D13" s="85">
        <v>0</v>
      </c>
      <c r="E13" s="85">
        <v>0</v>
      </c>
      <c r="F13" s="85">
        <v>0</v>
      </c>
      <c r="G13" s="85">
        <v>0</v>
      </c>
      <c r="H13" s="85">
        <v>0</v>
      </c>
      <c r="I13" s="145">
        <v>0</v>
      </c>
      <c r="J13" s="85">
        <v>0</v>
      </c>
      <c r="K13" s="86" t="s">
        <v>236</v>
      </c>
      <c r="O13" s="43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</row>
    <row r="14" spans="2:47" s="38" customFormat="1" ht="35.1" customHeight="1" thickTop="1" thickBot="1">
      <c r="C14" s="84" t="s">
        <v>185</v>
      </c>
      <c r="D14" s="85">
        <v>0</v>
      </c>
      <c r="E14" s="85">
        <v>0</v>
      </c>
      <c r="F14" s="85">
        <v>0</v>
      </c>
      <c r="G14" s="85">
        <v>0</v>
      </c>
      <c r="H14" s="85">
        <v>0</v>
      </c>
      <c r="I14" s="145">
        <v>0</v>
      </c>
      <c r="J14" s="85">
        <v>0</v>
      </c>
      <c r="K14" s="86" t="s">
        <v>236</v>
      </c>
      <c r="O14" s="43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</row>
    <row r="15" spans="2:47" s="38" customFormat="1" ht="35.1" customHeight="1" thickTop="1" thickBot="1">
      <c r="C15" s="84" t="s">
        <v>185</v>
      </c>
      <c r="D15" s="85">
        <v>0</v>
      </c>
      <c r="E15" s="85">
        <v>0</v>
      </c>
      <c r="F15" s="85">
        <v>0</v>
      </c>
      <c r="G15" s="85">
        <v>0</v>
      </c>
      <c r="H15" s="85">
        <v>0</v>
      </c>
      <c r="I15" s="145">
        <v>0</v>
      </c>
      <c r="J15" s="85">
        <v>0</v>
      </c>
      <c r="K15" s="86" t="s">
        <v>236</v>
      </c>
      <c r="O15" s="43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</row>
    <row r="16" spans="2:47" s="38" customFormat="1" ht="35.1" customHeight="1" thickTop="1" thickBot="1">
      <c r="C16" s="84" t="s">
        <v>185</v>
      </c>
      <c r="D16" s="85">
        <v>0</v>
      </c>
      <c r="E16" s="85">
        <v>0</v>
      </c>
      <c r="F16" s="85">
        <v>0</v>
      </c>
      <c r="G16" s="85">
        <v>0</v>
      </c>
      <c r="H16" s="85">
        <v>0</v>
      </c>
      <c r="I16" s="145">
        <v>0</v>
      </c>
      <c r="J16" s="85">
        <v>0</v>
      </c>
      <c r="K16" s="86" t="s">
        <v>236</v>
      </c>
      <c r="O16" s="43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</row>
    <row r="17" spans="2:47" s="38" customFormat="1" ht="35.1" customHeight="1" thickTop="1" thickBot="1">
      <c r="C17" s="84" t="s">
        <v>185</v>
      </c>
      <c r="D17" s="85">
        <v>0</v>
      </c>
      <c r="E17" s="85">
        <v>0</v>
      </c>
      <c r="F17" s="85">
        <v>0</v>
      </c>
      <c r="G17" s="85">
        <v>0</v>
      </c>
      <c r="H17" s="85">
        <v>0</v>
      </c>
      <c r="I17" s="145">
        <v>0</v>
      </c>
      <c r="J17" s="85">
        <v>0</v>
      </c>
      <c r="K17" s="86" t="s">
        <v>236</v>
      </c>
      <c r="O17" s="43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</row>
    <row r="18" spans="2:47" s="38" customFormat="1" ht="35.1" customHeight="1" thickTop="1" thickBot="1">
      <c r="C18" s="84" t="s">
        <v>185</v>
      </c>
      <c r="D18" s="85">
        <v>0</v>
      </c>
      <c r="E18" s="85">
        <v>0</v>
      </c>
      <c r="F18" s="85">
        <v>0</v>
      </c>
      <c r="G18" s="85">
        <v>0</v>
      </c>
      <c r="H18" s="85">
        <v>0</v>
      </c>
      <c r="I18" s="145">
        <v>0</v>
      </c>
      <c r="J18" s="85">
        <v>0</v>
      </c>
      <c r="K18" s="86" t="s">
        <v>236</v>
      </c>
      <c r="O18" s="43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</row>
    <row r="19" spans="2:47" s="38" customFormat="1" ht="35.1" customHeight="1" thickTop="1" thickBot="1">
      <c r="C19" s="84" t="s">
        <v>185</v>
      </c>
      <c r="D19" s="85">
        <v>0</v>
      </c>
      <c r="E19" s="85">
        <v>0</v>
      </c>
      <c r="F19" s="85">
        <v>0</v>
      </c>
      <c r="G19" s="85">
        <v>0</v>
      </c>
      <c r="H19" s="85">
        <v>0</v>
      </c>
      <c r="I19" s="145">
        <v>0</v>
      </c>
      <c r="J19" s="85">
        <v>0</v>
      </c>
      <c r="K19" s="86" t="s">
        <v>236</v>
      </c>
      <c r="O19" s="43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</row>
    <row r="20" spans="2:47" s="38" customFormat="1" ht="35.1" customHeight="1" thickTop="1" thickBot="1">
      <c r="C20" s="84" t="s">
        <v>185</v>
      </c>
      <c r="D20" s="85">
        <v>0</v>
      </c>
      <c r="E20" s="85">
        <v>0</v>
      </c>
      <c r="F20" s="85">
        <v>0</v>
      </c>
      <c r="G20" s="85">
        <v>0</v>
      </c>
      <c r="H20" s="85">
        <v>0</v>
      </c>
      <c r="I20" s="145">
        <v>0</v>
      </c>
      <c r="J20" s="85">
        <v>0</v>
      </c>
      <c r="K20" s="86" t="s">
        <v>236</v>
      </c>
      <c r="O20" s="43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</row>
    <row r="21" spans="2:47" s="38" customFormat="1" ht="35.1" customHeight="1" thickTop="1" thickBot="1">
      <c r="B21" s="37"/>
      <c r="C21" s="84" t="s">
        <v>185</v>
      </c>
      <c r="D21" s="85">
        <v>0</v>
      </c>
      <c r="E21" s="85">
        <v>0</v>
      </c>
      <c r="F21" s="85">
        <v>0</v>
      </c>
      <c r="G21" s="85">
        <v>0</v>
      </c>
      <c r="H21" s="85">
        <v>0</v>
      </c>
      <c r="I21" s="145">
        <v>0</v>
      </c>
      <c r="J21" s="85">
        <v>0</v>
      </c>
      <c r="K21" s="86" t="s">
        <v>236</v>
      </c>
      <c r="O21" s="43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</row>
    <row r="22" spans="2:47" s="38" customFormat="1" ht="35.1" customHeight="1" thickTop="1" thickBot="1">
      <c r="B22" s="37"/>
      <c r="C22" s="84" t="s">
        <v>185</v>
      </c>
      <c r="D22" s="85">
        <v>0</v>
      </c>
      <c r="E22" s="85">
        <v>0</v>
      </c>
      <c r="F22" s="85">
        <v>0</v>
      </c>
      <c r="G22" s="85">
        <v>0</v>
      </c>
      <c r="H22" s="85">
        <v>0</v>
      </c>
      <c r="I22" s="145">
        <v>0</v>
      </c>
      <c r="J22" s="85">
        <v>0</v>
      </c>
      <c r="K22" s="86" t="s">
        <v>236</v>
      </c>
      <c r="O22" s="43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</row>
    <row r="23" spans="2:47" s="38" customFormat="1" ht="35.1" customHeight="1" thickTop="1" thickBot="1">
      <c r="B23" s="37"/>
      <c r="C23" s="84" t="s">
        <v>185</v>
      </c>
      <c r="D23" s="85">
        <v>0</v>
      </c>
      <c r="E23" s="85">
        <v>0</v>
      </c>
      <c r="F23" s="85">
        <v>0</v>
      </c>
      <c r="G23" s="85">
        <v>0</v>
      </c>
      <c r="H23" s="85">
        <v>0</v>
      </c>
      <c r="I23" s="145">
        <v>0</v>
      </c>
      <c r="J23" s="85">
        <v>0</v>
      </c>
      <c r="K23" s="86" t="s">
        <v>236</v>
      </c>
      <c r="O23" s="43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</row>
    <row r="24" spans="2:47" s="38" customFormat="1" ht="35.1" customHeight="1" thickTop="1" thickBot="1">
      <c r="B24" s="37"/>
      <c r="C24" s="84" t="s">
        <v>185</v>
      </c>
      <c r="D24" s="85">
        <v>0</v>
      </c>
      <c r="E24" s="85">
        <v>0</v>
      </c>
      <c r="F24" s="85">
        <v>0</v>
      </c>
      <c r="G24" s="85">
        <v>0</v>
      </c>
      <c r="H24" s="85">
        <v>0</v>
      </c>
      <c r="I24" s="145">
        <v>0</v>
      </c>
      <c r="J24" s="85">
        <v>0</v>
      </c>
      <c r="K24" s="86" t="s">
        <v>236</v>
      </c>
      <c r="O24" s="43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</row>
    <row r="25" spans="2:47" s="38" customFormat="1" ht="35.1" customHeight="1" thickTop="1" thickBot="1">
      <c r="B25" s="37"/>
      <c r="C25" s="84" t="s">
        <v>185</v>
      </c>
      <c r="D25" s="85">
        <v>0</v>
      </c>
      <c r="E25" s="85">
        <v>0</v>
      </c>
      <c r="F25" s="85">
        <v>0</v>
      </c>
      <c r="G25" s="85">
        <v>0</v>
      </c>
      <c r="H25" s="85">
        <v>0</v>
      </c>
      <c r="I25" s="145">
        <v>0</v>
      </c>
      <c r="J25" s="85">
        <v>0</v>
      </c>
      <c r="K25" s="86" t="s">
        <v>236</v>
      </c>
      <c r="O25" s="43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</row>
    <row r="26" spans="2:47" s="38" customFormat="1" ht="35.1" customHeight="1" thickTop="1" thickBot="1">
      <c r="B26" s="37"/>
      <c r="C26" s="83" t="s">
        <v>185</v>
      </c>
      <c r="D26" s="150">
        <v>0</v>
      </c>
      <c r="E26" s="150">
        <v>0</v>
      </c>
      <c r="F26" s="150">
        <v>0</v>
      </c>
      <c r="G26" s="150">
        <v>0</v>
      </c>
      <c r="H26" s="150">
        <v>0</v>
      </c>
      <c r="I26" s="151">
        <v>0</v>
      </c>
      <c r="J26" s="150">
        <v>0</v>
      </c>
      <c r="K26" s="152" t="s">
        <v>236</v>
      </c>
      <c r="O26" s="43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</row>
    <row r="27" spans="2:47" s="38" customFormat="1" ht="35.1" customHeight="1" thickTop="1" thickBot="1">
      <c r="B27" s="37"/>
      <c r="C27" s="84" t="s">
        <v>185</v>
      </c>
      <c r="D27" s="85">
        <v>0</v>
      </c>
      <c r="E27" s="85">
        <v>0</v>
      </c>
      <c r="F27" s="85">
        <v>0</v>
      </c>
      <c r="G27" s="85">
        <v>0</v>
      </c>
      <c r="H27" s="85">
        <v>0</v>
      </c>
      <c r="I27" s="145">
        <v>0</v>
      </c>
      <c r="J27" s="85">
        <v>0</v>
      </c>
      <c r="K27" s="86" t="s">
        <v>236</v>
      </c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</row>
    <row r="28" spans="2:47" s="38" customFormat="1" ht="35.1" customHeight="1" thickTop="1" thickBot="1">
      <c r="B28" s="37"/>
      <c r="C28" s="84" t="s">
        <v>185</v>
      </c>
      <c r="D28" s="85">
        <v>0</v>
      </c>
      <c r="E28" s="85">
        <v>0</v>
      </c>
      <c r="F28" s="85">
        <v>0</v>
      </c>
      <c r="G28" s="85">
        <v>0</v>
      </c>
      <c r="H28" s="85">
        <v>0</v>
      </c>
      <c r="I28" s="145">
        <v>0</v>
      </c>
      <c r="J28" s="85">
        <v>0</v>
      </c>
      <c r="K28" s="86" t="s">
        <v>236</v>
      </c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</row>
    <row r="29" spans="2:47" s="38" customFormat="1" ht="35.1" customHeight="1" thickTop="1" thickBot="1">
      <c r="B29" s="37"/>
      <c r="C29" s="84" t="s">
        <v>185</v>
      </c>
      <c r="D29" s="85">
        <v>0</v>
      </c>
      <c r="E29" s="85">
        <v>0</v>
      </c>
      <c r="F29" s="85">
        <v>0</v>
      </c>
      <c r="G29" s="85">
        <v>0</v>
      </c>
      <c r="H29" s="85">
        <v>0</v>
      </c>
      <c r="I29" s="145">
        <v>0</v>
      </c>
      <c r="J29" s="85">
        <v>0</v>
      </c>
      <c r="K29" s="86" t="s">
        <v>236</v>
      </c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</row>
    <row r="30" spans="2:47" s="38" customFormat="1" ht="35.1" customHeight="1" thickTop="1" thickBot="1">
      <c r="B30" s="37"/>
      <c r="C30" s="84" t="s">
        <v>185</v>
      </c>
      <c r="D30" s="85">
        <v>0</v>
      </c>
      <c r="E30" s="85">
        <v>0</v>
      </c>
      <c r="F30" s="85">
        <v>0</v>
      </c>
      <c r="G30" s="85">
        <v>0</v>
      </c>
      <c r="H30" s="85">
        <v>0</v>
      </c>
      <c r="I30" s="145">
        <v>0</v>
      </c>
      <c r="J30" s="85">
        <v>0</v>
      </c>
      <c r="K30" s="86" t="s">
        <v>236</v>
      </c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</row>
    <row r="31" spans="2:47" s="38" customFormat="1" ht="35.1" customHeight="1" thickTop="1" thickBot="1">
      <c r="B31" s="37"/>
      <c r="C31" s="84" t="s">
        <v>185</v>
      </c>
      <c r="D31" s="85">
        <v>0</v>
      </c>
      <c r="E31" s="85">
        <v>0</v>
      </c>
      <c r="F31" s="85">
        <v>0</v>
      </c>
      <c r="G31" s="85">
        <v>0</v>
      </c>
      <c r="H31" s="85">
        <v>0</v>
      </c>
      <c r="I31" s="145">
        <v>0</v>
      </c>
      <c r="J31" s="85">
        <v>0</v>
      </c>
      <c r="K31" s="86" t="s">
        <v>236</v>
      </c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</row>
    <row r="32" spans="2:47" s="38" customFormat="1" ht="35.1" customHeight="1" thickTop="1" thickBot="1">
      <c r="B32" s="37"/>
      <c r="C32" s="84" t="s">
        <v>185</v>
      </c>
      <c r="D32" s="85">
        <v>0</v>
      </c>
      <c r="E32" s="85">
        <v>0</v>
      </c>
      <c r="F32" s="85">
        <v>0</v>
      </c>
      <c r="G32" s="85">
        <v>0</v>
      </c>
      <c r="H32" s="85">
        <v>0</v>
      </c>
      <c r="I32" s="145">
        <v>0</v>
      </c>
      <c r="J32" s="85">
        <v>0</v>
      </c>
      <c r="K32" s="86" t="s">
        <v>236</v>
      </c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</row>
    <row r="33" spans="2:47" s="38" customFormat="1" ht="35.1" customHeight="1" thickTop="1" thickBot="1">
      <c r="B33" s="37"/>
      <c r="C33" s="84" t="s">
        <v>185</v>
      </c>
      <c r="D33" s="85">
        <v>0</v>
      </c>
      <c r="E33" s="85">
        <v>0</v>
      </c>
      <c r="F33" s="85">
        <v>0</v>
      </c>
      <c r="G33" s="85">
        <v>0</v>
      </c>
      <c r="H33" s="85">
        <v>0</v>
      </c>
      <c r="I33" s="145">
        <v>0</v>
      </c>
      <c r="J33" s="85">
        <v>0</v>
      </c>
      <c r="K33" s="86" t="s">
        <v>236</v>
      </c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</row>
    <row r="34" spans="2:47" s="38" customFormat="1" ht="35.1" customHeight="1" thickTop="1" thickBot="1">
      <c r="B34" s="37"/>
      <c r="C34" s="84" t="s">
        <v>185</v>
      </c>
      <c r="D34" s="85">
        <v>0</v>
      </c>
      <c r="E34" s="85">
        <v>0</v>
      </c>
      <c r="F34" s="85">
        <v>0</v>
      </c>
      <c r="G34" s="85">
        <v>0</v>
      </c>
      <c r="H34" s="85">
        <v>0</v>
      </c>
      <c r="I34" s="145">
        <v>0</v>
      </c>
      <c r="J34" s="85">
        <v>0</v>
      </c>
      <c r="K34" s="86" t="s">
        <v>236</v>
      </c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</row>
    <row r="35" spans="2:47" s="38" customFormat="1" ht="35.1" customHeight="1" thickTop="1" thickBot="1">
      <c r="B35" s="37"/>
      <c r="C35" s="84" t="s">
        <v>185</v>
      </c>
      <c r="D35" s="85">
        <v>0</v>
      </c>
      <c r="E35" s="85">
        <v>0</v>
      </c>
      <c r="F35" s="85">
        <v>0</v>
      </c>
      <c r="G35" s="85">
        <v>0</v>
      </c>
      <c r="H35" s="85">
        <v>0</v>
      </c>
      <c r="I35" s="145">
        <v>0</v>
      </c>
      <c r="J35" s="85">
        <v>0</v>
      </c>
      <c r="K35" s="86" t="s">
        <v>236</v>
      </c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</row>
    <row r="36" spans="2:47" s="38" customFormat="1" ht="35.1" customHeight="1" thickTop="1" thickBot="1">
      <c r="B36" s="37"/>
      <c r="C36" s="84" t="s">
        <v>185</v>
      </c>
      <c r="D36" s="85">
        <v>0</v>
      </c>
      <c r="E36" s="85">
        <v>0</v>
      </c>
      <c r="F36" s="85">
        <v>0</v>
      </c>
      <c r="G36" s="85">
        <v>0</v>
      </c>
      <c r="H36" s="85">
        <v>0</v>
      </c>
      <c r="I36" s="145">
        <v>0</v>
      </c>
      <c r="J36" s="85">
        <v>0</v>
      </c>
      <c r="K36" s="86" t="s">
        <v>236</v>
      </c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</row>
    <row r="37" spans="2:47" s="38" customFormat="1" ht="35.1" customHeight="1" thickTop="1" thickBot="1">
      <c r="B37" s="37"/>
      <c r="C37" s="84" t="s">
        <v>185</v>
      </c>
      <c r="D37" s="85">
        <v>0</v>
      </c>
      <c r="E37" s="85">
        <v>0</v>
      </c>
      <c r="F37" s="85">
        <v>0</v>
      </c>
      <c r="G37" s="85">
        <v>0</v>
      </c>
      <c r="H37" s="85">
        <v>0</v>
      </c>
      <c r="I37" s="145">
        <v>0</v>
      </c>
      <c r="J37" s="85">
        <v>0</v>
      </c>
      <c r="K37" s="86" t="s">
        <v>236</v>
      </c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</row>
    <row r="38" spans="2:47" s="38" customFormat="1" ht="35.1" customHeight="1" thickTop="1" thickBot="1">
      <c r="B38" s="37"/>
      <c r="C38" s="84" t="s">
        <v>185</v>
      </c>
      <c r="D38" s="85">
        <v>0</v>
      </c>
      <c r="E38" s="85">
        <v>0</v>
      </c>
      <c r="F38" s="85">
        <v>0</v>
      </c>
      <c r="G38" s="85">
        <v>0</v>
      </c>
      <c r="H38" s="85">
        <v>0</v>
      </c>
      <c r="I38" s="145">
        <v>0</v>
      </c>
      <c r="J38" s="85">
        <v>0</v>
      </c>
      <c r="K38" s="86" t="s">
        <v>236</v>
      </c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</row>
    <row r="39" spans="2:47" s="38" customFormat="1" ht="35.1" customHeight="1" thickTop="1" thickBot="1">
      <c r="B39" s="37"/>
      <c r="C39" s="84" t="s">
        <v>185</v>
      </c>
      <c r="D39" s="85">
        <v>0</v>
      </c>
      <c r="E39" s="85">
        <v>0</v>
      </c>
      <c r="F39" s="85">
        <v>0</v>
      </c>
      <c r="G39" s="85">
        <v>0</v>
      </c>
      <c r="H39" s="85">
        <v>0</v>
      </c>
      <c r="I39" s="145">
        <v>0</v>
      </c>
      <c r="J39" s="85">
        <v>0</v>
      </c>
      <c r="K39" s="86" t="s">
        <v>236</v>
      </c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</row>
    <row r="40" spans="2:47" s="38" customFormat="1" ht="35.1" customHeight="1" thickTop="1" thickBot="1">
      <c r="B40" s="37"/>
      <c r="C40" s="84" t="s">
        <v>185</v>
      </c>
      <c r="D40" s="85">
        <v>0</v>
      </c>
      <c r="E40" s="85">
        <v>0</v>
      </c>
      <c r="F40" s="85">
        <v>0</v>
      </c>
      <c r="G40" s="85">
        <v>0</v>
      </c>
      <c r="H40" s="85">
        <v>0</v>
      </c>
      <c r="I40" s="145">
        <v>0</v>
      </c>
      <c r="J40" s="85">
        <v>0</v>
      </c>
      <c r="K40" s="86" t="s">
        <v>236</v>
      </c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</row>
    <row r="41" spans="2:47" s="38" customFormat="1" ht="35.1" customHeight="1" thickTop="1" thickBot="1">
      <c r="B41" s="37"/>
      <c r="C41" s="84" t="s">
        <v>185</v>
      </c>
      <c r="D41" s="85">
        <v>0</v>
      </c>
      <c r="E41" s="85">
        <v>0</v>
      </c>
      <c r="F41" s="85">
        <v>0</v>
      </c>
      <c r="G41" s="85">
        <v>0</v>
      </c>
      <c r="H41" s="85">
        <v>0</v>
      </c>
      <c r="I41" s="145">
        <v>0</v>
      </c>
      <c r="J41" s="85">
        <v>0</v>
      </c>
      <c r="K41" s="86" t="s">
        <v>236</v>
      </c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</row>
    <row r="42" spans="2:47" s="38" customFormat="1" ht="35.1" customHeight="1" thickTop="1" thickBot="1">
      <c r="B42" s="37"/>
      <c r="C42" s="84" t="s">
        <v>185</v>
      </c>
      <c r="D42" s="85">
        <v>0</v>
      </c>
      <c r="E42" s="85">
        <v>0</v>
      </c>
      <c r="F42" s="85">
        <v>0</v>
      </c>
      <c r="G42" s="85">
        <v>0</v>
      </c>
      <c r="H42" s="85">
        <v>0</v>
      </c>
      <c r="I42" s="145">
        <v>0</v>
      </c>
      <c r="J42" s="85">
        <v>0</v>
      </c>
      <c r="K42" s="86" t="s">
        <v>236</v>
      </c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</row>
    <row r="43" spans="2:47" s="38" customFormat="1" ht="35.1" customHeight="1" thickTop="1" thickBot="1">
      <c r="B43" s="37"/>
      <c r="C43" s="84" t="s">
        <v>185</v>
      </c>
      <c r="D43" s="85">
        <v>0</v>
      </c>
      <c r="E43" s="85">
        <v>0</v>
      </c>
      <c r="F43" s="85">
        <v>0</v>
      </c>
      <c r="G43" s="85">
        <v>0</v>
      </c>
      <c r="H43" s="85">
        <v>0</v>
      </c>
      <c r="I43" s="145">
        <v>0</v>
      </c>
      <c r="J43" s="85">
        <v>0</v>
      </c>
      <c r="K43" s="86" t="s">
        <v>236</v>
      </c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</row>
    <row r="44" spans="2:47" s="38" customFormat="1" ht="35.1" customHeight="1" thickTop="1" thickBot="1">
      <c r="B44" s="37"/>
      <c r="C44" s="84" t="s">
        <v>185</v>
      </c>
      <c r="D44" s="85">
        <v>0</v>
      </c>
      <c r="E44" s="85">
        <v>0</v>
      </c>
      <c r="F44" s="85">
        <v>0</v>
      </c>
      <c r="G44" s="85">
        <v>0</v>
      </c>
      <c r="H44" s="85">
        <v>0</v>
      </c>
      <c r="I44" s="145">
        <v>0</v>
      </c>
      <c r="J44" s="85">
        <v>0</v>
      </c>
      <c r="K44" s="86" t="s">
        <v>236</v>
      </c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</row>
    <row r="45" spans="2:47" s="38" customFormat="1" ht="35.1" customHeight="1" thickTop="1" thickBot="1">
      <c r="B45" s="37"/>
      <c r="C45" s="84" t="s">
        <v>185</v>
      </c>
      <c r="D45" s="85">
        <v>0</v>
      </c>
      <c r="E45" s="85">
        <v>0</v>
      </c>
      <c r="F45" s="85">
        <v>0</v>
      </c>
      <c r="G45" s="85">
        <v>0</v>
      </c>
      <c r="H45" s="85">
        <v>0</v>
      </c>
      <c r="I45" s="145">
        <v>0</v>
      </c>
      <c r="J45" s="85">
        <v>0</v>
      </c>
      <c r="K45" s="86" t="s">
        <v>236</v>
      </c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</row>
    <row r="46" spans="2:47" s="38" customFormat="1" ht="35.1" customHeight="1" thickTop="1" thickBot="1">
      <c r="B46" s="37"/>
      <c r="C46" s="84" t="s">
        <v>185</v>
      </c>
      <c r="D46" s="85">
        <v>0</v>
      </c>
      <c r="E46" s="85">
        <v>0</v>
      </c>
      <c r="F46" s="85">
        <v>0</v>
      </c>
      <c r="G46" s="85">
        <v>0</v>
      </c>
      <c r="H46" s="85">
        <v>0</v>
      </c>
      <c r="I46" s="145">
        <v>0</v>
      </c>
      <c r="J46" s="85">
        <v>0</v>
      </c>
      <c r="K46" s="86" t="s">
        <v>236</v>
      </c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</row>
    <row r="47" spans="2:47" s="38" customFormat="1" ht="35.1" customHeight="1" thickTop="1" thickBot="1">
      <c r="B47" s="37"/>
      <c r="C47" s="83" t="s">
        <v>185</v>
      </c>
      <c r="D47" s="150">
        <v>0</v>
      </c>
      <c r="E47" s="150">
        <v>0</v>
      </c>
      <c r="F47" s="150">
        <v>0</v>
      </c>
      <c r="G47" s="150">
        <v>0</v>
      </c>
      <c r="H47" s="150">
        <v>0</v>
      </c>
      <c r="I47" s="151">
        <v>0</v>
      </c>
      <c r="J47" s="150">
        <v>0</v>
      </c>
      <c r="K47" s="152" t="s">
        <v>236</v>
      </c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</row>
    <row r="48" spans="2:47" s="38" customFormat="1" ht="35.1" customHeight="1" thickTop="1" thickBot="1">
      <c r="B48" s="37"/>
      <c r="C48" s="84" t="s">
        <v>185</v>
      </c>
      <c r="D48" s="85">
        <v>0</v>
      </c>
      <c r="E48" s="85">
        <v>0</v>
      </c>
      <c r="F48" s="85">
        <v>0</v>
      </c>
      <c r="G48" s="85">
        <v>0</v>
      </c>
      <c r="H48" s="85">
        <v>0</v>
      </c>
      <c r="I48" s="145">
        <v>0</v>
      </c>
      <c r="J48" s="85">
        <v>0</v>
      </c>
      <c r="K48" s="86" t="s">
        <v>236</v>
      </c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</row>
    <row r="49" spans="1:47" s="38" customFormat="1" ht="35.1" customHeight="1" thickTop="1" thickBot="1">
      <c r="B49" s="37"/>
      <c r="C49" s="84" t="s">
        <v>185</v>
      </c>
      <c r="D49" s="85">
        <v>0</v>
      </c>
      <c r="E49" s="85">
        <v>0</v>
      </c>
      <c r="F49" s="85">
        <v>0</v>
      </c>
      <c r="G49" s="85">
        <v>0</v>
      </c>
      <c r="H49" s="85">
        <v>0</v>
      </c>
      <c r="I49" s="145">
        <v>0</v>
      </c>
      <c r="J49" s="85">
        <v>0</v>
      </c>
      <c r="K49" s="86" t="s">
        <v>236</v>
      </c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</row>
    <row r="50" spans="1:47" s="38" customFormat="1" ht="35.1" customHeight="1" thickTop="1" thickBot="1">
      <c r="B50" s="37"/>
      <c r="C50" s="84" t="s">
        <v>185</v>
      </c>
      <c r="D50" s="85">
        <v>0</v>
      </c>
      <c r="E50" s="85">
        <v>0</v>
      </c>
      <c r="F50" s="85">
        <v>0</v>
      </c>
      <c r="G50" s="85">
        <v>0</v>
      </c>
      <c r="H50" s="85">
        <v>0</v>
      </c>
      <c r="I50" s="145">
        <v>0</v>
      </c>
      <c r="J50" s="85">
        <v>0</v>
      </c>
      <c r="K50" s="86" t="s">
        <v>236</v>
      </c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</row>
    <row r="51" spans="1:47" s="38" customFormat="1" ht="35.1" customHeight="1" thickTop="1" thickBot="1">
      <c r="B51" s="37"/>
      <c r="C51" s="84" t="s">
        <v>185</v>
      </c>
      <c r="D51" s="85">
        <v>0</v>
      </c>
      <c r="E51" s="85">
        <v>0</v>
      </c>
      <c r="F51" s="85">
        <v>0</v>
      </c>
      <c r="G51" s="85">
        <v>0</v>
      </c>
      <c r="H51" s="85">
        <v>0</v>
      </c>
      <c r="I51" s="145">
        <v>0</v>
      </c>
      <c r="J51" s="85">
        <v>0</v>
      </c>
      <c r="K51" s="86" t="s">
        <v>236</v>
      </c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</row>
    <row r="52" spans="1:47" s="38" customFormat="1" ht="35.1" customHeight="1" thickTop="1" thickBot="1">
      <c r="B52" s="37"/>
      <c r="C52" s="84" t="s">
        <v>185</v>
      </c>
      <c r="D52" s="85">
        <v>0</v>
      </c>
      <c r="E52" s="85">
        <v>0</v>
      </c>
      <c r="F52" s="85">
        <v>0</v>
      </c>
      <c r="G52" s="85">
        <v>0</v>
      </c>
      <c r="H52" s="85">
        <v>0</v>
      </c>
      <c r="I52" s="145">
        <v>0</v>
      </c>
      <c r="J52" s="85">
        <v>0</v>
      </c>
      <c r="K52" s="86" t="s">
        <v>236</v>
      </c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</row>
    <row r="53" spans="1:47" s="88" customFormat="1" ht="35.1" customHeight="1" thickTop="1" thickBot="1">
      <c r="A53" s="37"/>
      <c r="B53" s="37"/>
      <c r="C53" s="84" t="s">
        <v>185</v>
      </c>
      <c r="D53" s="85">
        <v>0</v>
      </c>
      <c r="E53" s="85">
        <v>0</v>
      </c>
      <c r="F53" s="85">
        <v>0</v>
      </c>
      <c r="G53" s="85">
        <v>0</v>
      </c>
      <c r="H53" s="85">
        <v>0</v>
      </c>
      <c r="I53" s="145">
        <v>0</v>
      </c>
      <c r="J53" s="85">
        <v>0</v>
      </c>
      <c r="K53" s="86" t="s">
        <v>236</v>
      </c>
      <c r="L53" s="38"/>
      <c r="M53" s="38"/>
      <c r="N53" s="38"/>
      <c r="O53" s="38"/>
      <c r="P53" s="38"/>
      <c r="Q53" s="38"/>
      <c r="R53" s="38"/>
      <c r="S53" s="38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</row>
    <row r="54" spans="1:47" s="88" customFormat="1" ht="35.1" customHeight="1" thickTop="1" thickBot="1">
      <c r="A54" s="37"/>
      <c r="B54" s="37"/>
      <c r="C54" s="84" t="s">
        <v>185</v>
      </c>
      <c r="D54" s="85">
        <v>0</v>
      </c>
      <c r="E54" s="85">
        <v>0</v>
      </c>
      <c r="F54" s="85">
        <v>0</v>
      </c>
      <c r="G54" s="85">
        <v>0</v>
      </c>
      <c r="H54" s="85">
        <v>0</v>
      </c>
      <c r="I54" s="145">
        <v>0</v>
      </c>
      <c r="J54" s="85">
        <v>0</v>
      </c>
      <c r="K54" s="86" t="s">
        <v>236</v>
      </c>
      <c r="L54" s="38"/>
      <c r="M54" s="38"/>
      <c r="N54" s="38"/>
      <c r="O54" s="38"/>
      <c r="P54" s="38"/>
      <c r="Q54" s="38"/>
      <c r="R54" s="38"/>
      <c r="S54" s="38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</row>
    <row r="55" spans="1:47" s="88" customFormat="1" ht="35.1" customHeight="1" thickTop="1" thickBot="1">
      <c r="A55" s="37"/>
      <c r="B55" s="37"/>
      <c r="C55" s="84" t="s">
        <v>185</v>
      </c>
      <c r="D55" s="85">
        <v>0</v>
      </c>
      <c r="E55" s="85">
        <v>0</v>
      </c>
      <c r="F55" s="85">
        <v>0</v>
      </c>
      <c r="G55" s="85">
        <v>0</v>
      </c>
      <c r="H55" s="85">
        <v>0</v>
      </c>
      <c r="I55" s="145">
        <v>0</v>
      </c>
      <c r="J55" s="85">
        <v>0</v>
      </c>
      <c r="K55" s="86" t="s">
        <v>236</v>
      </c>
      <c r="L55" s="38"/>
      <c r="M55" s="38"/>
      <c r="N55" s="38"/>
      <c r="O55" s="38"/>
      <c r="P55" s="38"/>
      <c r="Q55" s="38"/>
      <c r="R55" s="38"/>
      <c r="S55" s="38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</row>
    <row r="56" spans="1:47" s="88" customFormat="1" ht="35.1" customHeight="1" thickTop="1">
      <c r="A56" s="37"/>
      <c r="B56" s="37"/>
      <c r="C56" s="37"/>
      <c r="D56" s="46"/>
      <c r="E56" s="37"/>
      <c r="F56" s="46"/>
      <c r="G56" s="39"/>
      <c r="H56" s="39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</row>
    <row r="57" spans="1:47" s="88" customFormat="1" ht="35.1" customHeight="1">
      <c r="A57" s="37"/>
      <c r="B57" s="37"/>
      <c r="C57" s="37"/>
      <c r="D57" s="46"/>
      <c r="E57" s="37"/>
      <c r="F57" s="46"/>
      <c r="G57" s="39"/>
      <c r="H57" s="39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</row>
    <row r="58" spans="1:47" s="88" customFormat="1" ht="35.1" customHeight="1">
      <c r="A58" s="37"/>
      <c r="B58" s="37"/>
      <c r="C58" s="37"/>
      <c r="D58" s="46"/>
      <c r="E58" s="37"/>
      <c r="F58" s="46"/>
      <c r="G58" s="39"/>
      <c r="H58" s="39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</row>
    <row r="59" spans="1:47" s="88" customFormat="1" ht="35.1" customHeight="1">
      <c r="A59" s="37"/>
      <c r="B59" s="37"/>
      <c r="C59" s="37"/>
      <c r="D59" s="46"/>
      <c r="E59" s="37"/>
      <c r="F59" s="46"/>
      <c r="G59" s="39"/>
      <c r="H59" s="39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</row>
    <row r="60" spans="1:47" s="88" customFormat="1" ht="35.1" customHeight="1">
      <c r="A60" s="37"/>
      <c r="B60" s="37"/>
      <c r="C60" s="37"/>
      <c r="D60" s="46"/>
      <c r="E60" s="37"/>
      <c r="F60" s="46"/>
      <c r="G60" s="39"/>
      <c r="H60" s="39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</row>
    <row r="61" spans="1:47" s="88" customFormat="1" ht="35.1" customHeight="1">
      <c r="A61" s="37"/>
      <c r="B61" s="37"/>
      <c r="C61" s="37"/>
      <c r="D61" s="46"/>
      <c r="E61" s="37"/>
      <c r="F61" s="46"/>
      <c r="G61" s="39"/>
      <c r="H61" s="39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</row>
    <row r="62" spans="1:47" s="88" customFormat="1" ht="35.1" customHeight="1">
      <c r="A62" s="37"/>
      <c r="B62" s="37"/>
      <c r="C62" s="37"/>
      <c r="D62" s="46"/>
      <c r="E62" s="37"/>
      <c r="F62" s="46"/>
      <c r="G62" s="39"/>
      <c r="H62" s="39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</row>
    <row r="63" spans="1:47" s="88" customFormat="1" ht="35.1" customHeight="1">
      <c r="A63" s="37"/>
      <c r="B63" s="37"/>
      <c r="C63" s="37"/>
      <c r="D63" s="46"/>
      <c r="E63" s="37"/>
      <c r="F63" s="46"/>
      <c r="G63" s="39"/>
      <c r="H63" s="39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</row>
    <row r="64" spans="1:47" s="88" customFormat="1" ht="35.1" customHeight="1">
      <c r="A64" s="37"/>
      <c r="B64" s="37"/>
      <c r="C64" s="37"/>
      <c r="D64" s="46"/>
      <c r="E64" s="37"/>
      <c r="F64" s="46"/>
      <c r="G64" s="39"/>
      <c r="H64" s="39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</row>
    <row r="65" spans="1:47" s="88" customFormat="1" ht="35.1" customHeight="1">
      <c r="A65" s="37"/>
      <c r="B65" s="37"/>
      <c r="C65" s="37"/>
      <c r="D65" s="46"/>
      <c r="E65" s="37"/>
      <c r="F65" s="46"/>
      <c r="G65" s="39"/>
      <c r="H65" s="39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</row>
    <row r="66" spans="1:47" s="88" customFormat="1" ht="35.1" customHeight="1">
      <c r="A66" s="37"/>
      <c r="B66" s="37"/>
      <c r="C66" s="37"/>
      <c r="D66" s="46"/>
      <c r="E66" s="37"/>
      <c r="F66" s="46"/>
      <c r="G66" s="39"/>
      <c r="H66" s="39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</row>
    <row r="67" spans="1:47" s="88" customFormat="1" ht="35.1" customHeight="1">
      <c r="A67" s="37"/>
      <c r="B67" s="37"/>
      <c r="C67" s="37"/>
      <c r="D67" s="46"/>
      <c r="E67" s="37"/>
      <c r="F67" s="46"/>
      <c r="G67" s="39"/>
      <c r="H67" s="39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</row>
    <row r="68" spans="1:47" s="88" customFormat="1" ht="35.1" customHeight="1">
      <c r="A68" s="37"/>
      <c r="B68" s="37"/>
      <c r="C68" s="37"/>
      <c r="D68" s="46"/>
      <c r="E68" s="37"/>
      <c r="F68" s="46"/>
      <c r="G68" s="39"/>
      <c r="H68" s="39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</row>
    <row r="69" spans="1:47" s="88" customFormat="1" ht="35.1" customHeight="1">
      <c r="A69" s="37"/>
      <c r="B69" s="37"/>
      <c r="C69" s="37"/>
      <c r="D69" s="46"/>
      <c r="E69" s="37"/>
      <c r="F69" s="46"/>
      <c r="G69" s="39"/>
      <c r="H69" s="39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</row>
    <row r="70" spans="1:47" s="88" customFormat="1" ht="35.1" customHeight="1">
      <c r="A70" s="37"/>
      <c r="B70" s="37"/>
      <c r="C70" s="37"/>
      <c r="D70" s="46"/>
      <c r="E70" s="37"/>
      <c r="F70" s="46"/>
      <c r="G70" s="39"/>
      <c r="H70" s="39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</row>
    <row r="71" spans="1:47" s="88" customFormat="1" ht="35.1" customHeight="1">
      <c r="A71" s="37"/>
      <c r="B71" s="37"/>
      <c r="C71" s="37"/>
      <c r="D71" s="46"/>
      <c r="E71" s="37"/>
      <c r="F71" s="46"/>
      <c r="G71" s="39"/>
      <c r="H71" s="39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</row>
    <row r="72" spans="1:47" s="88" customFormat="1" ht="35.1" customHeight="1">
      <c r="A72" s="37"/>
      <c r="B72" s="37"/>
      <c r="C72" s="37"/>
      <c r="D72" s="46"/>
      <c r="E72" s="37"/>
      <c r="F72" s="46"/>
      <c r="G72" s="39"/>
      <c r="H72" s="39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</row>
  </sheetData>
  <sheetProtection selectLockedCells="1" selectUnlockedCells="1"/>
  <autoFilter ref="C5:K5"/>
  <mergeCells count="5">
    <mergeCell ref="C1:D1"/>
    <mergeCell ref="E1:F1"/>
    <mergeCell ref="G1:H1"/>
    <mergeCell ref="I1:J1"/>
    <mergeCell ref="K1:L1"/>
  </mergeCells>
  <conditionalFormatting sqref="C6:K55">
    <cfRule type="expression" dxfId="27" priority="2" stopIfTrue="1">
      <formula>$C6=""</formula>
    </cfRule>
  </conditionalFormatting>
  <conditionalFormatting sqref="D6:K55">
    <cfRule type="expression" dxfId="26" priority="1">
      <formula>$C6&lt;&gt;""</formula>
    </cfRule>
  </conditionalFormatting>
  <conditionalFormatting sqref="K6:K55">
    <cfRule type="containsText" dxfId="25" priority="6" operator="containsText" text="Sem">
      <formula>NOT(ISERROR(SEARCH("Sem",K6)))</formula>
    </cfRule>
    <cfRule type="cellIs" dxfId="24" priority="7" operator="lessThan">
      <formula>0.5</formula>
    </cfRule>
    <cfRule type="cellIs" dxfId="23" priority="8" operator="greaterThanOrEqual">
      <formula>0.8</formula>
    </cfRule>
    <cfRule type="cellIs" dxfId="22" priority="14" operator="between">
      <formula>0.5</formula>
      <formula>0.8</formula>
    </cfRule>
  </conditionalFormatting>
  <printOptions verticalCentered="1"/>
  <pageMargins left="0.23622047244094491" right="0.23622047244094491" top="0.74803149606299213" bottom="0.74803149606299213" header="0.31496062992125984" footer="0.31496062992125984"/>
  <pageSetup paperSize="9" scale="78" orientation="landscape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15">
    <pageSetUpPr fitToPage="1"/>
  </sheetPr>
  <dimension ref="A1:BIH116"/>
  <sheetViews>
    <sheetView showGridLines="0" zoomScale="90" zoomScaleNormal="90" zoomScalePageLayoutView="90" workbookViewId="0">
      <pane ySplit="2" topLeftCell="A3" activePane="bottomLeft" state="frozen"/>
      <selection activeCell="A3" sqref="A3:XFD3"/>
      <selection pane="bottomLeft" activeCell="C3" sqref="C3"/>
    </sheetView>
  </sheetViews>
  <sheetFormatPr defaultColWidth="9.140625" defaultRowHeight="30" customHeight="1"/>
  <cols>
    <col min="1" max="1" width="2.28515625" style="37" customWidth="1"/>
    <col min="2" max="2" width="1.42578125" style="37" customWidth="1"/>
    <col min="3" max="3" width="39.85546875" style="37" customWidth="1"/>
    <col min="4" max="4" width="12.85546875" style="37" customWidth="1"/>
    <col min="5" max="5" width="10" style="37" customWidth="1"/>
    <col min="6" max="6" width="10.42578125" style="37" customWidth="1"/>
    <col min="7" max="7" width="7.140625" style="37" customWidth="1"/>
    <col min="8" max="8" width="8.7109375" style="37" customWidth="1"/>
    <col min="9" max="9" width="9.5703125" style="37" customWidth="1"/>
    <col min="10" max="10" width="39.85546875" style="37" customWidth="1"/>
    <col min="11" max="11" width="12.85546875" style="37" customWidth="1"/>
    <col min="12" max="12" width="10.28515625" style="37" customWidth="1"/>
    <col min="13" max="15" width="8.7109375" style="37" customWidth="1"/>
    <col min="16" max="16" width="11.140625" style="39" customWidth="1"/>
    <col min="17" max="26" width="8.85546875" style="39" customWidth="1"/>
    <col min="27" max="27" width="22.140625" style="39" customWidth="1"/>
    <col min="28" max="28" width="14.5703125" style="39" customWidth="1"/>
    <col min="29" max="29" width="14" style="39" customWidth="1"/>
    <col min="30" max="1594" width="9.140625" style="39" customWidth="1"/>
    <col min="1595" max="16384" width="9.140625" style="37"/>
  </cols>
  <sheetData>
    <row r="1" spans="1:1594" s="31" customFormat="1" ht="39" customHeight="1">
      <c r="B1" s="212"/>
      <c r="C1" s="212"/>
      <c r="D1" s="212"/>
      <c r="E1" s="212"/>
      <c r="F1" s="212"/>
      <c r="G1" s="212"/>
      <c r="H1" s="212"/>
      <c r="I1" s="212"/>
      <c r="J1" s="212"/>
      <c r="K1" s="212"/>
      <c r="L1" s="32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  <c r="CH1" s="93"/>
      <c r="CI1" s="93"/>
      <c r="CJ1" s="93"/>
      <c r="CK1" s="93"/>
      <c r="CL1" s="93"/>
      <c r="CM1" s="93"/>
      <c r="CN1" s="93"/>
      <c r="CO1" s="93"/>
      <c r="CP1" s="93"/>
      <c r="CQ1" s="93"/>
      <c r="CR1" s="93"/>
      <c r="CS1" s="93"/>
      <c r="CT1" s="93"/>
      <c r="CU1" s="93"/>
      <c r="CV1" s="93"/>
      <c r="CW1" s="93"/>
      <c r="CX1" s="93"/>
      <c r="CY1" s="93"/>
      <c r="CZ1" s="93"/>
      <c r="DA1" s="93"/>
      <c r="DB1" s="93"/>
      <c r="DC1" s="93"/>
      <c r="DD1" s="93"/>
      <c r="DE1" s="93"/>
      <c r="DF1" s="93"/>
      <c r="DG1" s="93"/>
      <c r="DH1" s="93"/>
      <c r="DI1" s="93"/>
      <c r="DJ1" s="93"/>
      <c r="DK1" s="93"/>
      <c r="DL1" s="93"/>
      <c r="DM1" s="93"/>
      <c r="DN1" s="93"/>
      <c r="DO1" s="93"/>
      <c r="DP1" s="93"/>
      <c r="DQ1" s="93"/>
      <c r="DR1" s="93"/>
      <c r="DS1" s="93"/>
      <c r="DT1" s="93"/>
      <c r="DU1" s="93"/>
      <c r="DV1" s="93"/>
      <c r="DW1" s="93"/>
      <c r="DX1" s="93"/>
      <c r="DY1" s="93"/>
      <c r="DZ1" s="93"/>
      <c r="EA1" s="93"/>
      <c r="EB1" s="93"/>
      <c r="EC1" s="93"/>
      <c r="ED1" s="93"/>
      <c r="EE1" s="93"/>
      <c r="EF1" s="93"/>
      <c r="EG1" s="93"/>
      <c r="EH1" s="93"/>
      <c r="EI1" s="93"/>
      <c r="EJ1" s="93"/>
      <c r="EK1" s="93"/>
      <c r="EL1" s="93"/>
      <c r="EM1" s="93"/>
      <c r="EN1" s="93"/>
      <c r="EO1" s="93"/>
      <c r="EP1" s="93"/>
      <c r="EQ1" s="93"/>
      <c r="ER1" s="93"/>
      <c r="ES1" s="93"/>
      <c r="ET1" s="93"/>
      <c r="EU1" s="93"/>
      <c r="EV1" s="93"/>
      <c r="EW1" s="93"/>
      <c r="EX1" s="93"/>
      <c r="EY1" s="93"/>
      <c r="EZ1" s="93"/>
      <c r="FA1" s="93"/>
      <c r="FB1" s="93"/>
      <c r="FC1" s="93"/>
      <c r="FD1" s="93"/>
      <c r="FE1" s="93"/>
      <c r="FF1" s="93"/>
      <c r="FG1" s="93"/>
      <c r="FH1" s="93"/>
      <c r="FI1" s="93"/>
      <c r="FJ1" s="93"/>
      <c r="FK1" s="93"/>
      <c r="FL1" s="93"/>
      <c r="FM1" s="93"/>
      <c r="FN1" s="93"/>
      <c r="FO1" s="93"/>
      <c r="FP1" s="93"/>
      <c r="FQ1" s="93"/>
      <c r="FR1" s="93"/>
      <c r="FS1" s="93"/>
      <c r="FT1" s="93"/>
      <c r="FU1" s="93"/>
      <c r="FV1" s="93"/>
      <c r="FW1" s="93"/>
      <c r="FX1" s="93"/>
      <c r="FY1" s="93"/>
      <c r="FZ1" s="93"/>
      <c r="GA1" s="93"/>
      <c r="GB1" s="93"/>
      <c r="GC1" s="93"/>
      <c r="GD1" s="93"/>
      <c r="GE1" s="93"/>
      <c r="GF1" s="93"/>
      <c r="GG1" s="93"/>
      <c r="GH1" s="93"/>
      <c r="GI1" s="93"/>
      <c r="GJ1" s="93"/>
      <c r="GK1" s="93"/>
      <c r="GL1" s="93"/>
      <c r="GM1" s="93"/>
      <c r="GN1" s="93"/>
      <c r="GO1" s="93"/>
      <c r="GP1" s="93"/>
      <c r="GQ1" s="93"/>
      <c r="GR1" s="93"/>
      <c r="GS1" s="93"/>
      <c r="GT1" s="93"/>
      <c r="GU1" s="93"/>
      <c r="GV1" s="93"/>
      <c r="GW1" s="93"/>
      <c r="GX1" s="93"/>
      <c r="GY1" s="93"/>
      <c r="GZ1" s="93"/>
      <c r="HA1" s="93"/>
      <c r="HB1" s="93"/>
      <c r="HC1" s="93"/>
      <c r="HD1" s="93"/>
      <c r="HE1" s="93"/>
      <c r="HF1" s="93"/>
      <c r="HG1" s="93"/>
      <c r="HH1" s="93"/>
      <c r="HI1" s="93"/>
      <c r="HJ1" s="93"/>
      <c r="HK1" s="93"/>
      <c r="HL1" s="93"/>
      <c r="HM1" s="93"/>
      <c r="HN1" s="93"/>
      <c r="HO1" s="93"/>
      <c r="HP1" s="93"/>
      <c r="HQ1" s="93"/>
      <c r="HR1" s="93"/>
      <c r="HS1" s="93"/>
      <c r="HT1" s="93"/>
      <c r="HU1" s="93"/>
      <c r="HV1" s="93"/>
      <c r="HW1" s="93"/>
      <c r="HX1" s="93"/>
      <c r="HY1" s="93"/>
      <c r="HZ1" s="93"/>
      <c r="IA1" s="93"/>
      <c r="IB1" s="93"/>
      <c r="IC1" s="93"/>
      <c r="ID1" s="93"/>
      <c r="IE1" s="93"/>
      <c r="IF1" s="93"/>
      <c r="IG1" s="93"/>
      <c r="IH1" s="93"/>
      <c r="II1" s="93"/>
      <c r="IJ1" s="93"/>
      <c r="IK1" s="93"/>
      <c r="IL1" s="93"/>
      <c r="IM1" s="93"/>
      <c r="IN1" s="93"/>
      <c r="IO1" s="93"/>
      <c r="IP1" s="93"/>
      <c r="IQ1" s="93"/>
      <c r="IR1" s="93"/>
      <c r="IS1" s="93"/>
      <c r="IT1" s="93"/>
      <c r="IU1" s="93"/>
      <c r="IV1" s="93"/>
      <c r="IW1" s="93"/>
      <c r="IX1" s="93"/>
      <c r="IY1" s="93"/>
      <c r="IZ1" s="93"/>
      <c r="JA1" s="93"/>
      <c r="JB1" s="93"/>
      <c r="JC1" s="93"/>
      <c r="JD1" s="93"/>
      <c r="JE1" s="93"/>
      <c r="JF1" s="93"/>
      <c r="JG1" s="93"/>
      <c r="JH1" s="93"/>
      <c r="JI1" s="93"/>
      <c r="JJ1" s="93"/>
      <c r="JK1" s="93"/>
      <c r="JL1" s="93"/>
      <c r="JM1" s="93"/>
      <c r="JN1" s="93"/>
      <c r="JO1" s="93"/>
      <c r="JP1" s="93"/>
      <c r="JQ1" s="93"/>
      <c r="JR1" s="93"/>
      <c r="JS1" s="93"/>
      <c r="JT1" s="93"/>
      <c r="JU1" s="93"/>
      <c r="JV1" s="93"/>
      <c r="JW1" s="93"/>
      <c r="JX1" s="93"/>
      <c r="JY1" s="93"/>
      <c r="JZ1" s="93"/>
      <c r="KA1" s="93"/>
      <c r="KB1" s="93"/>
      <c r="KC1" s="93"/>
      <c r="KD1" s="93"/>
      <c r="KE1" s="93"/>
      <c r="KF1" s="93"/>
      <c r="KG1" s="93"/>
      <c r="KH1" s="93"/>
      <c r="KI1" s="93"/>
      <c r="KJ1" s="93"/>
      <c r="KK1" s="93"/>
      <c r="KL1" s="93"/>
      <c r="KM1" s="93"/>
      <c r="KN1" s="93"/>
      <c r="KO1" s="93"/>
      <c r="KP1" s="93"/>
      <c r="KQ1" s="93"/>
      <c r="KR1" s="93"/>
      <c r="KS1" s="93"/>
      <c r="KT1" s="93"/>
      <c r="KU1" s="93"/>
      <c r="KV1" s="93"/>
      <c r="KW1" s="93"/>
      <c r="KX1" s="93"/>
      <c r="KY1" s="93"/>
      <c r="KZ1" s="93"/>
      <c r="LA1" s="93"/>
      <c r="LB1" s="93"/>
      <c r="LC1" s="93"/>
      <c r="LD1" s="93"/>
      <c r="LE1" s="93"/>
      <c r="LF1" s="93"/>
      <c r="LG1" s="93"/>
      <c r="LH1" s="93"/>
      <c r="LI1" s="93"/>
      <c r="LJ1" s="93"/>
      <c r="LK1" s="93"/>
      <c r="LL1" s="93"/>
      <c r="LM1" s="93"/>
      <c r="LN1" s="93"/>
      <c r="LO1" s="93"/>
      <c r="LP1" s="93"/>
      <c r="LQ1" s="93"/>
      <c r="LR1" s="93"/>
      <c r="LS1" s="93"/>
      <c r="LT1" s="93"/>
      <c r="LU1" s="93"/>
      <c r="LV1" s="93"/>
      <c r="LW1" s="93"/>
      <c r="LX1" s="93"/>
      <c r="LY1" s="93"/>
      <c r="LZ1" s="93"/>
      <c r="MA1" s="93"/>
      <c r="MB1" s="93"/>
      <c r="MC1" s="93"/>
      <c r="MD1" s="93"/>
      <c r="ME1" s="93"/>
      <c r="MF1" s="93"/>
      <c r="MG1" s="93"/>
      <c r="MH1" s="93"/>
      <c r="MI1" s="93"/>
      <c r="MJ1" s="93"/>
      <c r="MK1" s="93"/>
      <c r="ML1" s="93"/>
      <c r="MM1" s="93"/>
      <c r="MN1" s="93"/>
      <c r="MO1" s="93"/>
      <c r="MP1" s="93"/>
      <c r="MQ1" s="93"/>
      <c r="MR1" s="93"/>
      <c r="MS1" s="93"/>
      <c r="MT1" s="93"/>
      <c r="MU1" s="93"/>
      <c r="MV1" s="93"/>
      <c r="MW1" s="93"/>
      <c r="MX1" s="93"/>
      <c r="MY1" s="93"/>
      <c r="MZ1" s="93"/>
      <c r="NA1" s="93"/>
      <c r="NB1" s="93"/>
      <c r="NC1" s="93"/>
      <c r="ND1" s="93"/>
      <c r="NE1" s="93"/>
      <c r="NF1" s="93"/>
      <c r="NG1" s="93"/>
      <c r="NH1" s="93"/>
      <c r="NI1" s="93"/>
      <c r="NJ1" s="93"/>
      <c r="NK1" s="93"/>
      <c r="NL1" s="93"/>
      <c r="NM1" s="93"/>
      <c r="NN1" s="93"/>
      <c r="NO1" s="93"/>
      <c r="NP1" s="93"/>
      <c r="NQ1" s="93"/>
      <c r="NR1" s="93"/>
      <c r="NS1" s="93"/>
      <c r="NT1" s="93"/>
      <c r="NU1" s="93"/>
      <c r="NV1" s="93"/>
      <c r="NW1" s="93"/>
      <c r="NX1" s="93"/>
      <c r="NY1" s="93"/>
      <c r="NZ1" s="93"/>
      <c r="OA1" s="93"/>
      <c r="OB1" s="93"/>
      <c r="OC1" s="93"/>
      <c r="OD1" s="93"/>
      <c r="OE1" s="93"/>
      <c r="OF1" s="93"/>
      <c r="OG1" s="93"/>
      <c r="OH1" s="93"/>
      <c r="OI1" s="93"/>
      <c r="OJ1" s="93"/>
      <c r="OK1" s="93"/>
      <c r="OL1" s="93"/>
      <c r="OM1" s="93"/>
      <c r="ON1" s="93"/>
      <c r="OO1" s="93"/>
      <c r="OP1" s="93"/>
      <c r="OQ1" s="93"/>
      <c r="OR1" s="93"/>
      <c r="OS1" s="93"/>
      <c r="OT1" s="93"/>
      <c r="OU1" s="93"/>
      <c r="OV1" s="93"/>
      <c r="OW1" s="93"/>
      <c r="OX1" s="93"/>
      <c r="OY1" s="93"/>
      <c r="OZ1" s="93"/>
      <c r="PA1" s="93"/>
      <c r="PB1" s="93"/>
      <c r="PC1" s="93"/>
      <c r="PD1" s="93"/>
      <c r="PE1" s="93"/>
      <c r="PF1" s="93"/>
      <c r="PG1" s="93"/>
      <c r="PH1" s="93"/>
      <c r="PI1" s="93"/>
      <c r="PJ1" s="93"/>
      <c r="PK1" s="93"/>
      <c r="PL1" s="93"/>
      <c r="PM1" s="93"/>
      <c r="PN1" s="93"/>
      <c r="PO1" s="93"/>
      <c r="PP1" s="93"/>
      <c r="PQ1" s="93"/>
      <c r="PR1" s="93"/>
      <c r="PS1" s="93"/>
      <c r="PT1" s="93"/>
      <c r="PU1" s="93"/>
      <c r="PV1" s="93"/>
      <c r="PW1" s="93"/>
      <c r="PX1" s="93"/>
      <c r="PY1" s="93"/>
      <c r="PZ1" s="93"/>
      <c r="QA1" s="93"/>
      <c r="QB1" s="93"/>
      <c r="QC1" s="93"/>
      <c r="QD1" s="93"/>
      <c r="QE1" s="93"/>
      <c r="QF1" s="93"/>
      <c r="QG1" s="93"/>
      <c r="QH1" s="93"/>
      <c r="QI1" s="93"/>
      <c r="QJ1" s="93"/>
      <c r="QK1" s="93"/>
      <c r="QL1" s="93"/>
      <c r="QM1" s="93"/>
      <c r="QN1" s="93"/>
      <c r="QO1" s="93"/>
      <c r="QP1" s="93"/>
      <c r="QQ1" s="93"/>
      <c r="QR1" s="93"/>
      <c r="QS1" s="93"/>
      <c r="QT1" s="93"/>
      <c r="QU1" s="93"/>
      <c r="QV1" s="93"/>
      <c r="QW1" s="93"/>
      <c r="QX1" s="93"/>
      <c r="QY1" s="93"/>
      <c r="QZ1" s="93"/>
      <c r="RA1" s="93"/>
      <c r="RB1" s="93"/>
      <c r="RC1" s="93"/>
      <c r="RD1" s="93"/>
      <c r="RE1" s="93"/>
      <c r="RF1" s="93"/>
      <c r="RG1" s="93"/>
      <c r="RH1" s="93"/>
      <c r="RI1" s="93"/>
      <c r="RJ1" s="93"/>
      <c r="RK1" s="93"/>
      <c r="RL1" s="93"/>
      <c r="RM1" s="93"/>
      <c r="RN1" s="93"/>
      <c r="RO1" s="93"/>
      <c r="RP1" s="93"/>
      <c r="RQ1" s="93"/>
      <c r="RR1" s="93"/>
      <c r="RS1" s="93"/>
      <c r="RT1" s="93"/>
      <c r="RU1" s="93"/>
      <c r="RV1" s="93"/>
      <c r="RW1" s="93"/>
      <c r="RX1" s="93"/>
      <c r="RY1" s="93"/>
      <c r="RZ1" s="93"/>
      <c r="SA1" s="93"/>
      <c r="SB1" s="93"/>
      <c r="SC1" s="93"/>
      <c r="SD1" s="93"/>
      <c r="SE1" s="93"/>
      <c r="SF1" s="93"/>
      <c r="SG1" s="93"/>
      <c r="SH1" s="93"/>
      <c r="SI1" s="93"/>
      <c r="SJ1" s="93"/>
      <c r="SK1" s="93"/>
      <c r="SL1" s="93"/>
      <c r="SM1" s="93"/>
      <c r="SN1" s="93"/>
      <c r="SO1" s="93"/>
      <c r="SP1" s="93"/>
      <c r="SQ1" s="93"/>
      <c r="SR1" s="93"/>
      <c r="SS1" s="93"/>
      <c r="ST1" s="93"/>
      <c r="SU1" s="93"/>
      <c r="SV1" s="93"/>
      <c r="SW1" s="93"/>
      <c r="SX1" s="93"/>
      <c r="SY1" s="93"/>
      <c r="SZ1" s="93"/>
      <c r="TA1" s="93"/>
      <c r="TB1" s="93"/>
      <c r="TC1" s="93"/>
      <c r="TD1" s="93"/>
      <c r="TE1" s="93"/>
      <c r="TF1" s="93"/>
      <c r="TG1" s="93"/>
      <c r="TH1" s="93"/>
      <c r="TI1" s="93"/>
      <c r="TJ1" s="93"/>
      <c r="TK1" s="93"/>
      <c r="TL1" s="93"/>
      <c r="TM1" s="93"/>
      <c r="TN1" s="93"/>
      <c r="TO1" s="93"/>
      <c r="TP1" s="93"/>
      <c r="TQ1" s="93"/>
      <c r="TR1" s="93"/>
      <c r="TS1" s="93"/>
      <c r="TT1" s="93"/>
      <c r="TU1" s="93"/>
      <c r="TV1" s="93"/>
      <c r="TW1" s="93"/>
      <c r="TX1" s="93"/>
      <c r="TY1" s="93"/>
      <c r="TZ1" s="93"/>
      <c r="UA1" s="93"/>
      <c r="UB1" s="93"/>
      <c r="UC1" s="93"/>
      <c r="UD1" s="93"/>
      <c r="UE1" s="93"/>
      <c r="UF1" s="93"/>
      <c r="UG1" s="93"/>
      <c r="UH1" s="93"/>
      <c r="UI1" s="93"/>
      <c r="UJ1" s="93"/>
      <c r="UK1" s="93"/>
      <c r="UL1" s="93"/>
      <c r="UM1" s="93"/>
      <c r="UN1" s="93"/>
      <c r="UO1" s="93"/>
      <c r="UP1" s="93"/>
      <c r="UQ1" s="93"/>
      <c r="UR1" s="93"/>
      <c r="US1" s="93"/>
      <c r="UT1" s="93"/>
      <c r="UU1" s="93"/>
      <c r="UV1" s="93"/>
      <c r="UW1" s="93"/>
      <c r="UX1" s="93"/>
      <c r="UY1" s="93"/>
      <c r="UZ1" s="93"/>
      <c r="VA1" s="93"/>
      <c r="VB1" s="93"/>
      <c r="VC1" s="93"/>
      <c r="VD1" s="93"/>
      <c r="VE1" s="93"/>
      <c r="VF1" s="93"/>
      <c r="VG1" s="93"/>
      <c r="VH1" s="93"/>
      <c r="VI1" s="93"/>
      <c r="VJ1" s="93"/>
      <c r="VK1" s="93"/>
      <c r="VL1" s="93"/>
      <c r="VM1" s="93"/>
      <c r="VN1" s="93"/>
      <c r="VO1" s="93"/>
      <c r="VP1" s="93"/>
      <c r="VQ1" s="93"/>
      <c r="VR1" s="93"/>
      <c r="VS1" s="93"/>
      <c r="VT1" s="93"/>
      <c r="VU1" s="93"/>
      <c r="VV1" s="93"/>
      <c r="VW1" s="93"/>
      <c r="VX1" s="93"/>
      <c r="VY1" s="93"/>
      <c r="VZ1" s="93"/>
      <c r="WA1" s="93"/>
      <c r="WB1" s="93"/>
      <c r="WC1" s="93"/>
      <c r="WD1" s="93"/>
      <c r="WE1" s="93"/>
      <c r="WF1" s="93"/>
      <c r="WG1" s="93"/>
      <c r="WH1" s="93"/>
      <c r="WI1" s="93"/>
      <c r="WJ1" s="93"/>
      <c r="WK1" s="93"/>
      <c r="WL1" s="93"/>
      <c r="WM1" s="93"/>
      <c r="WN1" s="93"/>
      <c r="WO1" s="93"/>
      <c r="WP1" s="93"/>
      <c r="WQ1" s="93"/>
      <c r="WR1" s="93"/>
      <c r="WS1" s="93"/>
      <c r="WT1" s="93"/>
      <c r="WU1" s="93"/>
      <c r="WV1" s="93"/>
      <c r="WW1" s="93"/>
      <c r="WX1" s="93"/>
      <c r="WY1" s="93"/>
      <c r="WZ1" s="93"/>
      <c r="XA1" s="93"/>
      <c r="XB1" s="93"/>
      <c r="XC1" s="93"/>
      <c r="XD1" s="93"/>
      <c r="XE1" s="93"/>
      <c r="XF1" s="93"/>
      <c r="XG1" s="93"/>
      <c r="XH1" s="93"/>
      <c r="XI1" s="93"/>
      <c r="XJ1" s="93"/>
      <c r="XK1" s="93"/>
      <c r="XL1" s="93"/>
      <c r="XM1" s="93"/>
      <c r="XN1" s="93"/>
      <c r="XO1" s="93"/>
      <c r="XP1" s="93"/>
      <c r="XQ1" s="93"/>
      <c r="XR1" s="93"/>
      <c r="XS1" s="93"/>
      <c r="XT1" s="93"/>
      <c r="XU1" s="93"/>
      <c r="XV1" s="93"/>
      <c r="XW1" s="93"/>
      <c r="XX1" s="93"/>
      <c r="XY1" s="93"/>
      <c r="XZ1" s="93"/>
      <c r="YA1" s="93"/>
      <c r="YB1" s="93"/>
      <c r="YC1" s="93"/>
      <c r="YD1" s="93"/>
      <c r="YE1" s="93"/>
      <c r="YF1" s="93"/>
      <c r="YG1" s="93"/>
      <c r="YH1" s="93"/>
      <c r="YI1" s="93"/>
      <c r="YJ1" s="93"/>
      <c r="YK1" s="93"/>
      <c r="YL1" s="93"/>
      <c r="YM1" s="93"/>
      <c r="YN1" s="93"/>
      <c r="YO1" s="93"/>
      <c r="YP1" s="93"/>
      <c r="YQ1" s="93"/>
      <c r="YR1" s="93"/>
      <c r="YS1" s="93"/>
      <c r="YT1" s="93"/>
      <c r="YU1" s="93"/>
      <c r="YV1" s="93"/>
      <c r="YW1" s="93"/>
      <c r="YX1" s="93"/>
      <c r="YY1" s="93"/>
      <c r="YZ1" s="93"/>
      <c r="ZA1" s="93"/>
      <c r="ZB1" s="93"/>
      <c r="ZC1" s="93"/>
      <c r="ZD1" s="93"/>
      <c r="ZE1" s="93"/>
      <c r="ZF1" s="93"/>
      <c r="ZG1" s="93"/>
      <c r="ZH1" s="93"/>
      <c r="ZI1" s="93"/>
      <c r="ZJ1" s="93"/>
      <c r="ZK1" s="93"/>
      <c r="ZL1" s="93"/>
      <c r="ZM1" s="93"/>
      <c r="ZN1" s="93"/>
      <c r="ZO1" s="93"/>
      <c r="ZP1" s="93"/>
      <c r="ZQ1" s="93"/>
      <c r="ZR1" s="93"/>
      <c r="ZS1" s="93"/>
      <c r="ZT1" s="93"/>
      <c r="ZU1" s="93"/>
      <c r="ZV1" s="93"/>
      <c r="ZW1" s="93"/>
      <c r="ZX1" s="93"/>
      <c r="ZY1" s="93"/>
      <c r="ZZ1" s="93"/>
      <c r="AAA1" s="93"/>
      <c r="AAB1" s="93"/>
      <c r="AAC1" s="93"/>
      <c r="AAD1" s="93"/>
      <c r="AAE1" s="93"/>
      <c r="AAF1" s="93"/>
      <c r="AAG1" s="93"/>
      <c r="AAH1" s="93"/>
      <c r="AAI1" s="93"/>
      <c r="AAJ1" s="93"/>
      <c r="AAK1" s="93"/>
      <c r="AAL1" s="93"/>
      <c r="AAM1" s="93"/>
      <c r="AAN1" s="93"/>
      <c r="AAO1" s="93"/>
      <c r="AAP1" s="93"/>
      <c r="AAQ1" s="93"/>
      <c r="AAR1" s="93"/>
      <c r="AAS1" s="93"/>
      <c r="AAT1" s="93"/>
      <c r="AAU1" s="93"/>
      <c r="AAV1" s="93"/>
      <c r="AAW1" s="93"/>
      <c r="AAX1" s="93"/>
      <c r="AAY1" s="93"/>
      <c r="AAZ1" s="93"/>
      <c r="ABA1" s="93"/>
      <c r="ABB1" s="93"/>
      <c r="ABC1" s="93"/>
      <c r="ABD1" s="93"/>
      <c r="ABE1" s="93"/>
      <c r="ABF1" s="93"/>
      <c r="ABG1" s="93"/>
      <c r="ABH1" s="93"/>
      <c r="ABI1" s="93"/>
      <c r="ABJ1" s="93"/>
      <c r="ABK1" s="93"/>
      <c r="ABL1" s="93"/>
      <c r="ABM1" s="93"/>
      <c r="ABN1" s="93"/>
      <c r="ABO1" s="93"/>
      <c r="ABP1" s="93"/>
      <c r="ABQ1" s="93"/>
      <c r="ABR1" s="93"/>
      <c r="ABS1" s="93"/>
      <c r="ABT1" s="93"/>
      <c r="ABU1" s="93"/>
      <c r="ABV1" s="93"/>
      <c r="ABW1" s="93"/>
      <c r="ABX1" s="93"/>
      <c r="ABY1" s="93"/>
      <c r="ABZ1" s="93"/>
      <c r="ACA1" s="93"/>
      <c r="ACB1" s="93"/>
      <c r="ACC1" s="93"/>
      <c r="ACD1" s="93"/>
      <c r="ACE1" s="93"/>
      <c r="ACF1" s="93"/>
      <c r="ACG1" s="93"/>
      <c r="ACH1" s="93"/>
      <c r="ACI1" s="93"/>
      <c r="ACJ1" s="93"/>
      <c r="ACK1" s="93"/>
      <c r="ACL1" s="93"/>
      <c r="ACM1" s="93"/>
      <c r="ACN1" s="93"/>
      <c r="ACO1" s="93"/>
      <c r="ACP1" s="93"/>
      <c r="ACQ1" s="93"/>
      <c r="ACR1" s="93"/>
      <c r="ACS1" s="93"/>
      <c r="ACT1" s="93"/>
      <c r="ACU1" s="93"/>
      <c r="ACV1" s="93"/>
      <c r="ACW1" s="93"/>
      <c r="ACX1" s="93"/>
      <c r="ACY1" s="93"/>
      <c r="ACZ1" s="93"/>
      <c r="ADA1" s="93"/>
      <c r="ADB1" s="93"/>
      <c r="ADC1" s="93"/>
      <c r="ADD1" s="93"/>
      <c r="ADE1" s="93"/>
      <c r="ADF1" s="93"/>
      <c r="ADG1" s="93"/>
      <c r="ADH1" s="93"/>
      <c r="ADI1" s="93"/>
      <c r="ADJ1" s="93"/>
      <c r="ADK1" s="93"/>
      <c r="ADL1" s="93"/>
      <c r="ADM1" s="93"/>
      <c r="ADN1" s="93"/>
      <c r="ADO1" s="93"/>
      <c r="ADP1" s="93"/>
      <c r="ADQ1" s="93"/>
      <c r="ADR1" s="93"/>
      <c r="ADS1" s="93"/>
      <c r="ADT1" s="93"/>
      <c r="ADU1" s="93"/>
      <c r="ADV1" s="93"/>
      <c r="ADW1" s="93"/>
      <c r="ADX1" s="93"/>
      <c r="ADY1" s="93"/>
      <c r="ADZ1" s="93"/>
      <c r="AEA1" s="93"/>
      <c r="AEB1" s="93"/>
      <c r="AEC1" s="93"/>
      <c r="AED1" s="93"/>
      <c r="AEE1" s="93"/>
      <c r="AEF1" s="93"/>
      <c r="AEG1" s="93"/>
      <c r="AEH1" s="93"/>
      <c r="AEI1" s="93"/>
      <c r="AEJ1" s="93"/>
      <c r="AEK1" s="93"/>
      <c r="AEL1" s="93"/>
      <c r="AEM1" s="93"/>
      <c r="AEN1" s="93"/>
      <c r="AEO1" s="93"/>
      <c r="AEP1" s="93"/>
      <c r="AEQ1" s="93"/>
      <c r="AER1" s="93"/>
      <c r="AES1" s="93"/>
      <c r="AET1" s="93"/>
      <c r="AEU1" s="93"/>
      <c r="AEV1" s="93"/>
      <c r="AEW1" s="93"/>
      <c r="AEX1" s="93"/>
      <c r="AEY1" s="93"/>
      <c r="AEZ1" s="93"/>
      <c r="AFA1" s="93"/>
      <c r="AFB1" s="93"/>
      <c r="AFC1" s="93"/>
      <c r="AFD1" s="93"/>
      <c r="AFE1" s="93"/>
      <c r="AFF1" s="93"/>
      <c r="AFG1" s="93"/>
      <c r="AFH1" s="93"/>
      <c r="AFI1" s="93"/>
      <c r="AFJ1" s="93"/>
      <c r="AFK1" s="93"/>
      <c r="AFL1" s="93"/>
      <c r="AFM1" s="93"/>
      <c r="AFN1" s="93"/>
      <c r="AFO1" s="93"/>
      <c r="AFP1" s="93"/>
      <c r="AFQ1" s="93"/>
      <c r="AFR1" s="93"/>
      <c r="AFS1" s="93"/>
      <c r="AFT1" s="93"/>
      <c r="AFU1" s="93"/>
      <c r="AFV1" s="93"/>
      <c r="AFW1" s="93"/>
      <c r="AFX1" s="93"/>
      <c r="AFY1" s="93"/>
      <c r="AFZ1" s="93"/>
      <c r="AGA1" s="93"/>
      <c r="AGB1" s="93"/>
      <c r="AGC1" s="93"/>
      <c r="AGD1" s="93"/>
      <c r="AGE1" s="93"/>
      <c r="AGF1" s="93"/>
      <c r="AGG1" s="93"/>
      <c r="AGH1" s="93"/>
      <c r="AGI1" s="93"/>
      <c r="AGJ1" s="93"/>
      <c r="AGK1" s="93"/>
      <c r="AGL1" s="93"/>
      <c r="AGM1" s="93"/>
      <c r="AGN1" s="93"/>
      <c r="AGO1" s="93"/>
      <c r="AGP1" s="93"/>
      <c r="AGQ1" s="93"/>
      <c r="AGR1" s="93"/>
      <c r="AGS1" s="93"/>
      <c r="AGT1" s="93"/>
      <c r="AGU1" s="93"/>
      <c r="AGV1" s="93"/>
      <c r="AGW1" s="93"/>
      <c r="AGX1" s="93"/>
      <c r="AGY1" s="93"/>
      <c r="AGZ1" s="93"/>
      <c r="AHA1" s="93"/>
      <c r="AHB1" s="93"/>
      <c r="AHC1" s="93"/>
      <c r="AHD1" s="93"/>
      <c r="AHE1" s="93"/>
      <c r="AHF1" s="93"/>
      <c r="AHG1" s="93"/>
      <c r="AHH1" s="93"/>
      <c r="AHI1" s="93"/>
      <c r="AHJ1" s="93"/>
      <c r="AHK1" s="93"/>
      <c r="AHL1" s="93"/>
      <c r="AHM1" s="93"/>
      <c r="AHN1" s="93"/>
      <c r="AHO1" s="93"/>
      <c r="AHP1" s="93"/>
      <c r="AHQ1" s="93"/>
      <c r="AHR1" s="93"/>
      <c r="AHS1" s="93"/>
      <c r="AHT1" s="93"/>
      <c r="AHU1" s="93"/>
      <c r="AHV1" s="93"/>
      <c r="AHW1" s="93"/>
      <c r="AHX1" s="93"/>
      <c r="AHY1" s="93"/>
      <c r="AHZ1" s="93"/>
      <c r="AIA1" s="93"/>
      <c r="AIB1" s="93"/>
      <c r="AIC1" s="93"/>
      <c r="AID1" s="93"/>
      <c r="AIE1" s="93"/>
      <c r="AIF1" s="93"/>
      <c r="AIG1" s="93"/>
      <c r="AIH1" s="93"/>
      <c r="AII1" s="93"/>
      <c r="AIJ1" s="93"/>
      <c r="AIK1" s="93"/>
      <c r="AIL1" s="93"/>
      <c r="AIM1" s="93"/>
      <c r="AIN1" s="93"/>
      <c r="AIO1" s="93"/>
      <c r="AIP1" s="93"/>
      <c r="AIQ1" s="93"/>
      <c r="AIR1" s="93"/>
      <c r="AIS1" s="93"/>
      <c r="AIT1" s="93"/>
      <c r="AIU1" s="93"/>
      <c r="AIV1" s="93"/>
      <c r="AIW1" s="93"/>
      <c r="AIX1" s="93"/>
      <c r="AIY1" s="93"/>
      <c r="AIZ1" s="93"/>
      <c r="AJA1" s="93"/>
      <c r="AJB1" s="93"/>
      <c r="AJC1" s="93"/>
      <c r="AJD1" s="93"/>
      <c r="AJE1" s="93"/>
      <c r="AJF1" s="93"/>
      <c r="AJG1" s="93"/>
      <c r="AJH1" s="93"/>
      <c r="AJI1" s="93"/>
      <c r="AJJ1" s="93"/>
      <c r="AJK1" s="93"/>
      <c r="AJL1" s="93"/>
      <c r="AJM1" s="93"/>
      <c r="AJN1" s="93"/>
      <c r="AJO1" s="93"/>
      <c r="AJP1" s="93"/>
      <c r="AJQ1" s="93"/>
      <c r="AJR1" s="93"/>
      <c r="AJS1" s="93"/>
      <c r="AJT1" s="93"/>
      <c r="AJU1" s="93"/>
      <c r="AJV1" s="93"/>
      <c r="AJW1" s="93"/>
      <c r="AJX1" s="93"/>
      <c r="AJY1" s="93"/>
      <c r="AJZ1" s="93"/>
      <c r="AKA1" s="93"/>
      <c r="AKB1" s="93"/>
      <c r="AKC1" s="93"/>
      <c r="AKD1" s="93"/>
      <c r="AKE1" s="93"/>
      <c r="AKF1" s="93"/>
      <c r="AKG1" s="93"/>
      <c r="AKH1" s="93"/>
      <c r="AKI1" s="93"/>
      <c r="AKJ1" s="93"/>
      <c r="AKK1" s="93"/>
      <c r="AKL1" s="93"/>
      <c r="AKM1" s="93"/>
      <c r="AKN1" s="93"/>
      <c r="AKO1" s="93"/>
      <c r="AKP1" s="93"/>
      <c r="AKQ1" s="93"/>
      <c r="AKR1" s="93"/>
      <c r="AKS1" s="93"/>
      <c r="AKT1" s="93"/>
      <c r="AKU1" s="93"/>
      <c r="AKV1" s="93"/>
      <c r="AKW1" s="93"/>
      <c r="AKX1" s="93"/>
      <c r="AKY1" s="93"/>
      <c r="AKZ1" s="93"/>
      <c r="ALA1" s="93"/>
      <c r="ALB1" s="93"/>
      <c r="ALC1" s="93"/>
      <c r="ALD1" s="93"/>
      <c r="ALE1" s="93"/>
      <c r="ALF1" s="93"/>
      <c r="ALG1" s="93"/>
      <c r="ALH1" s="93"/>
      <c r="ALI1" s="93"/>
      <c r="ALJ1" s="93"/>
      <c r="ALK1" s="93"/>
      <c r="ALL1" s="93"/>
      <c r="ALM1" s="93"/>
      <c r="ALN1" s="93"/>
      <c r="ALO1" s="93"/>
      <c r="ALP1" s="93"/>
      <c r="ALQ1" s="93"/>
      <c r="ALR1" s="93"/>
      <c r="ALS1" s="93"/>
      <c r="ALT1" s="93"/>
      <c r="ALU1" s="93"/>
      <c r="ALV1" s="93"/>
      <c r="ALW1" s="93"/>
      <c r="ALX1" s="93"/>
      <c r="ALY1" s="93"/>
      <c r="ALZ1" s="93"/>
      <c r="AMA1" s="93"/>
      <c r="AMB1" s="93"/>
      <c r="AMC1" s="93"/>
      <c r="AMD1" s="93"/>
      <c r="AME1" s="93"/>
      <c r="AMF1" s="93"/>
      <c r="AMG1" s="93"/>
      <c r="AMH1" s="93"/>
      <c r="AMI1" s="93"/>
      <c r="AMJ1" s="93"/>
      <c r="AMK1" s="93"/>
      <c r="AML1" s="93"/>
      <c r="AMM1" s="93"/>
      <c r="AMN1" s="93"/>
      <c r="AMO1" s="93"/>
      <c r="AMP1" s="93"/>
      <c r="AMQ1" s="93"/>
      <c r="AMR1" s="93"/>
      <c r="AMS1" s="93"/>
      <c r="AMT1" s="93"/>
      <c r="AMU1" s="93"/>
      <c r="AMV1" s="93"/>
      <c r="AMW1" s="93"/>
      <c r="AMX1" s="93"/>
      <c r="AMY1" s="93"/>
      <c r="AMZ1" s="93"/>
      <c r="ANA1" s="93"/>
      <c r="ANB1" s="93"/>
      <c r="ANC1" s="93"/>
      <c r="AND1" s="93"/>
      <c r="ANE1" s="93"/>
      <c r="ANF1" s="93"/>
      <c r="ANG1" s="93"/>
      <c r="ANH1" s="93"/>
      <c r="ANI1" s="93"/>
      <c r="ANJ1" s="93"/>
      <c r="ANK1" s="93"/>
      <c r="ANL1" s="93"/>
      <c r="ANM1" s="93"/>
      <c r="ANN1" s="93"/>
      <c r="ANO1" s="93"/>
      <c r="ANP1" s="93"/>
      <c r="ANQ1" s="93"/>
      <c r="ANR1" s="93"/>
      <c r="ANS1" s="93"/>
      <c r="ANT1" s="93"/>
      <c r="ANU1" s="93"/>
      <c r="ANV1" s="93"/>
      <c r="ANW1" s="93"/>
      <c r="ANX1" s="93"/>
      <c r="ANY1" s="93"/>
      <c r="ANZ1" s="93"/>
      <c r="AOA1" s="93"/>
      <c r="AOB1" s="93"/>
      <c r="AOC1" s="93"/>
      <c r="AOD1" s="93"/>
      <c r="AOE1" s="93"/>
      <c r="AOF1" s="93"/>
      <c r="AOG1" s="93"/>
      <c r="AOH1" s="93"/>
      <c r="AOI1" s="93"/>
      <c r="AOJ1" s="93"/>
      <c r="AOK1" s="93"/>
      <c r="AOL1" s="93"/>
      <c r="AOM1" s="93"/>
      <c r="AON1" s="93"/>
      <c r="AOO1" s="93"/>
      <c r="AOP1" s="93"/>
      <c r="AOQ1" s="93"/>
      <c r="AOR1" s="93"/>
      <c r="AOS1" s="93"/>
      <c r="AOT1" s="93"/>
      <c r="AOU1" s="93"/>
      <c r="AOV1" s="93"/>
      <c r="AOW1" s="93"/>
      <c r="AOX1" s="93"/>
      <c r="AOY1" s="93"/>
      <c r="AOZ1" s="93"/>
      <c r="APA1" s="93"/>
      <c r="APB1" s="93"/>
      <c r="APC1" s="93"/>
      <c r="APD1" s="93"/>
      <c r="APE1" s="93"/>
      <c r="APF1" s="93"/>
      <c r="APG1" s="93"/>
      <c r="APH1" s="93"/>
      <c r="API1" s="93"/>
      <c r="APJ1" s="93"/>
      <c r="APK1" s="93"/>
      <c r="APL1" s="93"/>
      <c r="APM1" s="93"/>
      <c r="APN1" s="93"/>
      <c r="APO1" s="93"/>
      <c r="APP1" s="93"/>
      <c r="APQ1" s="93"/>
      <c r="APR1" s="93"/>
      <c r="APS1" s="93"/>
      <c r="APT1" s="93"/>
      <c r="APU1" s="93"/>
      <c r="APV1" s="93"/>
      <c r="APW1" s="93"/>
      <c r="APX1" s="93"/>
      <c r="APY1" s="93"/>
      <c r="APZ1" s="93"/>
      <c r="AQA1" s="93"/>
      <c r="AQB1" s="93"/>
      <c r="AQC1" s="93"/>
      <c r="AQD1" s="93"/>
      <c r="AQE1" s="93"/>
      <c r="AQF1" s="93"/>
      <c r="AQG1" s="93"/>
      <c r="AQH1" s="93"/>
      <c r="AQI1" s="93"/>
      <c r="AQJ1" s="93"/>
      <c r="AQK1" s="93"/>
      <c r="AQL1" s="93"/>
      <c r="AQM1" s="93"/>
      <c r="AQN1" s="93"/>
      <c r="AQO1" s="93"/>
      <c r="AQP1" s="93"/>
      <c r="AQQ1" s="93"/>
      <c r="AQR1" s="93"/>
      <c r="AQS1" s="93"/>
      <c r="AQT1" s="93"/>
      <c r="AQU1" s="93"/>
      <c r="AQV1" s="93"/>
      <c r="AQW1" s="93"/>
      <c r="AQX1" s="93"/>
      <c r="AQY1" s="93"/>
      <c r="AQZ1" s="93"/>
      <c r="ARA1" s="93"/>
      <c r="ARB1" s="93"/>
      <c r="ARC1" s="93"/>
      <c r="ARD1" s="93"/>
      <c r="ARE1" s="93"/>
      <c r="ARF1" s="93"/>
      <c r="ARG1" s="93"/>
      <c r="ARH1" s="93"/>
      <c r="ARI1" s="93"/>
      <c r="ARJ1" s="93"/>
      <c r="ARK1" s="93"/>
      <c r="ARL1" s="93"/>
      <c r="ARM1" s="93"/>
      <c r="ARN1" s="93"/>
      <c r="ARO1" s="93"/>
      <c r="ARP1" s="93"/>
      <c r="ARQ1" s="93"/>
      <c r="ARR1" s="93"/>
      <c r="ARS1" s="93"/>
      <c r="ART1" s="93"/>
      <c r="ARU1" s="93"/>
      <c r="ARV1" s="93"/>
      <c r="ARW1" s="93"/>
      <c r="ARX1" s="93"/>
      <c r="ARY1" s="93"/>
      <c r="ARZ1" s="93"/>
      <c r="ASA1" s="93"/>
      <c r="ASB1" s="93"/>
      <c r="ASC1" s="93"/>
      <c r="ASD1" s="93"/>
      <c r="ASE1" s="93"/>
      <c r="ASF1" s="93"/>
      <c r="ASG1" s="93"/>
      <c r="ASH1" s="93"/>
      <c r="ASI1" s="93"/>
      <c r="ASJ1" s="93"/>
      <c r="ASK1" s="93"/>
      <c r="ASL1" s="93"/>
      <c r="ASM1" s="93"/>
      <c r="ASN1" s="93"/>
      <c r="ASO1" s="93"/>
      <c r="ASP1" s="93"/>
      <c r="ASQ1" s="93"/>
      <c r="ASR1" s="93"/>
      <c r="ASS1" s="93"/>
      <c r="AST1" s="93"/>
      <c r="ASU1" s="93"/>
      <c r="ASV1" s="93"/>
      <c r="ASW1" s="93"/>
      <c r="ASX1" s="93"/>
      <c r="ASY1" s="93"/>
      <c r="ASZ1" s="93"/>
      <c r="ATA1" s="93"/>
      <c r="ATB1" s="93"/>
      <c r="ATC1" s="93"/>
      <c r="ATD1" s="93"/>
      <c r="ATE1" s="93"/>
      <c r="ATF1" s="93"/>
      <c r="ATG1" s="93"/>
      <c r="ATH1" s="93"/>
      <c r="ATI1" s="93"/>
      <c r="ATJ1" s="93"/>
      <c r="ATK1" s="93"/>
      <c r="ATL1" s="93"/>
      <c r="ATM1" s="93"/>
      <c r="ATN1" s="93"/>
      <c r="ATO1" s="93"/>
      <c r="ATP1" s="93"/>
      <c r="ATQ1" s="93"/>
      <c r="ATR1" s="93"/>
      <c r="ATS1" s="93"/>
      <c r="ATT1" s="93"/>
      <c r="ATU1" s="93"/>
      <c r="ATV1" s="93"/>
      <c r="ATW1" s="93"/>
      <c r="ATX1" s="93"/>
      <c r="ATY1" s="93"/>
      <c r="ATZ1" s="93"/>
      <c r="AUA1" s="93"/>
      <c r="AUB1" s="93"/>
      <c r="AUC1" s="93"/>
      <c r="AUD1" s="93"/>
      <c r="AUE1" s="93"/>
      <c r="AUF1" s="93"/>
      <c r="AUG1" s="93"/>
      <c r="AUH1" s="93"/>
      <c r="AUI1" s="93"/>
      <c r="AUJ1" s="93"/>
      <c r="AUK1" s="93"/>
      <c r="AUL1" s="93"/>
      <c r="AUM1" s="93"/>
      <c r="AUN1" s="93"/>
      <c r="AUO1" s="93"/>
      <c r="AUP1" s="93"/>
      <c r="AUQ1" s="93"/>
      <c r="AUR1" s="93"/>
      <c r="AUS1" s="93"/>
      <c r="AUT1" s="93"/>
      <c r="AUU1" s="93"/>
      <c r="AUV1" s="93"/>
      <c r="AUW1" s="93"/>
      <c r="AUX1" s="93"/>
      <c r="AUY1" s="93"/>
      <c r="AUZ1" s="93"/>
      <c r="AVA1" s="93"/>
      <c r="AVB1" s="93"/>
      <c r="AVC1" s="93"/>
      <c r="AVD1" s="93"/>
      <c r="AVE1" s="93"/>
      <c r="AVF1" s="93"/>
      <c r="AVG1" s="93"/>
      <c r="AVH1" s="93"/>
      <c r="AVI1" s="93"/>
      <c r="AVJ1" s="93"/>
      <c r="AVK1" s="93"/>
      <c r="AVL1" s="93"/>
      <c r="AVM1" s="93"/>
      <c r="AVN1" s="93"/>
      <c r="AVO1" s="93"/>
      <c r="AVP1" s="93"/>
      <c r="AVQ1" s="93"/>
      <c r="AVR1" s="93"/>
      <c r="AVS1" s="93"/>
      <c r="AVT1" s="93"/>
      <c r="AVU1" s="93"/>
      <c r="AVV1" s="93"/>
      <c r="AVW1" s="93"/>
      <c r="AVX1" s="93"/>
      <c r="AVY1" s="93"/>
      <c r="AVZ1" s="93"/>
      <c r="AWA1" s="93"/>
      <c r="AWB1" s="93"/>
      <c r="AWC1" s="93"/>
      <c r="AWD1" s="93"/>
      <c r="AWE1" s="93"/>
      <c r="AWF1" s="93"/>
      <c r="AWG1" s="93"/>
      <c r="AWH1" s="93"/>
      <c r="AWI1" s="93"/>
      <c r="AWJ1" s="93"/>
      <c r="AWK1" s="93"/>
      <c r="AWL1" s="93"/>
      <c r="AWM1" s="93"/>
      <c r="AWN1" s="93"/>
      <c r="AWO1" s="93"/>
      <c r="AWP1" s="93"/>
      <c r="AWQ1" s="93"/>
      <c r="AWR1" s="93"/>
      <c r="AWS1" s="93"/>
      <c r="AWT1" s="93"/>
      <c r="AWU1" s="93"/>
      <c r="AWV1" s="93"/>
      <c r="AWW1" s="93"/>
      <c r="AWX1" s="93"/>
      <c r="AWY1" s="93"/>
      <c r="AWZ1" s="93"/>
      <c r="AXA1" s="93"/>
      <c r="AXB1" s="93"/>
      <c r="AXC1" s="93"/>
      <c r="AXD1" s="93"/>
      <c r="AXE1" s="93"/>
      <c r="AXF1" s="93"/>
      <c r="AXG1" s="93"/>
      <c r="AXH1" s="93"/>
      <c r="AXI1" s="93"/>
      <c r="AXJ1" s="93"/>
      <c r="AXK1" s="93"/>
      <c r="AXL1" s="93"/>
      <c r="AXM1" s="93"/>
      <c r="AXN1" s="93"/>
      <c r="AXO1" s="93"/>
      <c r="AXP1" s="93"/>
      <c r="AXQ1" s="93"/>
      <c r="AXR1" s="93"/>
      <c r="AXS1" s="93"/>
      <c r="AXT1" s="93"/>
      <c r="AXU1" s="93"/>
      <c r="AXV1" s="93"/>
      <c r="AXW1" s="93"/>
      <c r="AXX1" s="93"/>
      <c r="AXY1" s="93"/>
      <c r="AXZ1" s="93"/>
      <c r="AYA1" s="93"/>
      <c r="AYB1" s="93"/>
      <c r="AYC1" s="93"/>
      <c r="AYD1" s="93"/>
      <c r="AYE1" s="93"/>
      <c r="AYF1" s="93"/>
      <c r="AYG1" s="93"/>
      <c r="AYH1" s="93"/>
      <c r="AYI1" s="93"/>
      <c r="AYJ1" s="93"/>
      <c r="AYK1" s="93"/>
      <c r="AYL1" s="93"/>
      <c r="AYM1" s="93"/>
      <c r="AYN1" s="93"/>
      <c r="AYO1" s="93"/>
      <c r="AYP1" s="93"/>
      <c r="AYQ1" s="93"/>
      <c r="AYR1" s="93"/>
      <c r="AYS1" s="93"/>
      <c r="AYT1" s="93"/>
      <c r="AYU1" s="93"/>
      <c r="AYV1" s="93"/>
      <c r="AYW1" s="93"/>
      <c r="AYX1" s="93"/>
      <c r="AYY1" s="93"/>
      <c r="AYZ1" s="93"/>
      <c r="AZA1" s="93"/>
      <c r="AZB1" s="93"/>
      <c r="AZC1" s="93"/>
      <c r="AZD1" s="93"/>
      <c r="AZE1" s="93"/>
      <c r="AZF1" s="93"/>
      <c r="AZG1" s="93"/>
      <c r="AZH1" s="93"/>
      <c r="AZI1" s="93"/>
      <c r="AZJ1" s="93"/>
      <c r="AZK1" s="93"/>
      <c r="AZL1" s="93"/>
      <c r="AZM1" s="93"/>
      <c r="AZN1" s="93"/>
      <c r="AZO1" s="93"/>
      <c r="AZP1" s="93"/>
      <c r="AZQ1" s="93"/>
      <c r="AZR1" s="93"/>
      <c r="AZS1" s="93"/>
      <c r="AZT1" s="93"/>
      <c r="AZU1" s="93"/>
      <c r="AZV1" s="93"/>
      <c r="AZW1" s="93"/>
      <c r="AZX1" s="93"/>
      <c r="AZY1" s="93"/>
      <c r="AZZ1" s="93"/>
      <c r="BAA1" s="93"/>
      <c r="BAB1" s="93"/>
      <c r="BAC1" s="93"/>
      <c r="BAD1" s="93"/>
      <c r="BAE1" s="93"/>
      <c r="BAF1" s="93"/>
      <c r="BAG1" s="93"/>
      <c r="BAH1" s="93"/>
      <c r="BAI1" s="93"/>
      <c r="BAJ1" s="93"/>
      <c r="BAK1" s="93"/>
      <c r="BAL1" s="93"/>
      <c r="BAM1" s="93"/>
      <c r="BAN1" s="93"/>
      <c r="BAO1" s="93"/>
      <c r="BAP1" s="93"/>
      <c r="BAQ1" s="93"/>
      <c r="BAR1" s="93"/>
      <c r="BAS1" s="93"/>
      <c r="BAT1" s="93"/>
      <c r="BAU1" s="93"/>
      <c r="BAV1" s="93"/>
      <c r="BAW1" s="93"/>
      <c r="BAX1" s="93"/>
      <c r="BAY1" s="93"/>
      <c r="BAZ1" s="93"/>
      <c r="BBA1" s="93"/>
      <c r="BBB1" s="93"/>
      <c r="BBC1" s="93"/>
      <c r="BBD1" s="93"/>
      <c r="BBE1" s="93"/>
      <c r="BBF1" s="93"/>
      <c r="BBG1" s="93"/>
      <c r="BBH1" s="93"/>
      <c r="BBI1" s="93"/>
      <c r="BBJ1" s="93"/>
      <c r="BBK1" s="93"/>
      <c r="BBL1" s="93"/>
      <c r="BBM1" s="93"/>
      <c r="BBN1" s="93"/>
      <c r="BBO1" s="93"/>
      <c r="BBP1" s="93"/>
      <c r="BBQ1" s="93"/>
      <c r="BBR1" s="93"/>
      <c r="BBS1" s="93"/>
      <c r="BBT1" s="93"/>
      <c r="BBU1" s="93"/>
      <c r="BBV1" s="93"/>
      <c r="BBW1" s="93"/>
      <c r="BBX1" s="93"/>
      <c r="BBY1" s="93"/>
      <c r="BBZ1" s="93"/>
      <c r="BCA1" s="93"/>
      <c r="BCB1" s="93"/>
      <c r="BCC1" s="93"/>
      <c r="BCD1" s="93"/>
      <c r="BCE1" s="93"/>
      <c r="BCF1" s="93"/>
      <c r="BCG1" s="93"/>
      <c r="BCH1" s="93"/>
      <c r="BCI1" s="93"/>
      <c r="BCJ1" s="93"/>
      <c r="BCK1" s="93"/>
      <c r="BCL1" s="93"/>
      <c r="BCM1" s="93"/>
      <c r="BCN1" s="93"/>
      <c r="BCO1" s="93"/>
      <c r="BCP1" s="93"/>
      <c r="BCQ1" s="93"/>
      <c r="BCR1" s="93"/>
      <c r="BCS1" s="93"/>
      <c r="BCT1" s="93"/>
      <c r="BCU1" s="93"/>
      <c r="BCV1" s="93"/>
      <c r="BCW1" s="93"/>
      <c r="BCX1" s="93"/>
      <c r="BCY1" s="93"/>
      <c r="BCZ1" s="93"/>
      <c r="BDA1" s="93"/>
      <c r="BDB1" s="93"/>
      <c r="BDC1" s="93"/>
      <c r="BDD1" s="93"/>
      <c r="BDE1" s="93"/>
      <c r="BDF1" s="93"/>
      <c r="BDG1" s="93"/>
      <c r="BDH1" s="93"/>
      <c r="BDI1" s="93"/>
      <c r="BDJ1" s="93"/>
      <c r="BDK1" s="93"/>
      <c r="BDL1" s="93"/>
      <c r="BDM1" s="93"/>
      <c r="BDN1" s="93"/>
      <c r="BDO1" s="93"/>
      <c r="BDP1" s="93"/>
      <c r="BDQ1" s="93"/>
      <c r="BDR1" s="93"/>
      <c r="BDS1" s="93"/>
      <c r="BDT1" s="93"/>
      <c r="BDU1" s="93"/>
      <c r="BDV1" s="93"/>
      <c r="BDW1" s="93"/>
      <c r="BDX1" s="93"/>
      <c r="BDY1" s="93"/>
      <c r="BDZ1" s="93"/>
      <c r="BEA1" s="93"/>
      <c r="BEB1" s="93"/>
      <c r="BEC1" s="93"/>
      <c r="BED1" s="93"/>
      <c r="BEE1" s="93"/>
      <c r="BEF1" s="93"/>
      <c r="BEG1" s="93"/>
      <c r="BEH1" s="93"/>
      <c r="BEI1" s="93"/>
      <c r="BEJ1" s="93"/>
      <c r="BEK1" s="93"/>
      <c r="BEL1" s="93"/>
      <c r="BEM1" s="93"/>
      <c r="BEN1" s="93"/>
      <c r="BEO1" s="93"/>
      <c r="BEP1" s="93"/>
      <c r="BEQ1" s="93"/>
      <c r="BER1" s="93"/>
      <c r="BES1" s="93"/>
      <c r="BET1" s="93"/>
      <c r="BEU1" s="93"/>
      <c r="BEV1" s="93"/>
      <c r="BEW1" s="93"/>
      <c r="BEX1" s="93"/>
      <c r="BEY1" s="93"/>
      <c r="BEZ1" s="93"/>
      <c r="BFA1" s="93"/>
      <c r="BFB1" s="93"/>
      <c r="BFC1" s="93"/>
      <c r="BFD1" s="93"/>
      <c r="BFE1" s="93"/>
      <c r="BFF1" s="93"/>
      <c r="BFG1" s="93"/>
      <c r="BFH1" s="93"/>
      <c r="BFI1" s="93"/>
      <c r="BFJ1" s="93"/>
      <c r="BFK1" s="93"/>
      <c r="BFL1" s="93"/>
      <c r="BFM1" s="93"/>
      <c r="BFN1" s="93"/>
      <c r="BFO1" s="93"/>
      <c r="BFP1" s="93"/>
      <c r="BFQ1" s="93"/>
      <c r="BFR1" s="93"/>
      <c r="BFS1" s="93"/>
      <c r="BFT1" s="93"/>
      <c r="BFU1" s="93"/>
      <c r="BFV1" s="93"/>
      <c r="BFW1" s="93"/>
      <c r="BFX1" s="93"/>
      <c r="BFY1" s="93"/>
      <c r="BFZ1" s="93"/>
      <c r="BGA1" s="93"/>
      <c r="BGB1" s="93"/>
      <c r="BGC1" s="93"/>
      <c r="BGD1" s="93"/>
      <c r="BGE1" s="93"/>
      <c r="BGF1" s="93"/>
      <c r="BGG1" s="93"/>
      <c r="BGH1" s="93"/>
      <c r="BGI1" s="93"/>
      <c r="BGJ1" s="93"/>
      <c r="BGK1" s="93"/>
      <c r="BGL1" s="93"/>
      <c r="BGM1" s="93"/>
      <c r="BGN1" s="93"/>
      <c r="BGO1" s="93"/>
      <c r="BGP1" s="93"/>
      <c r="BGQ1" s="93"/>
      <c r="BGR1" s="93"/>
      <c r="BGS1" s="93"/>
      <c r="BGT1" s="93"/>
      <c r="BGU1" s="93"/>
      <c r="BGV1" s="93"/>
      <c r="BGW1" s="93"/>
      <c r="BGX1" s="93"/>
      <c r="BGY1" s="93"/>
      <c r="BGZ1" s="93"/>
      <c r="BHA1" s="93"/>
      <c r="BHB1" s="93"/>
      <c r="BHC1" s="93"/>
      <c r="BHD1" s="93"/>
      <c r="BHE1" s="93"/>
      <c r="BHF1" s="93"/>
      <c r="BHG1" s="93"/>
      <c r="BHH1" s="93"/>
      <c r="BHI1" s="93"/>
      <c r="BHJ1" s="93"/>
      <c r="BHK1" s="93"/>
      <c r="BHL1" s="93"/>
      <c r="BHM1" s="93"/>
      <c r="BHN1" s="93"/>
      <c r="BHO1" s="93"/>
      <c r="BHP1" s="93"/>
      <c r="BHQ1" s="93"/>
      <c r="BHR1" s="93"/>
      <c r="BHS1" s="93"/>
      <c r="BHT1" s="93"/>
      <c r="BHU1" s="93"/>
      <c r="BHV1" s="93"/>
      <c r="BHW1" s="93"/>
      <c r="BHX1" s="93"/>
      <c r="BHY1" s="93"/>
      <c r="BHZ1" s="93"/>
      <c r="BIA1" s="93"/>
      <c r="BIB1" s="93"/>
      <c r="BIC1" s="93"/>
      <c r="BID1" s="93"/>
      <c r="BIE1" s="93"/>
      <c r="BIF1" s="93"/>
      <c r="BIG1" s="93"/>
      <c r="BIH1" s="93"/>
    </row>
    <row r="2" spans="1:1594" s="33" customFormat="1" ht="30" customHeight="1">
      <c r="C2" s="34"/>
      <c r="D2" s="35"/>
      <c r="E2" s="35"/>
      <c r="F2" s="35"/>
      <c r="G2" s="35"/>
      <c r="H2" s="36"/>
      <c r="I2" s="36"/>
      <c r="J2" s="36"/>
      <c r="K2" s="36"/>
      <c r="L2" s="36"/>
      <c r="M2" s="36"/>
      <c r="N2" s="36"/>
      <c r="O2" s="36"/>
      <c r="P2" s="36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  <c r="AL2" s="94"/>
      <c r="AM2" s="94"/>
      <c r="AN2" s="94"/>
      <c r="AO2" s="94"/>
      <c r="AP2" s="94"/>
      <c r="AQ2" s="94"/>
      <c r="AR2" s="94"/>
      <c r="AS2" s="94"/>
      <c r="AT2" s="94"/>
      <c r="AU2" s="94"/>
      <c r="AV2" s="94"/>
      <c r="AW2" s="94"/>
      <c r="AX2" s="94"/>
      <c r="AY2" s="94"/>
      <c r="AZ2" s="94"/>
      <c r="BA2" s="94"/>
      <c r="BB2" s="94"/>
      <c r="BC2" s="94"/>
      <c r="BD2" s="94"/>
      <c r="BE2" s="94"/>
      <c r="BF2" s="94"/>
      <c r="BG2" s="94"/>
      <c r="BH2" s="94"/>
      <c r="BI2" s="94"/>
      <c r="BJ2" s="94"/>
      <c r="BK2" s="94"/>
      <c r="BL2" s="94"/>
      <c r="BM2" s="94"/>
      <c r="BN2" s="94"/>
      <c r="BO2" s="94"/>
      <c r="BP2" s="94"/>
      <c r="BQ2" s="94"/>
      <c r="BR2" s="94"/>
      <c r="BS2" s="94"/>
      <c r="BT2" s="94"/>
      <c r="BU2" s="94"/>
      <c r="BV2" s="94"/>
      <c r="BW2" s="94"/>
      <c r="BX2" s="94"/>
      <c r="BY2" s="94"/>
      <c r="BZ2" s="94"/>
      <c r="CA2" s="94"/>
      <c r="CB2" s="94"/>
      <c r="CC2" s="94"/>
      <c r="CD2" s="94"/>
      <c r="CE2" s="94"/>
      <c r="CF2" s="94"/>
      <c r="CG2" s="94"/>
      <c r="CH2" s="94"/>
      <c r="CI2" s="94"/>
      <c r="CJ2" s="94"/>
      <c r="CK2" s="94"/>
      <c r="CL2" s="94"/>
      <c r="CM2" s="94"/>
      <c r="CN2" s="94"/>
      <c r="CO2" s="94"/>
      <c r="CP2" s="94"/>
      <c r="CQ2" s="94"/>
      <c r="CR2" s="94"/>
      <c r="CS2" s="94"/>
      <c r="CT2" s="94"/>
      <c r="CU2" s="94"/>
      <c r="CV2" s="94"/>
      <c r="CW2" s="94"/>
      <c r="CX2" s="94"/>
      <c r="CY2" s="94"/>
      <c r="CZ2" s="94"/>
      <c r="DA2" s="94"/>
      <c r="DB2" s="94"/>
      <c r="DC2" s="94"/>
      <c r="DD2" s="94"/>
      <c r="DE2" s="94"/>
      <c r="DF2" s="94"/>
      <c r="DG2" s="94"/>
      <c r="DH2" s="94"/>
      <c r="DI2" s="94"/>
      <c r="DJ2" s="94"/>
      <c r="DK2" s="94"/>
      <c r="DL2" s="94"/>
      <c r="DM2" s="94"/>
      <c r="DN2" s="94"/>
      <c r="DO2" s="94"/>
      <c r="DP2" s="94"/>
      <c r="DQ2" s="94"/>
      <c r="DR2" s="94"/>
      <c r="DS2" s="94"/>
      <c r="DT2" s="94"/>
      <c r="DU2" s="94"/>
      <c r="DV2" s="94"/>
      <c r="DW2" s="94"/>
      <c r="DX2" s="94"/>
      <c r="DY2" s="94"/>
      <c r="DZ2" s="94"/>
      <c r="EA2" s="94"/>
      <c r="EB2" s="94"/>
      <c r="EC2" s="94"/>
      <c r="ED2" s="94"/>
      <c r="EE2" s="94"/>
      <c r="EF2" s="94"/>
      <c r="EG2" s="94"/>
      <c r="EH2" s="94"/>
      <c r="EI2" s="94"/>
      <c r="EJ2" s="94"/>
      <c r="EK2" s="94"/>
      <c r="EL2" s="94"/>
      <c r="EM2" s="94"/>
      <c r="EN2" s="94"/>
      <c r="EO2" s="94"/>
      <c r="EP2" s="94"/>
      <c r="EQ2" s="94"/>
      <c r="ER2" s="94"/>
      <c r="ES2" s="94"/>
      <c r="ET2" s="94"/>
      <c r="EU2" s="94"/>
      <c r="EV2" s="94"/>
      <c r="EW2" s="94"/>
      <c r="EX2" s="94"/>
      <c r="EY2" s="94"/>
      <c r="EZ2" s="94"/>
      <c r="FA2" s="94"/>
      <c r="FB2" s="94"/>
      <c r="FC2" s="94"/>
      <c r="FD2" s="94"/>
      <c r="FE2" s="94"/>
      <c r="FF2" s="94"/>
      <c r="FG2" s="94"/>
      <c r="FH2" s="94"/>
      <c r="FI2" s="94"/>
      <c r="FJ2" s="94"/>
      <c r="FK2" s="94"/>
      <c r="FL2" s="94"/>
      <c r="FM2" s="94"/>
      <c r="FN2" s="94"/>
      <c r="FO2" s="94"/>
      <c r="FP2" s="94"/>
      <c r="FQ2" s="94"/>
      <c r="FR2" s="94"/>
      <c r="FS2" s="94"/>
      <c r="FT2" s="94"/>
      <c r="FU2" s="94"/>
      <c r="FV2" s="94"/>
      <c r="FW2" s="94"/>
      <c r="FX2" s="94"/>
      <c r="FY2" s="94"/>
      <c r="FZ2" s="94"/>
      <c r="GA2" s="94"/>
      <c r="GB2" s="94"/>
      <c r="GC2" s="94"/>
      <c r="GD2" s="94"/>
      <c r="GE2" s="94"/>
      <c r="GF2" s="94"/>
      <c r="GG2" s="94"/>
      <c r="GH2" s="94"/>
      <c r="GI2" s="94"/>
      <c r="GJ2" s="94"/>
      <c r="GK2" s="94"/>
      <c r="GL2" s="94"/>
      <c r="GM2" s="94"/>
      <c r="GN2" s="94"/>
      <c r="GO2" s="94"/>
      <c r="GP2" s="94"/>
      <c r="GQ2" s="94"/>
      <c r="GR2" s="94"/>
      <c r="GS2" s="94"/>
      <c r="GT2" s="94"/>
      <c r="GU2" s="94"/>
      <c r="GV2" s="94"/>
      <c r="GW2" s="94"/>
      <c r="GX2" s="94"/>
      <c r="GY2" s="94"/>
      <c r="GZ2" s="94"/>
      <c r="HA2" s="94"/>
      <c r="HB2" s="94"/>
      <c r="HC2" s="94"/>
      <c r="HD2" s="94"/>
      <c r="HE2" s="94"/>
      <c r="HF2" s="94"/>
      <c r="HG2" s="94"/>
      <c r="HH2" s="94"/>
      <c r="HI2" s="94"/>
      <c r="HJ2" s="94"/>
      <c r="HK2" s="94"/>
      <c r="HL2" s="94"/>
      <c r="HM2" s="94"/>
      <c r="HN2" s="94"/>
      <c r="HO2" s="94"/>
      <c r="HP2" s="94"/>
      <c r="HQ2" s="94"/>
      <c r="HR2" s="94"/>
      <c r="HS2" s="94"/>
      <c r="HT2" s="94"/>
      <c r="HU2" s="94"/>
      <c r="HV2" s="94"/>
      <c r="HW2" s="94"/>
      <c r="HX2" s="94"/>
      <c r="HY2" s="94"/>
      <c r="HZ2" s="94"/>
      <c r="IA2" s="94"/>
      <c r="IB2" s="94"/>
      <c r="IC2" s="94"/>
      <c r="ID2" s="94"/>
      <c r="IE2" s="94"/>
      <c r="IF2" s="94"/>
      <c r="IG2" s="94"/>
      <c r="IH2" s="94"/>
      <c r="II2" s="94"/>
      <c r="IJ2" s="94"/>
      <c r="IK2" s="94"/>
      <c r="IL2" s="94"/>
      <c r="IM2" s="94"/>
      <c r="IN2" s="94"/>
      <c r="IO2" s="94"/>
      <c r="IP2" s="94"/>
      <c r="IQ2" s="94"/>
      <c r="IR2" s="94"/>
      <c r="IS2" s="94"/>
      <c r="IT2" s="94"/>
      <c r="IU2" s="94"/>
      <c r="IV2" s="94"/>
      <c r="IW2" s="94"/>
      <c r="IX2" s="94"/>
      <c r="IY2" s="94"/>
      <c r="IZ2" s="94"/>
      <c r="JA2" s="94"/>
      <c r="JB2" s="94"/>
      <c r="JC2" s="94"/>
      <c r="JD2" s="94"/>
      <c r="JE2" s="94"/>
      <c r="JF2" s="94"/>
      <c r="JG2" s="94"/>
      <c r="JH2" s="94"/>
      <c r="JI2" s="94"/>
      <c r="JJ2" s="94"/>
      <c r="JK2" s="94"/>
      <c r="JL2" s="94"/>
      <c r="JM2" s="94"/>
      <c r="JN2" s="94"/>
      <c r="JO2" s="94"/>
      <c r="JP2" s="94"/>
      <c r="JQ2" s="94"/>
      <c r="JR2" s="94"/>
      <c r="JS2" s="94"/>
      <c r="JT2" s="94"/>
      <c r="JU2" s="94"/>
      <c r="JV2" s="94"/>
      <c r="JW2" s="94"/>
      <c r="JX2" s="94"/>
      <c r="JY2" s="94"/>
      <c r="JZ2" s="94"/>
      <c r="KA2" s="94"/>
      <c r="KB2" s="94"/>
      <c r="KC2" s="94"/>
      <c r="KD2" s="94"/>
      <c r="KE2" s="94"/>
      <c r="KF2" s="94"/>
      <c r="KG2" s="94"/>
      <c r="KH2" s="94"/>
      <c r="KI2" s="94"/>
      <c r="KJ2" s="94"/>
      <c r="KK2" s="94"/>
      <c r="KL2" s="94"/>
      <c r="KM2" s="94"/>
      <c r="KN2" s="94"/>
      <c r="KO2" s="94"/>
      <c r="KP2" s="94"/>
      <c r="KQ2" s="94"/>
      <c r="KR2" s="94"/>
      <c r="KS2" s="94"/>
      <c r="KT2" s="94"/>
      <c r="KU2" s="94"/>
      <c r="KV2" s="94"/>
      <c r="KW2" s="94"/>
      <c r="KX2" s="94"/>
      <c r="KY2" s="94"/>
      <c r="KZ2" s="94"/>
      <c r="LA2" s="94"/>
      <c r="LB2" s="94"/>
      <c r="LC2" s="94"/>
      <c r="LD2" s="94"/>
      <c r="LE2" s="94"/>
      <c r="LF2" s="94"/>
      <c r="LG2" s="94"/>
      <c r="LH2" s="94"/>
      <c r="LI2" s="94"/>
      <c r="LJ2" s="94"/>
      <c r="LK2" s="94"/>
      <c r="LL2" s="94"/>
      <c r="LM2" s="94"/>
      <c r="LN2" s="94"/>
      <c r="LO2" s="94"/>
      <c r="LP2" s="94"/>
      <c r="LQ2" s="94"/>
      <c r="LR2" s="94"/>
      <c r="LS2" s="94"/>
      <c r="LT2" s="94"/>
      <c r="LU2" s="94"/>
      <c r="LV2" s="94"/>
      <c r="LW2" s="94"/>
      <c r="LX2" s="94"/>
      <c r="LY2" s="94"/>
      <c r="LZ2" s="94"/>
      <c r="MA2" s="94"/>
      <c r="MB2" s="94"/>
      <c r="MC2" s="94"/>
      <c r="MD2" s="94"/>
      <c r="ME2" s="94"/>
      <c r="MF2" s="94"/>
      <c r="MG2" s="94"/>
      <c r="MH2" s="94"/>
      <c r="MI2" s="94"/>
      <c r="MJ2" s="94"/>
      <c r="MK2" s="94"/>
      <c r="ML2" s="94"/>
      <c r="MM2" s="94"/>
      <c r="MN2" s="94"/>
      <c r="MO2" s="94"/>
      <c r="MP2" s="94"/>
      <c r="MQ2" s="94"/>
      <c r="MR2" s="94"/>
      <c r="MS2" s="94"/>
      <c r="MT2" s="94"/>
      <c r="MU2" s="94"/>
      <c r="MV2" s="94"/>
      <c r="MW2" s="94"/>
      <c r="MX2" s="94"/>
      <c r="MY2" s="94"/>
      <c r="MZ2" s="94"/>
      <c r="NA2" s="94"/>
      <c r="NB2" s="94"/>
      <c r="NC2" s="94"/>
      <c r="ND2" s="94"/>
      <c r="NE2" s="94"/>
      <c r="NF2" s="94"/>
      <c r="NG2" s="94"/>
      <c r="NH2" s="94"/>
      <c r="NI2" s="94"/>
      <c r="NJ2" s="94"/>
      <c r="NK2" s="94"/>
      <c r="NL2" s="94"/>
      <c r="NM2" s="94"/>
      <c r="NN2" s="94"/>
      <c r="NO2" s="94"/>
      <c r="NP2" s="94"/>
      <c r="NQ2" s="94"/>
      <c r="NR2" s="94"/>
      <c r="NS2" s="94"/>
      <c r="NT2" s="94"/>
      <c r="NU2" s="94"/>
      <c r="NV2" s="94"/>
      <c r="NW2" s="94"/>
      <c r="NX2" s="94"/>
      <c r="NY2" s="94"/>
      <c r="NZ2" s="94"/>
      <c r="OA2" s="94"/>
      <c r="OB2" s="94"/>
      <c r="OC2" s="94"/>
      <c r="OD2" s="94"/>
      <c r="OE2" s="94"/>
      <c r="OF2" s="94"/>
      <c r="OG2" s="94"/>
      <c r="OH2" s="94"/>
      <c r="OI2" s="94"/>
      <c r="OJ2" s="94"/>
      <c r="OK2" s="94"/>
      <c r="OL2" s="94"/>
      <c r="OM2" s="94"/>
      <c r="ON2" s="94"/>
      <c r="OO2" s="94"/>
      <c r="OP2" s="94"/>
      <c r="OQ2" s="94"/>
      <c r="OR2" s="94"/>
      <c r="OS2" s="94"/>
      <c r="OT2" s="94"/>
      <c r="OU2" s="94"/>
      <c r="OV2" s="94"/>
      <c r="OW2" s="94"/>
      <c r="OX2" s="94"/>
      <c r="OY2" s="94"/>
      <c r="OZ2" s="94"/>
      <c r="PA2" s="94"/>
      <c r="PB2" s="94"/>
      <c r="PC2" s="94"/>
      <c r="PD2" s="94"/>
      <c r="PE2" s="94"/>
      <c r="PF2" s="94"/>
      <c r="PG2" s="94"/>
      <c r="PH2" s="94"/>
      <c r="PI2" s="94"/>
      <c r="PJ2" s="94"/>
      <c r="PK2" s="94"/>
      <c r="PL2" s="94"/>
      <c r="PM2" s="94"/>
      <c r="PN2" s="94"/>
      <c r="PO2" s="94"/>
      <c r="PP2" s="94"/>
      <c r="PQ2" s="94"/>
      <c r="PR2" s="94"/>
      <c r="PS2" s="94"/>
      <c r="PT2" s="94"/>
      <c r="PU2" s="94"/>
      <c r="PV2" s="94"/>
      <c r="PW2" s="94"/>
      <c r="PX2" s="94"/>
      <c r="PY2" s="94"/>
      <c r="PZ2" s="94"/>
      <c r="QA2" s="94"/>
      <c r="QB2" s="94"/>
      <c r="QC2" s="94"/>
      <c r="QD2" s="94"/>
      <c r="QE2" s="94"/>
      <c r="QF2" s="94"/>
      <c r="QG2" s="94"/>
      <c r="QH2" s="94"/>
      <c r="QI2" s="94"/>
      <c r="QJ2" s="94"/>
      <c r="QK2" s="94"/>
      <c r="QL2" s="94"/>
      <c r="QM2" s="94"/>
      <c r="QN2" s="94"/>
      <c r="QO2" s="94"/>
      <c r="QP2" s="94"/>
      <c r="QQ2" s="94"/>
      <c r="QR2" s="94"/>
      <c r="QS2" s="94"/>
      <c r="QT2" s="94"/>
      <c r="QU2" s="94"/>
      <c r="QV2" s="94"/>
      <c r="QW2" s="94"/>
      <c r="QX2" s="94"/>
      <c r="QY2" s="94"/>
      <c r="QZ2" s="94"/>
      <c r="RA2" s="94"/>
      <c r="RB2" s="94"/>
      <c r="RC2" s="94"/>
      <c r="RD2" s="94"/>
      <c r="RE2" s="94"/>
      <c r="RF2" s="94"/>
      <c r="RG2" s="94"/>
      <c r="RH2" s="94"/>
      <c r="RI2" s="94"/>
      <c r="RJ2" s="94"/>
      <c r="RK2" s="94"/>
      <c r="RL2" s="94"/>
      <c r="RM2" s="94"/>
      <c r="RN2" s="94"/>
      <c r="RO2" s="94"/>
      <c r="RP2" s="94"/>
      <c r="RQ2" s="94"/>
      <c r="RR2" s="94"/>
      <c r="RS2" s="94"/>
      <c r="RT2" s="94"/>
      <c r="RU2" s="94"/>
      <c r="RV2" s="94"/>
      <c r="RW2" s="94"/>
      <c r="RX2" s="94"/>
      <c r="RY2" s="94"/>
      <c r="RZ2" s="94"/>
      <c r="SA2" s="94"/>
      <c r="SB2" s="94"/>
      <c r="SC2" s="94"/>
      <c r="SD2" s="94"/>
      <c r="SE2" s="94"/>
      <c r="SF2" s="94"/>
      <c r="SG2" s="94"/>
      <c r="SH2" s="94"/>
      <c r="SI2" s="94"/>
      <c r="SJ2" s="94"/>
      <c r="SK2" s="94"/>
      <c r="SL2" s="94"/>
      <c r="SM2" s="94"/>
      <c r="SN2" s="94"/>
      <c r="SO2" s="94"/>
      <c r="SP2" s="94"/>
      <c r="SQ2" s="94"/>
      <c r="SR2" s="94"/>
      <c r="SS2" s="94"/>
      <c r="ST2" s="94"/>
      <c r="SU2" s="94"/>
      <c r="SV2" s="94"/>
      <c r="SW2" s="94"/>
      <c r="SX2" s="94"/>
      <c r="SY2" s="94"/>
      <c r="SZ2" s="94"/>
      <c r="TA2" s="94"/>
      <c r="TB2" s="94"/>
      <c r="TC2" s="94"/>
      <c r="TD2" s="94"/>
      <c r="TE2" s="94"/>
      <c r="TF2" s="94"/>
      <c r="TG2" s="94"/>
      <c r="TH2" s="94"/>
      <c r="TI2" s="94"/>
      <c r="TJ2" s="94"/>
      <c r="TK2" s="94"/>
      <c r="TL2" s="94"/>
      <c r="TM2" s="94"/>
      <c r="TN2" s="94"/>
      <c r="TO2" s="94"/>
      <c r="TP2" s="94"/>
      <c r="TQ2" s="94"/>
      <c r="TR2" s="94"/>
      <c r="TS2" s="94"/>
      <c r="TT2" s="94"/>
      <c r="TU2" s="94"/>
      <c r="TV2" s="94"/>
      <c r="TW2" s="94"/>
      <c r="TX2" s="94"/>
      <c r="TY2" s="94"/>
      <c r="TZ2" s="94"/>
      <c r="UA2" s="94"/>
      <c r="UB2" s="94"/>
      <c r="UC2" s="94"/>
      <c r="UD2" s="94"/>
      <c r="UE2" s="94"/>
      <c r="UF2" s="94"/>
      <c r="UG2" s="94"/>
      <c r="UH2" s="94"/>
      <c r="UI2" s="94"/>
      <c r="UJ2" s="94"/>
      <c r="UK2" s="94"/>
      <c r="UL2" s="94"/>
      <c r="UM2" s="94"/>
      <c r="UN2" s="94"/>
      <c r="UO2" s="94"/>
      <c r="UP2" s="94"/>
      <c r="UQ2" s="94"/>
      <c r="UR2" s="94"/>
      <c r="US2" s="94"/>
      <c r="UT2" s="94"/>
      <c r="UU2" s="94"/>
      <c r="UV2" s="94"/>
      <c r="UW2" s="94"/>
      <c r="UX2" s="94"/>
      <c r="UY2" s="94"/>
      <c r="UZ2" s="94"/>
      <c r="VA2" s="94"/>
      <c r="VB2" s="94"/>
      <c r="VC2" s="94"/>
      <c r="VD2" s="94"/>
      <c r="VE2" s="94"/>
      <c r="VF2" s="94"/>
      <c r="VG2" s="94"/>
      <c r="VH2" s="94"/>
      <c r="VI2" s="94"/>
      <c r="VJ2" s="94"/>
      <c r="VK2" s="94"/>
      <c r="VL2" s="94"/>
      <c r="VM2" s="94"/>
      <c r="VN2" s="94"/>
      <c r="VO2" s="94"/>
      <c r="VP2" s="94"/>
      <c r="VQ2" s="94"/>
      <c r="VR2" s="94"/>
      <c r="VS2" s="94"/>
      <c r="VT2" s="94"/>
      <c r="VU2" s="94"/>
      <c r="VV2" s="94"/>
      <c r="VW2" s="94"/>
      <c r="VX2" s="94"/>
      <c r="VY2" s="94"/>
      <c r="VZ2" s="94"/>
      <c r="WA2" s="94"/>
      <c r="WB2" s="94"/>
      <c r="WC2" s="94"/>
      <c r="WD2" s="94"/>
      <c r="WE2" s="94"/>
      <c r="WF2" s="94"/>
      <c r="WG2" s="94"/>
      <c r="WH2" s="94"/>
      <c r="WI2" s="94"/>
      <c r="WJ2" s="94"/>
      <c r="WK2" s="94"/>
      <c r="WL2" s="94"/>
      <c r="WM2" s="94"/>
      <c r="WN2" s="94"/>
      <c r="WO2" s="94"/>
      <c r="WP2" s="94"/>
      <c r="WQ2" s="94"/>
      <c r="WR2" s="94"/>
      <c r="WS2" s="94"/>
      <c r="WT2" s="94"/>
      <c r="WU2" s="94"/>
      <c r="WV2" s="94"/>
      <c r="WW2" s="94"/>
      <c r="WX2" s="94"/>
      <c r="WY2" s="94"/>
      <c r="WZ2" s="94"/>
      <c r="XA2" s="94"/>
      <c r="XB2" s="94"/>
      <c r="XC2" s="94"/>
      <c r="XD2" s="94"/>
      <c r="XE2" s="94"/>
      <c r="XF2" s="94"/>
      <c r="XG2" s="94"/>
      <c r="XH2" s="94"/>
      <c r="XI2" s="94"/>
      <c r="XJ2" s="94"/>
      <c r="XK2" s="94"/>
      <c r="XL2" s="94"/>
      <c r="XM2" s="94"/>
      <c r="XN2" s="94"/>
      <c r="XO2" s="94"/>
      <c r="XP2" s="94"/>
      <c r="XQ2" s="94"/>
      <c r="XR2" s="94"/>
      <c r="XS2" s="94"/>
      <c r="XT2" s="94"/>
      <c r="XU2" s="94"/>
      <c r="XV2" s="94"/>
      <c r="XW2" s="94"/>
      <c r="XX2" s="94"/>
      <c r="XY2" s="94"/>
      <c r="XZ2" s="94"/>
      <c r="YA2" s="94"/>
      <c r="YB2" s="94"/>
      <c r="YC2" s="94"/>
      <c r="YD2" s="94"/>
      <c r="YE2" s="94"/>
      <c r="YF2" s="94"/>
      <c r="YG2" s="94"/>
      <c r="YH2" s="94"/>
      <c r="YI2" s="94"/>
      <c r="YJ2" s="94"/>
      <c r="YK2" s="94"/>
      <c r="YL2" s="94"/>
      <c r="YM2" s="94"/>
      <c r="YN2" s="94"/>
      <c r="YO2" s="94"/>
      <c r="YP2" s="94"/>
      <c r="YQ2" s="94"/>
      <c r="YR2" s="94"/>
      <c r="YS2" s="94"/>
      <c r="YT2" s="94"/>
      <c r="YU2" s="94"/>
      <c r="YV2" s="94"/>
      <c r="YW2" s="94"/>
      <c r="YX2" s="94"/>
      <c r="YY2" s="94"/>
      <c r="YZ2" s="94"/>
      <c r="ZA2" s="94"/>
      <c r="ZB2" s="94"/>
      <c r="ZC2" s="94"/>
      <c r="ZD2" s="94"/>
      <c r="ZE2" s="94"/>
      <c r="ZF2" s="94"/>
      <c r="ZG2" s="94"/>
      <c r="ZH2" s="94"/>
      <c r="ZI2" s="94"/>
      <c r="ZJ2" s="94"/>
      <c r="ZK2" s="94"/>
      <c r="ZL2" s="94"/>
      <c r="ZM2" s="94"/>
      <c r="ZN2" s="94"/>
      <c r="ZO2" s="94"/>
      <c r="ZP2" s="94"/>
      <c r="ZQ2" s="94"/>
      <c r="ZR2" s="94"/>
      <c r="ZS2" s="94"/>
      <c r="ZT2" s="94"/>
      <c r="ZU2" s="94"/>
      <c r="ZV2" s="94"/>
      <c r="ZW2" s="94"/>
      <c r="ZX2" s="94"/>
      <c r="ZY2" s="94"/>
      <c r="ZZ2" s="94"/>
      <c r="AAA2" s="94"/>
      <c r="AAB2" s="94"/>
      <c r="AAC2" s="94"/>
      <c r="AAD2" s="94"/>
      <c r="AAE2" s="94"/>
      <c r="AAF2" s="94"/>
      <c r="AAG2" s="94"/>
      <c r="AAH2" s="94"/>
      <c r="AAI2" s="94"/>
      <c r="AAJ2" s="94"/>
      <c r="AAK2" s="94"/>
      <c r="AAL2" s="94"/>
      <c r="AAM2" s="94"/>
      <c r="AAN2" s="94"/>
      <c r="AAO2" s="94"/>
      <c r="AAP2" s="94"/>
      <c r="AAQ2" s="94"/>
      <c r="AAR2" s="94"/>
      <c r="AAS2" s="94"/>
      <c r="AAT2" s="94"/>
      <c r="AAU2" s="94"/>
      <c r="AAV2" s="94"/>
      <c r="AAW2" s="94"/>
      <c r="AAX2" s="94"/>
      <c r="AAY2" s="94"/>
      <c r="AAZ2" s="94"/>
      <c r="ABA2" s="94"/>
      <c r="ABB2" s="94"/>
      <c r="ABC2" s="94"/>
      <c r="ABD2" s="94"/>
      <c r="ABE2" s="94"/>
      <c r="ABF2" s="94"/>
      <c r="ABG2" s="94"/>
      <c r="ABH2" s="94"/>
      <c r="ABI2" s="94"/>
      <c r="ABJ2" s="94"/>
      <c r="ABK2" s="94"/>
      <c r="ABL2" s="94"/>
      <c r="ABM2" s="94"/>
      <c r="ABN2" s="94"/>
      <c r="ABO2" s="94"/>
      <c r="ABP2" s="94"/>
      <c r="ABQ2" s="94"/>
      <c r="ABR2" s="94"/>
      <c r="ABS2" s="94"/>
      <c r="ABT2" s="94"/>
      <c r="ABU2" s="94"/>
      <c r="ABV2" s="94"/>
      <c r="ABW2" s="94"/>
      <c r="ABX2" s="94"/>
      <c r="ABY2" s="94"/>
      <c r="ABZ2" s="94"/>
      <c r="ACA2" s="94"/>
      <c r="ACB2" s="94"/>
      <c r="ACC2" s="94"/>
      <c r="ACD2" s="94"/>
      <c r="ACE2" s="94"/>
      <c r="ACF2" s="94"/>
      <c r="ACG2" s="94"/>
      <c r="ACH2" s="94"/>
      <c r="ACI2" s="94"/>
      <c r="ACJ2" s="94"/>
      <c r="ACK2" s="94"/>
      <c r="ACL2" s="94"/>
      <c r="ACM2" s="94"/>
      <c r="ACN2" s="94"/>
      <c r="ACO2" s="94"/>
      <c r="ACP2" s="94"/>
      <c r="ACQ2" s="94"/>
      <c r="ACR2" s="94"/>
      <c r="ACS2" s="94"/>
      <c r="ACT2" s="94"/>
      <c r="ACU2" s="94"/>
      <c r="ACV2" s="94"/>
      <c r="ACW2" s="94"/>
      <c r="ACX2" s="94"/>
      <c r="ACY2" s="94"/>
      <c r="ACZ2" s="94"/>
      <c r="ADA2" s="94"/>
      <c r="ADB2" s="94"/>
      <c r="ADC2" s="94"/>
      <c r="ADD2" s="94"/>
      <c r="ADE2" s="94"/>
      <c r="ADF2" s="94"/>
      <c r="ADG2" s="94"/>
      <c r="ADH2" s="94"/>
      <c r="ADI2" s="94"/>
      <c r="ADJ2" s="94"/>
      <c r="ADK2" s="94"/>
      <c r="ADL2" s="94"/>
      <c r="ADM2" s="94"/>
      <c r="ADN2" s="94"/>
      <c r="ADO2" s="94"/>
      <c r="ADP2" s="94"/>
      <c r="ADQ2" s="94"/>
      <c r="ADR2" s="94"/>
      <c r="ADS2" s="94"/>
      <c r="ADT2" s="94"/>
      <c r="ADU2" s="94"/>
      <c r="ADV2" s="94"/>
      <c r="ADW2" s="94"/>
      <c r="ADX2" s="94"/>
      <c r="ADY2" s="94"/>
      <c r="ADZ2" s="94"/>
      <c r="AEA2" s="94"/>
      <c r="AEB2" s="94"/>
      <c r="AEC2" s="94"/>
      <c r="AED2" s="94"/>
      <c r="AEE2" s="94"/>
      <c r="AEF2" s="94"/>
      <c r="AEG2" s="94"/>
      <c r="AEH2" s="94"/>
      <c r="AEI2" s="94"/>
      <c r="AEJ2" s="94"/>
      <c r="AEK2" s="94"/>
      <c r="AEL2" s="94"/>
      <c r="AEM2" s="94"/>
      <c r="AEN2" s="94"/>
      <c r="AEO2" s="94"/>
      <c r="AEP2" s="94"/>
      <c r="AEQ2" s="94"/>
      <c r="AER2" s="94"/>
      <c r="AES2" s="94"/>
      <c r="AET2" s="94"/>
      <c r="AEU2" s="94"/>
      <c r="AEV2" s="94"/>
      <c r="AEW2" s="94"/>
      <c r="AEX2" s="94"/>
      <c r="AEY2" s="94"/>
      <c r="AEZ2" s="94"/>
      <c r="AFA2" s="94"/>
      <c r="AFB2" s="94"/>
      <c r="AFC2" s="94"/>
      <c r="AFD2" s="94"/>
      <c r="AFE2" s="94"/>
      <c r="AFF2" s="94"/>
      <c r="AFG2" s="94"/>
      <c r="AFH2" s="94"/>
      <c r="AFI2" s="94"/>
      <c r="AFJ2" s="94"/>
      <c r="AFK2" s="94"/>
      <c r="AFL2" s="94"/>
      <c r="AFM2" s="94"/>
      <c r="AFN2" s="94"/>
      <c r="AFO2" s="94"/>
      <c r="AFP2" s="94"/>
      <c r="AFQ2" s="94"/>
      <c r="AFR2" s="94"/>
      <c r="AFS2" s="94"/>
      <c r="AFT2" s="94"/>
      <c r="AFU2" s="94"/>
      <c r="AFV2" s="94"/>
      <c r="AFW2" s="94"/>
      <c r="AFX2" s="94"/>
      <c r="AFY2" s="94"/>
      <c r="AFZ2" s="94"/>
      <c r="AGA2" s="94"/>
      <c r="AGB2" s="94"/>
      <c r="AGC2" s="94"/>
      <c r="AGD2" s="94"/>
      <c r="AGE2" s="94"/>
      <c r="AGF2" s="94"/>
      <c r="AGG2" s="94"/>
      <c r="AGH2" s="94"/>
      <c r="AGI2" s="94"/>
      <c r="AGJ2" s="94"/>
      <c r="AGK2" s="94"/>
      <c r="AGL2" s="94"/>
      <c r="AGM2" s="94"/>
      <c r="AGN2" s="94"/>
      <c r="AGO2" s="94"/>
      <c r="AGP2" s="94"/>
      <c r="AGQ2" s="94"/>
      <c r="AGR2" s="94"/>
      <c r="AGS2" s="94"/>
      <c r="AGT2" s="94"/>
      <c r="AGU2" s="94"/>
      <c r="AGV2" s="94"/>
      <c r="AGW2" s="94"/>
      <c r="AGX2" s="94"/>
      <c r="AGY2" s="94"/>
      <c r="AGZ2" s="94"/>
      <c r="AHA2" s="94"/>
      <c r="AHB2" s="94"/>
      <c r="AHC2" s="94"/>
      <c r="AHD2" s="94"/>
      <c r="AHE2" s="94"/>
      <c r="AHF2" s="94"/>
      <c r="AHG2" s="94"/>
      <c r="AHH2" s="94"/>
      <c r="AHI2" s="94"/>
      <c r="AHJ2" s="94"/>
      <c r="AHK2" s="94"/>
      <c r="AHL2" s="94"/>
      <c r="AHM2" s="94"/>
      <c r="AHN2" s="94"/>
      <c r="AHO2" s="94"/>
      <c r="AHP2" s="94"/>
      <c r="AHQ2" s="94"/>
      <c r="AHR2" s="94"/>
      <c r="AHS2" s="94"/>
      <c r="AHT2" s="94"/>
      <c r="AHU2" s="94"/>
      <c r="AHV2" s="94"/>
      <c r="AHW2" s="94"/>
      <c r="AHX2" s="94"/>
      <c r="AHY2" s="94"/>
      <c r="AHZ2" s="94"/>
      <c r="AIA2" s="94"/>
      <c r="AIB2" s="94"/>
      <c r="AIC2" s="94"/>
      <c r="AID2" s="94"/>
      <c r="AIE2" s="94"/>
      <c r="AIF2" s="94"/>
      <c r="AIG2" s="94"/>
      <c r="AIH2" s="94"/>
      <c r="AII2" s="94"/>
      <c r="AIJ2" s="94"/>
      <c r="AIK2" s="94"/>
      <c r="AIL2" s="94"/>
      <c r="AIM2" s="94"/>
      <c r="AIN2" s="94"/>
      <c r="AIO2" s="94"/>
      <c r="AIP2" s="94"/>
      <c r="AIQ2" s="94"/>
      <c r="AIR2" s="94"/>
      <c r="AIS2" s="94"/>
      <c r="AIT2" s="94"/>
      <c r="AIU2" s="94"/>
      <c r="AIV2" s="94"/>
      <c r="AIW2" s="94"/>
      <c r="AIX2" s="94"/>
      <c r="AIY2" s="94"/>
      <c r="AIZ2" s="94"/>
      <c r="AJA2" s="94"/>
      <c r="AJB2" s="94"/>
      <c r="AJC2" s="94"/>
      <c r="AJD2" s="94"/>
      <c r="AJE2" s="94"/>
      <c r="AJF2" s="94"/>
      <c r="AJG2" s="94"/>
      <c r="AJH2" s="94"/>
      <c r="AJI2" s="94"/>
      <c r="AJJ2" s="94"/>
      <c r="AJK2" s="94"/>
      <c r="AJL2" s="94"/>
      <c r="AJM2" s="94"/>
      <c r="AJN2" s="94"/>
      <c r="AJO2" s="94"/>
      <c r="AJP2" s="94"/>
      <c r="AJQ2" s="94"/>
      <c r="AJR2" s="94"/>
      <c r="AJS2" s="94"/>
      <c r="AJT2" s="94"/>
      <c r="AJU2" s="94"/>
      <c r="AJV2" s="94"/>
      <c r="AJW2" s="94"/>
      <c r="AJX2" s="94"/>
      <c r="AJY2" s="94"/>
      <c r="AJZ2" s="94"/>
      <c r="AKA2" s="94"/>
      <c r="AKB2" s="94"/>
      <c r="AKC2" s="94"/>
      <c r="AKD2" s="94"/>
      <c r="AKE2" s="94"/>
      <c r="AKF2" s="94"/>
      <c r="AKG2" s="94"/>
      <c r="AKH2" s="94"/>
      <c r="AKI2" s="94"/>
      <c r="AKJ2" s="94"/>
      <c r="AKK2" s="94"/>
      <c r="AKL2" s="94"/>
      <c r="AKM2" s="94"/>
      <c r="AKN2" s="94"/>
      <c r="AKO2" s="94"/>
      <c r="AKP2" s="94"/>
      <c r="AKQ2" s="94"/>
      <c r="AKR2" s="94"/>
      <c r="AKS2" s="94"/>
      <c r="AKT2" s="94"/>
      <c r="AKU2" s="94"/>
      <c r="AKV2" s="94"/>
      <c r="AKW2" s="94"/>
      <c r="AKX2" s="94"/>
      <c r="AKY2" s="94"/>
      <c r="AKZ2" s="94"/>
      <c r="ALA2" s="94"/>
      <c r="ALB2" s="94"/>
      <c r="ALC2" s="94"/>
      <c r="ALD2" s="94"/>
      <c r="ALE2" s="94"/>
      <c r="ALF2" s="94"/>
      <c r="ALG2" s="94"/>
      <c r="ALH2" s="94"/>
      <c r="ALI2" s="94"/>
      <c r="ALJ2" s="94"/>
      <c r="ALK2" s="94"/>
      <c r="ALL2" s="94"/>
      <c r="ALM2" s="94"/>
      <c r="ALN2" s="94"/>
      <c r="ALO2" s="94"/>
      <c r="ALP2" s="94"/>
      <c r="ALQ2" s="94"/>
      <c r="ALR2" s="94"/>
      <c r="ALS2" s="94"/>
      <c r="ALT2" s="94"/>
      <c r="ALU2" s="94"/>
      <c r="ALV2" s="94"/>
      <c r="ALW2" s="94"/>
      <c r="ALX2" s="94"/>
      <c r="ALY2" s="94"/>
      <c r="ALZ2" s="94"/>
      <c r="AMA2" s="94"/>
      <c r="AMB2" s="94"/>
      <c r="AMC2" s="94"/>
      <c r="AMD2" s="94"/>
      <c r="AME2" s="94"/>
      <c r="AMF2" s="94"/>
      <c r="AMG2" s="94"/>
      <c r="AMH2" s="94"/>
      <c r="AMI2" s="94"/>
      <c r="AMJ2" s="94"/>
      <c r="AMK2" s="94"/>
      <c r="AML2" s="94"/>
      <c r="AMM2" s="94"/>
      <c r="AMN2" s="94"/>
      <c r="AMO2" s="94"/>
      <c r="AMP2" s="94"/>
      <c r="AMQ2" s="94"/>
      <c r="AMR2" s="94"/>
      <c r="AMS2" s="94"/>
      <c r="AMT2" s="94"/>
      <c r="AMU2" s="94"/>
      <c r="AMV2" s="94"/>
      <c r="AMW2" s="94"/>
      <c r="AMX2" s="94"/>
      <c r="AMY2" s="94"/>
      <c r="AMZ2" s="94"/>
      <c r="ANA2" s="94"/>
      <c r="ANB2" s="94"/>
      <c r="ANC2" s="94"/>
      <c r="AND2" s="94"/>
      <c r="ANE2" s="94"/>
      <c r="ANF2" s="94"/>
      <c r="ANG2" s="94"/>
      <c r="ANH2" s="94"/>
      <c r="ANI2" s="94"/>
      <c r="ANJ2" s="94"/>
      <c r="ANK2" s="94"/>
      <c r="ANL2" s="94"/>
      <c r="ANM2" s="94"/>
      <c r="ANN2" s="94"/>
      <c r="ANO2" s="94"/>
      <c r="ANP2" s="94"/>
      <c r="ANQ2" s="94"/>
      <c r="ANR2" s="94"/>
      <c r="ANS2" s="94"/>
      <c r="ANT2" s="94"/>
      <c r="ANU2" s="94"/>
      <c r="ANV2" s="94"/>
      <c r="ANW2" s="94"/>
      <c r="ANX2" s="94"/>
      <c r="ANY2" s="94"/>
      <c r="ANZ2" s="94"/>
      <c r="AOA2" s="94"/>
      <c r="AOB2" s="94"/>
      <c r="AOC2" s="94"/>
      <c r="AOD2" s="94"/>
      <c r="AOE2" s="94"/>
      <c r="AOF2" s="94"/>
      <c r="AOG2" s="94"/>
      <c r="AOH2" s="94"/>
      <c r="AOI2" s="94"/>
      <c r="AOJ2" s="94"/>
      <c r="AOK2" s="94"/>
      <c r="AOL2" s="94"/>
      <c r="AOM2" s="94"/>
      <c r="AON2" s="94"/>
      <c r="AOO2" s="94"/>
      <c r="AOP2" s="94"/>
      <c r="AOQ2" s="94"/>
      <c r="AOR2" s="94"/>
      <c r="AOS2" s="94"/>
      <c r="AOT2" s="94"/>
      <c r="AOU2" s="94"/>
      <c r="AOV2" s="94"/>
      <c r="AOW2" s="94"/>
      <c r="AOX2" s="94"/>
      <c r="AOY2" s="94"/>
      <c r="AOZ2" s="94"/>
      <c r="APA2" s="94"/>
      <c r="APB2" s="94"/>
      <c r="APC2" s="94"/>
      <c r="APD2" s="94"/>
      <c r="APE2" s="94"/>
      <c r="APF2" s="94"/>
      <c r="APG2" s="94"/>
      <c r="APH2" s="94"/>
      <c r="API2" s="94"/>
      <c r="APJ2" s="94"/>
      <c r="APK2" s="94"/>
      <c r="APL2" s="94"/>
      <c r="APM2" s="94"/>
      <c r="APN2" s="94"/>
      <c r="APO2" s="94"/>
      <c r="APP2" s="94"/>
      <c r="APQ2" s="94"/>
      <c r="APR2" s="94"/>
      <c r="APS2" s="94"/>
      <c r="APT2" s="94"/>
      <c r="APU2" s="94"/>
      <c r="APV2" s="94"/>
      <c r="APW2" s="94"/>
      <c r="APX2" s="94"/>
      <c r="APY2" s="94"/>
      <c r="APZ2" s="94"/>
      <c r="AQA2" s="94"/>
      <c r="AQB2" s="94"/>
      <c r="AQC2" s="94"/>
      <c r="AQD2" s="94"/>
      <c r="AQE2" s="94"/>
      <c r="AQF2" s="94"/>
      <c r="AQG2" s="94"/>
      <c r="AQH2" s="94"/>
      <c r="AQI2" s="94"/>
      <c r="AQJ2" s="94"/>
      <c r="AQK2" s="94"/>
      <c r="AQL2" s="94"/>
      <c r="AQM2" s="94"/>
      <c r="AQN2" s="94"/>
      <c r="AQO2" s="94"/>
      <c r="AQP2" s="94"/>
      <c r="AQQ2" s="94"/>
      <c r="AQR2" s="94"/>
      <c r="AQS2" s="94"/>
      <c r="AQT2" s="94"/>
      <c r="AQU2" s="94"/>
      <c r="AQV2" s="94"/>
      <c r="AQW2" s="94"/>
      <c r="AQX2" s="94"/>
      <c r="AQY2" s="94"/>
      <c r="AQZ2" s="94"/>
      <c r="ARA2" s="94"/>
      <c r="ARB2" s="94"/>
      <c r="ARC2" s="94"/>
      <c r="ARD2" s="94"/>
      <c r="ARE2" s="94"/>
      <c r="ARF2" s="94"/>
      <c r="ARG2" s="94"/>
      <c r="ARH2" s="94"/>
      <c r="ARI2" s="94"/>
      <c r="ARJ2" s="94"/>
      <c r="ARK2" s="94"/>
      <c r="ARL2" s="94"/>
      <c r="ARM2" s="94"/>
      <c r="ARN2" s="94"/>
      <c r="ARO2" s="94"/>
      <c r="ARP2" s="94"/>
      <c r="ARQ2" s="94"/>
      <c r="ARR2" s="94"/>
      <c r="ARS2" s="94"/>
      <c r="ART2" s="94"/>
      <c r="ARU2" s="94"/>
      <c r="ARV2" s="94"/>
      <c r="ARW2" s="94"/>
      <c r="ARX2" s="94"/>
      <c r="ARY2" s="94"/>
      <c r="ARZ2" s="94"/>
      <c r="ASA2" s="94"/>
      <c r="ASB2" s="94"/>
      <c r="ASC2" s="94"/>
      <c r="ASD2" s="94"/>
      <c r="ASE2" s="94"/>
      <c r="ASF2" s="94"/>
      <c r="ASG2" s="94"/>
      <c r="ASH2" s="94"/>
      <c r="ASI2" s="94"/>
      <c r="ASJ2" s="94"/>
      <c r="ASK2" s="94"/>
      <c r="ASL2" s="94"/>
      <c r="ASM2" s="94"/>
      <c r="ASN2" s="94"/>
      <c r="ASO2" s="94"/>
      <c r="ASP2" s="94"/>
      <c r="ASQ2" s="94"/>
      <c r="ASR2" s="94"/>
      <c r="ASS2" s="94"/>
      <c r="AST2" s="94"/>
      <c r="ASU2" s="94"/>
      <c r="ASV2" s="94"/>
      <c r="ASW2" s="94"/>
      <c r="ASX2" s="94"/>
      <c r="ASY2" s="94"/>
      <c r="ASZ2" s="94"/>
      <c r="ATA2" s="94"/>
      <c r="ATB2" s="94"/>
      <c r="ATC2" s="94"/>
      <c r="ATD2" s="94"/>
      <c r="ATE2" s="94"/>
      <c r="ATF2" s="94"/>
      <c r="ATG2" s="94"/>
      <c r="ATH2" s="94"/>
      <c r="ATI2" s="94"/>
      <c r="ATJ2" s="94"/>
      <c r="ATK2" s="94"/>
      <c r="ATL2" s="94"/>
      <c r="ATM2" s="94"/>
      <c r="ATN2" s="94"/>
      <c r="ATO2" s="94"/>
      <c r="ATP2" s="94"/>
      <c r="ATQ2" s="94"/>
      <c r="ATR2" s="94"/>
      <c r="ATS2" s="94"/>
      <c r="ATT2" s="94"/>
      <c r="ATU2" s="94"/>
      <c r="ATV2" s="94"/>
      <c r="ATW2" s="94"/>
      <c r="ATX2" s="94"/>
      <c r="ATY2" s="94"/>
      <c r="ATZ2" s="94"/>
      <c r="AUA2" s="94"/>
      <c r="AUB2" s="94"/>
      <c r="AUC2" s="94"/>
      <c r="AUD2" s="94"/>
      <c r="AUE2" s="94"/>
      <c r="AUF2" s="94"/>
      <c r="AUG2" s="94"/>
      <c r="AUH2" s="94"/>
      <c r="AUI2" s="94"/>
      <c r="AUJ2" s="94"/>
      <c r="AUK2" s="94"/>
      <c r="AUL2" s="94"/>
      <c r="AUM2" s="94"/>
      <c r="AUN2" s="94"/>
      <c r="AUO2" s="94"/>
      <c r="AUP2" s="94"/>
      <c r="AUQ2" s="94"/>
      <c r="AUR2" s="94"/>
      <c r="AUS2" s="94"/>
      <c r="AUT2" s="94"/>
      <c r="AUU2" s="94"/>
      <c r="AUV2" s="94"/>
      <c r="AUW2" s="94"/>
      <c r="AUX2" s="94"/>
      <c r="AUY2" s="94"/>
      <c r="AUZ2" s="94"/>
      <c r="AVA2" s="94"/>
      <c r="AVB2" s="94"/>
      <c r="AVC2" s="94"/>
      <c r="AVD2" s="94"/>
      <c r="AVE2" s="94"/>
      <c r="AVF2" s="94"/>
      <c r="AVG2" s="94"/>
      <c r="AVH2" s="94"/>
      <c r="AVI2" s="94"/>
      <c r="AVJ2" s="94"/>
      <c r="AVK2" s="94"/>
      <c r="AVL2" s="94"/>
      <c r="AVM2" s="94"/>
      <c r="AVN2" s="94"/>
      <c r="AVO2" s="94"/>
      <c r="AVP2" s="94"/>
      <c r="AVQ2" s="94"/>
      <c r="AVR2" s="94"/>
      <c r="AVS2" s="94"/>
      <c r="AVT2" s="94"/>
      <c r="AVU2" s="94"/>
      <c r="AVV2" s="94"/>
      <c r="AVW2" s="94"/>
      <c r="AVX2" s="94"/>
      <c r="AVY2" s="94"/>
      <c r="AVZ2" s="94"/>
      <c r="AWA2" s="94"/>
      <c r="AWB2" s="94"/>
      <c r="AWC2" s="94"/>
      <c r="AWD2" s="94"/>
      <c r="AWE2" s="94"/>
      <c r="AWF2" s="94"/>
      <c r="AWG2" s="94"/>
      <c r="AWH2" s="94"/>
      <c r="AWI2" s="94"/>
      <c r="AWJ2" s="94"/>
      <c r="AWK2" s="94"/>
      <c r="AWL2" s="94"/>
      <c r="AWM2" s="94"/>
      <c r="AWN2" s="94"/>
      <c r="AWO2" s="94"/>
      <c r="AWP2" s="94"/>
      <c r="AWQ2" s="94"/>
      <c r="AWR2" s="94"/>
      <c r="AWS2" s="94"/>
      <c r="AWT2" s="94"/>
      <c r="AWU2" s="94"/>
      <c r="AWV2" s="94"/>
      <c r="AWW2" s="94"/>
      <c r="AWX2" s="94"/>
      <c r="AWY2" s="94"/>
      <c r="AWZ2" s="94"/>
      <c r="AXA2" s="94"/>
      <c r="AXB2" s="94"/>
      <c r="AXC2" s="94"/>
      <c r="AXD2" s="94"/>
      <c r="AXE2" s="94"/>
      <c r="AXF2" s="94"/>
      <c r="AXG2" s="94"/>
      <c r="AXH2" s="94"/>
      <c r="AXI2" s="94"/>
      <c r="AXJ2" s="94"/>
      <c r="AXK2" s="94"/>
      <c r="AXL2" s="94"/>
      <c r="AXM2" s="94"/>
      <c r="AXN2" s="94"/>
      <c r="AXO2" s="94"/>
      <c r="AXP2" s="94"/>
      <c r="AXQ2" s="94"/>
      <c r="AXR2" s="94"/>
      <c r="AXS2" s="94"/>
      <c r="AXT2" s="94"/>
      <c r="AXU2" s="94"/>
      <c r="AXV2" s="94"/>
      <c r="AXW2" s="94"/>
      <c r="AXX2" s="94"/>
      <c r="AXY2" s="94"/>
      <c r="AXZ2" s="94"/>
      <c r="AYA2" s="94"/>
      <c r="AYB2" s="94"/>
      <c r="AYC2" s="94"/>
      <c r="AYD2" s="94"/>
      <c r="AYE2" s="94"/>
      <c r="AYF2" s="94"/>
      <c r="AYG2" s="94"/>
      <c r="AYH2" s="94"/>
      <c r="AYI2" s="94"/>
      <c r="AYJ2" s="94"/>
      <c r="AYK2" s="94"/>
      <c r="AYL2" s="94"/>
      <c r="AYM2" s="94"/>
      <c r="AYN2" s="94"/>
      <c r="AYO2" s="94"/>
      <c r="AYP2" s="94"/>
      <c r="AYQ2" s="94"/>
      <c r="AYR2" s="94"/>
      <c r="AYS2" s="94"/>
      <c r="AYT2" s="94"/>
      <c r="AYU2" s="94"/>
      <c r="AYV2" s="94"/>
      <c r="AYW2" s="94"/>
      <c r="AYX2" s="94"/>
      <c r="AYY2" s="94"/>
      <c r="AYZ2" s="94"/>
      <c r="AZA2" s="94"/>
      <c r="AZB2" s="94"/>
      <c r="AZC2" s="94"/>
      <c r="AZD2" s="94"/>
      <c r="AZE2" s="94"/>
      <c r="AZF2" s="94"/>
      <c r="AZG2" s="94"/>
      <c r="AZH2" s="94"/>
      <c r="AZI2" s="94"/>
      <c r="AZJ2" s="94"/>
      <c r="AZK2" s="94"/>
      <c r="AZL2" s="94"/>
      <c r="AZM2" s="94"/>
      <c r="AZN2" s="94"/>
      <c r="AZO2" s="94"/>
      <c r="AZP2" s="94"/>
      <c r="AZQ2" s="94"/>
      <c r="AZR2" s="94"/>
      <c r="AZS2" s="94"/>
      <c r="AZT2" s="94"/>
      <c r="AZU2" s="94"/>
      <c r="AZV2" s="94"/>
      <c r="AZW2" s="94"/>
      <c r="AZX2" s="94"/>
      <c r="AZY2" s="94"/>
      <c r="AZZ2" s="94"/>
      <c r="BAA2" s="94"/>
      <c r="BAB2" s="94"/>
      <c r="BAC2" s="94"/>
      <c r="BAD2" s="94"/>
      <c r="BAE2" s="94"/>
      <c r="BAF2" s="94"/>
      <c r="BAG2" s="94"/>
      <c r="BAH2" s="94"/>
      <c r="BAI2" s="94"/>
      <c r="BAJ2" s="94"/>
      <c r="BAK2" s="94"/>
      <c r="BAL2" s="94"/>
      <c r="BAM2" s="94"/>
      <c r="BAN2" s="94"/>
      <c r="BAO2" s="94"/>
      <c r="BAP2" s="94"/>
      <c r="BAQ2" s="94"/>
      <c r="BAR2" s="94"/>
      <c r="BAS2" s="94"/>
      <c r="BAT2" s="94"/>
      <c r="BAU2" s="94"/>
      <c r="BAV2" s="94"/>
      <c r="BAW2" s="94"/>
      <c r="BAX2" s="94"/>
      <c r="BAY2" s="94"/>
      <c r="BAZ2" s="94"/>
      <c r="BBA2" s="94"/>
      <c r="BBB2" s="94"/>
      <c r="BBC2" s="94"/>
      <c r="BBD2" s="94"/>
      <c r="BBE2" s="94"/>
      <c r="BBF2" s="94"/>
      <c r="BBG2" s="94"/>
      <c r="BBH2" s="94"/>
      <c r="BBI2" s="94"/>
      <c r="BBJ2" s="94"/>
      <c r="BBK2" s="94"/>
      <c r="BBL2" s="94"/>
      <c r="BBM2" s="94"/>
      <c r="BBN2" s="94"/>
      <c r="BBO2" s="94"/>
      <c r="BBP2" s="94"/>
      <c r="BBQ2" s="94"/>
      <c r="BBR2" s="94"/>
      <c r="BBS2" s="94"/>
      <c r="BBT2" s="94"/>
      <c r="BBU2" s="94"/>
      <c r="BBV2" s="94"/>
      <c r="BBW2" s="94"/>
      <c r="BBX2" s="94"/>
      <c r="BBY2" s="94"/>
      <c r="BBZ2" s="94"/>
      <c r="BCA2" s="94"/>
      <c r="BCB2" s="94"/>
      <c r="BCC2" s="94"/>
      <c r="BCD2" s="94"/>
      <c r="BCE2" s="94"/>
      <c r="BCF2" s="94"/>
      <c r="BCG2" s="94"/>
      <c r="BCH2" s="94"/>
      <c r="BCI2" s="94"/>
      <c r="BCJ2" s="94"/>
      <c r="BCK2" s="94"/>
      <c r="BCL2" s="94"/>
      <c r="BCM2" s="94"/>
      <c r="BCN2" s="94"/>
      <c r="BCO2" s="94"/>
      <c r="BCP2" s="94"/>
      <c r="BCQ2" s="94"/>
      <c r="BCR2" s="94"/>
      <c r="BCS2" s="94"/>
      <c r="BCT2" s="94"/>
      <c r="BCU2" s="94"/>
      <c r="BCV2" s="94"/>
      <c r="BCW2" s="94"/>
      <c r="BCX2" s="94"/>
      <c r="BCY2" s="94"/>
      <c r="BCZ2" s="94"/>
      <c r="BDA2" s="94"/>
      <c r="BDB2" s="94"/>
      <c r="BDC2" s="94"/>
      <c r="BDD2" s="94"/>
      <c r="BDE2" s="94"/>
      <c r="BDF2" s="94"/>
      <c r="BDG2" s="94"/>
      <c r="BDH2" s="94"/>
      <c r="BDI2" s="94"/>
      <c r="BDJ2" s="94"/>
      <c r="BDK2" s="94"/>
      <c r="BDL2" s="94"/>
      <c r="BDM2" s="94"/>
      <c r="BDN2" s="94"/>
      <c r="BDO2" s="94"/>
      <c r="BDP2" s="94"/>
      <c r="BDQ2" s="94"/>
      <c r="BDR2" s="94"/>
      <c r="BDS2" s="94"/>
      <c r="BDT2" s="94"/>
      <c r="BDU2" s="94"/>
      <c r="BDV2" s="94"/>
      <c r="BDW2" s="94"/>
      <c r="BDX2" s="94"/>
      <c r="BDY2" s="94"/>
      <c r="BDZ2" s="94"/>
      <c r="BEA2" s="94"/>
      <c r="BEB2" s="94"/>
      <c r="BEC2" s="94"/>
      <c r="BED2" s="94"/>
      <c r="BEE2" s="94"/>
      <c r="BEF2" s="94"/>
      <c r="BEG2" s="94"/>
      <c r="BEH2" s="94"/>
      <c r="BEI2" s="94"/>
      <c r="BEJ2" s="94"/>
      <c r="BEK2" s="94"/>
      <c r="BEL2" s="94"/>
      <c r="BEM2" s="94"/>
      <c r="BEN2" s="94"/>
      <c r="BEO2" s="94"/>
      <c r="BEP2" s="94"/>
      <c r="BEQ2" s="94"/>
      <c r="BER2" s="94"/>
      <c r="BES2" s="94"/>
      <c r="BET2" s="94"/>
      <c r="BEU2" s="94"/>
      <c r="BEV2" s="94"/>
      <c r="BEW2" s="94"/>
      <c r="BEX2" s="94"/>
      <c r="BEY2" s="94"/>
      <c r="BEZ2" s="94"/>
      <c r="BFA2" s="94"/>
      <c r="BFB2" s="94"/>
      <c r="BFC2" s="94"/>
      <c r="BFD2" s="94"/>
      <c r="BFE2" s="94"/>
      <c r="BFF2" s="94"/>
      <c r="BFG2" s="94"/>
      <c r="BFH2" s="94"/>
      <c r="BFI2" s="94"/>
      <c r="BFJ2" s="94"/>
      <c r="BFK2" s="94"/>
      <c r="BFL2" s="94"/>
      <c r="BFM2" s="94"/>
      <c r="BFN2" s="94"/>
      <c r="BFO2" s="94"/>
      <c r="BFP2" s="94"/>
      <c r="BFQ2" s="94"/>
      <c r="BFR2" s="94"/>
      <c r="BFS2" s="94"/>
      <c r="BFT2" s="94"/>
      <c r="BFU2" s="94"/>
      <c r="BFV2" s="94"/>
      <c r="BFW2" s="94"/>
      <c r="BFX2" s="94"/>
      <c r="BFY2" s="94"/>
      <c r="BFZ2" s="94"/>
      <c r="BGA2" s="94"/>
      <c r="BGB2" s="94"/>
      <c r="BGC2" s="94"/>
      <c r="BGD2" s="94"/>
      <c r="BGE2" s="94"/>
      <c r="BGF2" s="94"/>
      <c r="BGG2" s="94"/>
      <c r="BGH2" s="94"/>
      <c r="BGI2" s="94"/>
      <c r="BGJ2" s="94"/>
      <c r="BGK2" s="94"/>
      <c r="BGL2" s="94"/>
      <c r="BGM2" s="94"/>
      <c r="BGN2" s="94"/>
      <c r="BGO2" s="94"/>
      <c r="BGP2" s="94"/>
      <c r="BGQ2" s="94"/>
      <c r="BGR2" s="94"/>
      <c r="BGS2" s="94"/>
      <c r="BGT2" s="94"/>
      <c r="BGU2" s="94"/>
      <c r="BGV2" s="94"/>
      <c r="BGW2" s="94"/>
      <c r="BGX2" s="94"/>
      <c r="BGY2" s="94"/>
      <c r="BGZ2" s="94"/>
      <c r="BHA2" s="94"/>
      <c r="BHB2" s="94"/>
      <c r="BHC2" s="94"/>
      <c r="BHD2" s="94"/>
      <c r="BHE2" s="94"/>
      <c r="BHF2" s="94"/>
      <c r="BHG2" s="94"/>
      <c r="BHH2" s="94"/>
      <c r="BHI2" s="94"/>
      <c r="BHJ2" s="94"/>
      <c r="BHK2" s="94"/>
      <c r="BHL2" s="94"/>
      <c r="BHM2" s="94"/>
      <c r="BHN2" s="94"/>
      <c r="BHO2" s="94"/>
      <c r="BHP2" s="94"/>
      <c r="BHQ2" s="94"/>
      <c r="BHR2" s="94"/>
      <c r="BHS2" s="94"/>
      <c r="BHT2" s="94"/>
      <c r="BHU2" s="94"/>
      <c r="BHV2" s="94"/>
      <c r="BHW2" s="94"/>
      <c r="BHX2" s="94"/>
      <c r="BHY2" s="94"/>
      <c r="BHZ2" s="94"/>
      <c r="BIA2" s="94"/>
      <c r="BIB2" s="94"/>
      <c r="BIC2" s="94"/>
      <c r="BID2" s="94"/>
      <c r="BIE2" s="94"/>
      <c r="BIF2" s="94"/>
      <c r="BIG2" s="94"/>
      <c r="BIH2" s="94"/>
    </row>
    <row r="3" spans="1:1594" s="181" customFormat="1" ht="44.25" customHeight="1">
      <c r="C3" s="182"/>
      <c r="E3" s="183"/>
      <c r="F3" s="183"/>
    </row>
    <row r="4" spans="1:1594" ht="19.5" customHeight="1"/>
    <row r="5" spans="1:1594" s="72" customFormat="1" ht="33.75">
      <c r="A5" s="37"/>
      <c r="C5" s="289" t="s">
        <v>145</v>
      </c>
      <c r="D5" s="289"/>
      <c r="E5" s="289"/>
      <c r="F5" s="289"/>
      <c r="G5" s="289"/>
      <c r="H5" s="289"/>
      <c r="I5" s="289"/>
      <c r="J5" s="289"/>
      <c r="K5" s="289"/>
      <c r="L5" s="289"/>
      <c r="M5" s="289"/>
      <c r="N5" s="73"/>
      <c r="O5" s="73"/>
      <c r="P5" s="129"/>
      <c r="Q5" s="128"/>
      <c r="R5" s="128"/>
      <c r="S5" s="128"/>
      <c r="T5" s="128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28"/>
      <c r="AF5" s="128"/>
      <c r="AG5" s="128"/>
      <c r="AH5" s="128"/>
      <c r="AI5" s="128"/>
      <c r="AJ5" s="128"/>
      <c r="AK5" s="128"/>
      <c r="AL5" s="128"/>
      <c r="AM5" s="128"/>
      <c r="AN5" s="128"/>
      <c r="AO5" s="128"/>
      <c r="AP5" s="128"/>
      <c r="AQ5" s="128"/>
      <c r="AR5" s="128"/>
      <c r="AS5" s="128"/>
      <c r="AT5" s="128"/>
      <c r="AU5" s="128"/>
      <c r="AV5" s="128"/>
      <c r="AW5" s="128"/>
      <c r="AX5" s="128"/>
      <c r="AY5" s="128"/>
      <c r="AZ5" s="128"/>
      <c r="BA5" s="128"/>
      <c r="BB5" s="128"/>
      <c r="BC5" s="128"/>
      <c r="BD5" s="128"/>
      <c r="BE5" s="128"/>
      <c r="BF5" s="128"/>
      <c r="BG5" s="128"/>
      <c r="BH5" s="128"/>
      <c r="BI5" s="128"/>
      <c r="BJ5" s="128"/>
      <c r="BK5" s="128"/>
      <c r="BL5" s="128"/>
      <c r="BM5" s="128"/>
      <c r="BN5" s="128"/>
      <c r="BO5" s="128"/>
      <c r="BP5" s="128"/>
      <c r="BQ5" s="128"/>
      <c r="BR5" s="128"/>
      <c r="BS5" s="128"/>
      <c r="BT5" s="128"/>
      <c r="BU5" s="128"/>
      <c r="BV5" s="128"/>
      <c r="BW5" s="128"/>
      <c r="BX5" s="128"/>
      <c r="BY5" s="128"/>
      <c r="BZ5" s="128"/>
      <c r="CA5" s="128"/>
      <c r="CB5" s="128"/>
      <c r="CC5" s="128"/>
      <c r="CD5" s="128"/>
      <c r="CE5" s="128"/>
      <c r="CF5" s="128"/>
      <c r="CG5" s="128"/>
      <c r="CH5" s="128"/>
      <c r="CI5" s="128"/>
      <c r="CJ5" s="128"/>
      <c r="CK5" s="128"/>
      <c r="CL5" s="128"/>
      <c r="CM5" s="128"/>
      <c r="CN5" s="128"/>
      <c r="CO5" s="128"/>
      <c r="CP5" s="128"/>
      <c r="CQ5" s="128"/>
      <c r="CR5" s="128"/>
      <c r="CS5" s="128"/>
      <c r="CT5" s="128"/>
      <c r="CU5" s="128"/>
      <c r="CV5" s="128"/>
      <c r="CW5" s="128"/>
      <c r="CX5" s="128"/>
      <c r="CY5" s="128"/>
      <c r="CZ5" s="128"/>
      <c r="DA5" s="128"/>
      <c r="DB5" s="128"/>
      <c r="DC5" s="128"/>
      <c r="DD5" s="128"/>
      <c r="DE5" s="128"/>
      <c r="DF5" s="128"/>
      <c r="DG5" s="128"/>
      <c r="DH5" s="128"/>
      <c r="DI5" s="128"/>
      <c r="DJ5" s="128"/>
      <c r="DK5" s="128"/>
      <c r="DL5" s="128"/>
      <c r="DM5" s="128"/>
      <c r="DN5" s="128"/>
      <c r="DO5" s="128"/>
      <c r="DP5" s="128"/>
      <c r="DQ5" s="128"/>
      <c r="DR5" s="128"/>
      <c r="DS5" s="128"/>
      <c r="DT5" s="128"/>
      <c r="DU5" s="128"/>
      <c r="DV5" s="128"/>
      <c r="DW5" s="128"/>
      <c r="DX5" s="128"/>
      <c r="DY5" s="128"/>
      <c r="DZ5" s="128"/>
      <c r="EA5" s="128"/>
      <c r="EB5" s="128"/>
      <c r="EC5" s="128"/>
      <c r="ED5" s="128"/>
      <c r="EE5" s="128"/>
      <c r="EF5" s="128"/>
      <c r="EG5" s="128"/>
      <c r="EH5" s="128"/>
      <c r="EI5" s="128"/>
      <c r="EJ5" s="128"/>
      <c r="EK5" s="128"/>
      <c r="EL5" s="128"/>
      <c r="EM5" s="128"/>
      <c r="EN5" s="128"/>
      <c r="EO5" s="128"/>
      <c r="EP5" s="128"/>
      <c r="EQ5" s="128"/>
      <c r="ER5" s="128"/>
      <c r="ES5" s="128"/>
      <c r="ET5" s="128"/>
      <c r="EU5" s="128"/>
      <c r="EV5" s="128"/>
      <c r="EW5" s="128"/>
      <c r="EX5" s="128"/>
      <c r="EY5" s="128"/>
      <c r="EZ5" s="128"/>
      <c r="FA5" s="128"/>
      <c r="FB5" s="128"/>
      <c r="FC5" s="128"/>
      <c r="FD5" s="128"/>
      <c r="FE5" s="128"/>
      <c r="FF5" s="128"/>
      <c r="FG5" s="128"/>
      <c r="FH5" s="128"/>
      <c r="FI5" s="128"/>
      <c r="FJ5" s="128"/>
      <c r="FK5" s="128"/>
      <c r="FL5" s="128"/>
      <c r="FM5" s="128"/>
      <c r="FN5" s="128"/>
      <c r="FO5" s="128"/>
      <c r="FP5" s="128"/>
      <c r="FQ5" s="128"/>
      <c r="FR5" s="128"/>
      <c r="FS5" s="128"/>
      <c r="FT5" s="128"/>
      <c r="FU5" s="128"/>
      <c r="FV5" s="128"/>
      <c r="FW5" s="128"/>
      <c r="FX5" s="128"/>
      <c r="FY5" s="128"/>
      <c r="FZ5" s="128"/>
      <c r="GA5" s="128"/>
      <c r="GB5" s="128"/>
      <c r="GC5" s="128"/>
      <c r="GD5" s="128"/>
      <c r="GE5" s="128"/>
      <c r="GF5" s="128"/>
      <c r="GG5" s="128"/>
      <c r="GH5" s="128"/>
      <c r="GI5" s="128"/>
      <c r="GJ5" s="128"/>
      <c r="GK5" s="128"/>
      <c r="GL5" s="128"/>
      <c r="GM5" s="128"/>
      <c r="GN5" s="128"/>
      <c r="GO5" s="128"/>
      <c r="GP5" s="128"/>
      <c r="GQ5" s="128"/>
      <c r="GR5" s="128"/>
      <c r="GS5" s="128"/>
      <c r="GT5" s="128"/>
      <c r="GU5" s="128"/>
      <c r="GV5" s="128"/>
      <c r="GW5" s="128"/>
      <c r="GX5" s="128"/>
      <c r="GY5" s="128"/>
      <c r="GZ5" s="128"/>
      <c r="HA5" s="128"/>
      <c r="HB5" s="128"/>
      <c r="HC5" s="128"/>
      <c r="HD5" s="128"/>
      <c r="HE5" s="128"/>
      <c r="HF5" s="128"/>
      <c r="HG5" s="128"/>
      <c r="HH5" s="128"/>
      <c r="HI5" s="128"/>
      <c r="HJ5" s="128"/>
      <c r="HK5" s="128"/>
      <c r="HL5" s="128"/>
      <c r="HM5" s="128"/>
      <c r="HN5" s="128"/>
      <c r="HO5" s="128"/>
      <c r="HP5" s="128"/>
      <c r="HQ5" s="128"/>
      <c r="HR5" s="128"/>
      <c r="HS5" s="128"/>
      <c r="HT5" s="128"/>
      <c r="HU5" s="128"/>
      <c r="HV5" s="128"/>
      <c r="HW5" s="128"/>
      <c r="HX5" s="128"/>
      <c r="HY5" s="128"/>
      <c r="HZ5" s="128"/>
      <c r="IA5" s="128"/>
      <c r="IB5" s="128"/>
      <c r="IC5" s="128"/>
      <c r="ID5" s="128"/>
      <c r="IE5" s="128"/>
      <c r="IF5" s="128"/>
      <c r="IG5" s="128"/>
      <c r="IH5" s="128"/>
      <c r="II5" s="128"/>
      <c r="IJ5" s="128"/>
      <c r="IK5" s="128"/>
      <c r="IL5" s="128"/>
      <c r="IM5" s="128"/>
      <c r="IN5" s="128"/>
      <c r="IO5" s="128"/>
      <c r="IP5" s="128"/>
      <c r="IQ5" s="128"/>
      <c r="IR5" s="128"/>
      <c r="IS5" s="128"/>
      <c r="IT5" s="128"/>
      <c r="IU5" s="128"/>
      <c r="IV5" s="128"/>
      <c r="IW5" s="128"/>
      <c r="IX5" s="128"/>
      <c r="IY5" s="128"/>
      <c r="IZ5" s="128"/>
      <c r="JA5" s="128"/>
      <c r="JB5" s="128"/>
      <c r="JC5" s="128"/>
      <c r="JD5" s="128"/>
      <c r="JE5" s="128"/>
      <c r="JF5" s="128"/>
      <c r="JG5" s="128"/>
      <c r="JH5" s="128"/>
      <c r="JI5" s="128"/>
      <c r="JJ5" s="128"/>
      <c r="JK5" s="128"/>
      <c r="JL5" s="128"/>
      <c r="JM5" s="128"/>
      <c r="JN5" s="128"/>
      <c r="JO5" s="128"/>
      <c r="JP5" s="128"/>
      <c r="JQ5" s="128"/>
      <c r="JR5" s="128"/>
      <c r="JS5" s="128"/>
      <c r="JT5" s="128"/>
      <c r="JU5" s="128"/>
      <c r="JV5" s="128"/>
      <c r="JW5" s="128"/>
      <c r="JX5" s="128"/>
      <c r="JY5" s="128"/>
      <c r="JZ5" s="128"/>
      <c r="KA5" s="128"/>
      <c r="KB5" s="128"/>
      <c r="KC5" s="128"/>
      <c r="KD5" s="128"/>
      <c r="KE5" s="128"/>
      <c r="KF5" s="128"/>
      <c r="KG5" s="128"/>
      <c r="KH5" s="128"/>
      <c r="KI5" s="128"/>
      <c r="KJ5" s="128"/>
      <c r="KK5" s="128"/>
      <c r="KL5" s="128"/>
      <c r="KM5" s="128"/>
      <c r="KN5" s="128"/>
      <c r="KO5" s="128"/>
      <c r="KP5" s="128"/>
      <c r="KQ5" s="128"/>
      <c r="KR5" s="128"/>
      <c r="KS5" s="128"/>
      <c r="KT5" s="128"/>
      <c r="KU5" s="128"/>
      <c r="KV5" s="128"/>
      <c r="KW5" s="128"/>
      <c r="KX5" s="128"/>
      <c r="KY5" s="128"/>
      <c r="KZ5" s="128"/>
      <c r="LA5" s="128"/>
      <c r="LB5" s="128"/>
      <c r="LC5" s="128"/>
      <c r="LD5" s="128"/>
      <c r="LE5" s="128"/>
      <c r="LF5" s="128"/>
      <c r="LG5" s="128"/>
      <c r="LH5" s="128"/>
      <c r="LI5" s="128"/>
      <c r="LJ5" s="128"/>
      <c r="LK5" s="128"/>
      <c r="LL5" s="128"/>
      <c r="LM5" s="128"/>
      <c r="LN5" s="128"/>
      <c r="LO5" s="128"/>
      <c r="LP5" s="128"/>
      <c r="LQ5" s="128"/>
      <c r="LR5" s="128"/>
      <c r="LS5" s="128"/>
      <c r="LT5" s="128"/>
      <c r="LU5" s="128"/>
      <c r="LV5" s="128"/>
      <c r="LW5" s="128"/>
      <c r="LX5" s="128"/>
      <c r="LY5" s="128"/>
      <c r="LZ5" s="128"/>
      <c r="MA5" s="128"/>
      <c r="MB5" s="128"/>
      <c r="MC5" s="128"/>
      <c r="MD5" s="128"/>
      <c r="ME5" s="128"/>
      <c r="MF5" s="128"/>
      <c r="MG5" s="128"/>
      <c r="MH5" s="128"/>
      <c r="MI5" s="128"/>
      <c r="MJ5" s="128"/>
      <c r="MK5" s="128"/>
      <c r="ML5" s="128"/>
      <c r="MM5" s="128"/>
      <c r="MN5" s="128"/>
      <c r="MO5" s="128"/>
      <c r="MP5" s="128"/>
      <c r="MQ5" s="128"/>
      <c r="MR5" s="128"/>
      <c r="MS5" s="128"/>
      <c r="MT5" s="128"/>
      <c r="MU5" s="128"/>
      <c r="MV5" s="128"/>
      <c r="MW5" s="128"/>
      <c r="MX5" s="128"/>
      <c r="MY5" s="128"/>
      <c r="MZ5" s="128"/>
      <c r="NA5" s="128"/>
      <c r="NB5" s="128"/>
      <c r="NC5" s="128"/>
      <c r="ND5" s="128"/>
      <c r="NE5" s="128"/>
      <c r="NF5" s="128"/>
      <c r="NG5" s="128"/>
      <c r="NH5" s="128"/>
      <c r="NI5" s="128"/>
      <c r="NJ5" s="128"/>
      <c r="NK5" s="128"/>
      <c r="NL5" s="128"/>
      <c r="NM5" s="128"/>
      <c r="NN5" s="128"/>
      <c r="NO5" s="128"/>
      <c r="NP5" s="128"/>
      <c r="NQ5" s="128"/>
      <c r="NR5" s="128"/>
      <c r="NS5" s="128"/>
      <c r="NT5" s="128"/>
      <c r="NU5" s="128"/>
      <c r="NV5" s="128"/>
      <c r="NW5" s="128"/>
      <c r="NX5" s="128"/>
      <c r="NY5" s="128"/>
      <c r="NZ5" s="128"/>
      <c r="OA5" s="128"/>
      <c r="OB5" s="128"/>
      <c r="OC5" s="128"/>
      <c r="OD5" s="128"/>
      <c r="OE5" s="128"/>
      <c r="OF5" s="128"/>
      <c r="OG5" s="128"/>
      <c r="OH5" s="128"/>
      <c r="OI5" s="128"/>
      <c r="OJ5" s="128"/>
      <c r="OK5" s="128"/>
      <c r="OL5" s="128"/>
      <c r="OM5" s="128"/>
      <c r="ON5" s="128"/>
      <c r="OO5" s="128"/>
      <c r="OP5" s="128"/>
      <c r="OQ5" s="128"/>
      <c r="OR5" s="128"/>
      <c r="OS5" s="128"/>
      <c r="OT5" s="128"/>
      <c r="OU5" s="128"/>
      <c r="OV5" s="128"/>
      <c r="OW5" s="128"/>
      <c r="OX5" s="128"/>
      <c r="OY5" s="128"/>
      <c r="OZ5" s="128"/>
      <c r="PA5" s="128"/>
      <c r="PB5" s="128"/>
      <c r="PC5" s="128"/>
      <c r="PD5" s="128"/>
      <c r="PE5" s="128"/>
      <c r="PF5" s="128"/>
      <c r="PG5" s="128"/>
      <c r="PH5" s="128"/>
      <c r="PI5" s="128"/>
      <c r="PJ5" s="128"/>
      <c r="PK5" s="128"/>
      <c r="PL5" s="128"/>
      <c r="PM5" s="128"/>
      <c r="PN5" s="128"/>
      <c r="PO5" s="128"/>
      <c r="PP5" s="128"/>
      <c r="PQ5" s="128"/>
      <c r="PR5" s="128"/>
      <c r="PS5" s="128"/>
      <c r="PT5" s="128"/>
      <c r="PU5" s="128"/>
      <c r="PV5" s="128"/>
      <c r="PW5" s="128"/>
      <c r="PX5" s="128"/>
      <c r="PY5" s="128"/>
      <c r="PZ5" s="128"/>
      <c r="QA5" s="128"/>
      <c r="QB5" s="128"/>
      <c r="QC5" s="128"/>
      <c r="QD5" s="128"/>
      <c r="QE5" s="128"/>
      <c r="QF5" s="128"/>
      <c r="QG5" s="128"/>
      <c r="QH5" s="128"/>
      <c r="QI5" s="128"/>
      <c r="QJ5" s="128"/>
      <c r="QK5" s="128"/>
      <c r="QL5" s="128"/>
      <c r="QM5" s="128"/>
      <c r="QN5" s="128"/>
      <c r="QO5" s="128"/>
      <c r="QP5" s="128"/>
      <c r="QQ5" s="128"/>
      <c r="QR5" s="128"/>
      <c r="QS5" s="128"/>
      <c r="QT5" s="128"/>
      <c r="QU5" s="128"/>
      <c r="QV5" s="128"/>
      <c r="QW5" s="128"/>
      <c r="QX5" s="128"/>
      <c r="QY5" s="128"/>
      <c r="QZ5" s="128"/>
      <c r="RA5" s="128"/>
      <c r="RB5" s="128"/>
      <c r="RC5" s="128"/>
      <c r="RD5" s="128"/>
      <c r="RE5" s="128"/>
      <c r="RF5" s="128"/>
      <c r="RG5" s="128"/>
      <c r="RH5" s="128"/>
      <c r="RI5" s="128"/>
      <c r="RJ5" s="128"/>
      <c r="RK5" s="128"/>
      <c r="RL5" s="128"/>
      <c r="RM5" s="128"/>
      <c r="RN5" s="128"/>
      <c r="RO5" s="128"/>
      <c r="RP5" s="128"/>
      <c r="RQ5" s="128"/>
      <c r="RR5" s="128"/>
      <c r="RS5" s="128"/>
      <c r="RT5" s="128"/>
      <c r="RU5" s="128"/>
      <c r="RV5" s="128"/>
      <c r="RW5" s="128"/>
      <c r="RX5" s="128"/>
      <c r="RY5" s="128"/>
      <c r="RZ5" s="128"/>
      <c r="SA5" s="128"/>
      <c r="SB5" s="128"/>
      <c r="SC5" s="128"/>
      <c r="SD5" s="128"/>
      <c r="SE5" s="128"/>
      <c r="SF5" s="128"/>
      <c r="SG5" s="128"/>
      <c r="SH5" s="128"/>
      <c r="SI5" s="128"/>
      <c r="SJ5" s="128"/>
      <c r="SK5" s="128"/>
      <c r="SL5" s="128"/>
      <c r="SM5" s="128"/>
      <c r="SN5" s="128"/>
      <c r="SO5" s="128"/>
      <c r="SP5" s="128"/>
      <c r="SQ5" s="128"/>
      <c r="SR5" s="128"/>
      <c r="SS5" s="128"/>
      <c r="ST5" s="128"/>
      <c r="SU5" s="128"/>
      <c r="SV5" s="128"/>
      <c r="SW5" s="128"/>
      <c r="SX5" s="128"/>
      <c r="SY5" s="128"/>
      <c r="SZ5" s="128"/>
      <c r="TA5" s="128"/>
      <c r="TB5" s="128"/>
      <c r="TC5" s="128"/>
      <c r="TD5" s="128"/>
      <c r="TE5" s="128"/>
      <c r="TF5" s="128"/>
      <c r="TG5" s="128"/>
      <c r="TH5" s="128"/>
      <c r="TI5" s="128"/>
      <c r="TJ5" s="128"/>
      <c r="TK5" s="128"/>
      <c r="TL5" s="128"/>
      <c r="TM5" s="128"/>
      <c r="TN5" s="128"/>
      <c r="TO5" s="128"/>
      <c r="TP5" s="128"/>
      <c r="TQ5" s="128"/>
      <c r="TR5" s="128"/>
      <c r="TS5" s="128"/>
      <c r="TT5" s="128"/>
      <c r="TU5" s="128"/>
      <c r="TV5" s="128"/>
      <c r="TW5" s="128"/>
      <c r="TX5" s="128"/>
      <c r="TY5" s="128"/>
      <c r="TZ5" s="128"/>
      <c r="UA5" s="128"/>
      <c r="UB5" s="128"/>
      <c r="UC5" s="128"/>
      <c r="UD5" s="128"/>
      <c r="UE5" s="128"/>
      <c r="UF5" s="128"/>
      <c r="UG5" s="128"/>
      <c r="UH5" s="128"/>
      <c r="UI5" s="128"/>
      <c r="UJ5" s="128"/>
      <c r="UK5" s="128"/>
      <c r="UL5" s="128"/>
      <c r="UM5" s="128"/>
      <c r="UN5" s="128"/>
      <c r="UO5" s="128"/>
      <c r="UP5" s="128"/>
      <c r="UQ5" s="128"/>
      <c r="UR5" s="128"/>
      <c r="US5" s="128"/>
      <c r="UT5" s="128"/>
      <c r="UU5" s="128"/>
      <c r="UV5" s="128"/>
      <c r="UW5" s="128"/>
      <c r="UX5" s="128"/>
      <c r="UY5" s="128"/>
      <c r="UZ5" s="128"/>
      <c r="VA5" s="128"/>
      <c r="VB5" s="128"/>
      <c r="VC5" s="128"/>
      <c r="VD5" s="128"/>
      <c r="VE5" s="128"/>
      <c r="VF5" s="128"/>
      <c r="VG5" s="128"/>
      <c r="VH5" s="128"/>
      <c r="VI5" s="128"/>
      <c r="VJ5" s="128"/>
      <c r="VK5" s="128"/>
      <c r="VL5" s="128"/>
      <c r="VM5" s="128"/>
      <c r="VN5" s="128"/>
      <c r="VO5" s="128"/>
      <c r="VP5" s="128"/>
      <c r="VQ5" s="128"/>
      <c r="VR5" s="128"/>
      <c r="VS5" s="128"/>
      <c r="VT5" s="128"/>
      <c r="VU5" s="128"/>
      <c r="VV5" s="128"/>
      <c r="VW5" s="128"/>
      <c r="VX5" s="128"/>
      <c r="VY5" s="128"/>
      <c r="VZ5" s="128"/>
      <c r="WA5" s="128"/>
      <c r="WB5" s="128"/>
      <c r="WC5" s="128"/>
      <c r="WD5" s="128"/>
      <c r="WE5" s="128"/>
      <c r="WF5" s="128"/>
      <c r="WG5" s="128"/>
      <c r="WH5" s="128"/>
      <c r="WI5" s="128"/>
      <c r="WJ5" s="128"/>
      <c r="WK5" s="128"/>
      <c r="WL5" s="128"/>
      <c r="WM5" s="128"/>
      <c r="WN5" s="128"/>
      <c r="WO5" s="128"/>
      <c r="WP5" s="128"/>
      <c r="WQ5" s="128"/>
      <c r="WR5" s="128"/>
      <c r="WS5" s="128"/>
      <c r="WT5" s="128"/>
      <c r="WU5" s="128"/>
      <c r="WV5" s="128"/>
      <c r="WW5" s="128"/>
      <c r="WX5" s="128"/>
      <c r="WY5" s="128"/>
      <c r="WZ5" s="128"/>
      <c r="XA5" s="128"/>
      <c r="XB5" s="128"/>
      <c r="XC5" s="128"/>
      <c r="XD5" s="128"/>
      <c r="XE5" s="128"/>
      <c r="XF5" s="128"/>
      <c r="XG5" s="128"/>
      <c r="XH5" s="128"/>
      <c r="XI5" s="128"/>
      <c r="XJ5" s="128"/>
      <c r="XK5" s="128"/>
      <c r="XL5" s="128"/>
      <c r="XM5" s="128"/>
      <c r="XN5" s="128"/>
      <c r="XO5" s="128"/>
      <c r="XP5" s="128"/>
      <c r="XQ5" s="128"/>
      <c r="XR5" s="128"/>
      <c r="XS5" s="128"/>
      <c r="XT5" s="128"/>
      <c r="XU5" s="128"/>
      <c r="XV5" s="128"/>
      <c r="XW5" s="128"/>
      <c r="XX5" s="128"/>
      <c r="XY5" s="128"/>
      <c r="XZ5" s="128"/>
      <c r="YA5" s="128"/>
      <c r="YB5" s="128"/>
      <c r="YC5" s="128"/>
      <c r="YD5" s="128"/>
      <c r="YE5" s="128"/>
      <c r="YF5" s="128"/>
      <c r="YG5" s="128"/>
      <c r="YH5" s="128"/>
      <c r="YI5" s="128"/>
      <c r="YJ5" s="128"/>
      <c r="YK5" s="128"/>
      <c r="YL5" s="128"/>
      <c r="YM5" s="128"/>
      <c r="YN5" s="128"/>
      <c r="YO5" s="128"/>
      <c r="YP5" s="128"/>
      <c r="YQ5" s="128"/>
      <c r="YR5" s="128"/>
      <c r="YS5" s="128"/>
      <c r="YT5" s="128"/>
      <c r="YU5" s="128"/>
      <c r="YV5" s="128"/>
      <c r="YW5" s="128"/>
      <c r="YX5" s="128"/>
      <c r="YY5" s="128"/>
      <c r="YZ5" s="128"/>
      <c r="ZA5" s="128"/>
      <c r="ZB5" s="128"/>
      <c r="ZC5" s="128"/>
      <c r="ZD5" s="128"/>
      <c r="ZE5" s="128"/>
      <c r="ZF5" s="128"/>
      <c r="ZG5" s="128"/>
      <c r="ZH5" s="128"/>
      <c r="ZI5" s="128"/>
      <c r="ZJ5" s="128"/>
      <c r="ZK5" s="128"/>
      <c r="ZL5" s="128"/>
      <c r="ZM5" s="128"/>
      <c r="ZN5" s="128"/>
      <c r="ZO5" s="128"/>
      <c r="ZP5" s="128"/>
      <c r="ZQ5" s="128"/>
      <c r="ZR5" s="128"/>
      <c r="ZS5" s="128"/>
      <c r="ZT5" s="128"/>
      <c r="ZU5" s="128"/>
      <c r="ZV5" s="128"/>
      <c r="ZW5" s="128"/>
      <c r="ZX5" s="128"/>
      <c r="ZY5" s="128"/>
      <c r="ZZ5" s="128"/>
      <c r="AAA5" s="128"/>
      <c r="AAB5" s="128"/>
      <c r="AAC5" s="128"/>
      <c r="AAD5" s="128"/>
      <c r="AAE5" s="128"/>
      <c r="AAF5" s="128"/>
      <c r="AAG5" s="128"/>
      <c r="AAH5" s="128"/>
      <c r="AAI5" s="128"/>
      <c r="AAJ5" s="128"/>
      <c r="AAK5" s="128"/>
      <c r="AAL5" s="128"/>
      <c r="AAM5" s="128"/>
      <c r="AAN5" s="128"/>
      <c r="AAO5" s="128"/>
      <c r="AAP5" s="128"/>
      <c r="AAQ5" s="128"/>
      <c r="AAR5" s="128"/>
      <c r="AAS5" s="128"/>
      <c r="AAT5" s="128"/>
      <c r="AAU5" s="128"/>
      <c r="AAV5" s="128"/>
      <c r="AAW5" s="128"/>
      <c r="AAX5" s="128"/>
      <c r="AAY5" s="128"/>
      <c r="AAZ5" s="128"/>
      <c r="ABA5" s="128"/>
      <c r="ABB5" s="128"/>
      <c r="ABC5" s="128"/>
      <c r="ABD5" s="128"/>
      <c r="ABE5" s="128"/>
      <c r="ABF5" s="128"/>
      <c r="ABG5" s="128"/>
      <c r="ABH5" s="128"/>
      <c r="ABI5" s="128"/>
      <c r="ABJ5" s="128"/>
      <c r="ABK5" s="128"/>
      <c r="ABL5" s="128"/>
      <c r="ABM5" s="128"/>
      <c r="ABN5" s="128"/>
      <c r="ABO5" s="128"/>
      <c r="ABP5" s="128"/>
      <c r="ABQ5" s="128"/>
      <c r="ABR5" s="128"/>
      <c r="ABS5" s="128"/>
      <c r="ABT5" s="128"/>
      <c r="ABU5" s="128"/>
      <c r="ABV5" s="128"/>
      <c r="ABW5" s="128"/>
      <c r="ABX5" s="128"/>
      <c r="ABY5" s="128"/>
      <c r="ABZ5" s="128"/>
      <c r="ACA5" s="128"/>
      <c r="ACB5" s="128"/>
      <c r="ACC5" s="128"/>
      <c r="ACD5" s="128"/>
      <c r="ACE5" s="128"/>
      <c r="ACF5" s="128"/>
      <c r="ACG5" s="128"/>
      <c r="ACH5" s="128"/>
      <c r="ACI5" s="128"/>
      <c r="ACJ5" s="128"/>
      <c r="ACK5" s="128"/>
      <c r="ACL5" s="128"/>
      <c r="ACM5" s="128"/>
      <c r="ACN5" s="128"/>
      <c r="ACO5" s="128"/>
      <c r="ACP5" s="128"/>
      <c r="ACQ5" s="128"/>
      <c r="ACR5" s="128"/>
      <c r="ACS5" s="128"/>
      <c r="ACT5" s="128"/>
      <c r="ACU5" s="128"/>
      <c r="ACV5" s="128"/>
      <c r="ACW5" s="128"/>
      <c r="ACX5" s="128"/>
      <c r="ACY5" s="128"/>
      <c r="ACZ5" s="128"/>
      <c r="ADA5" s="128"/>
      <c r="ADB5" s="128"/>
      <c r="ADC5" s="128"/>
      <c r="ADD5" s="128"/>
      <c r="ADE5" s="128"/>
      <c r="ADF5" s="128"/>
      <c r="ADG5" s="128"/>
      <c r="ADH5" s="128"/>
      <c r="ADI5" s="128"/>
      <c r="ADJ5" s="128"/>
      <c r="ADK5" s="128"/>
      <c r="ADL5" s="128"/>
      <c r="ADM5" s="128"/>
      <c r="ADN5" s="128"/>
      <c r="ADO5" s="128"/>
      <c r="ADP5" s="128"/>
      <c r="ADQ5" s="128"/>
      <c r="ADR5" s="128"/>
      <c r="ADS5" s="128"/>
      <c r="ADT5" s="128"/>
      <c r="ADU5" s="128"/>
      <c r="ADV5" s="128"/>
      <c r="ADW5" s="128"/>
      <c r="ADX5" s="128"/>
      <c r="ADY5" s="128"/>
      <c r="ADZ5" s="128"/>
      <c r="AEA5" s="128"/>
      <c r="AEB5" s="128"/>
      <c r="AEC5" s="128"/>
      <c r="AED5" s="128"/>
      <c r="AEE5" s="128"/>
      <c r="AEF5" s="128"/>
      <c r="AEG5" s="128"/>
      <c r="AEH5" s="128"/>
      <c r="AEI5" s="128"/>
      <c r="AEJ5" s="128"/>
      <c r="AEK5" s="128"/>
      <c r="AEL5" s="128"/>
      <c r="AEM5" s="128"/>
      <c r="AEN5" s="128"/>
      <c r="AEO5" s="128"/>
      <c r="AEP5" s="128"/>
      <c r="AEQ5" s="128"/>
      <c r="AER5" s="128"/>
      <c r="AES5" s="128"/>
      <c r="AET5" s="128"/>
      <c r="AEU5" s="128"/>
      <c r="AEV5" s="128"/>
      <c r="AEW5" s="128"/>
      <c r="AEX5" s="128"/>
      <c r="AEY5" s="128"/>
      <c r="AEZ5" s="128"/>
      <c r="AFA5" s="128"/>
      <c r="AFB5" s="128"/>
      <c r="AFC5" s="128"/>
      <c r="AFD5" s="128"/>
      <c r="AFE5" s="128"/>
      <c r="AFF5" s="128"/>
      <c r="AFG5" s="128"/>
      <c r="AFH5" s="128"/>
      <c r="AFI5" s="128"/>
      <c r="AFJ5" s="128"/>
      <c r="AFK5" s="128"/>
      <c r="AFL5" s="128"/>
      <c r="AFM5" s="128"/>
      <c r="AFN5" s="128"/>
      <c r="AFO5" s="128"/>
      <c r="AFP5" s="128"/>
      <c r="AFQ5" s="128"/>
      <c r="AFR5" s="128"/>
      <c r="AFS5" s="128"/>
      <c r="AFT5" s="128"/>
      <c r="AFU5" s="128"/>
      <c r="AFV5" s="128"/>
      <c r="AFW5" s="128"/>
      <c r="AFX5" s="128"/>
      <c r="AFY5" s="128"/>
      <c r="AFZ5" s="128"/>
      <c r="AGA5" s="128"/>
      <c r="AGB5" s="128"/>
      <c r="AGC5" s="128"/>
      <c r="AGD5" s="128"/>
      <c r="AGE5" s="128"/>
      <c r="AGF5" s="128"/>
      <c r="AGG5" s="128"/>
      <c r="AGH5" s="128"/>
      <c r="AGI5" s="128"/>
      <c r="AGJ5" s="128"/>
      <c r="AGK5" s="128"/>
      <c r="AGL5" s="128"/>
      <c r="AGM5" s="128"/>
      <c r="AGN5" s="128"/>
      <c r="AGO5" s="128"/>
      <c r="AGP5" s="128"/>
      <c r="AGQ5" s="128"/>
      <c r="AGR5" s="128"/>
      <c r="AGS5" s="128"/>
      <c r="AGT5" s="128"/>
      <c r="AGU5" s="128"/>
      <c r="AGV5" s="128"/>
      <c r="AGW5" s="128"/>
      <c r="AGX5" s="128"/>
      <c r="AGY5" s="128"/>
      <c r="AGZ5" s="128"/>
      <c r="AHA5" s="128"/>
      <c r="AHB5" s="128"/>
      <c r="AHC5" s="128"/>
      <c r="AHD5" s="128"/>
      <c r="AHE5" s="128"/>
      <c r="AHF5" s="128"/>
      <c r="AHG5" s="128"/>
      <c r="AHH5" s="128"/>
      <c r="AHI5" s="128"/>
      <c r="AHJ5" s="128"/>
      <c r="AHK5" s="128"/>
      <c r="AHL5" s="128"/>
      <c r="AHM5" s="128"/>
      <c r="AHN5" s="128"/>
      <c r="AHO5" s="128"/>
      <c r="AHP5" s="128"/>
      <c r="AHQ5" s="128"/>
      <c r="AHR5" s="128"/>
      <c r="AHS5" s="128"/>
      <c r="AHT5" s="128"/>
      <c r="AHU5" s="128"/>
      <c r="AHV5" s="128"/>
      <c r="AHW5" s="128"/>
      <c r="AHX5" s="128"/>
      <c r="AHY5" s="128"/>
      <c r="AHZ5" s="128"/>
      <c r="AIA5" s="128"/>
      <c r="AIB5" s="128"/>
      <c r="AIC5" s="128"/>
      <c r="AID5" s="128"/>
      <c r="AIE5" s="128"/>
      <c r="AIF5" s="128"/>
      <c r="AIG5" s="128"/>
      <c r="AIH5" s="128"/>
      <c r="AII5" s="128"/>
      <c r="AIJ5" s="128"/>
      <c r="AIK5" s="128"/>
      <c r="AIL5" s="128"/>
      <c r="AIM5" s="128"/>
      <c r="AIN5" s="128"/>
      <c r="AIO5" s="128"/>
      <c r="AIP5" s="128"/>
      <c r="AIQ5" s="128"/>
      <c r="AIR5" s="128"/>
      <c r="AIS5" s="128"/>
      <c r="AIT5" s="128"/>
      <c r="AIU5" s="128"/>
      <c r="AIV5" s="128"/>
      <c r="AIW5" s="128"/>
      <c r="AIX5" s="128"/>
      <c r="AIY5" s="128"/>
      <c r="AIZ5" s="128"/>
      <c r="AJA5" s="128"/>
      <c r="AJB5" s="128"/>
      <c r="AJC5" s="128"/>
      <c r="AJD5" s="128"/>
      <c r="AJE5" s="128"/>
      <c r="AJF5" s="128"/>
      <c r="AJG5" s="128"/>
      <c r="AJH5" s="128"/>
      <c r="AJI5" s="128"/>
      <c r="AJJ5" s="128"/>
      <c r="AJK5" s="128"/>
      <c r="AJL5" s="128"/>
      <c r="AJM5" s="128"/>
      <c r="AJN5" s="128"/>
      <c r="AJO5" s="128"/>
      <c r="AJP5" s="128"/>
      <c r="AJQ5" s="128"/>
      <c r="AJR5" s="128"/>
      <c r="AJS5" s="128"/>
      <c r="AJT5" s="128"/>
      <c r="AJU5" s="128"/>
      <c r="AJV5" s="128"/>
      <c r="AJW5" s="128"/>
      <c r="AJX5" s="128"/>
      <c r="AJY5" s="128"/>
      <c r="AJZ5" s="128"/>
      <c r="AKA5" s="128"/>
      <c r="AKB5" s="128"/>
      <c r="AKC5" s="128"/>
      <c r="AKD5" s="128"/>
      <c r="AKE5" s="128"/>
      <c r="AKF5" s="128"/>
      <c r="AKG5" s="128"/>
      <c r="AKH5" s="128"/>
      <c r="AKI5" s="128"/>
      <c r="AKJ5" s="128"/>
      <c r="AKK5" s="128"/>
      <c r="AKL5" s="128"/>
      <c r="AKM5" s="128"/>
      <c r="AKN5" s="128"/>
      <c r="AKO5" s="128"/>
      <c r="AKP5" s="128"/>
      <c r="AKQ5" s="128"/>
      <c r="AKR5" s="128"/>
      <c r="AKS5" s="128"/>
      <c r="AKT5" s="128"/>
      <c r="AKU5" s="128"/>
      <c r="AKV5" s="128"/>
      <c r="AKW5" s="128"/>
      <c r="AKX5" s="128"/>
      <c r="AKY5" s="128"/>
      <c r="AKZ5" s="128"/>
      <c r="ALA5" s="128"/>
      <c r="ALB5" s="128"/>
      <c r="ALC5" s="128"/>
      <c r="ALD5" s="128"/>
      <c r="ALE5" s="128"/>
      <c r="ALF5" s="128"/>
      <c r="ALG5" s="128"/>
      <c r="ALH5" s="128"/>
      <c r="ALI5" s="128"/>
      <c r="ALJ5" s="128"/>
      <c r="ALK5" s="128"/>
      <c r="ALL5" s="128"/>
      <c r="ALM5" s="128"/>
      <c r="ALN5" s="128"/>
      <c r="ALO5" s="128"/>
      <c r="ALP5" s="128"/>
      <c r="ALQ5" s="128"/>
      <c r="ALR5" s="128"/>
      <c r="ALS5" s="128"/>
      <c r="ALT5" s="128"/>
      <c r="ALU5" s="128"/>
      <c r="ALV5" s="128"/>
      <c r="ALW5" s="128"/>
      <c r="ALX5" s="128"/>
      <c r="ALY5" s="128"/>
      <c r="ALZ5" s="128"/>
      <c r="AMA5" s="128"/>
      <c r="AMB5" s="128"/>
      <c r="AMC5" s="128"/>
      <c r="AMD5" s="128"/>
      <c r="AME5" s="128"/>
      <c r="AMF5" s="128"/>
      <c r="AMG5" s="128"/>
      <c r="AMH5" s="128"/>
      <c r="AMI5" s="128"/>
      <c r="AMJ5" s="128"/>
      <c r="AMK5" s="128"/>
      <c r="AML5" s="128"/>
      <c r="AMM5" s="128"/>
      <c r="AMN5" s="128"/>
      <c r="AMO5" s="128"/>
      <c r="AMP5" s="128"/>
      <c r="AMQ5" s="128"/>
      <c r="AMR5" s="128"/>
      <c r="AMS5" s="128"/>
      <c r="AMT5" s="128"/>
      <c r="AMU5" s="128"/>
      <c r="AMV5" s="128"/>
      <c r="AMW5" s="128"/>
      <c r="AMX5" s="128"/>
      <c r="AMY5" s="128"/>
      <c r="AMZ5" s="128"/>
      <c r="ANA5" s="128"/>
      <c r="ANB5" s="128"/>
      <c r="ANC5" s="128"/>
      <c r="AND5" s="128"/>
      <c r="ANE5" s="128"/>
      <c r="ANF5" s="128"/>
      <c r="ANG5" s="128"/>
      <c r="ANH5" s="128"/>
      <c r="ANI5" s="128"/>
      <c r="ANJ5" s="128"/>
      <c r="ANK5" s="128"/>
      <c r="ANL5" s="128"/>
      <c r="ANM5" s="128"/>
      <c r="ANN5" s="128"/>
      <c r="ANO5" s="128"/>
      <c r="ANP5" s="128"/>
      <c r="ANQ5" s="128"/>
      <c r="ANR5" s="128"/>
      <c r="ANS5" s="128"/>
      <c r="ANT5" s="128"/>
      <c r="ANU5" s="128"/>
      <c r="ANV5" s="128"/>
      <c r="ANW5" s="128"/>
      <c r="ANX5" s="128"/>
      <c r="ANY5" s="128"/>
      <c r="ANZ5" s="128"/>
      <c r="AOA5" s="128"/>
      <c r="AOB5" s="128"/>
      <c r="AOC5" s="128"/>
      <c r="AOD5" s="128"/>
      <c r="AOE5" s="128"/>
      <c r="AOF5" s="128"/>
      <c r="AOG5" s="128"/>
      <c r="AOH5" s="128"/>
      <c r="AOI5" s="128"/>
      <c r="AOJ5" s="128"/>
      <c r="AOK5" s="128"/>
      <c r="AOL5" s="128"/>
      <c r="AOM5" s="128"/>
      <c r="AON5" s="128"/>
      <c r="AOO5" s="128"/>
      <c r="AOP5" s="128"/>
      <c r="AOQ5" s="128"/>
      <c r="AOR5" s="128"/>
      <c r="AOS5" s="128"/>
      <c r="AOT5" s="128"/>
      <c r="AOU5" s="128"/>
      <c r="AOV5" s="128"/>
      <c r="AOW5" s="128"/>
      <c r="AOX5" s="128"/>
      <c r="AOY5" s="128"/>
      <c r="AOZ5" s="128"/>
      <c r="APA5" s="128"/>
      <c r="APB5" s="128"/>
      <c r="APC5" s="128"/>
      <c r="APD5" s="128"/>
      <c r="APE5" s="128"/>
      <c r="APF5" s="128"/>
      <c r="APG5" s="128"/>
      <c r="APH5" s="128"/>
      <c r="API5" s="128"/>
      <c r="APJ5" s="128"/>
      <c r="APK5" s="128"/>
      <c r="APL5" s="128"/>
      <c r="APM5" s="128"/>
      <c r="APN5" s="128"/>
      <c r="APO5" s="128"/>
      <c r="APP5" s="128"/>
      <c r="APQ5" s="128"/>
      <c r="APR5" s="128"/>
      <c r="APS5" s="128"/>
      <c r="APT5" s="128"/>
      <c r="APU5" s="128"/>
      <c r="APV5" s="128"/>
      <c r="APW5" s="128"/>
      <c r="APX5" s="128"/>
      <c r="APY5" s="128"/>
      <c r="APZ5" s="128"/>
      <c r="AQA5" s="128"/>
      <c r="AQB5" s="128"/>
      <c r="AQC5" s="128"/>
      <c r="AQD5" s="128"/>
      <c r="AQE5" s="128"/>
      <c r="AQF5" s="128"/>
      <c r="AQG5" s="128"/>
      <c r="AQH5" s="128"/>
      <c r="AQI5" s="128"/>
      <c r="AQJ5" s="128"/>
      <c r="AQK5" s="128"/>
      <c r="AQL5" s="128"/>
      <c r="AQM5" s="128"/>
      <c r="AQN5" s="128"/>
      <c r="AQO5" s="128"/>
      <c r="AQP5" s="128"/>
      <c r="AQQ5" s="128"/>
      <c r="AQR5" s="128"/>
      <c r="AQS5" s="128"/>
      <c r="AQT5" s="128"/>
      <c r="AQU5" s="128"/>
      <c r="AQV5" s="128"/>
      <c r="AQW5" s="128"/>
      <c r="AQX5" s="128"/>
      <c r="AQY5" s="128"/>
      <c r="AQZ5" s="128"/>
      <c r="ARA5" s="128"/>
      <c r="ARB5" s="128"/>
      <c r="ARC5" s="128"/>
      <c r="ARD5" s="128"/>
      <c r="ARE5" s="128"/>
      <c r="ARF5" s="128"/>
      <c r="ARG5" s="128"/>
      <c r="ARH5" s="128"/>
      <c r="ARI5" s="128"/>
      <c r="ARJ5" s="128"/>
      <c r="ARK5" s="128"/>
      <c r="ARL5" s="128"/>
      <c r="ARM5" s="128"/>
      <c r="ARN5" s="128"/>
      <c r="ARO5" s="128"/>
      <c r="ARP5" s="128"/>
      <c r="ARQ5" s="128"/>
      <c r="ARR5" s="128"/>
      <c r="ARS5" s="128"/>
      <c r="ART5" s="128"/>
      <c r="ARU5" s="128"/>
      <c r="ARV5" s="128"/>
      <c r="ARW5" s="128"/>
      <c r="ARX5" s="128"/>
      <c r="ARY5" s="128"/>
      <c r="ARZ5" s="128"/>
      <c r="ASA5" s="128"/>
      <c r="ASB5" s="128"/>
      <c r="ASC5" s="128"/>
      <c r="ASD5" s="128"/>
      <c r="ASE5" s="128"/>
      <c r="ASF5" s="128"/>
      <c r="ASG5" s="128"/>
      <c r="ASH5" s="128"/>
      <c r="ASI5" s="128"/>
      <c r="ASJ5" s="128"/>
      <c r="ASK5" s="128"/>
      <c r="ASL5" s="128"/>
      <c r="ASM5" s="128"/>
      <c r="ASN5" s="128"/>
      <c r="ASO5" s="128"/>
      <c r="ASP5" s="128"/>
      <c r="ASQ5" s="128"/>
      <c r="ASR5" s="128"/>
      <c r="ASS5" s="128"/>
      <c r="AST5" s="128"/>
      <c r="ASU5" s="128"/>
      <c r="ASV5" s="128"/>
      <c r="ASW5" s="128"/>
      <c r="ASX5" s="128"/>
      <c r="ASY5" s="128"/>
      <c r="ASZ5" s="128"/>
      <c r="ATA5" s="128"/>
      <c r="ATB5" s="128"/>
      <c r="ATC5" s="128"/>
      <c r="ATD5" s="128"/>
      <c r="ATE5" s="128"/>
      <c r="ATF5" s="128"/>
      <c r="ATG5" s="128"/>
      <c r="ATH5" s="128"/>
      <c r="ATI5" s="128"/>
      <c r="ATJ5" s="128"/>
      <c r="ATK5" s="128"/>
      <c r="ATL5" s="128"/>
      <c r="ATM5" s="128"/>
      <c r="ATN5" s="128"/>
      <c r="ATO5" s="128"/>
      <c r="ATP5" s="128"/>
      <c r="ATQ5" s="128"/>
      <c r="ATR5" s="128"/>
      <c r="ATS5" s="128"/>
      <c r="ATT5" s="128"/>
      <c r="ATU5" s="128"/>
      <c r="ATV5" s="128"/>
      <c r="ATW5" s="128"/>
      <c r="ATX5" s="128"/>
      <c r="ATY5" s="128"/>
      <c r="ATZ5" s="128"/>
      <c r="AUA5" s="128"/>
      <c r="AUB5" s="128"/>
      <c r="AUC5" s="128"/>
      <c r="AUD5" s="128"/>
      <c r="AUE5" s="128"/>
      <c r="AUF5" s="128"/>
      <c r="AUG5" s="128"/>
      <c r="AUH5" s="128"/>
      <c r="AUI5" s="128"/>
      <c r="AUJ5" s="128"/>
      <c r="AUK5" s="128"/>
      <c r="AUL5" s="128"/>
      <c r="AUM5" s="128"/>
      <c r="AUN5" s="128"/>
      <c r="AUO5" s="128"/>
      <c r="AUP5" s="128"/>
      <c r="AUQ5" s="128"/>
      <c r="AUR5" s="128"/>
      <c r="AUS5" s="128"/>
      <c r="AUT5" s="128"/>
      <c r="AUU5" s="128"/>
      <c r="AUV5" s="128"/>
      <c r="AUW5" s="128"/>
      <c r="AUX5" s="128"/>
      <c r="AUY5" s="128"/>
      <c r="AUZ5" s="128"/>
      <c r="AVA5" s="128"/>
      <c r="AVB5" s="128"/>
      <c r="AVC5" s="128"/>
      <c r="AVD5" s="128"/>
      <c r="AVE5" s="128"/>
      <c r="AVF5" s="128"/>
      <c r="AVG5" s="128"/>
      <c r="AVH5" s="128"/>
      <c r="AVI5" s="128"/>
      <c r="AVJ5" s="128"/>
      <c r="AVK5" s="128"/>
      <c r="AVL5" s="128"/>
      <c r="AVM5" s="128"/>
      <c r="AVN5" s="128"/>
      <c r="AVO5" s="128"/>
      <c r="AVP5" s="128"/>
      <c r="AVQ5" s="128"/>
      <c r="AVR5" s="128"/>
      <c r="AVS5" s="128"/>
      <c r="AVT5" s="128"/>
      <c r="AVU5" s="128"/>
      <c r="AVV5" s="128"/>
      <c r="AVW5" s="128"/>
      <c r="AVX5" s="128"/>
      <c r="AVY5" s="128"/>
      <c r="AVZ5" s="128"/>
      <c r="AWA5" s="128"/>
      <c r="AWB5" s="128"/>
      <c r="AWC5" s="128"/>
      <c r="AWD5" s="128"/>
      <c r="AWE5" s="128"/>
      <c r="AWF5" s="128"/>
      <c r="AWG5" s="128"/>
      <c r="AWH5" s="128"/>
      <c r="AWI5" s="128"/>
      <c r="AWJ5" s="128"/>
      <c r="AWK5" s="128"/>
      <c r="AWL5" s="128"/>
      <c r="AWM5" s="128"/>
      <c r="AWN5" s="128"/>
      <c r="AWO5" s="128"/>
      <c r="AWP5" s="128"/>
      <c r="AWQ5" s="128"/>
      <c r="AWR5" s="128"/>
      <c r="AWS5" s="128"/>
      <c r="AWT5" s="128"/>
      <c r="AWU5" s="128"/>
      <c r="AWV5" s="128"/>
      <c r="AWW5" s="128"/>
      <c r="AWX5" s="128"/>
      <c r="AWY5" s="128"/>
      <c r="AWZ5" s="128"/>
      <c r="AXA5" s="128"/>
      <c r="AXB5" s="128"/>
      <c r="AXC5" s="128"/>
      <c r="AXD5" s="128"/>
      <c r="AXE5" s="128"/>
      <c r="AXF5" s="128"/>
      <c r="AXG5" s="128"/>
      <c r="AXH5" s="128"/>
      <c r="AXI5" s="128"/>
      <c r="AXJ5" s="128"/>
      <c r="AXK5" s="128"/>
      <c r="AXL5" s="128"/>
      <c r="AXM5" s="128"/>
      <c r="AXN5" s="128"/>
      <c r="AXO5" s="128"/>
      <c r="AXP5" s="128"/>
      <c r="AXQ5" s="128"/>
      <c r="AXR5" s="128"/>
      <c r="AXS5" s="128"/>
      <c r="AXT5" s="128"/>
      <c r="AXU5" s="128"/>
      <c r="AXV5" s="128"/>
      <c r="AXW5" s="128"/>
      <c r="AXX5" s="128"/>
      <c r="AXY5" s="128"/>
      <c r="AXZ5" s="128"/>
      <c r="AYA5" s="128"/>
      <c r="AYB5" s="128"/>
      <c r="AYC5" s="128"/>
      <c r="AYD5" s="128"/>
      <c r="AYE5" s="128"/>
      <c r="AYF5" s="128"/>
      <c r="AYG5" s="128"/>
      <c r="AYH5" s="128"/>
      <c r="AYI5" s="128"/>
      <c r="AYJ5" s="128"/>
      <c r="AYK5" s="128"/>
      <c r="AYL5" s="128"/>
      <c r="AYM5" s="128"/>
      <c r="AYN5" s="128"/>
      <c r="AYO5" s="128"/>
      <c r="AYP5" s="128"/>
      <c r="AYQ5" s="128"/>
      <c r="AYR5" s="128"/>
      <c r="AYS5" s="128"/>
      <c r="AYT5" s="128"/>
      <c r="AYU5" s="128"/>
      <c r="AYV5" s="128"/>
      <c r="AYW5" s="128"/>
      <c r="AYX5" s="128"/>
      <c r="AYY5" s="128"/>
      <c r="AYZ5" s="128"/>
      <c r="AZA5" s="128"/>
      <c r="AZB5" s="128"/>
      <c r="AZC5" s="128"/>
      <c r="AZD5" s="128"/>
      <c r="AZE5" s="128"/>
      <c r="AZF5" s="128"/>
      <c r="AZG5" s="128"/>
      <c r="AZH5" s="128"/>
      <c r="AZI5" s="128"/>
      <c r="AZJ5" s="128"/>
      <c r="AZK5" s="128"/>
      <c r="AZL5" s="128"/>
      <c r="AZM5" s="128"/>
      <c r="AZN5" s="128"/>
      <c r="AZO5" s="128"/>
      <c r="AZP5" s="128"/>
      <c r="AZQ5" s="128"/>
      <c r="AZR5" s="128"/>
      <c r="AZS5" s="128"/>
      <c r="AZT5" s="128"/>
      <c r="AZU5" s="128"/>
      <c r="AZV5" s="128"/>
      <c r="AZW5" s="128"/>
      <c r="AZX5" s="128"/>
      <c r="AZY5" s="128"/>
      <c r="AZZ5" s="128"/>
      <c r="BAA5" s="128"/>
      <c r="BAB5" s="128"/>
      <c r="BAC5" s="128"/>
      <c r="BAD5" s="128"/>
      <c r="BAE5" s="128"/>
      <c r="BAF5" s="128"/>
      <c r="BAG5" s="128"/>
      <c r="BAH5" s="128"/>
      <c r="BAI5" s="128"/>
      <c r="BAJ5" s="128"/>
      <c r="BAK5" s="128"/>
      <c r="BAL5" s="128"/>
      <c r="BAM5" s="128"/>
      <c r="BAN5" s="128"/>
      <c r="BAO5" s="128"/>
      <c r="BAP5" s="128"/>
      <c r="BAQ5" s="128"/>
      <c r="BAR5" s="128"/>
      <c r="BAS5" s="128"/>
      <c r="BAT5" s="128"/>
      <c r="BAU5" s="128"/>
      <c r="BAV5" s="128"/>
      <c r="BAW5" s="128"/>
      <c r="BAX5" s="128"/>
      <c r="BAY5" s="128"/>
      <c r="BAZ5" s="128"/>
      <c r="BBA5" s="128"/>
      <c r="BBB5" s="128"/>
      <c r="BBC5" s="128"/>
      <c r="BBD5" s="128"/>
      <c r="BBE5" s="128"/>
      <c r="BBF5" s="128"/>
      <c r="BBG5" s="128"/>
      <c r="BBH5" s="128"/>
      <c r="BBI5" s="128"/>
      <c r="BBJ5" s="128"/>
      <c r="BBK5" s="128"/>
      <c r="BBL5" s="128"/>
      <c r="BBM5" s="128"/>
      <c r="BBN5" s="128"/>
      <c r="BBO5" s="128"/>
      <c r="BBP5" s="128"/>
      <c r="BBQ5" s="128"/>
      <c r="BBR5" s="128"/>
      <c r="BBS5" s="128"/>
      <c r="BBT5" s="128"/>
      <c r="BBU5" s="128"/>
      <c r="BBV5" s="128"/>
      <c r="BBW5" s="128"/>
      <c r="BBX5" s="128"/>
      <c r="BBY5" s="128"/>
      <c r="BBZ5" s="128"/>
      <c r="BCA5" s="128"/>
      <c r="BCB5" s="128"/>
      <c r="BCC5" s="128"/>
      <c r="BCD5" s="128"/>
      <c r="BCE5" s="128"/>
      <c r="BCF5" s="128"/>
      <c r="BCG5" s="128"/>
      <c r="BCH5" s="128"/>
      <c r="BCI5" s="128"/>
      <c r="BCJ5" s="128"/>
      <c r="BCK5" s="128"/>
      <c r="BCL5" s="128"/>
      <c r="BCM5" s="128"/>
      <c r="BCN5" s="128"/>
      <c r="BCO5" s="128"/>
      <c r="BCP5" s="128"/>
      <c r="BCQ5" s="128"/>
      <c r="BCR5" s="128"/>
      <c r="BCS5" s="128"/>
      <c r="BCT5" s="128"/>
      <c r="BCU5" s="128"/>
      <c r="BCV5" s="128"/>
      <c r="BCW5" s="128"/>
      <c r="BCX5" s="128"/>
      <c r="BCY5" s="128"/>
      <c r="BCZ5" s="128"/>
      <c r="BDA5" s="128"/>
      <c r="BDB5" s="128"/>
      <c r="BDC5" s="128"/>
      <c r="BDD5" s="128"/>
      <c r="BDE5" s="128"/>
      <c r="BDF5" s="128"/>
      <c r="BDG5" s="128"/>
      <c r="BDH5" s="128"/>
      <c r="BDI5" s="128"/>
      <c r="BDJ5" s="128"/>
      <c r="BDK5" s="128"/>
      <c r="BDL5" s="128"/>
      <c r="BDM5" s="128"/>
      <c r="BDN5" s="128"/>
      <c r="BDO5" s="128"/>
      <c r="BDP5" s="128"/>
      <c r="BDQ5" s="128"/>
      <c r="BDR5" s="128"/>
      <c r="BDS5" s="128"/>
      <c r="BDT5" s="128"/>
      <c r="BDU5" s="128"/>
      <c r="BDV5" s="128"/>
      <c r="BDW5" s="128"/>
      <c r="BDX5" s="128"/>
      <c r="BDY5" s="128"/>
      <c r="BDZ5" s="128"/>
      <c r="BEA5" s="128"/>
      <c r="BEB5" s="128"/>
      <c r="BEC5" s="128"/>
      <c r="BED5" s="128"/>
      <c r="BEE5" s="128"/>
      <c r="BEF5" s="128"/>
      <c r="BEG5" s="128"/>
      <c r="BEH5" s="128"/>
      <c r="BEI5" s="128"/>
      <c r="BEJ5" s="128"/>
      <c r="BEK5" s="128"/>
      <c r="BEL5" s="128"/>
      <c r="BEM5" s="128"/>
      <c r="BEN5" s="128"/>
      <c r="BEO5" s="128"/>
      <c r="BEP5" s="128"/>
      <c r="BEQ5" s="128"/>
      <c r="BER5" s="128"/>
      <c r="BES5" s="128"/>
      <c r="BET5" s="128"/>
      <c r="BEU5" s="128"/>
      <c r="BEV5" s="128"/>
      <c r="BEW5" s="128"/>
      <c r="BEX5" s="128"/>
      <c r="BEY5" s="128"/>
      <c r="BEZ5" s="128"/>
      <c r="BFA5" s="128"/>
      <c r="BFB5" s="128"/>
      <c r="BFC5" s="128"/>
      <c r="BFD5" s="128"/>
      <c r="BFE5" s="128"/>
      <c r="BFF5" s="128"/>
      <c r="BFG5" s="128"/>
      <c r="BFH5" s="128"/>
      <c r="BFI5" s="128"/>
      <c r="BFJ5" s="128"/>
      <c r="BFK5" s="128"/>
      <c r="BFL5" s="128"/>
      <c r="BFM5" s="128"/>
      <c r="BFN5" s="128"/>
      <c r="BFO5" s="128"/>
      <c r="BFP5" s="128"/>
      <c r="BFQ5" s="128"/>
      <c r="BFR5" s="128"/>
      <c r="BFS5" s="128"/>
      <c r="BFT5" s="128"/>
      <c r="BFU5" s="128"/>
      <c r="BFV5" s="128"/>
      <c r="BFW5" s="128"/>
      <c r="BFX5" s="128"/>
      <c r="BFY5" s="128"/>
      <c r="BFZ5" s="128"/>
      <c r="BGA5" s="128"/>
      <c r="BGB5" s="128"/>
      <c r="BGC5" s="128"/>
      <c r="BGD5" s="128"/>
      <c r="BGE5" s="128"/>
      <c r="BGF5" s="128"/>
      <c r="BGG5" s="128"/>
      <c r="BGH5" s="128"/>
      <c r="BGI5" s="128"/>
      <c r="BGJ5" s="128"/>
      <c r="BGK5" s="128"/>
      <c r="BGL5" s="128"/>
      <c r="BGM5" s="128"/>
      <c r="BGN5" s="128"/>
      <c r="BGO5" s="128"/>
      <c r="BGP5" s="128"/>
      <c r="BGQ5" s="128"/>
      <c r="BGR5" s="128"/>
      <c r="BGS5" s="128"/>
      <c r="BGT5" s="128"/>
      <c r="BGU5" s="128"/>
      <c r="BGV5" s="128"/>
      <c r="BGW5" s="128"/>
      <c r="BGX5" s="128"/>
      <c r="BGY5" s="128"/>
      <c r="BGZ5" s="128"/>
      <c r="BHA5" s="128"/>
      <c r="BHB5" s="128"/>
      <c r="BHC5" s="128"/>
      <c r="BHD5" s="128"/>
      <c r="BHE5" s="128"/>
      <c r="BHF5" s="128"/>
      <c r="BHG5" s="128"/>
      <c r="BHH5" s="128"/>
      <c r="BHI5" s="128"/>
      <c r="BHJ5" s="128"/>
      <c r="BHK5" s="128"/>
      <c r="BHL5" s="128"/>
      <c r="BHM5" s="128"/>
      <c r="BHN5" s="128"/>
      <c r="BHO5" s="128"/>
      <c r="BHP5" s="128"/>
      <c r="BHQ5" s="128"/>
      <c r="BHR5" s="128"/>
      <c r="BHS5" s="128"/>
      <c r="BHT5" s="128"/>
      <c r="BHU5" s="128"/>
      <c r="BHV5" s="128"/>
      <c r="BHW5" s="128"/>
      <c r="BHX5" s="128"/>
      <c r="BHY5" s="128"/>
      <c r="BHZ5" s="128"/>
      <c r="BIA5" s="128"/>
      <c r="BIB5" s="128"/>
      <c r="BIC5" s="128"/>
      <c r="BID5" s="128"/>
      <c r="BIE5" s="128"/>
      <c r="BIF5" s="128"/>
      <c r="BIG5" s="128"/>
      <c r="BIH5" s="128"/>
    </row>
    <row r="6" spans="1:1594" ht="19.5" customHeight="1"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</row>
    <row r="7" spans="1:1594" ht="28.5">
      <c r="C7" s="293" t="s">
        <v>146</v>
      </c>
      <c r="D7" s="294"/>
      <c r="E7" s="294"/>
      <c r="F7" s="294"/>
      <c r="G7" s="294"/>
      <c r="H7" s="294"/>
      <c r="I7" s="294"/>
      <c r="J7" s="294"/>
      <c r="K7" s="294"/>
      <c r="L7" s="294"/>
      <c r="M7" s="294"/>
      <c r="N7" s="294"/>
      <c r="O7" s="294"/>
      <c r="P7" s="294"/>
    </row>
    <row r="8" spans="1:1594" ht="28.5">
      <c r="C8" s="293" t="s">
        <v>147</v>
      </c>
      <c r="D8" s="294"/>
      <c r="E8" s="294"/>
      <c r="F8" s="294"/>
      <c r="G8" s="294"/>
      <c r="H8" s="294"/>
      <c r="I8" s="294"/>
      <c r="J8" s="294"/>
      <c r="K8" s="294"/>
      <c r="L8" s="294"/>
      <c r="M8" s="294"/>
      <c r="N8" s="294"/>
      <c r="O8" s="294"/>
      <c r="P8" s="294"/>
    </row>
    <row r="9" spans="1:1594" ht="28.5">
      <c r="C9" s="293" t="s">
        <v>148</v>
      </c>
      <c r="D9" s="294"/>
      <c r="E9" s="294"/>
      <c r="F9" s="294"/>
      <c r="G9" s="294"/>
      <c r="H9" s="294"/>
      <c r="I9" s="294"/>
      <c r="J9" s="294"/>
      <c r="K9" s="294"/>
      <c r="L9" s="294"/>
      <c r="M9" s="294"/>
      <c r="N9" s="294"/>
      <c r="O9" s="294"/>
      <c r="P9" s="294"/>
    </row>
    <row r="10" spans="1:1594" ht="28.5">
      <c r="C10" s="293" t="s">
        <v>149</v>
      </c>
      <c r="D10" s="294"/>
      <c r="E10" s="294"/>
      <c r="F10" s="294"/>
      <c r="G10" s="294"/>
      <c r="H10" s="294"/>
      <c r="I10" s="294"/>
      <c r="J10" s="294"/>
      <c r="K10" s="294"/>
      <c r="L10" s="294"/>
      <c r="M10" s="294"/>
      <c r="N10" s="294"/>
      <c r="O10" s="294"/>
      <c r="P10" s="294"/>
    </row>
    <row r="11" spans="1:1594" ht="28.5" customHeight="1">
      <c r="A11" s="39"/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130"/>
    </row>
    <row r="12" spans="1:1594" ht="28.5" customHeight="1">
      <c r="C12" s="292" t="s">
        <v>141</v>
      </c>
      <c r="D12" s="292"/>
      <c r="E12" s="292"/>
      <c r="F12" s="292"/>
      <c r="G12" s="292"/>
      <c r="H12" s="292"/>
      <c r="I12" s="292"/>
      <c r="J12" s="292"/>
      <c r="K12" s="292"/>
      <c r="L12" s="292"/>
      <c r="M12" s="292"/>
      <c r="N12" s="292"/>
      <c r="O12" s="292"/>
      <c r="P12" s="292"/>
    </row>
    <row r="13" spans="1:1594" ht="7.5" customHeight="1"/>
    <row r="14" spans="1:1594" ht="18.95" customHeight="1">
      <c r="C14" s="163" t="s">
        <v>29</v>
      </c>
      <c r="J14" s="163" t="s">
        <v>28</v>
      </c>
      <c r="K14" s="76"/>
    </row>
    <row r="15" spans="1:1594" ht="24.95" customHeight="1" thickBot="1">
      <c r="C15" s="290" t="s">
        <v>196</v>
      </c>
      <c r="D15" s="291">
        <v>0</v>
      </c>
      <c r="E15" s="268">
        <v>100</v>
      </c>
      <c r="F15" s="269"/>
      <c r="G15" s="269"/>
      <c r="H15" s="270"/>
      <c r="I15" s="77"/>
      <c r="J15" s="290" t="s">
        <v>198</v>
      </c>
      <c r="K15" s="291">
        <v>0</v>
      </c>
      <c r="L15" s="268">
        <v>125</v>
      </c>
      <c r="M15" s="269"/>
      <c r="N15" s="269"/>
      <c r="O15" s="270"/>
    </row>
    <row r="16" spans="1:1594" ht="24.95" customHeight="1" thickTop="1" thickBot="1">
      <c r="C16" s="290" t="s">
        <v>191</v>
      </c>
      <c r="D16" s="291">
        <v>0</v>
      </c>
      <c r="E16" s="268">
        <v>75</v>
      </c>
      <c r="F16" s="269">
        <v>0</v>
      </c>
      <c r="G16" s="269"/>
      <c r="H16" s="270"/>
      <c r="I16" s="77"/>
      <c r="J16" s="290" t="s">
        <v>202</v>
      </c>
      <c r="K16" s="291">
        <v>0</v>
      </c>
      <c r="L16" s="268">
        <v>75</v>
      </c>
      <c r="M16" s="269">
        <v>0</v>
      </c>
      <c r="N16" s="269"/>
      <c r="O16" s="270"/>
    </row>
    <row r="17" spans="3:15" ht="24.95" customHeight="1" thickTop="1" thickBot="1">
      <c r="C17" s="290" t="s">
        <v>197</v>
      </c>
      <c r="D17" s="291">
        <v>0</v>
      </c>
      <c r="E17" s="268">
        <v>50</v>
      </c>
      <c r="F17" s="269">
        <v>0</v>
      </c>
      <c r="G17" s="269"/>
      <c r="H17" s="270"/>
      <c r="I17" s="77"/>
      <c r="J17" s="290" t="s">
        <v>201</v>
      </c>
      <c r="K17" s="291">
        <v>0</v>
      </c>
      <c r="L17" s="268">
        <v>24</v>
      </c>
      <c r="M17" s="269">
        <v>0</v>
      </c>
      <c r="N17" s="269"/>
      <c r="O17" s="270"/>
    </row>
    <row r="18" spans="3:15" ht="24.95" customHeight="1" thickTop="1" thickBot="1">
      <c r="C18" s="290" t="s">
        <v>193</v>
      </c>
      <c r="D18" s="291">
        <v>0</v>
      </c>
      <c r="E18" s="268">
        <v>12</v>
      </c>
      <c r="F18" s="269">
        <v>0</v>
      </c>
      <c r="G18" s="269"/>
      <c r="H18" s="270"/>
      <c r="I18" s="77"/>
      <c r="J18" s="290" t="s">
        <v>199</v>
      </c>
      <c r="K18" s="291">
        <v>0</v>
      </c>
      <c r="L18" s="268">
        <v>20</v>
      </c>
      <c r="M18" s="269">
        <v>0</v>
      </c>
      <c r="N18" s="269"/>
      <c r="O18" s="270"/>
    </row>
    <row r="19" spans="3:15" ht="24.95" customHeight="1" thickTop="1" thickBot="1">
      <c r="C19" s="290" t="s">
        <v>194</v>
      </c>
      <c r="D19" s="291">
        <v>0</v>
      </c>
      <c r="E19" s="268">
        <v>12</v>
      </c>
      <c r="F19" s="269">
        <v>0</v>
      </c>
      <c r="G19" s="269"/>
      <c r="H19" s="270"/>
      <c r="I19" s="77"/>
      <c r="J19" s="290" t="s">
        <v>204</v>
      </c>
      <c r="K19" s="291">
        <v>0</v>
      </c>
      <c r="L19" s="268">
        <v>20</v>
      </c>
      <c r="M19" s="269">
        <v>0</v>
      </c>
      <c r="N19" s="269"/>
      <c r="O19" s="270"/>
    </row>
    <row r="20" spans="3:15" ht="15" customHeight="1" thickTop="1"/>
    <row r="21" spans="3:15" ht="18.95" customHeight="1">
      <c r="C21" s="163" t="s">
        <v>31</v>
      </c>
      <c r="J21" s="163" t="s">
        <v>30</v>
      </c>
      <c r="K21" s="76"/>
    </row>
    <row r="22" spans="3:15" ht="24.95" customHeight="1" thickBot="1">
      <c r="C22" s="290" t="s">
        <v>209</v>
      </c>
      <c r="D22" s="291">
        <v>0</v>
      </c>
      <c r="E22" s="268">
        <v>64</v>
      </c>
      <c r="F22" s="269">
        <v>0</v>
      </c>
      <c r="G22" s="269"/>
      <c r="H22" s="270"/>
      <c r="J22" s="290" t="s">
        <v>213</v>
      </c>
      <c r="K22" s="291">
        <v>0</v>
      </c>
      <c r="L22" s="268">
        <v>60</v>
      </c>
      <c r="M22" s="269">
        <v>0</v>
      </c>
      <c r="N22" s="269"/>
      <c r="O22" s="270"/>
    </row>
    <row r="23" spans="3:15" ht="24.95" customHeight="1" thickTop="1" thickBot="1">
      <c r="C23" s="290" t="s">
        <v>208</v>
      </c>
      <c r="D23" s="291">
        <v>0</v>
      </c>
      <c r="E23" s="268">
        <v>25</v>
      </c>
      <c r="F23" s="269">
        <v>0</v>
      </c>
      <c r="G23" s="269"/>
      <c r="H23" s="270"/>
      <c r="J23" s="290" t="s">
        <v>212</v>
      </c>
      <c r="K23" s="291">
        <v>0</v>
      </c>
      <c r="L23" s="268">
        <v>24</v>
      </c>
      <c r="M23" s="269">
        <v>0</v>
      </c>
      <c r="N23" s="269"/>
      <c r="O23" s="270"/>
    </row>
    <row r="24" spans="3:15" ht="24.95" customHeight="1" thickTop="1" thickBot="1">
      <c r="C24" s="290" t="s">
        <v>207</v>
      </c>
      <c r="D24" s="291">
        <v>0</v>
      </c>
      <c r="E24" s="268">
        <v>12</v>
      </c>
      <c r="F24" s="269">
        <v>0</v>
      </c>
      <c r="G24" s="269"/>
      <c r="H24" s="270"/>
      <c r="J24" s="290" t="s">
        <v>210</v>
      </c>
      <c r="K24" s="291">
        <v>0</v>
      </c>
      <c r="L24" s="268">
        <v>20</v>
      </c>
      <c r="M24" s="269">
        <v>0</v>
      </c>
      <c r="N24" s="269"/>
      <c r="O24" s="270"/>
    </row>
    <row r="25" spans="3:15" ht="24.95" customHeight="1" thickTop="1" thickBot="1">
      <c r="C25" s="290" t="s">
        <v>205</v>
      </c>
      <c r="D25" s="291">
        <v>0</v>
      </c>
      <c r="E25" s="268">
        <v>10</v>
      </c>
      <c r="F25" s="269">
        <v>0</v>
      </c>
      <c r="G25" s="269"/>
      <c r="H25" s="270"/>
      <c r="J25" s="290" t="s">
        <v>214</v>
      </c>
      <c r="K25" s="291">
        <v>0</v>
      </c>
      <c r="L25" s="268">
        <v>8</v>
      </c>
      <c r="M25" s="269">
        <v>0</v>
      </c>
      <c r="N25" s="269"/>
      <c r="O25" s="270"/>
    </row>
    <row r="26" spans="3:15" ht="24.95" customHeight="1" thickTop="1" thickBot="1">
      <c r="C26" s="290" t="s">
        <v>206</v>
      </c>
      <c r="D26" s="291">
        <v>0</v>
      </c>
      <c r="E26" s="268">
        <v>6</v>
      </c>
      <c r="F26" s="269">
        <v>0</v>
      </c>
      <c r="G26" s="269"/>
      <c r="H26" s="270"/>
      <c r="J26" s="290" t="s">
        <v>211</v>
      </c>
      <c r="K26" s="291">
        <v>0</v>
      </c>
      <c r="L26" s="268">
        <v>6</v>
      </c>
      <c r="M26" s="269">
        <v>0</v>
      </c>
      <c r="N26" s="269"/>
      <c r="O26" s="270"/>
    </row>
    <row r="27" spans="3:15" ht="11.25" customHeight="1" thickTop="1"/>
    <row r="28" spans="3:15" ht="29.25" customHeight="1" thickBot="1">
      <c r="C28" s="164" t="s">
        <v>47</v>
      </c>
    </row>
    <row r="29" spans="3:15" ht="32.25" customHeight="1" thickTop="1">
      <c r="C29" s="131" t="s">
        <v>178</v>
      </c>
      <c r="D29" s="298" t="s">
        <v>53</v>
      </c>
      <c r="E29" s="299"/>
      <c r="F29" s="299"/>
      <c r="G29" s="299"/>
      <c r="H29" s="299"/>
      <c r="I29" s="299"/>
      <c r="J29" s="299"/>
      <c r="K29" s="299"/>
      <c r="L29" s="299"/>
      <c r="M29" s="299"/>
      <c r="N29" s="299"/>
      <c r="O29" s="300"/>
    </row>
    <row r="30" spans="3:15" ht="14.25" customHeight="1">
      <c r="C30" s="304">
        <v>-5.7142857142857051E-2</v>
      </c>
      <c r="D30" s="301"/>
      <c r="E30" s="302"/>
      <c r="F30" s="302"/>
      <c r="G30" s="302"/>
      <c r="H30" s="302"/>
      <c r="I30" s="302"/>
      <c r="J30" s="302"/>
      <c r="K30" s="302"/>
      <c r="L30" s="302"/>
      <c r="M30" s="302"/>
      <c r="N30" s="302"/>
      <c r="O30" s="303"/>
    </row>
    <row r="31" spans="3:15" ht="55.5" customHeight="1" thickBot="1">
      <c r="C31" s="305"/>
      <c r="D31" s="306" t="s">
        <v>237</v>
      </c>
      <c r="E31" s="307"/>
      <c r="F31" s="307"/>
      <c r="G31" s="307"/>
      <c r="H31" s="307"/>
      <c r="I31" s="307"/>
      <c r="J31" s="307"/>
      <c r="K31" s="307"/>
      <c r="L31" s="307"/>
      <c r="M31" s="307"/>
      <c r="N31" s="307"/>
      <c r="O31" s="308"/>
    </row>
    <row r="32" spans="3:15" ht="15" customHeight="1" thickTop="1"/>
    <row r="33" spans="3:16" ht="29.25" customHeight="1" thickBot="1">
      <c r="C33" s="164" t="s">
        <v>48</v>
      </c>
    </row>
    <row r="34" spans="3:16" ht="48" customHeight="1" thickTop="1" thickBot="1">
      <c r="C34" s="165" t="s">
        <v>19</v>
      </c>
      <c r="D34" s="78">
        <v>0.33376623376623377</v>
      </c>
      <c r="E34" s="273" t="s">
        <v>231</v>
      </c>
      <c r="F34" s="274"/>
      <c r="G34" s="274"/>
      <c r="H34" s="274"/>
      <c r="I34" s="274"/>
      <c r="J34" s="274"/>
      <c r="K34" s="274"/>
      <c r="L34" s="274"/>
      <c r="M34" s="274"/>
      <c r="N34" s="274"/>
      <c r="O34" s="274"/>
    </row>
    <row r="35" spans="3:16" ht="48" customHeight="1" thickTop="1" thickBot="1">
      <c r="C35" s="165" t="s">
        <v>20</v>
      </c>
      <c r="D35" s="79">
        <v>0.36103896103896105</v>
      </c>
      <c r="E35" s="271" t="s">
        <v>232</v>
      </c>
      <c r="F35" s="272"/>
      <c r="G35" s="272"/>
      <c r="H35" s="272"/>
      <c r="I35" s="272"/>
      <c r="J35" s="272"/>
      <c r="K35" s="272"/>
      <c r="L35" s="272"/>
      <c r="M35" s="272"/>
      <c r="N35" s="272"/>
      <c r="O35" s="272"/>
    </row>
    <row r="36" spans="3:16" ht="48" customHeight="1" thickTop="1" thickBot="1">
      <c r="C36" s="165" t="s">
        <v>21</v>
      </c>
      <c r="D36" s="78">
        <v>0.15194805194805194</v>
      </c>
      <c r="E36" s="271" t="s">
        <v>233</v>
      </c>
      <c r="F36" s="272"/>
      <c r="G36" s="272"/>
      <c r="H36" s="272"/>
      <c r="I36" s="272"/>
      <c r="J36" s="272"/>
      <c r="K36" s="272"/>
      <c r="L36" s="272"/>
      <c r="M36" s="272"/>
      <c r="N36" s="272"/>
      <c r="O36" s="272"/>
    </row>
    <row r="37" spans="3:16" ht="48" customHeight="1" thickTop="1" thickBot="1">
      <c r="C37" s="165" t="s">
        <v>26</v>
      </c>
      <c r="D37" s="79">
        <v>0.15324675324675324</v>
      </c>
      <c r="E37" s="271" t="s">
        <v>234</v>
      </c>
      <c r="F37" s="272"/>
      <c r="G37" s="272"/>
      <c r="H37" s="272"/>
      <c r="I37" s="272"/>
      <c r="J37" s="272"/>
      <c r="K37" s="272"/>
      <c r="L37" s="272"/>
      <c r="M37" s="272"/>
      <c r="N37" s="272"/>
      <c r="O37" s="272"/>
    </row>
    <row r="38" spans="3:16" ht="15" customHeight="1" thickTop="1"/>
    <row r="39" spans="3:16" ht="29.25" customHeight="1" thickBot="1">
      <c r="C39" s="164" t="s">
        <v>27</v>
      </c>
      <c r="D39" s="74"/>
      <c r="E39" s="74"/>
      <c r="F39" s="74"/>
      <c r="G39" s="74"/>
      <c r="H39" s="74"/>
      <c r="I39" s="74"/>
      <c r="J39" s="164" t="s">
        <v>163</v>
      </c>
    </row>
    <row r="40" spans="3:16" ht="60" customHeight="1" thickTop="1" thickBot="1">
      <c r="C40" s="165" t="s">
        <v>19</v>
      </c>
      <c r="D40" s="286">
        <v>257</v>
      </c>
      <c r="E40" s="287"/>
      <c r="F40" s="287"/>
      <c r="G40" s="287"/>
      <c r="H40" s="288"/>
    </row>
    <row r="41" spans="3:16" ht="60" customHeight="1" thickTop="1" thickBot="1">
      <c r="C41" s="165" t="s">
        <v>20</v>
      </c>
      <c r="D41" s="277">
        <v>278</v>
      </c>
      <c r="E41" s="278">
        <v>0</v>
      </c>
      <c r="F41" s="278">
        <v>0</v>
      </c>
      <c r="G41" s="278"/>
      <c r="H41" s="279"/>
    </row>
    <row r="42" spans="3:16" ht="60" customHeight="1" thickTop="1" thickBot="1">
      <c r="C42" s="165" t="s">
        <v>21</v>
      </c>
      <c r="D42" s="277">
        <v>117</v>
      </c>
      <c r="E42" s="278">
        <v>0</v>
      </c>
      <c r="F42" s="278">
        <v>0</v>
      </c>
      <c r="G42" s="278"/>
      <c r="H42" s="279"/>
    </row>
    <row r="43" spans="3:16" ht="60" customHeight="1" thickTop="1" thickBot="1">
      <c r="C43" s="165" t="s">
        <v>26</v>
      </c>
      <c r="D43" s="280">
        <v>118</v>
      </c>
      <c r="E43" s="281">
        <v>0</v>
      </c>
      <c r="F43" s="281">
        <v>0</v>
      </c>
      <c r="G43" s="281"/>
      <c r="H43" s="282"/>
    </row>
    <row r="44" spans="3:16" ht="15" customHeight="1" thickTop="1"/>
    <row r="45" spans="3:16" ht="28.5" customHeight="1">
      <c r="C45" s="292" t="s">
        <v>142</v>
      </c>
      <c r="D45" s="292"/>
      <c r="E45" s="292"/>
      <c r="F45" s="292"/>
      <c r="G45" s="292"/>
      <c r="H45" s="292"/>
      <c r="I45" s="292"/>
      <c r="J45" s="292"/>
      <c r="K45" s="292"/>
      <c r="L45" s="292"/>
      <c r="M45" s="292"/>
      <c r="N45" s="292"/>
      <c r="O45" s="292"/>
      <c r="P45" s="292"/>
    </row>
    <row r="46" spans="3:16" ht="17.25" customHeight="1" thickBot="1"/>
    <row r="47" spans="3:16" ht="54.95" customHeight="1" thickTop="1" thickBot="1">
      <c r="C47" s="295" t="s">
        <v>235</v>
      </c>
      <c r="D47" s="295"/>
      <c r="E47" s="296">
        <v>0.55000000000000004</v>
      </c>
      <c r="F47" s="297"/>
      <c r="G47" s="283" t="s">
        <v>84</v>
      </c>
      <c r="H47" s="284"/>
      <c r="I47" s="284"/>
      <c r="J47" s="284"/>
      <c r="K47" s="284"/>
      <c r="L47" s="284"/>
      <c r="M47" s="284"/>
      <c r="N47" s="284"/>
      <c r="O47" s="285"/>
    </row>
    <row r="48" spans="3:16" s="39" customFormat="1" ht="19.5" customHeight="1" thickTop="1">
      <c r="C48" s="39">
        <v>12</v>
      </c>
      <c r="D48" s="39">
        <v>20</v>
      </c>
    </row>
    <row r="49" spans="3:35" ht="32.25" customHeight="1">
      <c r="C49" s="275" t="s">
        <v>79</v>
      </c>
      <c r="D49" s="276"/>
      <c r="E49" s="80"/>
      <c r="J49" s="275" t="s">
        <v>150</v>
      </c>
      <c r="K49" s="276"/>
    </row>
    <row r="50" spans="3:35" ht="32.25" customHeight="1" thickBot="1">
      <c r="C50" s="156" t="s">
        <v>77</v>
      </c>
      <c r="D50" s="268">
        <v>2</v>
      </c>
      <c r="E50" s="269"/>
      <c r="F50" s="269"/>
      <c r="G50" s="270"/>
      <c r="J50" s="156" t="s">
        <v>151</v>
      </c>
      <c r="K50" s="268">
        <v>9</v>
      </c>
      <c r="L50" s="269"/>
      <c r="M50" s="269"/>
      <c r="N50" s="270"/>
    </row>
    <row r="51" spans="3:35" ht="32.25" customHeight="1" thickTop="1" thickBot="1">
      <c r="C51" s="156" t="s">
        <v>78</v>
      </c>
      <c r="D51" s="268">
        <v>2</v>
      </c>
      <c r="E51" s="269"/>
      <c r="F51" s="269"/>
      <c r="G51" s="270"/>
      <c r="J51" s="156" t="s">
        <v>80</v>
      </c>
      <c r="K51" s="268">
        <v>3</v>
      </c>
      <c r="L51" s="269"/>
      <c r="M51" s="269"/>
      <c r="N51" s="270"/>
    </row>
    <row r="52" spans="3:35" ht="32.25" customHeight="1" thickTop="1" thickBot="1">
      <c r="C52" s="156" t="s">
        <v>74</v>
      </c>
      <c r="D52" s="268">
        <v>3</v>
      </c>
      <c r="E52" s="269"/>
      <c r="F52" s="269"/>
      <c r="G52" s="270"/>
    </row>
    <row r="53" spans="3:35" ht="32.25" customHeight="1" thickTop="1" thickBot="1">
      <c r="C53" s="156" t="s">
        <v>75</v>
      </c>
      <c r="D53" s="268">
        <v>2</v>
      </c>
      <c r="E53" s="269"/>
      <c r="F53" s="269"/>
      <c r="G53" s="270"/>
    </row>
    <row r="54" spans="3:35" ht="32.25" customHeight="1" thickTop="1" thickBot="1">
      <c r="C54" s="156" t="s">
        <v>80</v>
      </c>
      <c r="D54" s="268">
        <v>3</v>
      </c>
      <c r="E54" s="269"/>
      <c r="F54" s="269"/>
      <c r="G54" s="270"/>
    </row>
    <row r="55" spans="3:35" ht="19.5" customHeight="1" thickTop="1"/>
    <row r="56" spans="3:35" ht="32.25" customHeight="1" thickBot="1">
      <c r="C56" s="275" t="s">
        <v>164</v>
      </c>
      <c r="D56" s="276"/>
      <c r="E56" s="275"/>
      <c r="F56" s="276"/>
      <c r="G56" s="275"/>
      <c r="H56" s="276"/>
      <c r="I56" s="275"/>
      <c r="J56" s="276"/>
      <c r="K56" s="80"/>
      <c r="L56" s="80"/>
      <c r="M56" s="80"/>
      <c r="N56" s="80"/>
    </row>
    <row r="57" spans="3:35" ht="32.25" customHeight="1" thickTop="1" thickBot="1">
      <c r="C57" s="81"/>
      <c r="D57" s="315" t="s">
        <v>85</v>
      </c>
      <c r="E57" s="315"/>
      <c r="F57" s="309" t="s">
        <v>152</v>
      </c>
      <c r="G57" s="309"/>
      <c r="H57" s="309" t="s">
        <v>80</v>
      </c>
      <c r="I57" s="309"/>
      <c r="J57" s="81"/>
      <c r="K57" s="80"/>
      <c r="L57" s="80"/>
      <c r="M57" s="80"/>
      <c r="N57" s="80"/>
    </row>
    <row r="58" spans="3:35" ht="32.25" customHeight="1" thickTop="1" thickBot="1">
      <c r="C58" s="156" t="s">
        <v>181</v>
      </c>
      <c r="D58" s="310">
        <v>3</v>
      </c>
      <c r="E58" s="311"/>
      <c r="F58" s="312">
        <v>2</v>
      </c>
      <c r="G58" s="267"/>
      <c r="H58" s="267">
        <v>1</v>
      </c>
      <c r="I58" s="267"/>
      <c r="AA58" s="39" t="s">
        <v>107</v>
      </c>
      <c r="AB58" s="39" t="s">
        <v>86</v>
      </c>
      <c r="AC58" s="39" t="s">
        <v>108</v>
      </c>
    </row>
    <row r="59" spans="3:35" ht="32.25" customHeight="1" thickTop="1" thickBot="1">
      <c r="C59" s="156" t="s">
        <v>182</v>
      </c>
      <c r="D59" s="310">
        <v>3</v>
      </c>
      <c r="E59" s="311"/>
      <c r="F59" s="312">
        <v>2</v>
      </c>
      <c r="G59" s="267"/>
      <c r="H59" s="267">
        <v>1</v>
      </c>
      <c r="I59" s="267"/>
      <c r="V59" s="39">
        <v>2.0002</v>
      </c>
      <c r="W59" s="39">
        <v>2.0002</v>
      </c>
      <c r="X59" s="39">
        <v>2.0000000000000001E-4</v>
      </c>
      <c r="Y59" s="39">
        <v>2.0000000000000001E-4</v>
      </c>
      <c r="Z59" s="39" t="s">
        <v>180</v>
      </c>
      <c r="AA59" s="39">
        <v>2</v>
      </c>
      <c r="AB59" s="39">
        <v>2</v>
      </c>
      <c r="AC59" s="39">
        <v>0</v>
      </c>
      <c r="AE59" s="39">
        <v>1</v>
      </c>
      <c r="AF59" s="39" t="s">
        <v>181</v>
      </c>
      <c r="AG59" s="39">
        <v>3</v>
      </c>
      <c r="AH59" s="39">
        <v>2</v>
      </c>
      <c r="AI59" s="39">
        <v>1</v>
      </c>
    </row>
    <row r="60" spans="3:35" ht="32.25" customHeight="1" thickTop="1" thickBot="1">
      <c r="C60" s="156" t="s">
        <v>183</v>
      </c>
      <c r="D60" s="310">
        <v>3</v>
      </c>
      <c r="E60" s="311"/>
      <c r="F60" s="312">
        <v>3</v>
      </c>
      <c r="G60" s="267"/>
      <c r="H60" s="267">
        <v>0</v>
      </c>
      <c r="I60" s="267"/>
      <c r="V60" s="39">
        <v>3.0001899999999999</v>
      </c>
      <c r="W60" s="39">
        <v>2.0001899999999999</v>
      </c>
      <c r="X60" s="39">
        <v>1.0001899999999999</v>
      </c>
      <c r="Y60" s="39">
        <v>1.9000000000000001E-4</v>
      </c>
      <c r="Z60" s="39" t="s">
        <v>181</v>
      </c>
      <c r="AA60" s="39">
        <v>3</v>
      </c>
      <c r="AB60" s="39">
        <v>2</v>
      </c>
      <c r="AC60" s="39">
        <v>1</v>
      </c>
      <c r="AE60" s="39">
        <v>2</v>
      </c>
      <c r="AF60" s="39" t="s">
        <v>182</v>
      </c>
      <c r="AG60" s="39">
        <v>3</v>
      </c>
      <c r="AH60" s="39">
        <v>2</v>
      </c>
      <c r="AI60" s="39">
        <v>1</v>
      </c>
    </row>
    <row r="61" spans="3:35" ht="32.25" customHeight="1" thickTop="1" thickBot="1">
      <c r="C61" s="156" t="s">
        <v>180</v>
      </c>
      <c r="D61" s="310">
        <v>2</v>
      </c>
      <c r="E61" s="311"/>
      <c r="F61" s="312">
        <v>2</v>
      </c>
      <c r="G61" s="267"/>
      <c r="H61" s="267">
        <v>0</v>
      </c>
      <c r="I61" s="267"/>
      <c r="V61" s="39">
        <v>3.0001799999999998</v>
      </c>
      <c r="W61" s="39">
        <v>2.0001799999999998</v>
      </c>
      <c r="X61" s="39">
        <v>1.0001800000000001</v>
      </c>
      <c r="Y61" s="39">
        <v>1.8000000000000001E-4</v>
      </c>
      <c r="Z61" s="39" t="s">
        <v>182</v>
      </c>
      <c r="AA61" s="39">
        <v>3</v>
      </c>
      <c r="AB61" s="39">
        <v>2</v>
      </c>
      <c r="AC61" s="39">
        <v>1</v>
      </c>
      <c r="AE61" s="39">
        <v>3</v>
      </c>
      <c r="AF61" s="39" t="s">
        <v>183</v>
      </c>
      <c r="AG61" s="39">
        <v>3</v>
      </c>
      <c r="AH61" s="39">
        <v>3</v>
      </c>
      <c r="AI61" s="39">
        <v>0</v>
      </c>
    </row>
    <row r="62" spans="3:35" ht="32.25" customHeight="1" thickTop="1" thickBot="1">
      <c r="C62" s="156" t="s">
        <v>184</v>
      </c>
      <c r="D62" s="310">
        <v>1</v>
      </c>
      <c r="E62" s="311"/>
      <c r="F62" s="312">
        <v>0</v>
      </c>
      <c r="G62" s="267"/>
      <c r="H62" s="267">
        <v>1</v>
      </c>
      <c r="I62" s="267"/>
      <c r="V62" s="39">
        <v>3.0001699999999998</v>
      </c>
      <c r="W62" s="39">
        <v>3.0001699999999998</v>
      </c>
      <c r="X62" s="39">
        <v>1.7000000000000001E-4</v>
      </c>
      <c r="Y62" s="39">
        <v>1.7000000000000001E-4</v>
      </c>
      <c r="Z62" s="39" t="s">
        <v>183</v>
      </c>
      <c r="AA62" s="39">
        <v>3</v>
      </c>
      <c r="AB62" s="39">
        <v>3</v>
      </c>
      <c r="AC62" s="39">
        <v>0</v>
      </c>
      <c r="AE62" s="39">
        <v>4</v>
      </c>
      <c r="AF62" s="39" t="s">
        <v>180</v>
      </c>
      <c r="AG62" s="39">
        <v>2</v>
      </c>
      <c r="AH62" s="39">
        <v>2</v>
      </c>
      <c r="AI62" s="39">
        <v>0</v>
      </c>
    </row>
    <row r="63" spans="3:35" ht="15" customHeight="1" thickTop="1">
      <c r="V63" s="39">
        <v>1.0001599999999999</v>
      </c>
      <c r="W63" s="39">
        <v>1.6000000000000001E-4</v>
      </c>
      <c r="X63" s="39">
        <v>1.0001599999999999</v>
      </c>
      <c r="Y63" s="39">
        <v>1.6000000000000001E-4</v>
      </c>
      <c r="Z63" s="39" t="s">
        <v>184</v>
      </c>
      <c r="AA63" s="39">
        <v>1</v>
      </c>
      <c r="AB63" s="39">
        <v>0</v>
      </c>
      <c r="AC63" s="39">
        <v>1</v>
      </c>
      <c r="AE63" s="39">
        <v>5</v>
      </c>
      <c r="AF63" s="39" t="s">
        <v>184</v>
      </c>
      <c r="AG63" s="39">
        <v>1</v>
      </c>
      <c r="AH63" s="39">
        <v>0</v>
      </c>
      <c r="AI63" s="39">
        <v>1</v>
      </c>
    </row>
    <row r="64" spans="3:35" ht="28.5" customHeight="1">
      <c r="C64" s="292" t="s">
        <v>153</v>
      </c>
      <c r="D64" s="292"/>
      <c r="E64" s="292"/>
      <c r="F64" s="292"/>
      <c r="G64" s="292"/>
      <c r="H64" s="292"/>
      <c r="I64" s="292"/>
      <c r="J64" s="292"/>
      <c r="K64" s="292"/>
      <c r="L64" s="292"/>
      <c r="M64" s="292"/>
      <c r="N64" s="292"/>
      <c r="O64" s="292"/>
      <c r="P64" s="292"/>
      <c r="V64" s="39">
        <v>1.4999999999999999E-4</v>
      </c>
      <c r="W64" s="39">
        <v>1.4999999999999999E-4</v>
      </c>
      <c r="X64" s="39">
        <v>1.4999999999999999E-4</v>
      </c>
      <c r="Y64" s="39">
        <v>1.4999999999999999E-4</v>
      </c>
      <c r="Z64" s="39" t="s">
        <v>185</v>
      </c>
      <c r="AA64" s="39">
        <v>0</v>
      </c>
      <c r="AB64" s="39">
        <v>0</v>
      </c>
      <c r="AC64" s="39">
        <v>0</v>
      </c>
    </row>
    <row r="65" spans="3:29" ht="17.25" customHeight="1" thickBot="1">
      <c r="V65" s="39">
        <v>1.3999999999999999E-4</v>
      </c>
      <c r="W65" s="39">
        <v>1.3999999999999999E-4</v>
      </c>
      <c r="X65" s="39">
        <v>1.3999999999999999E-4</v>
      </c>
      <c r="Y65" s="39">
        <v>1.3999999999999999E-4</v>
      </c>
      <c r="Z65" s="39" t="s">
        <v>185</v>
      </c>
      <c r="AA65" s="39">
        <v>0</v>
      </c>
      <c r="AB65" s="39">
        <v>0</v>
      </c>
      <c r="AC65" s="39">
        <v>0</v>
      </c>
    </row>
    <row r="66" spans="3:29" ht="32.25" customHeight="1" thickTop="1" thickBot="1">
      <c r="C66" s="166" t="s">
        <v>109</v>
      </c>
      <c r="D66" s="313" t="s">
        <v>154</v>
      </c>
      <c r="E66" s="313"/>
      <c r="F66" s="313" t="s">
        <v>86</v>
      </c>
      <c r="G66" s="313"/>
      <c r="H66" s="313" t="s">
        <v>87</v>
      </c>
      <c r="I66" s="313"/>
      <c r="J66" s="313"/>
      <c r="V66" s="39">
        <v>1.2999999999999999E-4</v>
      </c>
      <c r="W66" s="39">
        <v>1.2999999999999999E-4</v>
      </c>
      <c r="X66" s="39">
        <v>1.2999999999999999E-4</v>
      </c>
      <c r="Y66" s="39">
        <v>1.2999999999999999E-4</v>
      </c>
      <c r="Z66" s="39" t="s">
        <v>185</v>
      </c>
      <c r="AA66" s="39">
        <v>0</v>
      </c>
      <c r="AB66" s="39">
        <v>0</v>
      </c>
      <c r="AC66" s="39">
        <v>0</v>
      </c>
    </row>
    <row r="67" spans="3:29" ht="30" customHeight="1" thickTop="1" thickBot="1">
      <c r="C67" s="167" t="s">
        <v>180</v>
      </c>
      <c r="D67" s="314">
        <v>2</v>
      </c>
      <c r="E67" s="314"/>
      <c r="F67" s="314">
        <v>2</v>
      </c>
      <c r="G67" s="314"/>
      <c r="H67" s="316">
        <v>1</v>
      </c>
      <c r="I67" s="316"/>
      <c r="J67" s="316"/>
      <c r="V67" s="39">
        <v>1.2E-4</v>
      </c>
      <c r="W67" s="39">
        <v>1.2E-4</v>
      </c>
      <c r="X67" s="39">
        <v>1.2E-4</v>
      </c>
      <c r="Y67" s="39">
        <v>1.2E-4</v>
      </c>
      <c r="Z67" s="39" t="s">
        <v>185</v>
      </c>
      <c r="AA67" s="39">
        <v>0</v>
      </c>
      <c r="AB67" s="39">
        <v>0</v>
      </c>
      <c r="AC67" s="39">
        <v>0</v>
      </c>
    </row>
    <row r="68" spans="3:29" ht="30" customHeight="1" thickTop="1" thickBot="1">
      <c r="C68" s="167" t="s">
        <v>181</v>
      </c>
      <c r="D68" s="314">
        <v>3</v>
      </c>
      <c r="E68" s="314"/>
      <c r="F68" s="314">
        <v>2</v>
      </c>
      <c r="G68" s="314"/>
      <c r="H68" s="316">
        <v>0.66666666666666663</v>
      </c>
      <c r="I68" s="316"/>
      <c r="J68" s="316"/>
      <c r="V68" s="39">
        <v>1.1E-4</v>
      </c>
      <c r="W68" s="39">
        <v>1.1E-4</v>
      </c>
      <c r="X68" s="39">
        <v>1.1E-4</v>
      </c>
      <c r="Y68" s="39">
        <v>1.1E-4</v>
      </c>
      <c r="Z68" s="39" t="s">
        <v>185</v>
      </c>
      <c r="AA68" s="39">
        <v>0</v>
      </c>
      <c r="AB68" s="39">
        <v>0</v>
      </c>
      <c r="AC68" s="39">
        <v>0</v>
      </c>
    </row>
    <row r="69" spans="3:29" ht="30" customHeight="1" thickTop="1" thickBot="1">
      <c r="C69" s="167" t="s">
        <v>182</v>
      </c>
      <c r="D69" s="314">
        <v>3</v>
      </c>
      <c r="E69" s="314"/>
      <c r="F69" s="314">
        <v>2</v>
      </c>
      <c r="G69" s="314"/>
      <c r="H69" s="316">
        <v>0.66666666666666663</v>
      </c>
      <c r="I69" s="316"/>
      <c r="J69" s="316"/>
      <c r="V69" s="39">
        <v>1E-4</v>
      </c>
      <c r="W69" s="39">
        <v>1E-4</v>
      </c>
      <c r="X69" s="39">
        <v>1E-4</v>
      </c>
      <c r="Y69" s="39">
        <v>1E-4</v>
      </c>
      <c r="Z69" s="39" t="s">
        <v>185</v>
      </c>
      <c r="AA69" s="39">
        <v>0</v>
      </c>
      <c r="AB69" s="39">
        <v>0</v>
      </c>
      <c r="AC69" s="39">
        <v>0</v>
      </c>
    </row>
    <row r="70" spans="3:29" ht="30" customHeight="1" thickTop="1" thickBot="1">
      <c r="C70" s="167" t="s">
        <v>183</v>
      </c>
      <c r="D70" s="314">
        <v>3</v>
      </c>
      <c r="E70" s="314"/>
      <c r="F70" s="314">
        <v>3</v>
      </c>
      <c r="G70" s="314"/>
      <c r="H70" s="316">
        <v>1</v>
      </c>
      <c r="I70" s="316"/>
      <c r="J70" s="316"/>
      <c r="V70" s="39">
        <v>9.0000000000000006E-5</v>
      </c>
      <c r="W70" s="39">
        <v>9.0000000000000006E-5</v>
      </c>
      <c r="X70" s="39">
        <v>9.0000000000000006E-5</v>
      </c>
      <c r="Y70" s="39">
        <v>9.0000000000000006E-5</v>
      </c>
      <c r="Z70" s="39" t="s">
        <v>185</v>
      </c>
      <c r="AA70" s="39">
        <v>0</v>
      </c>
      <c r="AB70" s="39">
        <v>0</v>
      </c>
      <c r="AC70" s="39">
        <v>0</v>
      </c>
    </row>
    <row r="71" spans="3:29" ht="30" customHeight="1" thickTop="1" thickBot="1">
      <c r="C71" s="167" t="s">
        <v>184</v>
      </c>
      <c r="D71" s="314">
        <v>1</v>
      </c>
      <c r="E71" s="314"/>
      <c r="F71" s="314">
        <v>0</v>
      </c>
      <c r="G71" s="314"/>
      <c r="H71" s="316">
        <v>0</v>
      </c>
      <c r="I71" s="316"/>
      <c r="J71" s="316"/>
      <c r="V71" s="39">
        <v>8.0000000000000007E-5</v>
      </c>
      <c r="W71" s="39">
        <v>8.0000000000000007E-5</v>
      </c>
      <c r="X71" s="39">
        <v>8.0000000000000007E-5</v>
      </c>
      <c r="Y71" s="39">
        <v>8.0000000000000007E-5</v>
      </c>
      <c r="Z71" s="39" t="s">
        <v>185</v>
      </c>
      <c r="AA71" s="39">
        <v>0</v>
      </c>
      <c r="AB71" s="39">
        <v>0</v>
      </c>
      <c r="AC71" s="39">
        <v>0</v>
      </c>
    </row>
    <row r="72" spans="3:29" ht="30" customHeight="1" thickTop="1" thickBot="1">
      <c r="C72" s="167" t="s">
        <v>185</v>
      </c>
      <c r="D72" s="314">
        <v>0</v>
      </c>
      <c r="E72" s="314"/>
      <c r="F72" s="314">
        <v>0</v>
      </c>
      <c r="G72" s="314"/>
      <c r="H72" s="316" t="s">
        <v>238</v>
      </c>
      <c r="I72" s="316"/>
      <c r="J72" s="316"/>
      <c r="V72" s="39">
        <v>6.9999999999999994E-5</v>
      </c>
      <c r="W72" s="39">
        <v>6.9999999999999994E-5</v>
      </c>
      <c r="X72" s="39">
        <v>6.9999999999999994E-5</v>
      </c>
      <c r="Y72" s="39">
        <v>6.9999999999999994E-5</v>
      </c>
      <c r="Z72" s="39" t="s">
        <v>185</v>
      </c>
      <c r="AA72" s="39">
        <v>0</v>
      </c>
      <c r="AB72" s="39">
        <v>0</v>
      </c>
      <c r="AC72" s="39">
        <v>0</v>
      </c>
    </row>
    <row r="73" spans="3:29" ht="30" customHeight="1" thickTop="1" thickBot="1">
      <c r="C73" s="167" t="s">
        <v>185</v>
      </c>
      <c r="D73" s="314">
        <v>0</v>
      </c>
      <c r="E73" s="314"/>
      <c r="F73" s="314">
        <v>0</v>
      </c>
      <c r="G73" s="314"/>
      <c r="H73" s="316" t="s">
        <v>238</v>
      </c>
      <c r="I73" s="316"/>
      <c r="J73" s="316"/>
      <c r="V73" s="39">
        <v>6.0000000000000002E-5</v>
      </c>
      <c r="W73" s="39">
        <v>6.0000000000000002E-5</v>
      </c>
      <c r="X73" s="39">
        <v>6.0000000000000002E-5</v>
      </c>
      <c r="Y73" s="39">
        <v>6.0000000000000002E-5</v>
      </c>
      <c r="Z73" s="39" t="s">
        <v>185</v>
      </c>
      <c r="AA73" s="39">
        <v>0</v>
      </c>
      <c r="AB73" s="39">
        <v>0</v>
      </c>
      <c r="AC73" s="39">
        <v>0</v>
      </c>
    </row>
    <row r="74" spans="3:29" ht="30" customHeight="1" thickTop="1" thickBot="1">
      <c r="C74" s="167" t="s">
        <v>185</v>
      </c>
      <c r="D74" s="314">
        <v>0</v>
      </c>
      <c r="E74" s="314"/>
      <c r="F74" s="314">
        <v>0</v>
      </c>
      <c r="G74" s="314"/>
      <c r="H74" s="316" t="s">
        <v>238</v>
      </c>
      <c r="I74" s="316"/>
      <c r="J74" s="316"/>
      <c r="V74" s="39">
        <v>5.0000000000000002E-5</v>
      </c>
      <c r="W74" s="39">
        <v>5.0000000000000002E-5</v>
      </c>
      <c r="X74" s="39">
        <v>5.0000000000000002E-5</v>
      </c>
      <c r="Y74" s="39">
        <v>5.0000000000000002E-5</v>
      </c>
      <c r="Z74" s="39" t="s">
        <v>185</v>
      </c>
      <c r="AA74" s="39">
        <v>0</v>
      </c>
      <c r="AB74" s="39">
        <v>0</v>
      </c>
      <c r="AC74" s="39">
        <v>0</v>
      </c>
    </row>
    <row r="75" spans="3:29" ht="30" customHeight="1" thickTop="1" thickBot="1">
      <c r="C75" s="167" t="s">
        <v>185</v>
      </c>
      <c r="D75" s="314">
        <v>0</v>
      </c>
      <c r="E75" s="314"/>
      <c r="F75" s="314">
        <v>0</v>
      </c>
      <c r="G75" s="314"/>
      <c r="H75" s="316" t="s">
        <v>238</v>
      </c>
      <c r="I75" s="316"/>
      <c r="J75" s="316"/>
      <c r="V75" s="39">
        <v>4.0000000000000003E-5</v>
      </c>
      <c r="W75" s="39">
        <v>4.0000000000000003E-5</v>
      </c>
      <c r="X75" s="39">
        <v>4.0000000000000003E-5</v>
      </c>
      <c r="Y75" s="39">
        <v>4.0000000000000003E-5</v>
      </c>
      <c r="Z75" s="39" t="s">
        <v>185</v>
      </c>
      <c r="AA75" s="39">
        <v>0</v>
      </c>
      <c r="AB75" s="39">
        <v>0</v>
      </c>
      <c r="AC75" s="39">
        <v>0</v>
      </c>
    </row>
    <row r="76" spans="3:29" ht="30" customHeight="1" thickTop="1" thickBot="1">
      <c r="C76" s="167" t="s">
        <v>185</v>
      </c>
      <c r="D76" s="314">
        <v>0</v>
      </c>
      <c r="E76" s="314"/>
      <c r="F76" s="314">
        <v>0</v>
      </c>
      <c r="G76" s="314"/>
      <c r="H76" s="316" t="s">
        <v>238</v>
      </c>
      <c r="I76" s="316"/>
      <c r="J76" s="316"/>
      <c r="V76" s="39">
        <v>3.0000000000000001E-5</v>
      </c>
      <c r="W76" s="39">
        <v>3.0000000000000001E-5</v>
      </c>
      <c r="X76" s="39">
        <v>3.0000000000000001E-5</v>
      </c>
      <c r="Y76" s="39">
        <v>3.0000000000000001E-5</v>
      </c>
      <c r="Z76" s="39" t="s">
        <v>185</v>
      </c>
      <c r="AA76" s="39">
        <v>0</v>
      </c>
      <c r="AB76" s="39">
        <v>0</v>
      </c>
      <c r="AC76" s="39">
        <v>0</v>
      </c>
    </row>
    <row r="77" spans="3:29" ht="30" customHeight="1" thickTop="1" thickBot="1">
      <c r="C77" s="167" t="s">
        <v>185</v>
      </c>
      <c r="D77" s="314">
        <v>0</v>
      </c>
      <c r="E77" s="314"/>
      <c r="F77" s="314">
        <v>0</v>
      </c>
      <c r="G77" s="314"/>
      <c r="H77" s="316" t="s">
        <v>238</v>
      </c>
      <c r="I77" s="316"/>
      <c r="J77" s="316"/>
      <c r="V77" s="39">
        <v>2.0000000000000002E-5</v>
      </c>
      <c r="W77" s="39">
        <v>2.0000000000000002E-5</v>
      </c>
      <c r="X77" s="39">
        <v>2.0000000000000002E-5</v>
      </c>
      <c r="Y77" s="39">
        <v>2.0000000000000002E-5</v>
      </c>
      <c r="Z77" s="39" t="s">
        <v>185</v>
      </c>
      <c r="AA77" s="39">
        <v>0</v>
      </c>
      <c r="AB77" s="39">
        <v>0</v>
      </c>
      <c r="AC77" s="39">
        <v>0</v>
      </c>
    </row>
    <row r="78" spans="3:29" ht="30" customHeight="1" thickTop="1" thickBot="1">
      <c r="C78" s="167" t="s">
        <v>185</v>
      </c>
      <c r="D78" s="314">
        <v>0</v>
      </c>
      <c r="E78" s="314"/>
      <c r="F78" s="314">
        <v>0</v>
      </c>
      <c r="G78" s="314"/>
      <c r="H78" s="316" t="s">
        <v>238</v>
      </c>
      <c r="I78" s="316"/>
      <c r="J78" s="316"/>
      <c r="V78" s="39">
        <v>1.0000000000000001E-5</v>
      </c>
      <c r="W78" s="39">
        <v>1.0000000000000001E-5</v>
      </c>
      <c r="X78" s="39">
        <v>1.0000000000000001E-5</v>
      </c>
      <c r="Y78" s="39">
        <v>1.0000000000000001E-5</v>
      </c>
      <c r="Z78" s="39" t="s">
        <v>185</v>
      </c>
      <c r="AA78" s="39">
        <v>0</v>
      </c>
      <c r="AB78" s="39">
        <v>0</v>
      </c>
      <c r="AC78" s="39">
        <v>0</v>
      </c>
    </row>
    <row r="79" spans="3:29" ht="30" customHeight="1" thickTop="1" thickBot="1">
      <c r="C79" s="167" t="s">
        <v>185</v>
      </c>
      <c r="D79" s="314">
        <v>0</v>
      </c>
      <c r="E79" s="314"/>
      <c r="F79" s="314">
        <v>0</v>
      </c>
      <c r="G79" s="314"/>
      <c r="H79" s="316" t="s">
        <v>238</v>
      </c>
      <c r="I79" s="316"/>
      <c r="J79" s="316"/>
    </row>
    <row r="80" spans="3:29" ht="30" customHeight="1" thickTop="1" thickBot="1">
      <c r="C80" s="167" t="s">
        <v>185</v>
      </c>
      <c r="D80" s="314">
        <v>0</v>
      </c>
      <c r="E80" s="314"/>
      <c r="F80" s="314">
        <v>0</v>
      </c>
      <c r="G80" s="314"/>
      <c r="H80" s="316" t="s">
        <v>238</v>
      </c>
      <c r="I80" s="316"/>
      <c r="J80" s="316"/>
    </row>
    <row r="81" spans="3:27" ht="30" customHeight="1" thickTop="1" thickBot="1">
      <c r="C81" s="167" t="s">
        <v>185</v>
      </c>
      <c r="D81" s="314">
        <v>0</v>
      </c>
      <c r="E81" s="314"/>
      <c r="F81" s="314">
        <v>0</v>
      </c>
      <c r="G81" s="314"/>
      <c r="H81" s="316" t="s">
        <v>238</v>
      </c>
      <c r="I81" s="316"/>
      <c r="J81" s="316"/>
    </row>
    <row r="82" spans="3:27" ht="30" customHeight="1" thickTop="1" thickBot="1">
      <c r="C82" s="167" t="s">
        <v>185</v>
      </c>
      <c r="D82" s="314">
        <v>0</v>
      </c>
      <c r="E82" s="314"/>
      <c r="F82" s="314">
        <v>0</v>
      </c>
      <c r="G82" s="314"/>
      <c r="H82" s="316" t="s">
        <v>238</v>
      </c>
      <c r="I82" s="316"/>
      <c r="J82" s="316"/>
      <c r="AA82" s="97"/>
    </row>
    <row r="83" spans="3:27" ht="30" customHeight="1" thickTop="1" thickBot="1">
      <c r="C83" s="167" t="s">
        <v>185</v>
      </c>
      <c r="D83" s="314">
        <v>0</v>
      </c>
      <c r="E83" s="314"/>
      <c r="F83" s="314">
        <v>0</v>
      </c>
      <c r="G83" s="314"/>
      <c r="H83" s="316" t="s">
        <v>238</v>
      </c>
      <c r="I83" s="316"/>
      <c r="J83" s="316"/>
      <c r="AA83" s="97"/>
    </row>
    <row r="84" spans="3:27" ht="30" customHeight="1" thickTop="1" thickBot="1">
      <c r="C84" s="167" t="s">
        <v>185</v>
      </c>
      <c r="D84" s="314">
        <v>0</v>
      </c>
      <c r="E84" s="314"/>
      <c r="F84" s="314">
        <v>0</v>
      </c>
      <c r="G84" s="314"/>
      <c r="H84" s="316" t="s">
        <v>238</v>
      </c>
      <c r="I84" s="316"/>
      <c r="J84" s="316"/>
      <c r="AA84" s="97"/>
    </row>
    <row r="85" spans="3:27" ht="30" customHeight="1" thickTop="1" thickBot="1">
      <c r="C85" s="167" t="s">
        <v>185</v>
      </c>
      <c r="D85" s="314">
        <v>0</v>
      </c>
      <c r="E85" s="314"/>
      <c r="F85" s="314">
        <v>0</v>
      </c>
      <c r="G85" s="314"/>
      <c r="H85" s="316" t="s">
        <v>238</v>
      </c>
      <c r="I85" s="316"/>
      <c r="J85" s="316"/>
      <c r="AA85" s="97"/>
    </row>
    <row r="86" spans="3:27" ht="30" customHeight="1" thickTop="1" thickBot="1">
      <c r="C86" s="167" t="s">
        <v>185</v>
      </c>
      <c r="D86" s="314">
        <v>0</v>
      </c>
      <c r="E86" s="314"/>
      <c r="F86" s="314">
        <v>0</v>
      </c>
      <c r="G86" s="314"/>
      <c r="H86" s="316" t="s">
        <v>238</v>
      </c>
      <c r="I86" s="316"/>
      <c r="J86" s="316"/>
    </row>
    <row r="87" spans="3:27" ht="15" customHeight="1" thickTop="1"/>
    <row r="88" spans="3:27" ht="28.5" customHeight="1">
      <c r="C88" s="317" t="s">
        <v>157</v>
      </c>
      <c r="D88" s="317"/>
      <c r="E88" s="317"/>
      <c r="F88" s="317"/>
      <c r="G88" s="317"/>
      <c r="H88" s="317"/>
      <c r="I88" s="317"/>
      <c r="J88" s="317"/>
      <c r="K88" s="317"/>
      <c r="L88" s="317"/>
      <c r="M88" s="317"/>
      <c r="N88" s="317"/>
      <c r="O88" s="317"/>
      <c r="P88" s="317"/>
    </row>
    <row r="89" spans="3:27" ht="15" customHeight="1" thickBot="1"/>
    <row r="90" spans="3:27" ht="32.25" customHeight="1" thickTop="1" thickBot="1">
      <c r="C90" s="168" t="s">
        <v>88</v>
      </c>
      <c r="D90" s="157" t="s">
        <v>155</v>
      </c>
      <c r="E90" s="157" t="s">
        <v>156</v>
      </c>
      <c r="F90" s="261" t="s">
        <v>87</v>
      </c>
      <c r="G90" s="262"/>
      <c r="H90" s="263"/>
      <c r="J90" s="168" t="s">
        <v>109</v>
      </c>
      <c r="K90" s="157" t="s">
        <v>155</v>
      </c>
      <c r="L90" s="157" t="s">
        <v>156</v>
      </c>
      <c r="M90" s="261" t="s">
        <v>87</v>
      </c>
      <c r="N90" s="262"/>
      <c r="O90" s="263"/>
      <c r="T90" s="39" t="s">
        <v>229</v>
      </c>
      <c r="U90" s="39" t="s">
        <v>229</v>
      </c>
      <c r="V90" s="39" t="s">
        <v>229</v>
      </c>
      <c r="W90" s="39">
        <v>1.6000000000000001E-4</v>
      </c>
      <c r="X90" s="39" t="s">
        <v>229</v>
      </c>
      <c r="Y90" s="39" t="s">
        <v>229</v>
      </c>
      <c r="Z90" s="39" t="s">
        <v>229</v>
      </c>
      <c r="AA90" s="39" t="s">
        <v>229</v>
      </c>
    </row>
    <row r="91" spans="3:27" ht="24" customHeight="1" thickTop="1" thickBot="1">
      <c r="C91" s="169" t="s">
        <v>186</v>
      </c>
      <c r="D91" s="82">
        <v>3</v>
      </c>
      <c r="E91" s="82">
        <v>3</v>
      </c>
      <c r="F91" s="264">
        <v>1</v>
      </c>
      <c r="G91" s="265"/>
      <c r="H91" s="266"/>
      <c r="J91" s="169" t="s">
        <v>185</v>
      </c>
      <c r="K91" s="82">
        <v>0</v>
      </c>
      <c r="L91" s="82">
        <v>0</v>
      </c>
      <c r="M91" s="258" t="s">
        <v>236</v>
      </c>
      <c r="N91" s="259"/>
      <c r="O91" s="260"/>
      <c r="T91" s="39" t="s">
        <v>229</v>
      </c>
      <c r="U91" s="39" t="s">
        <v>229</v>
      </c>
      <c r="V91" s="39" t="s">
        <v>229</v>
      </c>
      <c r="W91" s="39">
        <v>1.4999999999999999E-4</v>
      </c>
      <c r="X91" s="39" t="s">
        <v>229</v>
      </c>
      <c r="Y91" s="39" t="s">
        <v>229</v>
      </c>
      <c r="Z91" s="39" t="s">
        <v>229</v>
      </c>
      <c r="AA91" s="39" t="s">
        <v>229</v>
      </c>
    </row>
    <row r="92" spans="3:27" ht="24" customHeight="1" thickTop="1" thickBot="1">
      <c r="C92" s="169" t="s">
        <v>187</v>
      </c>
      <c r="D92" s="82">
        <v>3</v>
      </c>
      <c r="E92" s="82">
        <v>2</v>
      </c>
      <c r="F92" s="264">
        <v>0.66666666666666663</v>
      </c>
      <c r="G92" s="265"/>
      <c r="H92" s="266"/>
      <c r="J92" s="169" t="s">
        <v>185</v>
      </c>
      <c r="K92" s="82">
        <v>0</v>
      </c>
      <c r="L92" s="82">
        <v>0</v>
      </c>
      <c r="M92" s="258" t="s">
        <v>236</v>
      </c>
      <c r="N92" s="259"/>
      <c r="O92" s="260"/>
      <c r="T92" s="39" t="s">
        <v>229</v>
      </c>
      <c r="U92" s="39" t="s">
        <v>229</v>
      </c>
      <c r="V92" s="39" t="s">
        <v>229</v>
      </c>
      <c r="W92" s="39">
        <v>1.4999999999999999E-4</v>
      </c>
      <c r="X92" s="39" t="s">
        <v>229</v>
      </c>
      <c r="Y92" s="39" t="s">
        <v>229</v>
      </c>
      <c r="Z92" s="39" t="s">
        <v>229</v>
      </c>
      <c r="AA92" s="39" t="s">
        <v>229</v>
      </c>
    </row>
    <row r="93" spans="3:27" ht="24" customHeight="1" thickTop="1" thickBot="1">
      <c r="C93" s="169" t="s">
        <v>188</v>
      </c>
      <c r="D93" s="82">
        <v>1</v>
      </c>
      <c r="E93" s="82">
        <v>0</v>
      </c>
      <c r="F93" s="264">
        <v>0</v>
      </c>
      <c r="G93" s="265"/>
      <c r="H93" s="266"/>
      <c r="J93" s="169" t="s">
        <v>185</v>
      </c>
      <c r="K93" s="82">
        <v>0</v>
      </c>
      <c r="L93" s="82">
        <v>0</v>
      </c>
      <c r="M93" s="258" t="s">
        <v>236</v>
      </c>
      <c r="N93" s="259"/>
      <c r="O93" s="260"/>
      <c r="T93" s="39" t="s">
        <v>229</v>
      </c>
      <c r="U93" s="39" t="s">
        <v>229</v>
      </c>
      <c r="V93" s="39" t="s">
        <v>229</v>
      </c>
      <c r="W93" s="39">
        <v>1.4999999999999999E-4</v>
      </c>
      <c r="X93" s="39" t="s">
        <v>229</v>
      </c>
      <c r="Y93" s="39" t="s">
        <v>229</v>
      </c>
      <c r="Z93" s="39" t="s">
        <v>229</v>
      </c>
      <c r="AA93" s="39" t="s">
        <v>229</v>
      </c>
    </row>
    <row r="94" spans="3:27" ht="24" customHeight="1" thickTop="1" thickBot="1">
      <c r="C94" s="169" t="s">
        <v>189</v>
      </c>
      <c r="D94" s="82">
        <v>2</v>
      </c>
      <c r="E94" s="82">
        <v>2</v>
      </c>
      <c r="F94" s="264">
        <v>1</v>
      </c>
      <c r="G94" s="265"/>
      <c r="H94" s="266"/>
      <c r="J94" s="169" t="s">
        <v>185</v>
      </c>
      <c r="K94" s="82">
        <v>0</v>
      </c>
      <c r="L94" s="82">
        <v>0</v>
      </c>
      <c r="M94" s="258" t="s">
        <v>236</v>
      </c>
      <c r="N94" s="259"/>
      <c r="O94" s="260"/>
      <c r="T94" s="39" t="s">
        <v>229</v>
      </c>
      <c r="U94" s="39" t="s">
        <v>229</v>
      </c>
      <c r="V94" s="39" t="s">
        <v>229</v>
      </c>
      <c r="W94" s="39">
        <v>1.4999999999999999E-4</v>
      </c>
      <c r="X94" s="39" t="s">
        <v>229</v>
      </c>
      <c r="Y94" s="39" t="s">
        <v>229</v>
      </c>
      <c r="Z94" s="39" t="s">
        <v>229</v>
      </c>
      <c r="AA94" s="39" t="s">
        <v>229</v>
      </c>
    </row>
    <row r="95" spans="3:27" ht="24" customHeight="1" thickTop="1" thickBot="1">
      <c r="C95" s="169" t="s">
        <v>190</v>
      </c>
      <c r="D95" s="82">
        <v>3</v>
      </c>
      <c r="E95" s="82">
        <v>2</v>
      </c>
      <c r="F95" s="264">
        <v>0.66666666666666663</v>
      </c>
      <c r="G95" s="265"/>
      <c r="H95" s="266"/>
      <c r="J95" s="169" t="s">
        <v>185</v>
      </c>
      <c r="K95" s="82">
        <v>0</v>
      </c>
      <c r="L95" s="82">
        <v>0</v>
      </c>
      <c r="M95" s="258" t="s">
        <v>236</v>
      </c>
      <c r="N95" s="259"/>
      <c r="O95" s="260"/>
      <c r="T95" s="39" t="s">
        <v>229</v>
      </c>
      <c r="U95" s="39" t="s">
        <v>229</v>
      </c>
      <c r="V95" s="39" t="s">
        <v>229</v>
      </c>
      <c r="W95" s="39">
        <v>1.4999999999999999E-4</v>
      </c>
      <c r="X95" s="39" t="s">
        <v>229</v>
      </c>
      <c r="Y95" s="39" t="s">
        <v>229</v>
      </c>
      <c r="Z95" s="39" t="s">
        <v>229</v>
      </c>
      <c r="AA95" s="39" t="s">
        <v>229</v>
      </c>
    </row>
    <row r="96" spans="3:27" ht="24" customHeight="1" thickTop="1" thickBot="1">
      <c r="C96" s="169" t="s">
        <v>185</v>
      </c>
      <c r="D96" s="82">
        <v>0</v>
      </c>
      <c r="E96" s="82">
        <v>0</v>
      </c>
      <c r="F96" s="264" t="s">
        <v>236</v>
      </c>
      <c r="G96" s="265"/>
      <c r="H96" s="266"/>
      <c r="J96" s="169" t="s">
        <v>185</v>
      </c>
      <c r="K96" s="82">
        <v>0</v>
      </c>
      <c r="L96" s="82">
        <v>0</v>
      </c>
      <c r="M96" s="258" t="s">
        <v>236</v>
      </c>
      <c r="N96" s="259"/>
      <c r="O96" s="260"/>
      <c r="T96" s="39" t="s">
        <v>229</v>
      </c>
      <c r="U96" s="39" t="s">
        <v>229</v>
      </c>
      <c r="V96" s="39" t="s">
        <v>229</v>
      </c>
      <c r="W96" s="39">
        <v>1.4999999999999999E-4</v>
      </c>
      <c r="X96" s="39" t="s">
        <v>229</v>
      </c>
      <c r="Y96" s="39" t="s">
        <v>229</v>
      </c>
      <c r="Z96" s="39" t="s">
        <v>229</v>
      </c>
      <c r="AA96" s="39" t="s">
        <v>229</v>
      </c>
    </row>
    <row r="97" spans="3:27" ht="24" customHeight="1" thickTop="1" thickBot="1">
      <c r="C97" s="169" t="s">
        <v>185</v>
      </c>
      <c r="D97" s="82">
        <v>0</v>
      </c>
      <c r="E97" s="82">
        <v>0</v>
      </c>
      <c r="F97" s="264" t="s">
        <v>236</v>
      </c>
      <c r="G97" s="265"/>
      <c r="H97" s="266"/>
      <c r="J97" s="169" t="s">
        <v>185</v>
      </c>
      <c r="K97" s="82">
        <v>0</v>
      </c>
      <c r="L97" s="82">
        <v>0</v>
      </c>
      <c r="M97" s="258" t="s">
        <v>236</v>
      </c>
      <c r="N97" s="259"/>
      <c r="O97" s="260"/>
      <c r="T97" s="39" t="s">
        <v>229</v>
      </c>
      <c r="U97" s="39" t="s">
        <v>229</v>
      </c>
      <c r="V97" s="39" t="s">
        <v>229</v>
      </c>
      <c r="W97" s="39">
        <v>1.4999999999999999E-4</v>
      </c>
      <c r="X97" s="39" t="s">
        <v>229</v>
      </c>
      <c r="Y97" s="39" t="s">
        <v>229</v>
      </c>
      <c r="Z97" s="39" t="s">
        <v>229</v>
      </c>
      <c r="AA97" s="39" t="s">
        <v>229</v>
      </c>
    </row>
    <row r="98" spans="3:27" ht="24" customHeight="1" thickTop="1" thickBot="1">
      <c r="C98" s="169" t="s">
        <v>185</v>
      </c>
      <c r="D98" s="82">
        <v>0</v>
      </c>
      <c r="E98" s="82">
        <v>0</v>
      </c>
      <c r="F98" s="264" t="s">
        <v>236</v>
      </c>
      <c r="G98" s="265"/>
      <c r="H98" s="266"/>
      <c r="J98" s="169" t="s">
        <v>185</v>
      </c>
      <c r="K98" s="82">
        <v>0</v>
      </c>
      <c r="L98" s="82">
        <v>0</v>
      </c>
      <c r="M98" s="258" t="s">
        <v>236</v>
      </c>
      <c r="N98" s="259"/>
      <c r="O98" s="260"/>
      <c r="T98" s="39" t="s">
        <v>229</v>
      </c>
      <c r="U98" s="39" t="s">
        <v>229</v>
      </c>
      <c r="V98" s="39" t="s">
        <v>229</v>
      </c>
      <c r="W98" s="39">
        <v>1.4999999999999999E-4</v>
      </c>
      <c r="X98" s="39" t="s">
        <v>229</v>
      </c>
      <c r="Y98" s="39" t="s">
        <v>229</v>
      </c>
      <c r="Z98" s="39" t="s">
        <v>229</v>
      </c>
      <c r="AA98" s="39" t="s">
        <v>229</v>
      </c>
    </row>
    <row r="99" spans="3:27" ht="24" customHeight="1" thickTop="1" thickBot="1">
      <c r="C99" s="169" t="s">
        <v>185</v>
      </c>
      <c r="D99" s="82">
        <v>0</v>
      </c>
      <c r="E99" s="82">
        <v>0</v>
      </c>
      <c r="F99" s="264" t="s">
        <v>236</v>
      </c>
      <c r="G99" s="265"/>
      <c r="H99" s="266"/>
      <c r="J99" s="169" t="s">
        <v>185</v>
      </c>
      <c r="K99" s="82">
        <v>0</v>
      </c>
      <c r="L99" s="82">
        <v>0</v>
      </c>
      <c r="M99" s="258" t="s">
        <v>236</v>
      </c>
      <c r="N99" s="259"/>
      <c r="O99" s="260"/>
      <c r="T99" s="39" t="s">
        <v>229</v>
      </c>
      <c r="U99" s="39" t="s">
        <v>229</v>
      </c>
      <c r="V99" s="39" t="s">
        <v>229</v>
      </c>
      <c r="W99" s="39">
        <v>1.4999999999999999E-4</v>
      </c>
      <c r="X99" s="39" t="s">
        <v>229</v>
      </c>
      <c r="Y99" s="39" t="s">
        <v>229</v>
      </c>
      <c r="Z99" s="39" t="s">
        <v>229</v>
      </c>
      <c r="AA99" s="39" t="s">
        <v>229</v>
      </c>
    </row>
    <row r="100" spans="3:27" ht="24" customHeight="1" thickTop="1" thickBot="1">
      <c r="C100" s="169" t="s">
        <v>185</v>
      </c>
      <c r="D100" s="82">
        <v>0</v>
      </c>
      <c r="E100" s="82">
        <v>0</v>
      </c>
      <c r="F100" s="264" t="s">
        <v>236</v>
      </c>
      <c r="G100" s="265"/>
      <c r="H100" s="266"/>
      <c r="J100" s="169" t="s">
        <v>185</v>
      </c>
      <c r="K100" s="82">
        <v>0</v>
      </c>
      <c r="L100" s="82">
        <v>0</v>
      </c>
      <c r="M100" s="258" t="s">
        <v>236</v>
      </c>
      <c r="N100" s="259"/>
      <c r="O100" s="260"/>
      <c r="T100" s="39" t="s">
        <v>229</v>
      </c>
      <c r="U100" s="39" t="s">
        <v>229</v>
      </c>
      <c r="V100" s="39" t="s">
        <v>229</v>
      </c>
      <c r="W100" s="39">
        <v>1.4999999999999999E-4</v>
      </c>
      <c r="X100" s="39" t="s">
        <v>229</v>
      </c>
      <c r="Y100" s="39" t="s">
        <v>229</v>
      </c>
      <c r="Z100" s="39" t="s">
        <v>229</v>
      </c>
      <c r="AA100" s="39" t="s">
        <v>229</v>
      </c>
    </row>
    <row r="101" spans="3:27" ht="24" customHeight="1" thickTop="1" thickBot="1">
      <c r="C101" s="169" t="s">
        <v>185</v>
      </c>
      <c r="D101" s="82">
        <v>0</v>
      </c>
      <c r="E101" s="82">
        <v>0</v>
      </c>
      <c r="F101" s="264" t="s">
        <v>236</v>
      </c>
      <c r="G101" s="265"/>
      <c r="H101" s="266"/>
      <c r="J101" s="169" t="s">
        <v>185</v>
      </c>
      <c r="K101" s="82">
        <v>0</v>
      </c>
      <c r="L101" s="82">
        <v>0</v>
      </c>
      <c r="M101" s="258" t="s">
        <v>236</v>
      </c>
      <c r="N101" s="259"/>
      <c r="O101" s="260"/>
      <c r="T101" s="39" t="s">
        <v>229</v>
      </c>
      <c r="U101" s="39" t="s">
        <v>229</v>
      </c>
      <c r="V101" s="39" t="s">
        <v>229</v>
      </c>
      <c r="W101" s="39">
        <v>1.4999999999999999E-4</v>
      </c>
      <c r="X101" s="39" t="s">
        <v>229</v>
      </c>
      <c r="Y101" s="39" t="s">
        <v>229</v>
      </c>
      <c r="Z101" s="39" t="s">
        <v>229</v>
      </c>
      <c r="AA101" s="39" t="s">
        <v>229</v>
      </c>
    </row>
    <row r="102" spans="3:27" ht="24" customHeight="1" thickTop="1" thickBot="1">
      <c r="C102" s="169" t="s">
        <v>185</v>
      </c>
      <c r="D102" s="82">
        <v>0</v>
      </c>
      <c r="E102" s="82">
        <v>0</v>
      </c>
      <c r="F102" s="264" t="s">
        <v>236</v>
      </c>
      <c r="G102" s="265"/>
      <c r="H102" s="266"/>
      <c r="J102" s="169" t="s">
        <v>185</v>
      </c>
      <c r="K102" s="82">
        <v>0</v>
      </c>
      <c r="L102" s="82">
        <v>0</v>
      </c>
      <c r="M102" s="258" t="s">
        <v>236</v>
      </c>
      <c r="N102" s="259"/>
      <c r="O102" s="260"/>
      <c r="T102" s="39" t="s">
        <v>229</v>
      </c>
      <c r="U102" s="39" t="s">
        <v>229</v>
      </c>
      <c r="V102" s="39" t="s">
        <v>229</v>
      </c>
      <c r="W102" s="39">
        <v>1.4999999999999999E-4</v>
      </c>
      <c r="X102" s="39" t="s">
        <v>229</v>
      </c>
      <c r="Y102" s="39" t="s">
        <v>229</v>
      </c>
      <c r="Z102" s="39" t="s">
        <v>229</v>
      </c>
      <c r="AA102" s="39" t="s">
        <v>229</v>
      </c>
    </row>
    <row r="103" spans="3:27" ht="24" customHeight="1" thickTop="1" thickBot="1">
      <c r="C103" s="169" t="s">
        <v>185</v>
      </c>
      <c r="D103" s="82">
        <v>0</v>
      </c>
      <c r="E103" s="82">
        <v>0</v>
      </c>
      <c r="F103" s="264" t="s">
        <v>236</v>
      </c>
      <c r="G103" s="265"/>
      <c r="H103" s="266"/>
      <c r="J103" s="169" t="s">
        <v>185</v>
      </c>
      <c r="K103" s="82">
        <v>0</v>
      </c>
      <c r="L103" s="82">
        <v>0</v>
      </c>
      <c r="M103" s="258" t="s">
        <v>236</v>
      </c>
      <c r="N103" s="259"/>
      <c r="O103" s="260"/>
      <c r="T103" s="39" t="s">
        <v>229</v>
      </c>
      <c r="U103" s="39" t="s">
        <v>229</v>
      </c>
      <c r="V103" s="39" t="s">
        <v>229</v>
      </c>
      <c r="W103" s="39">
        <v>1.4999999999999999E-4</v>
      </c>
      <c r="X103" s="39" t="s">
        <v>229</v>
      </c>
      <c r="Y103" s="39" t="s">
        <v>229</v>
      </c>
      <c r="Z103" s="39" t="s">
        <v>229</v>
      </c>
      <c r="AA103" s="39" t="s">
        <v>229</v>
      </c>
    </row>
    <row r="104" spans="3:27" ht="24" customHeight="1" thickTop="1" thickBot="1">
      <c r="C104" s="169" t="s">
        <v>185</v>
      </c>
      <c r="D104" s="82">
        <v>0</v>
      </c>
      <c r="E104" s="82">
        <v>0</v>
      </c>
      <c r="F104" s="264" t="s">
        <v>236</v>
      </c>
      <c r="G104" s="265"/>
      <c r="H104" s="266"/>
      <c r="J104" s="169" t="s">
        <v>185</v>
      </c>
      <c r="K104" s="82">
        <v>0</v>
      </c>
      <c r="L104" s="82">
        <v>0</v>
      </c>
      <c r="M104" s="258" t="s">
        <v>236</v>
      </c>
      <c r="N104" s="259"/>
      <c r="O104" s="260"/>
      <c r="T104" s="39" t="s">
        <v>229</v>
      </c>
      <c r="U104" s="39" t="s">
        <v>229</v>
      </c>
      <c r="V104" s="39" t="s">
        <v>229</v>
      </c>
      <c r="W104" s="39">
        <v>1.4999999999999999E-4</v>
      </c>
      <c r="X104" s="39" t="s">
        <v>229</v>
      </c>
      <c r="Y104" s="39" t="s">
        <v>229</v>
      </c>
      <c r="Z104" s="39" t="s">
        <v>229</v>
      </c>
      <c r="AA104" s="39" t="s">
        <v>229</v>
      </c>
    </row>
    <row r="105" spans="3:27" ht="24" customHeight="1" thickTop="1" thickBot="1">
      <c r="C105" s="169" t="s">
        <v>185</v>
      </c>
      <c r="D105" s="82">
        <v>0</v>
      </c>
      <c r="E105" s="82">
        <v>0</v>
      </c>
      <c r="F105" s="264" t="s">
        <v>236</v>
      </c>
      <c r="G105" s="265"/>
      <c r="H105" s="266"/>
      <c r="J105" s="169" t="s">
        <v>185</v>
      </c>
      <c r="K105" s="82">
        <v>0</v>
      </c>
      <c r="L105" s="82">
        <v>0</v>
      </c>
      <c r="M105" s="258" t="s">
        <v>236</v>
      </c>
      <c r="N105" s="259"/>
      <c r="O105" s="260"/>
      <c r="T105" s="39" t="s">
        <v>229</v>
      </c>
      <c r="U105" s="39" t="s">
        <v>229</v>
      </c>
      <c r="V105" s="39" t="s">
        <v>229</v>
      </c>
      <c r="W105" s="39">
        <v>1.4999999999999999E-4</v>
      </c>
      <c r="X105" s="39" t="s">
        <v>229</v>
      </c>
      <c r="Y105" s="39" t="s">
        <v>229</v>
      </c>
      <c r="Z105" s="39" t="s">
        <v>229</v>
      </c>
      <c r="AA105" s="39" t="s">
        <v>229</v>
      </c>
    </row>
    <row r="106" spans="3:27" ht="24" customHeight="1" thickTop="1" thickBot="1">
      <c r="C106" s="169" t="s">
        <v>185</v>
      </c>
      <c r="D106" s="82">
        <v>0</v>
      </c>
      <c r="E106" s="82">
        <v>0</v>
      </c>
      <c r="F106" s="264" t="s">
        <v>236</v>
      </c>
      <c r="G106" s="265"/>
      <c r="H106" s="266"/>
      <c r="J106" s="169" t="s">
        <v>185</v>
      </c>
      <c r="K106" s="82">
        <v>0</v>
      </c>
      <c r="L106" s="82">
        <v>0</v>
      </c>
      <c r="M106" s="258" t="s">
        <v>236</v>
      </c>
      <c r="N106" s="259"/>
      <c r="O106" s="260"/>
      <c r="T106" s="39" t="s">
        <v>229</v>
      </c>
      <c r="U106" s="39" t="s">
        <v>229</v>
      </c>
      <c r="V106" s="39" t="s">
        <v>229</v>
      </c>
      <c r="W106" s="39">
        <v>1.4999999999999999E-4</v>
      </c>
      <c r="X106" s="39" t="s">
        <v>229</v>
      </c>
      <c r="Y106" s="39" t="s">
        <v>229</v>
      </c>
      <c r="Z106" s="39" t="s">
        <v>229</v>
      </c>
      <c r="AA106" s="39" t="s">
        <v>229</v>
      </c>
    </row>
    <row r="107" spans="3:27" ht="24" customHeight="1" thickTop="1" thickBot="1">
      <c r="C107" s="169" t="s">
        <v>185</v>
      </c>
      <c r="D107" s="82">
        <v>0</v>
      </c>
      <c r="E107" s="82">
        <v>0</v>
      </c>
      <c r="F107" s="264" t="s">
        <v>236</v>
      </c>
      <c r="G107" s="265"/>
      <c r="H107" s="266"/>
      <c r="J107" s="169" t="s">
        <v>185</v>
      </c>
      <c r="K107" s="82">
        <v>0</v>
      </c>
      <c r="L107" s="82">
        <v>0</v>
      </c>
      <c r="M107" s="258" t="s">
        <v>236</v>
      </c>
      <c r="N107" s="259"/>
      <c r="O107" s="260"/>
      <c r="T107" s="39" t="s">
        <v>229</v>
      </c>
      <c r="U107" s="39" t="s">
        <v>229</v>
      </c>
      <c r="V107" s="39" t="s">
        <v>229</v>
      </c>
      <c r="W107" s="39">
        <v>1.4999999999999999E-4</v>
      </c>
      <c r="X107" s="39" t="s">
        <v>229</v>
      </c>
      <c r="Y107" s="39" t="s">
        <v>229</v>
      </c>
      <c r="Z107" s="39" t="s">
        <v>229</v>
      </c>
      <c r="AA107" s="39" t="s">
        <v>229</v>
      </c>
    </row>
    <row r="108" spans="3:27" ht="24" customHeight="1" thickTop="1" thickBot="1">
      <c r="C108" s="169" t="s">
        <v>185</v>
      </c>
      <c r="D108" s="82">
        <v>0</v>
      </c>
      <c r="E108" s="82">
        <v>0</v>
      </c>
      <c r="F108" s="264" t="s">
        <v>236</v>
      </c>
      <c r="G108" s="265"/>
      <c r="H108" s="266"/>
      <c r="J108" s="169" t="s">
        <v>185</v>
      </c>
      <c r="K108" s="82">
        <v>0</v>
      </c>
      <c r="L108" s="82">
        <v>0</v>
      </c>
      <c r="M108" s="258" t="s">
        <v>236</v>
      </c>
      <c r="N108" s="259"/>
      <c r="O108" s="260"/>
      <c r="T108" s="39" t="s">
        <v>229</v>
      </c>
      <c r="U108" s="39" t="s">
        <v>229</v>
      </c>
      <c r="V108" s="39" t="s">
        <v>229</v>
      </c>
      <c r="W108" s="39">
        <v>1.4999999999999999E-4</v>
      </c>
      <c r="X108" s="39" t="s">
        <v>229</v>
      </c>
      <c r="Y108" s="39" t="s">
        <v>229</v>
      </c>
      <c r="Z108" s="39" t="s">
        <v>229</v>
      </c>
      <c r="AA108" s="39" t="s">
        <v>229</v>
      </c>
    </row>
    <row r="109" spans="3:27" ht="24" customHeight="1" thickTop="1" thickBot="1">
      <c r="C109" s="169" t="s">
        <v>185</v>
      </c>
      <c r="D109" s="82">
        <v>0</v>
      </c>
      <c r="E109" s="82">
        <v>0</v>
      </c>
      <c r="F109" s="264" t="s">
        <v>236</v>
      </c>
      <c r="G109" s="265"/>
      <c r="H109" s="266"/>
      <c r="J109" s="169" t="s">
        <v>185</v>
      </c>
      <c r="K109" s="82">
        <v>0</v>
      </c>
      <c r="L109" s="82">
        <v>0</v>
      </c>
      <c r="M109" s="258" t="s">
        <v>236</v>
      </c>
      <c r="N109" s="259"/>
      <c r="O109" s="260"/>
      <c r="T109" s="39" t="s">
        <v>229</v>
      </c>
      <c r="U109" s="39" t="s">
        <v>229</v>
      </c>
      <c r="V109" s="39" t="s">
        <v>229</v>
      </c>
      <c r="W109" s="39">
        <v>1.4999999999999999E-4</v>
      </c>
      <c r="X109" s="39" t="s">
        <v>229</v>
      </c>
      <c r="Y109" s="39" t="s">
        <v>229</v>
      </c>
      <c r="Z109" s="39" t="s">
        <v>229</v>
      </c>
      <c r="AA109" s="39" t="s">
        <v>229</v>
      </c>
    </row>
    <row r="110" spans="3:27" ht="24" customHeight="1" thickTop="1" thickBot="1">
      <c r="C110" s="169" t="s">
        <v>185</v>
      </c>
      <c r="D110" s="82">
        <v>0</v>
      </c>
      <c r="E110" s="82">
        <v>0</v>
      </c>
      <c r="F110" s="264" t="s">
        <v>236</v>
      </c>
      <c r="G110" s="265"/>
      <c r="H110" s="266"/>
      <c r="J110" s="169" t="s">
        <v>185</v>
      </c>
      <c r="K110" s="82">
        <v>0</v>
      </c>
      <c r="L110" s="82">
        <v>0</v>
      </c>
      <c r="M110" s="258" t="s">
        <v>236</v>
      </c>
      <c r="N110" s="259"/>
      <c r="O110" s="260"/>
      <c r="T110" s="39" t="s">
        <v>229</v>
      </c>
      <c r="U110" s="39" t="s">
        <v>229</v>
      </c>
      <c r="V110" s="39" t="s">
        <v>229</v>
      </c>
      <c r="W110" s="39">
        <v>1.4999999999999999E-4</v>
      </c>
      <c r="X110" s="39" t="s">
        <v>229</v>
      </c>
      <c r="Y110" s="39" t="s">
        <v>229</v>
      </c>
      <c r="Z110" s="39" t="s">
        <v>229</v>
      </c>
      <c r="AA110" s="39" t="s">
        <v>229</v>
      </c>
    </row>
    <row r="111" spans="3:27" ht="24" customHeight="1" thickTop="1" thickBot="1">
      <c r="C111" s="169" t="s">
        <v>185</v>
      </c>
      <c r="D111" s="82">
        <v>0</v>
      </c>
      <c r="E111" s="82">
        <v>0</v>
      </c>
      <c r="F111" s="264" t="s">
        <v>236</v>
      </c>
      <c r="G111" s="265"/>
      <c r="H111" s="266"/>
      <c r="J111" s="169" t="s">
        <v>185</v>
      </c>
      <c r="K111" s="82">
        <v>0</v>
      </c>
      <c r="L111" s="82">
        <v>0</v>
      </c>
      <c r="M111" s="258" t="s">
        <v>236</v>
      </c>
      <c r="N111" s="259"/>
      <c r="O111" s="260"/>
      <c r="T111" s="39" t="s">
        <v>229</v>
      </c>
      <c r="U111" s="39" t="s">
        <v>229</v>
      </c>
      <c r="V111" s="39" t="s">
        <v>229</v>
      </c>
      <c r="W111" s="39">
        <v>1.4999999999999999E-4</v>
      </c>
      <c r="X111" s="39" t="s">
        <v>229</v>
      </c>
      <c r="Y111" s="39" t="s">
        <v>229</v>
      </c>
      <c r="Z111" s="39" t="s">
        <v>229</v>
      </c>
      <c r="AA111" s="39" t="s">
        <v>229</v>
      </c>
    </row>
    <row r="112" spans="3:27" ht="24" customHeight="1" thickTop="1" thickBot="1">
      <c r="C112" s="169" t="s">
        <v>185</v>
      </c>
      <c r="D112" s="82">
        <v>0</v>
      </c>
      <c r="E112" s="82">
        <v>0</v>
      </c>
      <c r="F112" s="264" t="s">
        <v>236</v>
      </c>
      <c r="G112" s="265"/>
      <c r="H112" s="266"/>
      <c r="J112" s="169" t="s">
        <v>185</v>
      </c>
      <c r="K112" s="82">
        <v>0</v>
      </c>
      <c r="L112" s="82">
        <v>0</v>
      </c>
      <c r="M112" s="258" t="s">
        <v>236</v>
      </c>
      <c r="N112" s="259"/>
      <c r="O112" s="260"/>
      <c r="T112" s="39" t="s">
        <v>229</v>
      </c>
      <c r="U112" s="39" t="s">
        <v>229</v>
      </c>
      <c r="V112" s="39" t="s">
        <v>229</v>
      </c>
      <c r="W112" s="39">
        <v>1.4999999999999999E-4</v>
      </c>
      <c r="X112" s="39" t="s">
        <v>229</v>
      </c>
      <c r="Y112" s="39" t="s">
        <v>229</v>
      </c>
      <c r="Z112" s="39" t="s">
        <v>229</v>
      </c>
      <c r="AA112" s="39" t="s">
        <v>229</v>
      </c>
    </row>
    <row r="113" spans="3:27" ht="24" customHeight="1" thickTop="1" thickBot="1">
      <c r="C113" s="169" t="s">
        <v>185</v>
      </c>
      <c r="D113" s="82">
        <v>0</v>
      </c>
      <c r="E113" s="82">
        <v>0</v>
      </c>
      <c r="F113" s="264" t="s">
        <v>236</v>
      </c>
      <c r="G113" s="265"/>
      <c r="H113" s="266"/>
      <c r="J113" s="169" t="s">
        <v>185</v>
      </c>
      <c r="K113" s="82">
        <v>0</v>
      </c>
      <c r="L113" s="82">
        <v>0</v>
      </c>
      <c r="M113" s="258" t="s">
        <v>236</v>
      </c>
      <c r="N113" s="259"/>
      <c r="O113" s="260"/>
      <c r="T113" s="39" t="s">
        <v>229</v>
      </c>
      <c r="U113" s="39" t="s">
        <v>229</v>
      </c>
      <c r="V113" s="39" t="s">
        <v>229</v>
      </c>
      <c r="W113" s="39">
        <v>1.4999999999999999E-4</v>
      </c>
      <c r="X113" s="39" t="s">
        <v>229</v>
      </c>
      <c r="Y113" s="39" t="s">
        <v>229</v>
      </c>
      <c r="Z113" s="39" t="s">
        <v>229</v>
      </c>
      <c r="AA113" s="39" t="s">
        <v>229</v>
      </c>
    </row>
    <row r="114" spans="3:27" ht="24" customHeight="1" thickTop="1" thickBot="1">
      <c r="C114" s="169" t="s">
        <v>185</v>
      </c>
      <c r="D114" s="82">
        <v>0</v>
      </c>
      <c r="E114" s="82">
        <v>0</v>
      </c>
      <c r="F114" s="264" t="s">
        <v>236</v>
      </c>
      <c r="G114" s="265"/>
      <c r="H114" s="266"/>
      <c r="J114" s="169" t="s">
        <v>185</v>
      </c>
      <c r="K114" s="82">
        <v>0</v>
      </c>
      <c r="L114" s="82">
        <v>0</v>
      </c>
      <c r="M114" s="258" t="s">
        <v>236</v>
      </c>
      <c r="N114" s="259"/>
      <c r="O114" s="260"/>
      <c r="T114" s="39" t="s">
        <v>229</v>
      </c>
      <c r="U114" s="39" t="s">
        <v>229</v>
      </c>
      <c r="V114" s="39" t="s">
        <v>229</v>
      </c>
      <c r="W114" s="39">
        <v>1.4999999999999999E-4</v>
      </c>
      <c r="X114" s="39" t="s">
        <v>229</v>
      </c>
      <c r="Y114" s="39" t="s">
        <v>229</v>
      </c>
      <c r="Z114" s="39" t="s">
        <v>229</v>
      </c>
      <c r="AA114" s="39" t="s">
        <v>229</v>
      </c>
    </row>
    <row r="115" spans="3:27" ht="24" customHeight="1" thickTop="1" thickBot="1">
      <c r="C115" s="169" t="s">
        <v>185</v>
      </c>
      <c r="D115" s="82">
        <v>0</v>
      </c>
      <c r="E115" s="82">
        <v>0</v>
      </c>
      <c r="F115" s="264" t="s">
        <v>236</v>
      </c>
      <c r="G115" s="265"/>
      <c r="H115" s="266"/>
      <c r="J115" s="169" t="s">
        <v>185</v>
      </c>
      <c r="K115" s="82">
        <v>0</v>
      </c>
      <c r="L115" s="82">
        <v>0</v>
      </c>
      <c r="M115" s="258" t="s">
        <v>236</v>
      </c>
      <c r="N115" s="259"/>
      <c r="O115" s="260"/>
      <c r="T115" s="39" t="s">
        <v>229</v>
      </c>
      <c r="U115" s="39" t="s">
        <v>229</v>
      </c>
      <c r="V115" s="39" t="s">
        <v>229</v>
      </c>
      <c r="W115" s="39">
        <v>1.4999999999999999E-4</v>
      </c>
      <c r="X115" s="39" t="s">
        <v>229</v>
      </c>
      <c r="Y115" s="39" t="s">
        <v>229</v>
      </c>
      <c r="Z115" s="39" t="s">
        <v>229</v>
      </c>
      <c r="AA115" s="39" t="s">
        <v>229</v>
      </c>
    </row>
    <row r="116" spans="3:27" ht="24" customHeight="1" thickTop="1">
      <c r="T116" s="39" t="s">
        <v>229</v>
      </c>
      <c r="U116" s="39" t="s">
        <v>229</v>
      </c>
      <c r="V116" s="39" t="s">
        <v>229</v>
      </c>
      <c r="W116" s="39">
        <v>1.4999999999999999E-4</v>
      </c>
      <c r="X116" s="39" t="s">
        <v>229</v>
      </c>
      <c r="Y116" s="39" t="s">
        <v>229</v>
      </c>
      <c r="Z116" s="39" t="s">
        <v>229</v>
      </c>
      <c r="AA116" s="39" t="s">
        <v>229</v>
      </c>
    </row>
  </sheetData>
  <sheetProtection selectLockedCells="1" selectUnlockedCells="1"/>
  <mergeCells count="214">
    <mergeCell ref="F85:G85"/>
    <mergeCell ref="H85:J85"/>
    <mergeCell ref="F86:G86"/>
    <mergeCell ref="H86:J86"/>
    <mergeCell ref="C88:P88"/>
    <mergeCell ref="F82:G82"/>
    <mergeCell ref="H82:J82"/>
    <mergeCell ref="F83:G83"/>
    <mergeCell ref="H83:J83"/>
    <mergeCell ref="F84:G84"/>
    <mergeCell ref="H84:J84"/>
    <mergeCell ref="D82:E82"/>
    <mergeCell ref="D83:E83"/>
    <mergeCell ref="D84:E84"/>
    <mergeCell ref="F79:G79"/>
    <mergeCell ref="H79:J79"/>
    <mergeCell ref="F80:G80"/>
    <mergeCell ref="H80:J80"/>
    <mergeCell ref="F81:G81"/>
    <mergeCell ref="H81:J81"/>
    <mergeCell ref="F76:G76"/>
    <mergeCell ref="H76:J76"/>
    <mergeCell ref="F77:G77"/>
    <mergeCell ref="H77:J77"/>
    <mergeCell ref="F78:G78"/>
    <mergeCell ref="H78:J78"/>
    <mergeCell ref="F73:G73"/>
    <mergeCell ref="H73:J73"/>
    <mergeCell ref="F74:G74"/>
    <mergeCell ref="H74:J74"/>
    <mergeCell ref="F75:G75"/>
    <mergeCell ref="H75:J75"/>
    <mergeCell ref="D85:E85"/>
    <mergeCell ref="D86:E86"/>
    <mergeCell ref="F66:G66"/>
    <mergeCell ref="F67:G67"/>
    <mergeCell ref="H66:J66"/>
    <mergeCell ref="H67:J67"/>
    <mergeCell ref="F68:G68"/>
    <mergeCell ref="H68:J68"/>
    <mergeCell ref="F69:G69"/>
    <mergeCell ref="H69:J69"/>
    <mergeCell ref="F70:G70"/>
    <mergeCell ref="H70:J70"/>
    <mergeCell ref="F71:G71"/>
    <mergeCell ref="H71:J71"/>
    <mergeCell ref="F72:G72"/>
    <mergeCell ref="H72:J72"/>
    <mergeCell ref="D80:E80"/>
    <mergeCell ref="D81:E81"/>
    <mergeCell ref="D75:E75"/>
    <mergeCell ref="D76:E76"/>
    <mergeCell ref="D77:E77"/>
    <mergeCell ref="D78:E78"/>
    <mergeCell ref="D79:E79"/>
    <mergeCell ref="D70:E70"/>
    <mergeCell ref="D71:E71"/>
    <mergeCell ref="D72:E72"/>
    <mergeCell ref="D73:E73"/>
    <mergeCell ref="D74:E74"/>
    <mergeCell ref="F61:G61"/>
    <mergeCell ref="F62:G62"/>
    <mergeCell ref="H58:I58"/>
    <mergeCell ref="D66:E66"/>
    <mergeCell ref="D67:E67"/>
    <mergeCell ref="D68:E68"/>
    <mergeCell ref="D69:E69"/>
    <mergeCell ref="D51:G51"/>
    <mergeCell ref="D52:G52"/>
    <mergeCell ref="D53:G53"/>
    <mergeCell ref="D54:G54"/>
    <mergeCell ref="D57:E57"/>
    <mergeCell ref="F57:G57"/>
    <mergeCell ref="C56:D56"/>
    <mergeCell ref="D41:H41"/>
    <mergeCell ref="C49:D49"/>
    <mergeCell ref="C47:D47"/>
    <mergeCell ref="E47:F47"/>
    <mergeCell ref="C23:D23"/>
    <mergeCell ref="C45:P45"/>
    <mergeCell ref="J23:K23"/>
    <mergeCell ref="C64:P64"/>
    <mergeCell ref="C26:D26"/>
    <mergeCell ref="D29:O30"/>
    <mergeCell ref="C30:C31"/>
    <mergeCell ref="D31:O31"/>
    <mergeCell ref="E56:F56"/>
    <mergeCell ref="G56:H56"/>
    <mergeCell ref="I56:J56"/>
    <mergeCell ref="H57:I57"/>
    <mergeCell ref="D58:E58"/>
    <mergeCell ref="D59:E59"/>
    <mergeCell ref="D60:E60"/>
    <mergeCell ref="D61:E61"/>
    <mergeCell ref="D62:E62"/>
    <mergeCell ref="F58:G58"/>
    <mergeCell ref="F59:G59"/>
    <mergeCell ref="F60:G60"/>
    <mergeCell ref="E22:H22"/>
    <mergeCell ref="E23:H23"/>
    <mergeCell ref="C24:D24"/>
    <mergeCell ref="C25:D25"/>
    <mergeCell ref="E25:H25"/>
    <mergeCell ref="E26:H26"/>
    <mergeCell ref="E18:H18"/>
    <mergeCell ref="L18:O18"/>
    <mergeCell ref="C22:D22"/>
    <mergeCell ref="C19:D19"/>
    <mergeCell ref="J19:K19"/>
    <mergeCell ref="E19:H19"/>
    <mergeCell ref="J18:K18"/>
    <mergeCell ref="J25:K25"/>
    <mergeCell ref="L19:O19"/>
    <mergeCell ref="L22:O22"/>
    <mergeCell ref="L23:O23"/>
    <mergeCell ref="L25:O25"/>
    <mergeCell ref="L26:O26"/>
    <mergeCell ref="J26:K26"/>
    <mergeCell ref="J24:K24"/>
    <mergeCell ref="J22:K22"/>
    <mergeCell ref="C18:D18"/>
    <mergeCell ref="B1:C1"/>
    <mergeCell ref="D1:E1"/>
    <mergeCell ref="F1:G1"/>
    <mergeCell ref="H1:I1"/>
    <mergeCell ref="C5:M5"/>
    <mergeCell ref="E16:H16"/>
    <mergeCell ref="E17:H17"/>
    <mergeCell ref="L15:O15"/>
    <mergeCell ref="C15:D15"/>
    <mergeCell ref="J15:K15"/>
    <mergeCell ref="C12:P12"/>
    <mergeCell ref="C7:P7"/>
    <mergeCell ref="C8:P8"/>
    <mergeCell ref="C16:D16"/>
    <mergeCell ref="J16:K16"/>
    <mergeCell ref="C17:D17"/>
    <mergeCell ref="J17:K17"/>
    <mergeCell ref="L16:O16"/>
    <mergeCell ref="L17:O17"/>
    <mergeCell ref="C9:P9"/>
    <mergeCell ref="C10:P10"/>
    <mergeCell ref="F93:H93"/>
    <mergeCell ref="F94:H94"/>
    <mergeCell ref="H59:I59"/>
    <mergeCell ref="H60:I60"/>
    <mergeCell ref="H61:I61"/>
    <mergeCell ref="H62:I62"/>
    <mergeCell ref="F90:H90"/>
    <mergeCell ref="F91:H91"/>
    <mergeCell ref="J1:K1"/>
    <mergeCell ref="E15:H15"/>
    <mergeCell ref="E35:O35"/>
    <mergeCell ref="E34:O34"/>
    <mergeCell ref="J49:K49"/>
    <mergeCell ref="L24:O24"/>
    <mergeCell ref="E37:O37"/>
    <mergeCell ref="E24:H24"/>
    <mergeCell ref="E36:O36"/>
    <mergeCell ref="D42:H42"/>
    <mergeCell ref="D43:H43"/>
    <mergeCell ref="K50:N50"/>
    <mergeCell ref="K51:N51"/>
    <mergeCell ref="D50:G50"/>
    <mergeCell ref="G47:O47"/>
    <mergeCell ref="D40:H40"/>
    <mergeCell ref="M92:O92"/>
    <mergeCell ref="M93:O93"/>
    <mergeCell ref="F113:H113"/>
    <mergeCell ref="F114:H114"/>
    <mergeCell ref="F115:H115"/>
    <mergeCell ref="F110:H110"/>
    <mergeCell ref="F111:H111"/>
    <mergeCell ref="F112:H112"/>
    <mergeCell ref="F107:H107"/>
    <mergeCell ref="F108:H108"/>
    <mergeCell ref="F109:H109"/>
    <mergeCell ref="F104:H104"/>
    <mergeCell ref="F105:H105"/>
    <mergeCell ref="F106:H106"/>
    <mergeCell ref="F101:H101"/>
    <mergeCell ref="F102:H102"/>
    <mergeCell ref="F103:H103"/>
    <mergeCell ref="F98:H98"/>
    <mergeCell ref="F99:H99"/>
    <mergeCell ref="F100:H100"/>
    <mergeCell ref="F95:H95"/>
    <mergeCell ref="F96:H96"/>
    <mergeCell ref="F97:H97"/>
    <mergeCell ref="F92:H92"/>
    <mergeCell ref="M115:O115"/>
    <mergeCell ref="M90:O90"/>
    <mergeCell ref="M112:O112"/>
    <mergeCell ref="M113:O113"/>
    <mergeCell ref="M114:O114"/>
    <mergeCell ref="M109:O109"/>
    <mergeCell ref="M110:O110"/>
    <mergeCell ref="M111:O111"/>
    <mergeCell ref="M106:O106"/>
    <mergeCell ref="M107:O107"/>
    <mergeCell ref="M108:O108"/>
    <mergeCell ref="M103:O103"/>
    <mergeCell ref="M104:O104"/>
    <mergeCell ref="M105:O105"/>
    <mergeCell ref="M100:O100"/>
    <mergeCell ref="M101:O101"/>
    <mergeCell ref="M102:O102"/>
    <mergeCell ref="M97:O97"/>
    <mergeCell ref="M98:O98"/>
    <mergeCell ref="M99:O99"/>
    <mergeCell ref="M94:O94"/>
    <mergeCell ref="M95:O95"/>
    <mergeCell ref="M96:O96"/>
    <mergeCell ref="M91:O91"/>
  </mergeCells>
  <conditionalFormatting sqref="C29:C30">
    <cfRule type="expression" dxfId="21" priority="62">
      <formula>$C$30&gt;=1</formula>
    </cfRule>
    <cfRule type="expression" dxfId="20" priority="63">
      <formula>$C$30&gt;=0.3</formula>
    </cfRule>
    <cfRule type="expression" dxfId="19" priority="64">
      <formula>AND($C$30&lt;=0.29,$C$30&gt;=-0.29)</formula>
    </cfRule>
    <cfRule type="expression" dxfId="18" priority="65">
      <formula>$C$30&lt;=-1</formula>
    </cfRule>
    <cfRule type="expression" dxfId="17" priority="66">
      <formula>$C$30&lt;=-0.3</formula>
    </cfRule>
  </conditionalFormatting>
  <conditionalFormatting sqref="C91:H115">
    <cfRule type="expression" dxfId="16" priority="7" stopIfTrue="1">
      <formula>$C91=""</formula>
    </cfRule>
  </conditionalFormatting>
  <conditionalFormatting sqref="C67:J86">
    <cfRule type="expression" dxfId="15" priority="22" stopIfTrue="1">
      <formula>$C67=""</formula>
    </cfRule>
  </conditionalFormatting>
  <conditionalFormatting sqref="D40">
    <cfRule type="dataBar" priority="106">
      <dataBar>
        <cfvo type="num" val="0"/>
        <cfvo type="num" val="2500"/>
        <color rgb="FF6699CC"/>
      </dataBar>
      <extLst>
        <ext xmlns:x14="http://schemas.microsoft.com/office/spreadsheetml/2009/9/main" uri="{B025F937-C7B1-47D3-B67F-A62EFF666E3E}">
          <x14:id>{F52D1E1E-16C1-499E-A70E-F4EE8AC153F5}</x14:id>
        </ext>
      </extLst>
    </cfRule>
  </conditionalFormatting>
  <conditionalFormatting sqref="D41">
    <cfRule type="dataBar" priority="101">
      <dataBar>
        <cfvo type="num" val="0"/>
        <cfvo type="num" val="2500"/>
        <color rgb="FF6699CC"/>
      </dataBar>
      <extLst>
        <ext xmlns:x14="http://schemas.microsoft.com/office/spreadsheetml/2009/9/main" uri="{B025F937-C7B1-47D3-B67F-A62EFF666E3E}">
          <x14:id>{C0EF83E4-CA89-4DBE-8A44-ABA0C9CAAE7F}</x14:id>
        </ext>
      </extLst>
    </cfRule>
  </conditionalFormatting>
  <conditionalFormatting sqref="D42">
    <cfRule type="dataBar" priority="100">
      <dataBar>
        <cfvo type="num" val="0"/>
        <cfvo type="num" val="2500"/>
        <color rgb="FF6699CC"/>
      </dataBar>
      <extLst>
        <ext xmlns:x14="http://schemas.microsoft.com/office/spreadsheetml/2009/9/main" uri="{B025F937-C7B1-47D3-B67F-A62EFF666E3E}">
          <x14:id>{FF6E1634-AB84-4D8E-B9F4-A6680652A4FA}</x14:id>
        </ext>
      </extLst>
    </cfRule>
  </conditionalFormatting>
  <conditionalFormatting sqref="D43">
    <cfRule type="dataBar" priority="99">
      <dataBar>
        <cfvo type="num" val="0"/>
        <cfvo type="num" val="2500"/>
        <color rgb="FF6699CC"/>
      </dataBar>
      <extLst>
        <ext xmlns:x14="http://schemas.microsoft.com/office/spreadsheetml/2009/9/main" uri="{B025F937-C7B1-47D3-B67F-A62EFF666E3E}">
          <x14:id>{04FC1F9A-EF7A-4ABD-A335-FC0A05D30B45}</x14:id>
        </ext>
      </extLst>
    </cfRule>
  </conditionalFormatting>
  <conditionalFormatting sqref="E15:E19 E22:E26">
    <cfRule type="dataBar" priority="71">
      <dataBar>
        <cfvo type="num" val="0"/>
        <cfvo type="num" val="125"/>
        <color rgb="FF55B03E"/>
      </dataBar>
    </cfRule>
  </conditionalFormatting>
  <conditionalFormatting sqref="E47">
    <cfRule type="cellIs" dxfId="14" priority="1" operator="greaterThanOrEqual">
      <formula>0.8</formula>
    </cfRule>
    <cfRule type="cellIs" dxfId="13" priority="2" operator="lessThan">
      <formula>0.5</formula>
    </cfRule>
    <cfRule type="cellIs" dxfId="12" priority="3" operator="between">
      <formula>0.5</formula>
      <formula>0.8</formula>
    </cfRule>
  </conditionalFormatting>
  <conditionalFormatting sqref="F58:G62">
    <cfRule type="dataBar" priority="53">
      <dataBar>
        <cfvo type="num" val="0"/>
        <cfvo type="formula" val="SUM($D$58:$E$62)"/>
        <color rgb="FF55B03E"/>
      </dataBar>
      <extLst>
        <ext xmlns:x14="http://schemas.microsoft.com/office/spreadsheetml/2009/9/main" uri="{B025F937-C7B1-47D3-B67F-A62EFF666E3E}">
          <x14:id>{7DBF55A0-9404-4B4D-A3FA-CB1748A0D9E6}</x14:id>
        </ext>
      </extLst>
    </cfRule>
  </conditionalFormatting>
  <conditionalFormatting sqref="F91:H115">
    <cfRule type="containsText" dxfId="11" priority="8" operator="containsText" text="Sem">
      <formula>NOT(ISERROR(SEARCH("Sem",F91)))</formula>
    </cfRule>
    <cfRule type="dataBar" priority="34">
      <dataBar>
        <cfvo type="percent" val="0"/>
        <cfvo type="percent" val="100"/>
        <color rgb="FF55B03E"/>
      </dataBar>
    </cfRule>
  </conditionalFormatting>
  <conditionalFormatting sqref="H58:I62">
    <cfRule type="dataBar" priority="49">
      <dataBar>
        <cfvo type="num" val="0"/>
        <cfvo type="formula" val="SUM($D$58:$E$62)"/>
        <color rgb="FFF0462E"/>
      </dataBar>
      <extLst>
        <ext xmlns:x14="http://schemas.microsoft.com/office/spreadsheetml/2009/9/main" uri="{B025F937-C7B1-47D3-B67F-A62EFF666E3E}">
          <x14:id>{764784E4-31AA-429E-8596-CA7FBF655D4B}</x14:id>
        </ext>
      </extLst>
    </cfRule>
  </conditionalFormatting>
  <conditionalFormatting sqref="H67:J86">
    <cfRule type="dataBar" priority="23">
      <dataBar>
        <cfvo type="percentile" val="0"/>
        <cfvo type="percentile" val="100"/>
        <color rgb="FF55B03E"/>
      </dataBar>
    </cfRule>
  </conditionalFormatting>
  <conditionalFormatting sqref="J90:O90">
    <cfRule type="expression" dxfId="10" priority="15">
      <formula>$J$91=""</formula>
    </cfRule>
  </conditionalFormatting>
  <conditionalFormatting sqref="J91:O115">
    <cfRule type="expression" dxfId="9" priority="24" stopIfTrue="1">
      <formula>$J91=""</formula>
    </cfRule>
  </conditionalFormatting>
  <conditionalFormatting sqref="K50:K51 D50:D54">
    <cfRule type="dataBar" priority="57">
      <dataBar>
        <cfvo type="num" val="0"/>
        <cfvo type="num" val="$D$48"/>
        <color rgb="FF6699CC"/>
      </dataBar>
    </cfRule>
  </conditionalFormatting>
  <conditionalFormatting sqref="L15:L19 L22:L26">
    <cfRule type="dataBar" priority="67">
      <dataBar>
        <cfvo type="num" val="0"/>
        <cfvo type="num" val="125"/>
        <color rgb="FFF0462E"/>
      </dataBar>
    </cfRule>
  </conditionalFormatting>
  <conditionalFormatting sqref="M91:O115">
    <cfRule type="containsText" dxfId="8" priority="25" operator="containsText" text="Sem">
      <formula>NOT(ISERROR(SEARCH("Sem",M91)))</formula>
    </cfRule>
    <cfRule type="dataBar" priority="108">
      <dataBar>
        <cfvo type="percentile" val="0"/>
        <cfvo type="percentile" val="100"/>
        <color rgb="FF55B03E"/>
      </dataBar>
    </cfRule>
  </conditionalFormatting>
  <pageMargins left="0.23622047244094491" right="0.23622047244094491" top="0.39370078740157483" bottom="0.39370078740157483" header="0.39370078740157483" footer="0.31496062992125984"/>
  <pageSetup paperSize="9" scale="76" fitToHeight="0" orientation="landscape" horizontalDpi="4294967292" verticalDpi="4294967292" r:id="rId1"/>
  <headerFooter>
    <oddHeader>&amp;R&amp;D</oddHeader>
    <oddFooter>&amp;C&amp;K01+023&amp;P de &amp;N</oddFooter>
  </headerFooter>
  <rowBreaks count="5" manualBreakCount="5">
    <brk id="11" min="2" max="14" man="1"/>
    <brk id="27" min="2" max="14" man="1"/>
    <brk id="44" min="2" max="14" man="1"/>
    <brk id="63" min="2" max="14" man="1"/>
    <brk id="87" min="2" max="14" man="1"/>
  </rowBreaks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52D1E1E-16C1-499E-A70E-F4EE8AC153F5}">
            <x14:dataBar minLength="0" maxLength="100" negativeBarColorSameAsPositive="1" axisPosition="none">
              <x14:cfvo type="num">
                <xm:f>0</xm:f>
              </x14:cfvo>
              <x14:cfvo type="num">
                <xm:f>2500</xm:f>
              </x14:cfvo>
            </x14:dataBar>
          </x14:cfRule>
          <xm:sqref>D40</xm:sqref>
        </x14:conditionalFormatting>
        <x14:conditionalFormatting xmlns:xm="http://schemas.microsoft.com/office/excel/2006/main">
          <x14:cfRule type="dataBar" id="{C0EF83E4-CA89-4DBE-8A44-ABA0C9CAAE7F}">
            <x14:dataBar minLength="0" maxLength="100" negativeBarColorSameAsPositive="1" axisPosition="none">
              <x14:cfvo type="num">
                <xm:f>0</xm:f>
              </x14:cfvo>
              <x14:cfvo type="num">
                <xm:f>2500</xm:f>
              </x14:cfvo>
            </x14:dataBar>
          </x14:cfRule>
          <xm:sqref>D41</xm:sqref>
        </x14:conditionalFormatting>
        <x14:conditionalFormatting xmlns:xm="http://schemas.microsoft.com/office/excel/2006/main">
          <x14:cfRule type="dataBar" id="{FF6E1634-AB84-4D8E-B9F4-A6680652A4FA}">
            <x14:dataBar minLength="0" maxLength="100" negativeBarColorSameAsPositive="1" axisPosition="none">
              <x14:cfvo type="num">
                <xm:f>0</xm:f>
              </x14:cfvo>
              <x14:cfvo type="num">
                <xm:f>2500</xm:f>
              </x14:cfvo>
            </x14:dataBar>
          </x14:cfRule>
          <xm:sqref>D42</xm:sqref>
        </x14:conditionalFormatting>
        <x14:conditionalFormatting xmlns:xm="http://schemas.microsoft.com/office/excel/2006/main">
          <x14:cfRule type="dataBar" id="{04FC1F9A-EF7A-4ABD-A335-FC0A05D30B45}">
            <x14:dataBar minLength="0" maxLength="100" negativeBarColorSameAsPositive="1" axisPosition="none">
              <x14:cfvo type="num">
                <xm:f>0</xm:f>
              </x14:cfvo>
              <x14:cfvo type="num">
                <xm:f>2500</xm:f>
              </x14:cfvo>
            </x14:dataBar>
          </x14:cfRule>
          <xm:sqref>D43</xm:sqref>
        </x14:conditionalFormatting>
        <x14:conditionalFormatting xmlns:xm="http://schemas.microsoft.com/office/excel/2006/main">
          <x14:cfRule type="dataBar" id="{7DBF55A0-9404-4B4D-A3FA-CB1748A0D9E6}">
            <x14:dataBar minLength="0" maxLength="100">
              <x14:cfvo type="num">
                <xm:f>0</xm:f>
              </x14:cfvo>
              <x14:cfvo type="formula">
                <xm:f>SUM($D$58:$E$62)</xm:f>
              </x14:cfvo>
              <x14:negativeFillColor rgb="FFFF0000"/>
              <x14:axisColor rgb="FF000000"/>
            </x14:dataBar>
          </x14:cfRule>
          <xm:sqref>F58:G62</xm:sqref>
        </x14:conditionalFormatting>
        <x14:conditionalFormatting xmlns:xm="http://schemas.microsoft.com/office/excel/2006/main">
          <x14:cfRule type="dataBar" id="{764784E4-31AA-429E-8596-CA7FBF655D4B}">
            <x14:dataBar minLength="0" maxLength="100">
              <x14:cfvo type="num">
                <xm:f>0</xm:f>
              </x14:cfvo>
              <x14:cfvo type="formula">
                <xm:f>SUM($D$58:$E$62)</xm:f>
              </x14:cfvo>
              <x14:negativeFillColor rgb="FFFF0000"/>
              <x14:axisColor rgb="FF000000"/>
            </x14:dataBar>
          </x14:cfRule>
          <xm:sqref>H58:I62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>
    <pageSetUpPr fitToPage="1"/>
  </sheetPr>
  <dimension ref="A1:V20"/>
  <sheetViews>
    <sheetView showGridLines="0" zoomScale="90" zoomScaleNormal="90" zoomScalePageLayoutView="90" workbookViewId="0">
      <pane ySplit="2" topLeftCell="A3" activePane="bottomLeft" state="frozen"/>
      <selection activeCell="A3" sqref="A3:XFD3"/>
      <selection pane="bottomLeft"/>
    </sheetView>
  </sheetViews>
  <sheetFormatPr defaultColWidth="0" defaultRowHeight="15" customHeight="1"/>
  <cols>
    <col min="1" max="1" width="2.28515625" style="39" customWidth="1"/>
    <col min="2" max="2" width="1.42578125" style="37" customWidth="1"/>
    <col min="3" max="3" width="15.28515625" style="37" customWidth="1"/>
    <col min="4" max="4" width="36.85546875" style="37" customWidth="1"/>
    <col min="5" max="5" width="2.5703125" style="46" customWidth="1"/>
    <col min="6" max="6" width="45.7109375" style="37" customWidth="1"/>
    <col min="7" max="7" width="16.85546875" style="38" customWidth="1"/>
    <col min="8" max="8" width="12.85546875" style="38" customWidth="1"/>
    <col min="9" max="9" width="5.7109375" style="38" customWidth="1"/>
    <col min="10" max="10" width="58.7109375" style="38" customWidth="1"/>
    <col min="11" max="15" width="8.85546875" style="38" customWidth="1"/>
    <col min="16" max="17" width="8.85546875" style="39" customWidth="1"/>
    <col min="18" max="18" width="8.7109375" style="39" customWidth="1"/>
    <col min="19" max="21" width="8.85546875" style="39" customWidth="1"/>
    <col min="22" max="22" width="9.140625" style="38" customWidth="1"/>
    <col min="23" max="51" width="9.140625" style="38" hidden="1" customWidth="1"/>
    <col min="52" max="16384" width="9.140625" style="38" hidden="1"/>
  </cols>
  <sheetData>
    <row r="1" spans="1:21" s="89" customFormat="1" ht="39" customHeight="1">
      <c r="A1" s="31"/>
      <c r="B1" s="31"/>
      <c r="C1" s="212"/>
      <c r="D1" s="212"/>
      <c r="E1" s="212"/>
      <c r="F1" s="212"/>
      <c r="G1" s="212"/>
      <c r="H1" s="212"/>
      <c r="I1" s="212"/>
      <c r="J1" s="212"/>
      <c r="K1" s="212"/>
      <c r="L1" s="330"/>
      <c r="M1" s="330"/>
      <c r="N1" s="158"/>
      <c r="P1" s="93"/>
      <c r="Q1" s="93"/>
      <c r="R1" s="93"/>
      <c r="S1" s="93"/>
      <c r="T1" s="93"/>
      <c r="U1" s="93"/>
    </row>
    <row r="2" spans="1:21" s="90" customFormat="1" ht="30" customHeight="1">
      <c r="A2" s="33"/>
      <c r="B2" s="33"/>
      <c r="C2" s="33"/>
      <c r="D2" s="33"/>
      <c r="E2" s="34"/>
      <c r="F2" s="35"/>
      <c r="G2" s="35"/>
      <c r="H2" s="35"/>
      <c r="I2" s="35"/>
      <c r="J2" s="36"/>
      <c r="K2" s="159"/>
      <c r="L2" s="159"/>
      <c r="M2" s="159"/>
      <c r="N2" s="159"/>
      <c r="O2" s="159"/>
      <c r="P2" s="36"/>
      <c r="Q2" s="36"/>
      <c r="R2" s="36"/>
      <c r="S2" s="94"/>
      <c r="T2" s="94"/>
      <c r="U2" s="94"/>
    </row>
    <row r="3" spans="1:21" s="181" customFormat="1" ht="44.25" customHeight="1">
      <c r="C3" s="182"/>
      <c r="E3" s="183"/>
      <c r="F3" s="183"/>
    </row>
    <row r="4" spans="1:21" ht="15" customHeight="1">
      <c r="E4" s="37"/>
    </row>
    <row r="5" spans="1:21" ht="33" customHeight="1">
      <c r="C5" s="170" t="s">
        <v>158</v>
      </c>
      <c r="D5" s="170"/>
      <c r="F5" s="170" t="s">
        <v>166</v>
      </c>
      <c r="I5" s="170" t="s">
        <v>167</v>
      </c>
    </row>
    <row r="6" spans="1:21" ht="20.25" customHeight="1">
      <c r="C6" s="324">
        <v>-5.7142857142857051E-2</v>
      </c>
      <c r="D6" s="325"/>
    </row>
    <row r="7" spans="1:21" ht="15" customHeight="1">
      <c r="C7" s="326"/>
      <c r="D7" s="327"/>
    </row>
    <row r="8" spans="1:21" ht="15" customHeight="1">
      <c r="C8" s="328"/>
      <c r="D8" s="329"/>
    </row>
    <row r="9" spans="1:21" ht="15" customHeight="1">
      <c r="C9" s="318" t="s">
        <v>53</v>
      </c>
      <c r="D9" s="319"/>
    </row>
    <row r="10" spans="1:21" ht="15" customHeight="1">
      <c r="C10" s="320"/>
      <c r="D10" s="321"/>
    </row>
    <row r="11" spans="1:21" ht="15" customHeight="1">
      <c r="C11" s="320"/>
      <c r="D11" s="321"/>
    </row>
    <row r="12" spans="1:21" ht="15" customHeight="1">
      <c r="C12" s="322"/>
      <c r="D12" s="323"/>
    </row>
    <row r="13" spans="1:21" ht="1.5" customHeight="1">
      <c r="C13" s="69"/>
      <c r="D13" s="69"/>
    </row>
    <row r="14" spans="1:21" ht="30.75" customHeight="1">
      <c r="C14" s="170" t="s">
        <v>165</v>
      </c>
      <c r="D14" s="170"/>
    </row>
    <row r="15" spans="1:21" ht="36" customHeight="1">
      <c r="C15" s="173" t="s">
        <v>69</v>
      </c>
      <c r="D15" s="171" t="s">
        <v>196</v>
      </c>
      <c r="G15" s="68"/>
    </row>
    <row r="16" spans="1:21" ht="36" customHeight="1">
      <c r="C16" s="174" t="s">
        <v>70</v>
      </c>
      <c r="D16" s="172" t="s">
        <v>198</v>
      </c>
      <c r="P16" s="39" t="s">
        <v>19</v>
      </c>
      <c r="Q16" s="70">
        <v>0.33376623376623377</v>
      </c>
      <c r="R16" s="71">
        <v>0.16688311688311688</v>
      </c>
      <c r="S16" s="70">
        <v>0.16688311688311688</v>
      </c>
      <c r="T16" s="71">
        <v>0.33376623376623377</v>
      </c>
    </row>
    <row r="17" spans="3:20" ht="36" customHeight="1">
      <c r="C17" s="174" t="s">
        <v>71</v>
      </c>
      <c r="D17" s="172" t="s">
        <v>209</v>
      </c>
      <c r="P17" s="39" t="s">
        <v>20</v>
      </c>
      <c r="Q17" s="70">
        <v>0.36103896103896105</v>
      </c>
      <c r="R17" s="71">
        <v>0.18051948051948052</v>
      </c>
      <c r="S17" s="70">
        <v>0.18051948051948052</v>
      </c>
      <c r="T17" s="71">
        <v>0.36103896103896105</v>
      </c>
    </row>
    <row r="18" spans="3:20" ht="36" customHeight="1">
      <c r="C18" s="174" t="s">
        <v>72</v>
      </c>
      <c r="D18" s="172" t="s">
        <v>213</v>
      </c>
      <c r="P18" s="39" t="s">
        <v>21</v>
      </c>
      <c r="Q18" s="70">
        <v>0.15194805194805194</v>
      </c>
      <c r="R18" s="71">
        <v>7.5974025974025972E-2</v>
      </c>
      <c r="S18" s="70">
        <v>7.5974025974025972E-2</v>
      </c>
      <c r="T18" s="71">
        <v>0.15194805194805194</v>
      </c>
    </row>
    <row r="19" spans="3:20" ht="15" customHeight="1">
      <c r="P19" s="39" t="s">
        <v>26</v>
      </c>
      <c r="Q19" s="70">
        <v>0.15324675324675324</v>
      </c>
      <c r="R19" s="71">
        <v>7.6623376623376621E-2</v>
      </c>
      <c r="S19" s="70">
        <v>7.6623376623376621E-2</v>
      </c>
      <c r="T19" s="71">
        <v>0.15324675324675324</v>
      </c>
    </row>
    <row r="20" spans="3:20" ht="15" customHeight="1">
      <c r="P20" s="39" t="s">
        <v>159</v>
      </c>
      <c r="Q20" s="71">
        <v>0.5</v>
      </c>
      <c r="S20" s="70">
        <v>0.5</v>
      </c>
    </row>
  </sheetData>
  <sheetProtection selectLockedCells="1" selectUnlockedCells="1"/>
  <mergeCells count="7">
    <mergeCell ref="C9:D12"/>
    <mergeCell ref="C6:D8"/>
    <mergeCell ref="L1:M1"/>
    <mergeCell ref="C1:E1"/>
    <mergeCell ref="F1:G1"/>
    <mergeCell ref="H1:I1"/>
    <mergeCell ref="J1:K1"/>
  </mergeCells>
  <conditionalFormatting sqref="C9">
    <cfRule type="expression" dxfId="7" priority="1">
      <formula>$C$6&gt;=1</formula>
    </cfRule>
    <cfRule type="expression" dxfId="6" priority="2">
      <formula>$C$6&gt;=0.3</formula>
    </cfRule>
    <cfRule type="expression" dxfId="5" priority="3">
      <formula>AND($C$6&lt;=0.29,$C$6&gt;=-0.29)</formula>
    </cfRule>
    <cfRule type="expression" dxfId="4" priority="4">
      <formula>$C$6&lt;=-1</formula>
    </cfRule>
    <cfRule type="expression" dxfId="3" priority="5">
      <formula>$C$6&lt;=-0.3</formula>
    </cfRule>
  </conditionalFormatting>
  <printOptions horizontalCentered="1"/>
  <pageMargins left="0.23622047244094491" right="0.23622047244094491" top="0.74803149606299213" bottom="0.74803149606299213" header="0.31496062992125984" footer="0.31496062992125984"/>
  <pageSetup paperSize="9" scale="70" fitToHeight="0" orientation="landscape" horizontalDpi="4294967292" verticalDpi="4294967292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6">
    <pageSetUpPr fitToPage="1"/>
  </sheetPr>
  <dimension ref="A1:S19"/>
  <sheetViews>
    <sheetView showGridLines="0" zoomScale="90" zoomScaleNormal="90" zoomScalePageLayoutView="90" workbookViewId="0">
      <pane ySplit="2" topLeftCell="A3" activePane="bottomLeft" state="frozen"/>
      <selection activeCell="A3" sqref="A3:XFD3"/>
      <selection pane="bottomLeft"/>
    </sheetView>
  </sheetViews>
  <sheetFormatPr defaultColWidth="9.140625" defaultRowHeight="15" customHeight="1"/>
  <cols>
    <col min="1" max="1" width="2.28515625" style="39" customWidth="1"/>
    <col min="2" max="2" width="1.42578125" style="37" customWidth="1"/>
    <col min="3" max="3" width="53.85546875" style="37" customWidth="1"/>
    <col min="4" max="4" width="5.140625" style="46" customWidth="1"/>
    <col min="5" max="5" width="43" style="37" customWidth="1"/>
    <col min="6" max="6" width="5.140625" style="38" customWidth="1"/>
    <col min="7" max="7" width="45.7109375" style="38" customWidth="1"/>
    <col min="8" max="8" width="5.7109375" style="38" customWidth="1"/>
    <col min="9" max="9" width="8" style="38" customWidth="1"/>
    <col min="10" max="16" width="8.85546875" style="38" customWidth="1"/>
    <col min="17" max="17" width="8.7109375" style="38" customWidth="1"/>
    <col min="18" max="20" width="8.85546875" style="38" customWidth="1"/>
    <col min="21" max="50" width="9.140625" style="38" customWidth="1"/>
    <col min="51" max="16384" width="9.140625" style="38"/>
  </cols>
  <sheetData>
    <row r="1" spans="1:19" s="89" customFormat="1" ht="39" customHeight="1">
      <c r="A1" s="31"/>
      <c r="B1" s="31"/>
      <c r="C1" s="212"/>
      <c r="D1" s="212"/>
      <c r="E1" s="212"/>
      <c r="F1" s="212"/>
      <c r="G1" s="212"/>
      <c r="H1" s="212"/>
      <c r="I1" s="212"/>
      <c r="J1" s="212"/>
      <c r="K1" s="330"/>
      <c r="L1" s="330"/>
      <c r="M1" s="158"/>
    </row>
    <row r="2" spans="1:19" s="90" customFormat="1" ht="30" customHeight="1">
      <c r="A2" s="33"/>
      <c r="B2" s="33"/>
      <c r="C2" s="33"/>
      <c r="D2" s="34"/>
      <c r="E2" s="35"/>
      <c r="F2" s="35"/>
      <c r="G2" s="35"/>
      <c r="H2" s="35"/>
      <c r="I2" s="36"/>
      <c r="J2" s="36"/>
      <c r="K2" s="159"/>
      <c r="L2" s="159"/>
      <c r="M2" s="159"/>
      <c r="N2" s="159"/>
      <c r="O2" s="159"/>
      <c r="P2" s="159"/>
      <c r="Q2" s="159"/>
    </row>
    <row r="3" spans="1:19" s="181" customFormat="1" ht="44.25" customHeight="1">
      <c r="C3" s="182"/>
      <c r="E3" s="183"/>
      <c r="F3" s="183"/>
    </row>
    <row r="4" spans="1:19" ht="15" customHeight="1">
      <c r="D4" s="37"/>
    </row>
    <row r="5" spans="1:19" ht="27.75" customHeight="1">
      <c r="C5" s="170" t="s">
        <v>168</v>
      </c>
      <c r="E5" s="170" t="s">
        <v>171</v>
      </c>
      <c r="G5" s="170" t="s">
        <v>172</v>
      </c>
      <c r="I5" s="68"/>
      <c r="P5" s="38" t="s">
        <v>152</v>
      </c>
      <c r="Q5" s="38" t="s">
        <v>80</v>
      </c>
    </row>
    <row r="6" spans="1:19" ht="46.5" customHeight="1">
      <c r="C6" s="178">
        <v>12</v>
      </c>
      <c r="O6" s="38" t="s">
        <v>181</v>
      </c>
      <c r="P6" s="38">
        <v>2</v>
      </c>
      <c r="Q6" s="38">
        <v>1</v>
      </c>
    </row>
    <row r="7" spans="1:19" ht="27.75" customHeight="1" thickBot="1">
      <c r="C7" s="170" t="s">
        <v>169</v>
      </c>
      <c r="O7" s="38" t="s">
        <v>182</v>
      </c>
      <c r="P7" s="38">
        <v>2</v>
      </c>
      <c r="Q7" s="38">
        <v>1</v>
      </c>
    </row>
    <row r="8" spans="1:19" ht="46.5" customHeight="1" thickTop="1" thickBot="1">
      <c r="C8" s="162">
        <v>0.55000000000000004</v>
      </c>
      <c r="O8" s="38" t="s">
        <v>183</v>
      </c>
      <c r="P8" s="38">
        <v>3</v>
      </c>
      <c r="Q8" s="38">
        <v>0</v>
      </c>
    </row>
    <row r="9" spans="1:19" ht="46.5" customHeight="1" thickTop="1">
      <c r="C9" s="179" t="s">
        <v>235</v>
      </c>
      <c r="O9" s="38" t="s">
        <v>180</v>
      </c>
      <c r="P9" s="38">
        <v>2</v>
      </c>
      <c r="Q9" s="38">
        <v>0</v>
      </c>
    </row>
    <row r="10" spans="1:19" ht="27.75" customHeight="1">
      <c r="C10" s="170" t="s">
        <v>170</v>
      </c>
      <c r="O10" s="38" t="s">
        <v>184</v>
      </c>
      <c r="P10" s="38">
        <v>0</v>
      </c>
      <c r="Q10" s="38">
        <v>1</v>
      </c>
    </row>
    <row r="11" spans="1:19" ht="15" customHeight="1">
      <c r="C11" s="69"/>
    </row>
    <row r="13" spans="1:19" ht="15" customHeight="1">
      <c r="C13" s="68"/>
      <c r="F13" s="68"/>
    </row>
    <row r="14" spans="1:19" s="175" customFormat="1" ht="15" customHeight="1">
      <c r="A14" s="39"/>
      <c r="B14" s="37"/>
      <c r="C14" s="37"/>
      <c r="D14" s="46"/>
      <c r="E14" s="37"/>
      <c r="F14" s="38"/>
      <c r="G14" s="38"/>
      <c r="H14" s="38"/>
      <c r="I14" s="38"/>
      <c r="J14" s="38"/>
      <c r="K14" s="38"/>
      <c r="L14" s="38"/>
      <c r="M14" s="38"/>
      <c r="N14" s="38"/>
      <c r="O14" s="38"/>
      <c r="Q14" s="176"/>
      <c r="S14" s="176"/>
    </row>
    <row r="15" spans="1:19" s="175" customFormat="1" ht="15" customHeight="1">
      <c r="A15" s="39"/>
      <c r="B15" s="37"/>
      <c r="C15" s="68"/>
      <c r="D15" s="46"/>
      <c r="E15" s="37"/>
      <c r="F15" s="38"/>
      <c r="G15" s="38"/>
      <c r="H15" s="38"/>
      <c r="I15" s="38"/>
      <c r="J15" s="38"/>
      <c r="K15" s="38"/>
      <c r="L15" s="38"/>
      <c r="M15" s="38"/>
      <c r="N15" s="38"/>
      <c r="O15" s="38"/>
      <c r="Q15" s="176"/>
      <c r="S15" s="176"/>
    </row>
    <row r="16" spans="1:19" s="175" customFormat="1" ht="15" customHeight="1">
      <c r="A16" s="39"/>
      <c r="B16" s="37"/>
      <c r="C16" s="37"/>
      <c r="D16" s="46"/>
      <c r="E16" s="37"/>
      <c r="F16" s="38"/>
      <c r="G16" s="38"/>
      <c r="H16" s="38"/>
      <c r="I16" s="38"/>
      <c r="J16" s="38"/>
      <c r="K16" s="38"/>
      <c r="L16" s="38"/>
      <c r="M16" s="38"/>
      <c r="N16" s="38"/>
      <c r="O16" s="38"/>
      <c r="Q16" s="176"/>
      <c r="S16" s="176"/>
    </row>
    <row r="17" spans="16:19" ht="15" customHeight="1">
      <c r="P17" s="175"/>
      <c r="Q17" s="176"/>
      <c r="R17" s="175"/>
      <c r="S17" s="176"/>
    </row>
    <row r="18" spans="16:19" ht="15" customHeight="1">
      <c r="P18" s="175"/>
      <c r="Q18" s="176"/>
      <c r="R18" s="175"/>
      <c r="S18" s="176"/>
    </row>
    <row r="19" spans="16:19" ht="15" customHeight="1">
      <c r="P19" s="176"/>
      <c r="R19" s="175"/>
    </row>
  </sheetData>
  <sheetProtection selectLockedCells="1" selectUnlockedCells="1"/>
  <mergeCells count="5">
    <mergeCell ref="K1:L1"/>
    <mergeCell ref="C1:D1"/>
    <mergeCell ref="E1:F1"/>
    <mergeCell ref="G1:H1"/>
    <mergeCell ref="I1:J1"/>
  </mergeCells>
  <conditionalFormatting sqref="C8">
    <cfRule type="cellIs" dxfId="2" priority="1" operator="greaterThanOrEqual">
      <formula>0.8</formula>
    </cfRule>
    <cfRule type="cellIs" dxfId="1" priority="2" operator="lessThan">
      <formula>0.5</formula>
    </cfRule>
    <cfRule type="cellIs" dxfId="0" priority="3" operator="between">
      <formula>0.5</formula>
      <formula>0.8</formula>
    </cfRule>
  </conditionalFormatting>
  <printOptions horizontalCentered="1"/>
  <pageMargins left="0.23622047244094491" right="0.23622047244094491" top="0.74803149606299213" bottom="0.74803149606299213" header="0.31496062992125984" footer="0.31496062992125984"/>
  <pageSetup paperSize="9" scale="70" fitToHeight="0" orientation="landscape" horizontalDpi="4294967292" verticalDpi="4294967292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7"/>
  <dimension ref="C1:Q25"/>
  <sheetViews>
    <sheetView showGridLines="0" tabSelected="1" zoomScale="90" zoomScaleNormal="90" zoomScalePageLayoutView="80" workbookViewId="0">
      <pane ySplit="2" topLeftCell="A6" activePane="bottomLeft" state="frozen"/>
      <selection activeCell="A3" sqref="A3:XFD3"/>
      <selection pane="bottomLeft"/>
    </sheetView>
  </sheetViews>
  <sheetFormatPr defaultColWidth="12.5703125" defaultRowHeight="15.75"/>
  <cols>
    <col min="1" max="1" width="2.28515625" style="56" customWidth="1"/>
    <col min="2" max="2" width="1.42578125" style="56" customWidth="1"/>
    <col min="3" max="3" width="13.7109375" style="56" customWidth="1"/>
    <col min="4" max="4" width="41.7109375" style="56" customWidth="1"/>
    <col min="5" max="7" width="31.28515625" style="56" customWidth="1"/>
    <col min="8" max="8" width="14.42578125" style="56" customWidth="1"/>
    <col min="9" max="9" width="13.42578125" style="56" customWidth="1"/>
    <col min="10" max="10" width="6.42578125" style="56" customWidth="1"/>
    <col min="11" max="11" width="12.5703125" style="56" customWidth="1"/>
    <col min="12" max="14" width="12.5703125" style="56"/>
    <col min="15" max="15" width="12.5703125" style="56" customWidth="1"/>
    <col min="16" max="19" width="12.5703125" style="56"/>
    <col min="20" max="20" width="5.85546875" style="56" customWidth="1"/>
    <col min="21" max="16384" width="12.5703125" style="56"/>
  </cols>
  <sheetData>
    <row r="1" spans="3:17" s="53" customFormat="1" ht="39" customHeight="1">
      <c r="E1" s="335"/>
      <c r="F1" s="335"/>
      <c r="G1" s="335"/>
      <c r="H1" s="335"/>
      <c r="I1" s="335"/>
      <c r="J1" s="335"/>
      <c r="K1" s="335"/>
      <c r="L1" s="335"/>
      <c r="M1" s="54"/>
    </row>
    <row r="2" spans="3:17" s="55" customFormat="1" ht="30" customHeight="1">
      <c r="D2" s="47"/>
      <c r="E2" s="48"/>
      <c r="F2" s="48"/>
      <c r="G2" s="48"/>
      <c r="H2" s="48"/>
      <c r="I2" s="49"/>
      <c r="J2" s="49"/>
      <c r="K2" s="49"/>
      <c r="L2" s="49"/>
      <c r="M2" s="49"/>
      <c r="N2" s="49"/>
      <c r="O2" s="49"/>
      <c r="P2" s="49"/>
      <c r="Q2" s="49"/>
    </row>
    <row r="3" spans="3:17" s="181" customFormat="1" ht="44.25" customHeight="1">
      <c r="C3" s="182" t="s">
        <v>227</v>
      </c>
      <c r="E3" s="183"/>
      <c r="F3" s="183"/>
    </row>
    <row r="4" spans="3:17" ht="13.5" customHeight="1">
      <c r="D4" s="50"/>
      <c r="E4" s="51"/>
      <c r="F4" s="51"/>
      <c r="G4" s="51"/>
      <c r="H4" s="51"/>
      <c r="I4" s="52"/>
      <c r="J4" s="52"/>
      <c r="K4" s="52"/>
      <c r="L4" s="52"/>
      <c r="M4" s="52"/>
      <c r="N4" s="52"/>
      <c r="O4" s="52"/>
      <c r="P4" s="52"/>
      <c r="Q4" s="52"/>
    </row>
    <row r="5" spans="3:17" ht="63.75" customHeight="1">
      <c r="C5" s="57" t="s">
        <v>228</v>
      </c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3:17" ht="9" customHeight="1">
      <c r="C6" s="59"/>
      <c r="D6" s="60"/>
      <c r="E6" s="60"/>
      <c r="F6" s="60"/>
      <c r="G6" s="60"/>
      <c r="H6" s="60"/>
      <c r="I6" s="60"/>
      <c r="J6" s="60"/>
      <c r="K6" s="60"/>
      <c r="L6" s="60"/>
      <c r="M6" s="60"/>
    </row>
    <row r="7" spans="3:17" customFormat="1" ht="54" customHeight="1">
      <c r="C7" s="337"/>
      <c r="D7" s="338"/>
      <c r="E7" s="338"/>
      <c r="F7" s="338"/>
      <c r="G7" s="338"/>
      <c r="H7" s="338"/>
      <c r="I7" s="338"/>
      <c r="J7" s="339"/>
      <c r="K7" s="210"/>
      <c r="L7" s="210"/>
      <c r="M7" s="211"/>
    </row>
    <row r="8" spans="3:17" ht="9" customHeight="1">
      <c r="C8" s="336"/>
      <c r="D8" s="336"/>
      <c r="E8" s="336"/>
      <c r="F8" s="336"/>
      <c r="G8" s="336"/>
      <c r="H8" s="336"/>
      <c r="I8" s="61"/>
      <c r="J8" s="61"/>
      <c r="K8" s="61"/>
      <c r="L8" s="61"/>
      <c r="M8" s="62"/>
    </row>
    <row r="9" spans="3:17" ht="36" customHeight="1">
      <c r="C9" s="63" t="s">
        <v>12</v>
      </c>
      <c r="D9" s="64" t="s">
        <v>135</v>
      </c>
      <c r="E9" s="331" t="s">
        <v>137</v>
      </c>
      <c r="F9" s="332"/>
      <c r="G9" s="332"/>
      <c r="H9" s="332"/>
      <c r="I9" s="332"/>
      <c r="J9" s="180"/>
    </row>
    <row r="10" spans="3:17" ht="8.1" customHeight="1">
      <c r="C10" s="333"/>
      <c r="D10" s="333"/>
      <c r="E10" s="333"/>
      <c r="F10" s="333"/>
      <c r="G10" s="334"/>
      <c r="H10" s="333"/>
      <c r="I10" s="333"/>
    </row>
    <row r="11" spans="3:17" ht="36" customHeight="1">
      <c r="C11" s="63" t="s">
        <v>13</v>
      </c>
      <c r="D11" s="64" t="s">
        <v>32</v>
      </c>
      <c r="E11" s="331" t="s">
        <v>33</v>
      </c>
      <c r="F11" s="332"/>
      <c r="G11" s="332"/>
      <c r="H11" s="332"/>
      <c r="I11" s="332"/>
      <c r="J11" s="180"/>
    </row>
    <row r="12" spans="3:17" ht="8.1" customHeight="1">
      <c r="C12" s="333"/>
      <c r="D12" s="333"/>
      <c r="E12" s="333"/>
      <c r="F12" s="333"/>
      <c r="G12" s="333"/>
      <c r="H12" s="333"/>
      <c r="I12" s="333"/>
    </row>
    <row r="13" spans="3:17" ht="36" customHeight="1">
      <c r="C13" s="63" t="s">
        <v>14</v>
      </c>
      <c r="D13" s="64" t="s">
        <v>34</v>
      </c>
      <c r="E13" s="331" t="s">
        <v>35</v>
      </c>
      <c r="F13" s="332"/>
      <c r="G13" s="332"/>
      <c r="H13" s="332"/>
      <c r="I13" s="332"/>
      <c r="J13" s="180"/>
    </row>
    <row r="14" spans="3:17" ht="8.1" customHeight="1">
      <c r="C14" s="333"/>
      <c r="D14" s="333"/>
      <c r="E14" s="333"/>
      <c r="F14" s="333"/>
      <c r="G14" s="333"/>
      <c r="H14" s="333"/>
      <c r="I14" s="333"/>
    </row>
    <row r="15" spans="3:17" ht="36" customHeight="1">
      <c r="C15" s="63" t="s">
        <v>15</v>
      </c>
      <c r="D15" s="67" t="s">
        <v>36</v>
      </c>
      <c r="E15" s="331" t="s">
        <v>173</v>
      </c>
      <c r="F15" s="331"/>
      <c r="G15" s="331"/>
      <c r="H15" s="331"/>
      <c r="I15" s="331"/>
      <c r="J15" s="180"/>
    </row>
    <row r="16" spans="3:17" ht="8.1" customHeight="1">
      <c r="C16" s="333"/>
      <c r="D16" s="333"/>
      <c r="E16" s="333"/>
      <c r="F16" s="333"/>
      <c r="G16" s="333"/>
      <c r="H16" s="333"/>
      <c r="I16" s="333"/>
    </row>
    <row r="17" spans="3:10" ht="36" customHeight="1">
      <c r="C17" s="63" t="s">
        <v>16</v>
      </c>
      <c r="D17" s="67" t="s">
        <v>138</v>
      </c>
      <c r="E17" s="331" t="s">
        <v>174</v>
      </c>
      <c r="F17" s="331"/>
      <c r="G17" s="331"/>
      <c r="H17" s="331"/>
      <c r="I17" s="331"/>
      <c r="J17" s="180"/>
    </row>
    <row r="18" spans="3:10" ht="8.1" customHeight="1">
      <c r="C18" s="333"/>
      <c r="D18" s="333"/>
      <c r="E18" s="333"/>
      <c r="F18" s="333"/>
      <c r="G18" s="333"/>
      <c r="H18" s="333"/>
      <c r="I18" s="333"/>
    </row>
    <row r="19" spans="3:10" ht="36" customHeight="1">
      <c r="C19" s="63" t="s">
        <v>17</v>
      </c>
      <c r="D19" s="67" t="s">
        <v>139</v>
      </c>
      <c r="E19" s="331" t="s">
        <v>175</v>
      </c>
      <c r="F19" s="331"/>
      <c r="G19" s="331"/>
      <c r="H19" s="331"/>
      <c r="I19" s="331"/>
      <c r="J19" s="180"/>
    </row>
    <row r="20" spans="3:10" ht="8.1" customHeight="1">
      <c r="C20" s="333"/>
      <c r="D20" s="333"/>
      <c r="E20" s="333"/>
      <c r="F20" s="333"/>
      <c r="G20" s="333"/>
      <c r="H20" s="333"/>
      <c r="I20" s="333"/>
    </row>
    <row r="21" spans="3:10" ht="36" customHeight="1">
      <c r="C21" s="63" t="s">
        <v>18</v>
      </c>
      <c r="D21" s="67" t="s">
        <v>160</v>
      </c>
      <c r="E21" s="331" t="s">
        <v>176</v>
      </c>
      <c r="F21" s="331"/>
      <c r="G21" s="331"/>
      <c r="H21" s="331"/>
      <c r="I21" s="331"/>
      <c r="J21" s="180"/>
    </row>
    <row r="22" spans="3:10" ht="8.1" customHeight="1">
      <c r="C22" s="333"/>
      <c r="D22" s="333"/>
      <c r="E22" s="333"/>
      <c r="F22" s="333"/>
      <c r="G22" s="333"/>
      <c r="H22" s="333"/>
      <c r="I22" s="333"/>
    </row>
    <row r="23" spans="3:10" ht="36" customHeight="1">
      <c r="C23" s="63" t="s">
        <v>136</v>
      </c>
      <c r="D23" s="67" t="s">
        <v>161</v>
      </c>
      <c r="E23" s="331" t="s">
        <v>177</v>
      </c>
      <c r="F23" s="331"/>
      <c r="G23" s="331"/>
      <c r="H23" s="331"/>
      <c r="I23" s="331"/>
      <c r="J23" s="180"/>
    </row>
    <row r="24" spans="3:10" ht="36" customHeight="1">
      <c r="C24" s="65"/>
      <c r="D24" s="66"/>
      <c r="E24" s="66"/>
      <c r="F24" s="66"/>
      <c r="G24" s="66"/>
      <c r="H24" s="66"/>
      <c r="I24" s="66"/>
      <c r="J24" s="66"/>
    </row>
    <row r="25" spans="3:10" ht="8.1" customHeight="1">
      <c r="C25" s="333"/>
      <c r="D25" s="333"/>
      <c r="E25" s="333"/>
      <c r="F25" s="333"/>
      <c r="G25" s="333"/>
      <c r="H25" s="333"/>
      <c r="I25" s="333"/>
    </row>
  </sheetData>
  <sheetProtection selectLockedCells="1" selectUnlockedCells="1"/>
  <mergeCells count="22">
    <mergeCell ref="E1:F1"/>
    <mergeCell ref="G1:H1"/>
    <mergeCell ref="I1:J1"/>
    <mergeCell ref="K1:L1"/>
    <mergeCell ref="C8:H8"/>
    <mergeCell ref="C7:J7"/>
    <mergeCell ref="E9:I9"/>
    <mergeCell ref="C22:I22"/>
    <mergeCell ref="C25:I25"/>
    <mergeCell ref="C18:I18"/>
    <mergeCell ref="C20:I20"/>
    <mergeCell ref="E17:I17"/>
    <mergeCell ref="E23:I23"/>
    <mergeCell ref="E21:I21"/>
    <mergeCell ref="E19:I19"/>
    <mergeCell ref="C16:I16"/>
    <mergeCell ref="C10:I10"/>
    <mergeCell ref="E11:I11"/>
    <mergeCell ref="C12:I12"/>
    <mergeCell ref="E13:I13"/>
    <mergeCell ref="C14:I14"/>
    <mergeCell ref="E15:I1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17</vt:i4>
      </vt:variant>
      <vt:variant>
        <vt:lpstr>Intervalos nomeados</vt:lpstr>
      </vt:variant>
      <vt:variant>
        <vt:i4>19</vt:i4>
      </vt:variant>
    </vt:vector>
  </HeadingPairs>
  <TitlesOfParts>
    <vt:vector size="36" baseType="lpstr">
      <vt:lpstr>Áreas</vt:lpstr>
      <vt:lpstr>Cadastro</vt:lpstr>
      <vt:lpstr>Forças</vt:lpstr>
      <vt:lpstr>Fraquezas</vt:lpstr>
      <vt:lpstr>Oportunidades</vt:lpstr>
      <vt:lpstr>Ameaças</vt:lpstr>
      <vt:lpstr>Matriz SWOT</vt:lpstr>
      <vt:lpstr>Cruzamento</vt:lpstr>
      <vt:lpstr>PA</vt:lpstr>
      <vt:lpstr>Rel_SWOT</vt:lpstr>
      <vt:lpstr>Rel_PA</vt:lpstr>
      <vt:lpstr>APA</vt:lpstr>
      <vt:lpstr>APF</vt:lpstr>
      <vt:lpstr>RI</vt:lpstr>
      <vt:lpstr>Dash1</vt:lpstr>
      <vt:lpstr>Dash2</vt:lpstr>
      <vt:lpstr>INI</vt:lpstr>
      <vt:lpstr>Ameaça</vt:lpstr>
      <vt:lpstr>Ameaças!Area_de_impressao</vt:lpstr>
      <vt:lpstr>APA!Area_de_impressao</vt:lpstr>
      <vt:lpstr>Áreas!Area_de_impressao</vt:lpstr>
      <vt:lpstr>Cadastro!Area_de_impressao</vt:lpstr>
      <vt:lpstr>Dash1!Area_de_impressao</vt:lpstr>
      <vt:lpstr>Dash2!Area_de_impressao</vt:lpstr>
      <vt:lpstr>Forças!Area_de_impressao</vt:lpstr>
      <vt:lpstr>Fraquezas!Area_de_impressao</vt:lpstr>
      <vt:lpstr>'Matriz SWOT'!Area_de_impressao</vt:lpstr>
      <vt:lpstr>Oportunidades!Area_de_impressao</vt:lpstr>
      <vt:lpstr>Rel_PA!Area_de_impressao</vt:lpstr>
      <vt:lpstr>Rel_SWOT!Area_de_impressao</vt:lpstr>
      <vt:lpstr>RI!Area_de_impressao</vt:lpstr>
      <vt:lpstr>Força</vt:lpstr>
      <vt:lpstr>Fraqueza</vt:lpstr>
      <vt:lpstr>Oportunidade</vt:lpstr>
      <vt:lpstr>APF!Titulos_de_impressao</vt:lpstr>
      <vt:lpstr>Cruzamento!Titulos_de_impressao</vt:lpstr>
    </vt:vector>
  </TitlesOfParts>
  <Manager>ePlanilhas.com.br</Manager>
  <Company>ePlanilhas.com.br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ePlanilhas.com.br</dc:creator>
  <cp:lastModifiedBy>Dell</cp:lastModifiedBy>
  <cp:lastPrinted>2017-12-07T18:52:06Z</cp:lastPrinted>
  <dcterms:created xsi:type="dcterms:W3CDTF">2014-06-04T13:21:40Z</dcterms:created>
  <dcterms:modified xsi:type="dcterms:W3CDTF">2024-08-07T19:37:21Z</dcterms:modified>
</cp:coreProperties>
</file>