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G:\Mi unidad\tecnicatura_ia\adscripcion\wunder\"/>
    </mc:Choice>
  </mc:AlternateContent>
  <xr:revisionPtr revIDLastSave="0" documentId="13_ncr:1_{8A95DF77-67DE-42B5-99FD-B963DE91E631}" xr6:coauthVersionLast="36" xr6:coauthVersionMax="36" xr10:uidLastSave="{00000000-0000-0000-0000-000000000000}"/>
  <bookViews>
    <workbookView xWindow="0" yWindow="0" windowWidth="20490" windowHeight="7530" tabRatio="500" xr2:uid="{00000000-000D-0000-FFFF-FFFF00000000}"/>
  </bookViews>
  <sheets>
    <sheet name="estaciones" sheetId="1" r:id="rId1"/>
    <sheet name="Sheet1" sheetId="5" r:id="rId2"/>
    <sheet name="db" sheetId="4" r:id="rId3"/>
    <sheet name="apiKeys" sheetId="2" r:id="rId4"/>
    <sheet name="tamaño_DB" sheetId="3" r:id="rId5"/>
  </sheets>
  <definedNames>
    <definedName name="db">db!$A$1:$D$140</definedName>
    <definedName name="tipo">tamaño_DB!$A$2:$A$9</definedName>
  </definedNames>
  <calcPr calcId="191029"/>
</workbook>
</file>

<file path=xl/calcChain.xml><?xml version="1.0" encoding="utf-8"?>
<calcChain xmlns="http://schemas.openxmlformats.org/spreadsheetml/2006/main">
  <c r="I145" i="1" l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100" i="1" l="1"/>
  <c r="I99" i="1"/>
  <c r="I77" i="1"/>
  <c r="I81" i="1"/>
  <c r="I55" i="1"/>
  <c r="I59" i="1"/>
  <c r="I64" i="1"/>
  <c r="I139" i="1"/>
  <c r="I131" i="1"/>
  <c r="I136" i="1"/>
  <c r="I51" i="1"/>
  <c r="I62" i="1"/>
  <c r="I86" i="1"/>
  <c r="I80" i="1"/>
  <c r="I58" i="1"/>
  <c r="I48" i="1"/>
  <c r="I49" i="1"/>
  <c r="I69" i="1"/>
  <c r="I33" i="1"/>
  <c r="I50" i="1"/>
  <c r="I9" i="1"/>
  <c r="I115" i="1"/>
  <c r="I109" i="1"/>
  <c r="I140" i="1"/>
  <c r="I122" i="1"/>
  <c r="I126" i="1"/>
  <c r="I123" i="1"/>
  <c r="I97" i="1"/>
  <c r="I46" i="1"/>
  <c r="I76" i="1"/>
  <c r="I73" i="1"/>
  <c r="I104" i="1"/>
  <c r="I70" i="1"/>
  <c r="I105" i="1"/>
  <c r="I91" i="1"/>
  <c r="I71" i="1"/>
  <c r="I94" i="1"/>
  <c r="I89" i="1"/>
  <c r="I103" i="1"/>
  <c r="I112" i="1"/>
  <c r="I101" i="1"/>
  <c r="I68" i="1"/>
  <c r="I66" i="1"/>
  <c r="I85" i="1"/>
  <c r="I95" i="1"/>
  <c r="I93" i="1"/>
  <c r="I54" i="1"/>
  <c r="I63" i="1"/>
  <c r="I52" i="1"/>
  <c r="I98" i="1"/>
  <c r="I120" i="1"/>
  <c r="I141" i="1"/>
  <c r="I142" i="1"/>
  <c r="I116" i="1"/>
  <c r="I119" i="1"/>
  <c r="I114" i="1"/>
  <c r="I111" i="1"/>
  <c r="I87" i="1"/>
  <c r="I74" i="1"/>
  <c r="I75" i="1"/>
  <c r="I72" i="1"/>
  <c r="I84" i="1"/>
  <c r="I60" i="1"/>
  <c r="I65" i="1"/>
  <c r="I92" i="1"/>
  <c r="I102" i="1"/>
  <c r="I90" i="1"/>
  <c r="I82" i="1"/>
  <c r="I67" i="1"/>
  <c r="I117" i="1"/>
  <c r="I21" i="1"/>
  <c r="I13" i="1"/>
  <c r="I19" i="1"/>
  <c r="I11" i="1"/>
  <c r="I34" i="1"/>
  <c r="I35" i="1"/>
  <c r="I108" i="1"/>
  <c r="I132" i="1"/>
  <c r="I130" i="1"/>
  <c r="I127" i="1"/>
  <c r="I133" i="1"/>
  <c r="I128" i="1"/>
  <c r="I138" i="1"/>
  <c r="I23" i="1"/>
  <c r="I40" i="1"/>
  <c r="I25" i="1"/>
  <c r="I30" i="1"/>
  <c r="I15" i="1"/>
  <c r="I41" i="1"/>
  <c r="I20" i="1"/>
  <c r="I26" i="1"/>
  <c r="I24" i="1"/>
  <c r="I36" i="1"/>
  <c r="I29" i="1"/>
  <c r="I45" i="1"/>
  <c r="I42" i="1"/>
  <c r="I43" i="1"/>
  <c r="I17" i="1"/>
  <c r="I32" i="1"/>
  <c r="I27" i="1"/>
  <c r="I44" i="1"/>
  <c r="I12" i="1"/>
  <c r="I16" i="1"/>
  <c r="I18" i="1"/>
  <c r="I125" i="1"/>
  <c r="I118" i="1"/>
  <c r="I113" i="1"/>
  <c r="I121" i="1"/>
  <c r="I61" i="1"/>
  <c r="I143" i="1"/>
  <c r="I144" i="1"/>
  <c r="I79" i="1"/>
  <c r="I96" i="1"/>
  <c r="I39" i="1"/>
  <c r="I37" i="1"/>
  <c r="I28" i="1"/>
  <c r="I47" i="1"/>
  <c r="I6" i="1"/>
  <c r="I8" i="1"/>
  <c r="I7" i="1"/>
  <c r="I10" i="1"/>
  <c r="I135" i="1"/>
  <c r="I129" i="1"/>
  <c r="I134" i="1"/>
  <c r="I110" i="1"/>
  <c r="I78" i="1"/>
  <c r="I56" i="1"/>
  <c r="I22" i="1"/>
  <c r="I31" i="1"/>
  <c r="I83" i="1"/>
  <c r="I106" i="1"/>
  <c r="I107" i="1"/>
  <c r="I88" i="1"/>
  <c r="I14" i="1"/>
  <c r="I137" i="1"/>
  <c r="I38" i="1"/>
  <c r="I53" i="1"/>
  <c r="I57" i="1"/>
  <c r="I124" i="1"/>
  <c r="D2" i="1" l="1"/>
  <c r="E2" i="1"/>
  <c r="F2" i="1"/>
  <c r="D3" i="1"/>
  <c r="E3" i="1"/>
  <c r="F3" i="1"/>
  <c r="D4" i="1"/>
  <c r="E4" i="1"/>
  <c r="F4" i="1"/>
  <c r="D5" i="1"/>
  <c r="E5" i="1"/>
  <c r="F5" i="1"/>
  <c r="L4" i="3" l="1"/>
  <c r="L8" i="3" s="1"/>
  <c r="H38" i="3"/>
  <c r="H3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2" i="3"/>
  <c r="L23" i="3" s="1"/>
  <c r="L24" i="3" s="1"/>
  <c r="L25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2" i="3"/>
  <c r="L7" i="3" l="1"/>
  <c r="L5" i="3"/>
  <c r="L6" i="3"/>
  <c r="L9" i="3" s="1"/>
  <c r="L10" i="3" l="1"/>
  <c r="L11" i="3" l="1"/>
  <c r="L19" i="3"/>
  <c r="L12" i="3" l="1"/>
  <c r="L20" i="3"/>
  <c r="L21" i="3" l="1"/>
  <c r="L26" i="3"/>
  <c r="L13" i="3"/>
  <c r="L14" i="3" s="1"/>
  <c r="L27" i="3"/>
  <c r="L28" i="3" s="1"/>
  <c r="L29" i="3" s="1"/>
  <c r="B12" i="3" l="1"/>
</calcChain>
</file>

<file path=xl/sharedStrings.xml><?xml version="1.0" encoding="utf-8"?>
<sst xmlns="http://schemas.openxmlformats.org/spreadsheetml/2006/main" count="2074" uniqueCount="695">
  <si>
    <t>ISANLORE34</t>
  </si>
  <si>
    <t>ICASER12</t>
  </si>
  <si>
    <t>ISANLO49</t>
  </si>
  <si>
    <t>ISANLO71</t>
  </si>
  <si>
    <t>ISANLORE33</t>
  </si>
  <si>
    <t>IADELI1</t>
  </si>
  <si>
    <t>IAMENB2</t>
  </si>
  <si>
    <t>IARIAS1</t>
  </si>
  <si>
    <t>IARMST25</t>
  </si>
  <si>
    <t>IBELGR31</t>
  </si>
  <si>
    <t>IBIGAN11</t>
  </si>
  <si>
    <t>IBUSTI3</t>
  </si>
  <si>
    <t>ICAADA2</t>
  </si>
  <si>
    <t>ICAADA3</t>
  </si>
  <si>
    <t>ICALAM23</t>
  </si>
  <si>
    <t>ICALAM32</t>
  </si>
  <si>
    <t>ICASER21</t>
  </si>
  <si>
    <t>ICASER25</t>
  </si>
  <si>
    <t>ICASER34</t>
  </si>
  <si>
    <t>ICASER40</t>
  </si>
  <si>
    <t>ICASER42</t>
  </si>
  <si>
    <t>ICASIL2</t>
  </si>
  <si>
    <t>ICOLN10</t>
  </si>
  <si>
    <t>ICONST54</t>
  </si>
  <si>
    <t>ICONSTIT2</t>
  </si>
  <si>
    <t>ICONSTIT3</t>
  </si>
  <si>
    <t>ICONSTIT4</t>
  </si>
  <si>
    <t>ICORDOBA23</t>
  </si>
  <si>
    <t>ICRDOBAV12</t>
  </si>
  <si>
    <t>IDEPAR62</t>
  </si>
  <si>
    <t>IDEPAR77</t>
  </si>
  <si>
    <t>IDESPE1</t>
  </si>
  <si>
    <t>IDESPE2</t>
  </si>
  <si>
    <t>IDIEGO12</t>
  </si>
  <si>
    <t>IFUNES8</t>
  </si>
  <si>
    <t>IGENER96</t>
  </si>
  <si>
    <t>IGENER106</t>
  </si>
  <si>
    <t>IGENER124</t>
  </si>
  <si>
    <t>IGENER126</t>
  </si>
  <si>
    <t>IGENER147</t>
  </si>
  <si>
    <t>IGENER149</t>
  </si>
  <si>
    <t>IGENER180</t>
  </si>
  <si>
    <t>IGENER186</t>
  </si>
  <si>
    <t>IGENER189</t>
  </si>
  <si>
    <t>IGENER220</t>
  </si>
  <si>
    <t>IGENER235</t>
  </si>
  <si>
    <t>IGENER245</t>
  </si>
  <si>
    <t>IGENER296</t>
  </si>
  <si>
    <t>IGENER305</t>
  </si>
  <si>
    <t>IGENER348</t>
  </si>
  <si>
    <t>IGENER364</t>
  </si>
  <si>
    <t>IINRIV1</t>
  </si>
  <si>
    <t>IIRION3</t>
  </si>
  <si>
    <t>IIRION6</t>
  </si>
  <si>
    <t>IIRIONDO2</t>
  </si>
  <si>
    <t>IISLAV1</t>
  </si>
  <si>
    <t>IJOVIT1</t>
  </si>
  <si>
    <t>IJUNDD2</t>
  </si>
  <si>
    <t>IJUNND3</t>
  </si>
  <si>
    <t>IJUNND5</t>
  </si>
  <si>
    <t>IJUREZ12</t>
  </si>
  <si>
    <t>IJUREZ15</t>
  </si>
  <si>
    <t>IJUREZ17</t>
  </si>
  <si>
    <t>IJUREZ19</t>
  </si>
  <si>
    <t>ILACHI9</t>
  </si>
  <si>
    <t>ILASPA72</t>
  </si>
  <si>
    <t>ILASPA81</t>
  </si>
  <si>
    <t>ILEAND6</t>
  </si>
  <si>
    <t>ILEAND17</t>
  </si>
  <si>
    <t>ILEAND30</t>
  </si>
  <si>
    <t>ILOSMO6</t>
  </si>
  <si>
    <t>IMARCO41</t>
  </si>
  <si>
    <t>IMARCO44</t>
  </si>
  <si>
    <t>IMARCO49</t>
  </si>
  <si>
    <t>IMARCOSJ3</t>
  </si>
  <si>
    <t>IMELIN1</t>
  </si>
  <si>
    <t>IONCAT1</t>
  </si>
  <si>
    <t>IPERGA4</t>
  </si>
  <si>
    <t>IPERGA17</t>
  </si>
  <si>
    <t>IPERGA20</t>
  </si>
  <si>
    <t>IPERGA21</t>
  </si>
  <si>
    <t>IPERGA22</t>
  </si>
  <si>
    <t>IPERGAMI6</t>
  </si>
  <si>
    <t>IPRESI18</t>
  </si>
  <si>
    <t>IROCUA44</t>
  </si>
  <si>
    <t>IROCUA46</t>
  </si>
  <si>
    <t>IROCUA49</t>
  </si>
  <si>
    <t>IROCUA51</t>
  </si>
  <si>
    <t>IROCUART12</t>
  </si>
  <si>
    <t>IRODEL10</t>
  </si>
  <si>
    <t>IROSAR100</t>
  </si>
  <si>
    <t>IROSAR101</t>
  </si>
  <si>
    <t>IROSAR103</t>
  </si>
  <si>
    <t>IROSAR106</t>
  </si>
  <si>
    <t>IROSAR107</t>
  </si>
  <si>
    <t>IROSAR110</t>
  </si>
  <si>
    <t>IROSAR5</t>
  </si>
  <si>
    <t>IROSAR14</t>
  </si>
  <si>
    <t>IROSAR18</t>
  </si>
  <si>
    <t>IROSAR30</t>
  </si>
  <si>
    <t>IROSAR38</t>
  </si>
  <si>
    <t>IROSAR56</t>
  </si>
  <si>
    <t>IROSAR60</t>
  </si>
  <si>
    <t>IROSAR62</t>
  </si>
  <si>
    <t>IROSAR68</t>
  </si>
  <si>
    <t>IROSAR70</t>
  </si>
  <si>
    <t>IROSAR84</t>
  </si>
  <si>
    <t>IROSAR86</t>
  </si>
  <si>
    <t>IROSAR89</t>
  </si>
  <si>
    <t>IROSAR97</t>
  </si>
  <si>
    <t>IROSAR98</t>
  </si>
  <si>
    <t>IROSARIO11</t>
  </si>
  <si>
    <t>IROSARIO39</t>
  </si>
  <si>
    <t>IROSEG9</t>
  </si>
  <si>
    <t>IROSEG16</t>
  </si>
  <si>
    <t>IROSEG26</t>
  </si>
  <si>
    <t>IROSEG28</t>
  </si>
  <si>
    <t>ISANFO4</t>
  </si>
  <si>
    <t>ISANJA13</t>
  </si>
  <si>
    <t>ISANJAVI8</t>
  </si>
  <si>
    <t>ISANJO74</t>
  </si>
  <si>
    <t>ISANJU117</t>
  </si>
  <si>
    <t>ISANNI7</t>
  </si>
  <si>
    <t>ISANNI16</t>
  </si>
  <si>
    <t>ISANNI35</t>
  </si>
  <si>
    <t>ISANNICO24</t>
  </si>
  <si>
    <t>ISANTA43</t>
  </si>
  <si>
    <t>ISANTA203</t>
  </si>
  <si>
    <t>ISANTA538</t>
  </si>
  <si>
    <t>ISANTA1211</t>
  </si>
  <si>
    <t>ISANTAFE23</t>
  </si>
  <si>
    <t>ISANTAFE60</t>
  </si>
  <si>
    <t>ISANTAFE105</t>
  </si>
  <si>
    <t>ISARGE5</t>
  </si>
  <si>
    <t>ITORTU3</t>
  </si>
  <si>
    <t>IUNIND8</t>
  </si>
  <si>
    <t>IUNINDEP8</t>
  </si>
  <si>
    <t>IVENAD3</t>
  </si>
  <si>
    <t>IVILLA133</t>
  </si>
  <si>
    <t>IVILLA1083</t>
  </si>
  <si>
    <t>ICASER41</t>
  </si>
  <si>
    <t>IPREZ1</t>
  </si>
  <si>
    <t>ICASER32</t>
  </si>
  <si>
    <t>adscripcion1@gmail.com</t>
  </si>
  <si>
    <t>adscripcion2@gmail.com</t>
  </si>
  <si>
    <t>adscripcion4@gmail.com</t>
  </si>
  <si>
    <t>Adscripcion1$</t>
  </si>
  <si>
    <t>proyecto3@gmail.com</t>
  </si>
  <si>
    <t>rosario5@gmail.com</t>
  </si>
  <si>
    <t>roldan6@gmail.com</t>
  </si>
  <si>
    <t>baigorria7@gmail.com</t>
  </si>
  <si>
    <t>perez8@gmail.com</t>
  </si>
  <si>
    <t>baigorria9@gmail.com</t>
  </si>
  <si>
    <t>cordoba10@gmail.com</t>
  </si>
  <si>
    <t>yacanto11@gmail.com</t>
  </si>
  <si>
    <t>sangeronimo12@gmail.com</t>
  </si>
  <si>
    <t>recreo13@gmail.com</t>
  </si>
  <si>
    <t>correa14@gmail.com</t>
  </si>
  <si>
    <t>lasrosas15@gmail.com</t>
  </si>
  <si>
    <t>sanfrancisco16@gmail.com</t>
  </si>
  <si>
    <t>sanlorenzo17@gmail.com</t>
  </si>
  <si>
    <t>viedma18@gmail.com</t>
  </si>
  <si>
    <t>sanfernando19@gmail.com</t>
  </si>
  <si>
    <t>santarosa20@gmail.com</t>
  </si>
  <si>
    <t>parana21@gmail.com</t>
  </si>
  <si>
    <t>corrientes22@gmail.com</t>
  </si>
  <si>
    <t>posadas23@gmail.com</t>
  </si>
  <si>
    <t>resistencia24@gmail.com</t>
  </si>
  <si>
    <t>formosa25@gmail.com</t>
  </si>
  <si>
    <t>sansalvador26@gmail.com</t>
  </si>
  <si>
    <t>mendoza27@gmail.com</t>
  </si>
  <si>
    <t>junin28@gmail.com</t>
  </si>
  <si>
    <t>ushuaia29@gmail.com</t>
  </si>
  <si>
    <t>chilecito30@gmail.com</t>
  </si>
  <si>
    <t>2025-17-2</t>
  </si>
  <si>
    <t>fecha de expiracion api key (todas)</t>
  </si>
  <si>
    <t>contraseña cuenta (todas)</t>
  </si>
  <si>
    <t>apiKey</t>
  </si>
  <si>
    <t>cuenta</t>
  </si>
  <si>
    <t>precipTotal</t>
  </si>
  <si>
    <t>id_observacion</t>
  </si>
  <si>
    <t>obsTimeUtc</t>
  </si>
  <si>
    <t>obsTimeLocal</t>
  </si>
  <si>
    <t>epoch</t>
  </si>
  <si>
    <t>uvHigh</t>
  </si>
  <si>
    <t>winddirAvg</t>
  </si>
  <si>
    <t>humidityHigh</t>
  </si>
  <si>
    <t>humidityLow</t>
  </si>
  <si>
    <t>humidityAvg</t>
  </si>
  <si>
    <t>qcStatus</t>
  </si>
  <si>
    <t>tempHigh</t>
  </si>
  <si>
    <t>tempLow</t>
  </si>
  <si>
    <t>tempAvg</t>
  </si>
  <si>
    <t>windspeedHigh</t>
  </si>
  <si>
    <t>windspeedLow</t>
  </si>
  <si>
    <t>windspeedAvg</t>
  </si>
  <si>
    <t>windgustHigh</t>
  </si>
  <si>
    <t>windgustLow</t>
  </si>
  <si>
    <t>windgustAvg</t>
  </si>
  <si>
    <t>dewptHigh</t>
  </si>
  <si>
    <t>dewptLow</t>
  </si>
  <si>
    <t>dewptAvg</t>
  </si>
  <si>
    <t>windchillHigh</t>
  </si>
  <si>
    <t>windchillLow</t>
  </si>
  <si>
    <t>windchillAvg</t>
  </si>
  <si>
    <t>heatindexHigh</t>
  </si>
  <si>
    <t>heatindexLow</t>
  </si>
  <si>
    <t>heatindexAvg</t>
  </si>
  <si>
    <t>pressureMax</t>
  </si>
  <si>
    <t>pressureMin</t>
  </si>
  <si>
    <t>pressureTrend</t>
  </si>
  <si>
    <t>precipRate</t>
  </si>
  <si>
    <t>campo</t>
  </si>
  <si>
    <t>id_estacion</t>
  </si>
  <si>
    <t>tipo_dato</t>
  </si>
  <si>
    <t>variable</t>
  </si>
  <si>
    <t>fija</t>
  </si>
  <si>
    <t>tamaño_bytes</t>
  </si>
  <si>
    <t>varchar(50)</t>
  </si>
  <si>
    <t>int</t>
  </si>
  <si>
    <t>smallint</t>
  </si>
  <si>
    <t>tinyint</t>
  </si>
  <si>
    <t>tipo</t>
  </si>
  <si>
    <t>decimal(9,2)</t>
  </si>
  <si>
    <t>solarRadiationHigh</t>
  </si>
  <si>
    <t>datetime2(0)</t>
  </si>
  <si>
    <t>bit</t>
  </si>
  <si>
    <t>dia_con_obs</t>
  </si>
  <si>
    <t>dia_completo</t>
  </si>
  <si>
    <t>float(24)</t>
  </si>
  <si>
    <t>Num_Rows</t>
  </si>
  <si>
    <t>Num_Cols</t>
  </si>
  <si>
    <t>tamaño_biyes</t>
  </si>
  <si>
    <t>Num_Variable_Cols</t>
  </si>
  <si>
    <t>Null_Bitmap</t>
  </si>
  <si>
    <t>Pasos</t>
  </si>
  <si>
    <t>Variables</t>
  </si>
  <si>
    <t>Valores</t>
  </si>
  <si>
    <t>Rows_Per_Page</t>
  </si>
  <si>
    <t>Num_Pages </t>
  </si>
  <si>
    <t>Fixed_Data_Size_bytes</t>
  </si>
  <si>
    <t>Max_Var_Size_bytes</t>
  </si>
  <si>
    <t>Variable_Data_Size_bytes</t>
  </si>
  <si>
    <t>Row_Size_bytes</t>
  </si>
  <si>
    <t>longitudes</t>
  </si>
  <si>
    <t xml:space="preserve">Tamaño del montón </t>
  </si>
  <si>
    <t>Índice cluster</t>
  </si>
  <si>
    <t>Free_Rows_Per_Page</t>
  </si>
  <si>
    <t>Fill_Factor</t>
  </si>
  <si>
    <t>Num_Leaf_Pages</t>
  </si>
  <si>
    <t>Leaf_space_used</t>
  </si>
  <si>
    <t>Num_Key_Cols</t>
  </si>
  <si>
    <t>Fixed_Key_Size</t>
  </si>
  <si>
    <t>Index_Row_Size</t>
  </si>
  <si>
    <t>Index_Rows_Per_Page</t>
  </si>
  <si>
    <t>Non-leaf_Levels</t>
  </si>
  <si>
    <t>Num_Index_Pages</t>
  </si>
  <si>
    <t>Tamaño_montón_bytes</t>
  </si>
  <si>
    <t>Tamaño_montón_gigabytes</t>
  </si>
  <si>
    <t>Index_Space_Used_bytes</t>
  </si>
  <si>
    <t>Index_Space_Used_gigabytes</t>
  </si>
  <si>
    <t>Tamaño_DB_gigabytes</t>
  </si>
  <si>
    <t>inicio</t>
  </si>
  <si>
    <t>buscar_obs</t>
  </si>
  <si>
    <t>índice</t>
  </si>
  <si>
    <t>fecha_ultimo_reporte</t>
  </si>
  <si>
    <t>dias_obs</t>
  </si>
  <si>
    <t>tz</t>
  </si>
  <si>
    <t>lat</t>
  </si>
  <si>
    <t>lon</t>
  </si>
  <si>
    <t>Cordoba</t>
  </si>
  <si>
    <t>Buenos_Aires</t>
  </si>
  <si>
    <t>San_Luis</t>
  </si>
  <si>
    <t>stationID</t>
  </si>
  <si>
    <t>comentario</t>
  </si>
  <si>
    <t/>
  </si>
  <si>
    <t>dbefaf30eeea4d07afaf30eeeafd0780</t>
  </si>
  <si>
    <t>30af8aa104444502af8aa10444a5025f</t>
  </si>
  <si>
    <t>bd5a1b96fe0b445a9a1b96fe0b145a23</t>
  </si>
  <si>
    <t>a9d35137a0f84e6d935137a0f82e6d78</t>
  </si>
  <si>
    <t>304f6ba05c8440f78f6ba05c84f0f7be</t>
  </si>
  <si>
    <t>d764b38354644a2aa4b38354647a2a4f</t>
  </si>
  <si>
    <t>1c1cd168594241119cd168594291118e</t>
  </si>
  <si>
    <t>2cb1695b40754f3eb1695b40758f3ef2</t>
  </si>
  <si>
    <t>3203acd5ebb8406b83acd5ebb8906b50</t>
  </si>
  <si>
    <t>b7e60cc3d84341c2a60cc3d84371c28e</t>
  </si>
  <si>
    <t>fcde88f9edc540f39e88f9edc550f3a0</t>
  </si>
  <si>
    <t>da1aee4b07a34ce29aee4b07a37ce260</t>
  </si>
  <si>
    <t>deddfeb6a47b4a2e9dfeb6a47bba2ea7</t>
  </si>
  <si>
    <t>1cb10ff8a2984d41b10ff8a298ad41a4</t>
  </si>
  <si>
    <t>30de35e67d0046c49e35e67d0086c4c3</t>
  </si>
  <si>
    <t>97a57cb982b744bba57cb982b7c4bb41</t>
  </si>
  <si>
    <t>ca7786560900486eb786560900e86ee1</t>
  </si>
  <si>
    <t>3dc553ad8ccd4b9c8553ad8ccd0b9ce3</t>
  </si>
  <si>
    <t>618f94db911b434b8f94db911b234bf8</t>
  </si>
  <si>
    <t>c7c4c817965f450584c817965fa505fa</t>
  </si>
  <si>
    <t>159a4b4c6f7345019a4b4c6f73e5019c</t>
  </si>
  <si>
    <t>bdac5bba55f94a17ac5bba55f92a17c3</t>
  </si>
  <si>
    <t>28b1f5237a7e4b09b1f5237a7e9b0908</t>
  </si>
  <si>
    <t>08f933708a5642d7b933708a5622d7e4</t>
  </si>
  <si>
    <t>b58742d750df4d248742d750df6d2462</t>
  </si>
  <si>
    <t>b6aadc3b194845ccaadc3b194805ccbc</t>
  </si>
  <si>
    <t>dd0c742fb0c549ca8c742fb0c559caaf</t>
  </si>
  <si>
    <t>0feaad7e1c1e472faaad7e1c1e772f65</t>
  </si>
  <si>
    <t>92d501b16f82459a9501b16f82059af3</t>
  </si>
  <si>
    <t>8238d3862bff46b2b8d3862bff16b274</t>
  </si>
  <si>
    <t>lote 1 - sin observaciones</t>
  </si>
  <si>
    <t>lote 1</t>
  </si>
  <si>
    <t>lote 2</t>
  </si>
  <si>
    <t>ICRDOBAM4</t>
  </si>
  <si>
    <t>IDEPAR59</t>
  </si>
  <si>
    <t>IDEPAR58</t>
  </si>
  <si>
    <t>IDEPAR60</t>
  </si>
  <si>
    <t>IVILLA1118</t>
  </si>
  <si>
    <t>ICRDOBAP7</t>
  </si>
  <si>
    <t>ICRDOBAC8</t>
  </si>
  <si>
    <t>IJUNNDEP2</t>
  </si>
  <si>
    <t>IJUNND4</t>
  </si>
  <si>
    <t>ISLELRIN2</t>
  </si>
  <si>
    <t>IJUNND2</t>
  </si>
  <si>
    <t>ISAMPA2</t>
  </si>
  <si>
    <t>IROCUA52</t>
  </si>
  <si>
    <t>IROCUA66</t>
  </si>
  <si>
    <t>IROCUA59</t>
  </si>
  <si>
    <t>IROCUA31</t>
  </si>
  <si>
    <t>IROCUA43</t>
  </si>
  <si>
    <t>IROCUA64</t>
  </si>
  <si>
    <t>IROCUA16</t>
  </si>
  <si>
    <t>ICORON72</t>
  </si>
  <si>
    <t>IROCUA6</t>
  </si>
  <si>
    <t>IVICUA11</t>
  </si>
  <si>
    <t>ICALAMUC6</t>
  </si>
  <si>
    <t>ICALAM12</t>
  </si>
  <si>
    <t>IROCUA73</t>
  </si>
  <si>
    <t>IROCUA74</t>
  </si>
  <si>
    <t>ICORON68</t>
  </si>
  <si>
    <t>IROCUART13</t>
  </si>
  <si>
    <t>ICALAMUC3</t>
  </si>
  <si>
    <t>IROCUA4</t>
  </si>
  <si>
    <t>IROCUA63</t>
  </si>
  <si>
    <t>ICRDOBAC32</t>
  </si>
  <si>
    <t>ISANTA103</t>
  </si>
  <si>
    <t>ICALAMUC5</t>
  </si>
  <si>
    <t>ICRDOBAR5</t>
  </si>
  <si>
    <t>IVILLA1012</t>
  </si>
  <si>
    <t>IROCUA25</t>
  </si>
  <si>
    <t>IROCUA72</t>
  </si>
  <si>
    <t>IPRESI21</t>
  </si>
  <si>
    <t>ISANTA514</t>
  </si>
  <si>
    <t>ICALAM17</t>
  </si>
  <si>
    <t>ICALAM20</t>
  </si>
  <si>
    <t>IROCUART16</t>
  </si>
  <si>
    <t>IPRESI35</t>
  </si>
  <si>
    <t>ICAVILLA6</t>
  </si>
  <si>
    <t>ILASER21</t>
  </si>
  <si>
    <t>ISANTAMA1767</t>
  </si>
  <si>
    <t>ISANTA87</t>
  </si>
  <si>
    <t>ISANTA418</t>
  </si>
  <si>
    <t>ICALAM28</t>
  </si>
  <si>
    <t>IPRESI20</t>
  </si>
  <si>
    <t>IPRESI2</t>
  </si>
  <si>
    <t>ISANTA396</t>
  </si>
  <si>
    <t>ISANTA984</t>
  </si>
  <si>
    <t>ISANTA277</t>
  </si>
  <si>
    <t>ISANTA102</t>
  </si>
  <si>
    <t>ISANTA641</t>
  </si>
  <si>
    <t>ICALAM30</t>
  </si>
  <si>
    <t>IROCUA57</t>
  </si>
  <si>
    <t>IROCUA48</t>
  </si>
  <si>
    <t>ISANTA374</t>
  </si>
  <si>
    <t>ISANTA378</t>
  </si>
  <si>
    <t>ICALAM11</t>
  </si>
  <si>
    <t>ICALAM9</t>
  </si>
  <si>
    <t>ICASOCON5</t>
  </si>
  <si>
    <t>IROCUA33</t>
  </si>
  <si>
    <t>IROCUA47</t>
  </si>
  <si>
    <t>IROCUA5</t>
  </si>
  <si>
    <t>IPRESI8</t>
  </si>
  <si>
    <t>IDEPAR43</t>
  </si>
  <si>
    <t>ICAMONTE5</t>
  </si>
  <si>
    <t>ISANTA541</t>
  </si>
  <si>
    <t>IROCUA36</t>
  </si>
  <si>
    <t>ICRDOBAR3</t>
  </si>
  <si>
    <t>IJUREZ20</t>
  </si>
  <si>
    <t>ISANTA142</t>
  </si>
  <si>
    <t>ICAMONTE9</t>
  </si>
  <si>
    <t>ISANTA391</t>
  </si>
  <si>
    <t>IROTER2</t>
  </si>
  <si>
    <t>IROTER3</t>
  </si>
  <si>
    <t>IDEPAR47</t>
  </si>
  <si>
    <t>IROCUA55</t>
  </si>
  <si>
    <t>IANISA1</t>
  </si>
  <si>
    <t>ISANTA300</t>
  </si>
  <si>
    <t>ISANTA577</t>
  </si>
  <si>
    <t>IDEPAR65</t>
  </si>
  <si>
    <t>IROTER12</t>
  </si>
  <si>
    <t>IROTER11</t>
  </si>
  <si>
    <t>IROCUA38</t>
  </si>
  <si>
    <t>IROCUA34</t>
  </si>
  <si>
    <t>IROCUA77</t>
  </si>
  <si>
    <t>IROTER1</t>
  </si>
  <si>
    <t>IDEPAR27</t>
  </si>
  <si>
    <t>IBERRO3</t>
  </si>
  <si>
    <t>IROCUA40</t>
  </si>
  <si>
    <t>ISANTA580</t>
  </si>
  <si>
    <t>IJUREZ14</t>
  </si>
  <si>
    <t>IJUREZ25</t>
  </si>
  <si>
    <t>IDEPAR28</t>
  </si>
  <si>
    <t>IBERRO1</t>
  </si>
  <si>
    <t>IJUREZ24</t>
  </si>
  <si>
    <t>IROSEG30</t>
  </si>
  <si>
    <t>IROSEGUN9</t>
  </si>
  <si>
    <t>IDEPAR18</t>
  </si>
  <si>
    <t>IJUREZ22</t>
  </si>
  <si>
    <t>IPRESI28</t>
  </si>
  <si>
    <t>IPRESI23</t>
  </si>
  <si>
    <t>IROSEG17</t>
  </si>
  <si>
    <t>IROSEG19</t>
  </si>
  <si>
    <t>ILABOU36</t>
  </si>
  <si>
    <t>IROSEG22</t>
  </si>
  <si>
    <t>IHERNA59</t>
  </si>
  <si>
    <t>IDEPAR20</t>
  </si>
  <si>
    <t>IPRESI26</t>
  </si>
  <si>
    <t>IJUREZCE2</t>
  </si>
  <si>
    <t>IGENER84</t>
  </si>
  <si>
    <t>IROSEG7</t>
  </si>
  <si>
    <t>IROSEG6</t>
  </si>
  <si>
    <t>IROSEG25</t>
  </si>
  <si>
    <t>ICALCH1</t>
  </si>
  <si>
    <t>IDEPAR24</t>
  </si>
  <si>
    <t>IGENERAL29</t>
  </si>
  <si>
    <t>IVILLA255</t>
  </si>
  <si>
    <t>IVILLA564</t>
  </si>
  <si>
    <t>ICRDOBAV11</t>
  </si>
  <si>
    <t>IROSAL14</t>
  </si>
  <si>
    <t>IROSEG5</t>
  </si>
  <si>
    <t>IROSEG20</t>
  </si>
  <si>
    <t>ICALCH2</t>
  </si>
  <si>
    <t>IVILLA357</t>
  </si>
  <si>
    <t>IPRESIDE9</t>
  </si>
  <si>
    <t>ICALAPLA4</t>
  </si>
  <si>
    <t>IUNIND7</t>
  </si>
  <si>
    <t>IROSEG27</t>
  </si>
  <si>
    <t>IROSEGUN12</t>
  </si>
  <si>
    <t>IPOZOD3</t>
  </si>
  <si>
    <t>IUNIND9</t>
  </si>
  <si>
    <t>IJUSTI1</t>
  </si>
  <si>
    <t>ISANJU96</t>
  </si>
  <si>
    <t>ICASACAN2</t>
  </si>
  <si>
    <t>ISACAN1</t>
  </si>
  <si>
    <t>IUNINDEP9</t>
  </si>
  <si>
    <t>IUNIND3</t>
  </si>
  <si>
    <t>IMONTE794</t>
  </si>
  <si>
    <t>IGENER95</t>
  </si>
  <si>
    <t>IGENER153</t>
  </si>
  <si>
    <t>IUNINDEP6</t>
  </si>
  <si>
    <t>IJUSTI2</t>
  </si>
  <si>
    <t>IUNIND5</t>
  </si>
  <si>
    <t>IMARCO46</t>
  </si>
  <si>
    <t>IGENER39</t>
  </si>
  <si>
    <t>ISANJU16</t>
  </si>
  <si>
    <t>IUNIND6</t>
  </si>
  <si>
    <t>IGUATI1</t>
  </si>
  <si>
    <t>IMARCO45</t>
  </si>
  <si>
    <t>IGENER152</t>
  </si>
  <si>
    <t>IRUFIN8</t>
  </si>
  <si>
    <t>IBELLV29</t>
  </si>
  <si>
    <t>IGENER55</t>
  </si>
  <si>
    <t>ILASVA3</t>
  </si>
  <si>
    <t>ILASVA1</t>
  </si>
  <si>
    <t>ILASVA4</t>
  </si>
  <si>
    <t>IUNIND10</t>
  </si>
  <si>
    <t>IUNINDEP7</t>
  </si>
  <si>
    <t>ISANJU56</t>
  </si>
  <si>
    <t>ILASVA2</t>
  </si>
  <si>
    <t>IUNIND11</t>
  </si>
  <si>
    <t>IMARCO18</t>
  </si>
  <si>
    <t>IMARCO4</t>
  </si>
  <si>
    <t>IMARCO13</t>
  </si>
  <si>
    <t>ICAELFOR3</t>
  </si>
  <si>
    <t>IGENER212</t>
  </si>
  <si>
    <t>IUNINDEP2</t>
  </si>
  <si>
    <t>IMARCO14</t>
  </si>
  <si>
    <t>ILEONE4</t>
  </si>
  <si>
    <t>ISANJU43</t>
  </si>
  <si>
    <t>IMARCO20</t>
  </si>
  <si>
    <t>IGENER50</t>
  </si>
  <si>
    <t>IMARCO31</t>
  </si>
  <si>
    <t>ILEONE5</t>
  </si>
  <si>
    <t>ICORRA24</t>
  </si>
  <si>
    <t>IGENER234</t>
  </si>
  <si>
    <t>IGENER233</t>
  </si>
  <si>
    <t>IGENER120</t>
  </si>
  <si>
    <t>IGENER210</t>
  </si>
  <si>
    <t>IGENER213</t>
  </si>
  <si>
    <t>IMARCO62</t>
  </si>
  <si>
    <t>IGENERAL46</t>
  </si>
  <si>
    <t>IBOUQU10</t>
  </si>
  <si>
    <t>ISANMA134</t>
  </si>
  <si>
    <t>ISANMART48</t>
  </si>
  <si>
    <t>IMARCO67</t>
  </si>
  <si>
    <t>IVENAD4</t>
  </si>
  <si>
    <t>IVENADOT2</t>
  </si>
  <si>
    <t>IMARAT12</t>
  </si>
  <si>
    <t>IBOUQU19</t>
  </si>
  <si>
    <t>IBOUQU15</t>
  </si>
  <si>
    <t>ICAFFE7</t>
  </si>
  <si>
    <t>IGENER30</t>
  </si>
  <si>
    <t>ISANGR10</t>
  </si>
  <si>
    <t>IBOUQU17</t>
  </si>
  <si>
    <t>IBOUQU5</t>
  </si>
  <si>
    <t>ICALOSSU3</t>
  </si>
  <si>
    <t>IARTEA68</t>
  </si>
  <si>
    <t>IARTEA67</t>
  </si>
  <si>
    <t>IGENER307</t>
  </si>
  <si>
    <t>IARTEA47</t>
  </si>
  <si>
    <t>IGENER111</t>
  </si>
  <si>
    <t>IGENERAL65</t>
  </si>
  <si>
    <t>ILEANDRO2</t>
  </si>
  <si>
    <t>ILEAND2</t>
  </si>
  <si>
    <t>ILEAND3</t>
  </si>
  <si>
    <t>ICRUZA9</t>
  </si>
  <si>
    <t>IARTEA72</t>
  </si>
  <si>
    <t>IGENER138</t>
  </si>
  <si>
    <t>IGENER125</t>
  </si>
  <si>
    <t>IELTRB1</t>
  </si>
  <si>
    <t>ISANMA46</t>
  </si>
  <si>
    <t>IBELGR68</t>
  </si>
  <si>
    <t>IBOUQU3</t>
  </si>
  <si>
    <t>ITORTU2</t>
  </si>
  <si>
    <t>ICRUZA12</t>
  </si>
  <si>
    <t>ICASER18</t>
  </si>
  <si>
    <t>ISANJO101</t>
  </si>
  <si>
    <t>IGENER114</t>
  </si>
  <si>
    <t>IMONTE694</t>
  </si>
  <si>
    <t>ICASER19</t>
  </si>
  <si>
    <t>ICASER17</t>
  </si>
  <si>
    <t>ICAADA4</t>
  </si>
  <si>
    <t>IGENER51</t>
  </si>
  <si>
    <t>IARMST35</t>
  </si>
  <si>
    <t>IARTEA81</t>
  </si>
  <si>
    <t>IARTEA71</t>
  </si>
  <si>
    <t>ISANMA74</t>
  </si>
  <si>
    <t>ILASPA77</t>
  </si>
  <si>
    <t>IGENER29</t>
  </si>
  <si>
    <t>IVEDIA1</t>
  </si>
  <si>
    <t>IBELGR49</t>
  </si>
  <si>
    <t>IBELGR27</t>
  </si>
  <si>
    <t>ICASER2</t>
  </si>
  <si>
    <t>ICASER22</t>
  </si>
  <si>
    <t>ICENTE27</t>
  </si>
  <si>
    <t>ICENTE26</t>
  </si>
  <si>
    <t>ILASRO58</t>
  </si>
  <si>
    <t>IBERRE2</t>
  </si>
  <si>
    <t>ICASER37</t>
  </si>
  <si>
    <t>IGENER151</t>
  </si>
  <si>
    <t>ILASRO40</t>
  </si>
  <si>
    <t>IBELGR26</t>
  </si>
  <si>
    <t>IBELGR17</t>
  </si>
  <si>
    <t>ILASRO28</t>
  </si>
  <si>
    <t>ILASRO54</t>
  </si>
  <si>
    <t>IBELGRAN3</t>
  </si>
  <si>
    <t>ICASER23</t>
  </si>
  <si>
    <t>ICONST1</t>
  </si>
  <si>
    <t>IGENER311</t>
  </si>
  <si>
    <t>IBUENOSA510</t>
  </si>
  <si>
    <t>ILEAND21</t>
  </si>
  <si>
    <t>ICENTE25</t>
  </si>
  <si>
    <t>IBERRE5</t>
  </si>
  <si>
    <t>ICONST4</t>
  </si>
  <si>
    <t>IMELIN3</t>
  </si>
  <si>
    <t>IGENER224</t>
  </si>
  <si>
    <t>ICENTE28</t>
  </si>
  <si>
    <t>IPUEBL104</t>
  </si>
  <si>
    <t>IGENER294</t>
  </si>
  <si>
    <t>IHUGHE7</t>
  </si>
  <si>
    <t>IHUGHE2</t>
  </si>
  <si>
    <t>ICENTE23</t>
  </si>
  <si>
    <t>IIRION4</t>
  </si>
  <si>
    <t>ICASER14</t>
  </si>
  <si>
    <t>ISANGE132</t>
  </si>
  <si>
    <t>ICASER16</t>
  </si>
  <si>
    <t>ICASER20</t>
  </si>
  <si>
    <t>ICASER15</t>
  </si>
  <si>
    <t>IGENER293</t>
  </si>
  <si>
    <t>IHUGHE6</t>
  </si>
  <si>
    <t>ISANGE129</t>
  </si>
  <si>
    <t>ICLASO2</t>
  </si>
  <si>
    <t>ICLASO1</t>
  </si>
  <si>
    <t>IBUSTI4</t>
  </si>
  <si>
    <t>IGENER58</t>
  </si>
  <si>
    <t>IASCEN5</t>
  </si>
  <si>
    <t>ICASIL4</t>
  </si>
  <si>
    <t>ICASER6</t>
  </si>
  <si>
    <t>ICASIL6</t>
  </si>
  <si>
    <t>IJUNN15</t>
  </si>
  <si>
    <t>IIRION2</t>
  </si>
  <si>
    <t>ICARCA45</t>
  </si>
  <si>
    <t>ICASER31</t>
  </si>
  <si>
    <t>IJUNN12</t>
  </si>
  <si>
    <t>IJUNN23</t>
  </si>
  <si>
    <t>IJUNN16</t>
  </si>
  <si>
    <t>IJUNN7</t>
  </si>
  <si>
    <t>ISALTO72</t>
  </si>
  <si>
    <t>ICASIL5</t>
  </si>
  <si>
    <t>IJUNN17</t>
  </si>
  <si>
    <t>ICASER26</t>
  </si>
  <si>
    <t>IJUNN8</t>
  </si>
  <si>
    <t>ICLARK12</t>
  </si>
  <si>
    <t>IROJAS1</t>
  </si>
  <si>
    <t>IJUNN13</t>
  </si>
  <si>
    <t>IJUNN18</t>
  </si>
  <si>
    <t>IMONJE2</t>
  </si>
  <si>
    <t>ISEROD1</t>
  </si>
  <si>
    <t>IJUNN4</t>
  </si>
  <si>
    <t>IBUENOSA306</t>
  </si>
  <si>
    <t>ISANLORE31</t>
  </si>
  <si>
    <t>IPERGA1</t>
  </si>
  <si>
    <t>IJUNN26</t>
  </si>
  <si>
    <t>IBUENOSA518</t>
  </si>
  <si>
    <t>IOLIVE78</t>
  </si>
  <si>
    <t>ISANLORE35</t>
  </si>
  <si>
    <t>IROSARIO31</t>
  </si>
  <si>
    <t>ICONST47</t>
  </si>
  <si>
    <t>IPERGA3</t>
  </si>
  <si>
    <t>ISANLO21</t>
  </si>
  <si>
    <t>IROSARIO29</t>
  </si>
  <si>
    <t>ISANLO46</t>
  </si>
  <si>
    <t>IIBARL1</t>
  </si>
  <si>
    <t>IROSAR91</t>
  </si>
  <si>
    <t>ISANTAFE35</t>
  </si>
  <si>
    <t>IROSAR61</t>
  </si>
  <si>
    <t>ISANTAFE6</t>
  </si>
  <si>
    <t>IROJAS6</t>
  </si>
  <si>
    <t>IROSAR59</t>
  </si>
  <si>
    <t>IROSAR58</t>
  </si>
  <si>
    <t>IPERGA2</t>
  </si>
  <si>
    <t>ILAINV4</t>
  </si>
  <si>
    <t>ISANLO11</t>
  </si>
  <si>
    <t>ISANTAFE18</t>
  </si>
  <si>
    <t>IPERGA19</t>
  </si>
  <si>
    <t>IPERGA14</t>
  </si>
  <si>
    <t>IROSAR13</t>
  </si>
  <si>
    <t>ICONSTIT7</t>
  </si>
  <si>
    <t>IBAPERGA16</t>
  </si>
  <si>
    <t>IROSAR57</t>
  </si>
  <si>
    <t>IROSARIO16</t>
  </si>
  <si>
    <t>IROSAR102</t>
  </si>
  <si>
    <t>IROSARIO34</t>
  </si>
  <si>
    <t>IGENER418</t>
  </si>
  <si>
    <t>IROSARIO28</t>
  </si>
  <si>
    <t>IARROY63</t>
  </si>
  <si>
    <t>ISANNICO29</t>
  </si>
  <si>
    <t>IPERGA15</t>
  </si>
  <si>
    <t>IROSAR15</t>
  </si>
  <si>
    <t>IROSAR17</t>
  </si>
  <si>
    <t>IROSAR50</t>
  </si>
  <si>
    <t>ISANTAFE118</t>
  </si>
  <si>
    <t>IROSAR73</t>
  </si>
  <si>
    <t>IROSAR26</t>
  </si>
  <si>
    <t>IROSAR75</t>
  </si>
  <si>
    <t>IROSAR93</t>
  </si>
  <si>
    <t>IROSAR96</t>
  </si>
  <si>
    <t>IROSARIO46</t>
  </si>
  <si>
    <t>IROSAR52</t>
  </si>
  <si>
    <t>ISANTAFE8</t>
  </si>
  <si>
    <t>IROSAR33</t>
  </si>
  <si>
    <t>IROSAR35</t>
  </si>
  <si>
    <t>IROSAR34</t>
  </si>
  <si>
    <t>IROSAR117</t>
  </si>
  <si>
    <t>IROSAR28</t>
  </si>
  <si>
    <t>IROSAR123</t>
  </si>
  <si>
    <t>IROSAR121</t>
  </si>
  <si>
    <t>IROSAR23</t>
  </si>
  <si>
    <t>ISANNICO25</t>
  </si>
  <si>
    <t>IROSAR76</t>
  </si>
  <si>
    <t>IROSARIO26</t>
  </si>
  <si>
    <t>IROSAR47</t>
  </si>
  <si>
    <t>IROSARIO36</t>
  </si>
  <si>
    <t>ISFCALZA2</t>
  </si>
  <si>
    <t>IROSAR54</t>
  </si>
  <si>
    <t>IROSAR90</t>
  </si>
  <si>
    <t>IROSARIO6</t>
  </si>
  <si>
    <t>IROSAR69</t>
  </si>
  <si>
    <t>IROSAR67</t>
  </si>
  <si>
    <t>ICONST44</t>
  </si>
  <si>
    <t>IPERGA18</t>
  </si>
  <si>
    <t>IPERGAMI7</t>
  </si>
  <si>
    <t>ISANTAFE78</t>
  </si>
  <si>
    <t>ISANNI25</t>
  </si>
  <si>
    <t>ISANNICO36</t>
  </si>
  <si>
    <t>ISANNI45</t>
  </si>
  <si>
    <t>ISANNI2</t>
  </si>
  <si>
    <t>ISANNI51</t>
  </si>
  <si>
    <t>ISANNI27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</si>
</sst>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/m/d"/>
    <numFmt numFmtId="165" formatCode="_-* #,##0_-;\-* #,##0_-;_-* &quot;-&quot;??_-;_-@_-"/>
    <numFmt numFmtId="166" formatCode="0.0000"/>
  </numFmts>
  <fonts count="6" x14ac:knownFonts="1">
    <font>
      <sz val="11"/>
      <color theme="1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2" fillId="0" borderId="0"/>
    <xf numFmtId="0" fontId="1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1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 vertical="center"/>
    </xf>
    <xf numFmtId="165" fontId="0" fillId="0" borderId="0" xfId="0" applyNumberFormat="1"/>
    <xf numFmtId="43" fontId="0" fillId="0" borderId="0" xfId="0" applyNumberFormat="1"/>
    <xf numFmtId="2" fontId="0" fillId="0" borderId="0" xfId="0" applyNumberFormat="1"/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2" fillId="0" borderId="0" xfId="2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 vertical="center"/>
    </xf>
    <xf numFmtId="166" fontId="0" fillId="0" borderId="0" xfId="0" applyNumberForma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4">
    <cellStyle name="Comma" xfId="1" builtinId="3"/>
    <cellStyle name="Normal" xfId="0" builtinId="0"/>
    <cellStyle name="Normal 2" xfId="2" xr:uid="{1529AD9B-2A90-4897-B2D3-10B6906E8C0E}"/>
    <cellStyle name="Normal 3" xfId="3" xr:uid="{5A5319C2-DA29-4DD9-9CE3-547ED333E3E8}"/>
  </cellStyles>
  <dxfs count="10">
    <dxf>
      <alignment horizontal="center" vertical="center" textRotation="0" wrapText="0" indent="0" justifyLastLine="0" shrinkToFit="0" readingOrder="0"/>
    </dxf>
    <dxf>
      <numFmt numFmtId="1" formatCode="0"/>
    </dxf>
    <dxf>
      <numFmt numFmtId="27" formatCode="d/m/yyyy\ hh:mm"/>
    </dxf>
    <dxf>
      <numFmt numFmtId="19" formatCode="d/m/yyyy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D090AC-1028-4E37-8AF3-21AF76AA1915}" name="Table3" displayName="Table3" ref="A1:J530" totalsRowShown="0">
  <autoFilter ref="A1:J530" xr:uid="{0178986E-7A41-44C1-BFAB-9C4133D6CE5D}">
    <filterColumn colId="1">
      <filters>
        <filter val="IGENER245"/>
      </filters>
    </filterColumn>
  </autoFilter>
  <sortState ref="A2:J144">
    <sortCondition descending="1" ref="F1:F144"/>
  </sortState>
  <tableColumns count="10">
    <tableColumn id="1" xr3:uid="{32E268D2-049C-4DC8-A1E2-52ADDED4FC74}" name="índice" dataDxfId="9"/>
    <tableColumn id="2" xr3:uid="{2D40DACC-075A-47A6-8206-96627E160B72}" name="stationID" dataDxfId="8"/>
    <tableColumn id="10" xr3:uid="{50AEB2CE-F125-4DD5-931E-39B3B27680F8}" name="comentario" dataDxfId="7"/>
    <tableColumn id="7" xr3:uid="{737B8FA7-7203-43B4-AB03-704996094356}" name="tz" dataDxfId="6">
      <calculatedColumnFormula>IFERROR(VLOOKUP(Table3[[#This Row],[stationID]],db,2,FALSE),"")</calculatedColumnFormula>
    </tableColumn>
    <tableColumn id="8" xr3:uid="{E02F8F17-718B-4701-90DF-3888F22E3283}" name="lat" dataDxfId="5">
      <calculatedColumnFormula>IFERROR(VLOOKUP(Table3[[#This Row],[stationID]],db,3,FALSE),"")</calculatedColumnFormula>
    </tableColumn>
    <tableColumn id="9" xr3:uid="{EED193B4-2B5D-4646-8660-69B7DA8A13B6}" name="lon" dataDxfId="4">
      <calculatedColumnFormula>IFERROR(VLOOKUP(Table3[[#This Row],[stationID]],db,4,FALSE),"")</calculatedColumnFormula>
    </tableColumn>
    <tableColumn id="3" xr3:uid="{5AF1C093-77D3-4351-81A5-6EEB9E2ADA96}" name="inicio" dataDxfId="3"/>
    <tableColumn id="11" xr3:uid="{F8138ACA-CFF0-4330-BDFD-362E2D82FDE8}" name="fecha_ultimo_reporte" dataDxfId="2"/>
    <tableColumn id="6" xr3:uid="{AB0A46F0-AC6A-4779-ADBF-1D9936A32704}" name="dias_obs" dataDxfId="1">
      <calculatedColumnFormula>Table3[[#This Row],[fecha_ultimo_reporte]]-Table3[[#This Row],[inicio]]</calculatedColumnFormula>
    </tableColumn>
    <tableColumn id="4" xr3:uid="{D21B3D98-A9FF-42E6-8F6A-AA58B6B9CACD}" name="buscar_obs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F68B9A-0AFF-4602-9436-E7459724E358}" name="datos" displayName="datos" ref="A1:C9" totalsRowShown="0">
  <autoFilter ref="A1:C9" xr:uid="{BFCD7372-330F-4BD0-B60B-F7EE38920419}"/>
  <tableColumns count="3">
    <tableColumn id="1" xr3:uid="{646BD76B-3EB9-4E25-8397-BBBEEF4BDE52}" name="tipo"/>
    <tableColumn id="3" xr3:uid="{D4973B9C-D71E-4C22-B937-BA4E0ED01857}" name="longitudes"/>
    <tableColumn id="2" xr3:uid="{01100541-37CD-4F82-8BA4-E45F76D0D23D}" name="tamaño_byte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06F332-9390-46BC-B9AB-90345478A30F}" name="campos" displayName="campos" ref="E1:H38" totalsRowShown="0">
  <autoFilter ref="E1:H38" xr:uid="{45A698CD-51B2-4237-A170-39DD2745C01C}"/>
  <tableColumns count="4">
    <tableColumn id="1" xr3:uid="{C64A39CE-AD94-4DF9-8C61-450B829D67C4}" name="campo"/>
    <tableColumn id="2" xr3:uid="{2F3497AE-9D9F-411F-8DAD-50A112D7A8FA}" name="tipo_dato"/>
    <tableColumn id="3" xr3:uid="{388C680F-9C20-48F1-8E72-ED0EF7775B13}" name="longitudes">
      <calculatedColumnFormula>VLOOKUP(campos[[#This Row],[tipo_dato]],datos[],2,FALSE)</calculatedColumnFormula>
    </tableColumn>
    <tableColumn id="4" xr3:uid="{3F710436-C6D7-40A0-BDC3-DD9381A91B5F}" name="tamaño_biyes">
      <calculatedColumnFormula>VLOOKUP(campos[[#This Row],[tipo_dato]],datos[],3,FALSE)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dscripcion2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0"/>
  <sheetViews>
    <sheetView tabSelected="1" zoomScaleNormal="100" workbookViewId="0">
      <selection activeCell="I101" sqref="I101"/>
    </sheetView>
  </sheetViews>
  <sheetFormatPr defaultColWidth="9.140625" defaultRowHeight="15" x14ac:dyDescent="0.25"/>
  <cols>
    <col min="1" max="1" width="11" bestFit="1" customWidth="1"/>
    <col min="2" max="2" width="13.5703125" style="9" bestFit="1" customWidth="1"/>
    <col min="3" max="3" width="16.85546875" style="9" bestFit="1" customWidth="1"/>
    <col min="4" max="4" width="13.28515625" style="9" bestFit="1" customWidth="1"/>
    <col min="5" max="5" width="14.42578125" style="9" bestFit="1" customWidth="1"/>
    <col min="6" max="6" width="8.7109375" style="9" bestFit="1" customWidth="1"/>
    <col min="7" max="7" width="10.7109375" style="11" bestFit="1" customWidth="1"/>
    <col min="8" max="8" width="25.28515625" style="34" customWidth="1"/>
    <col min="9" max="9" width="13.28515625" style="31" bestFit="1" customWidth="1"/>
    <col min="10" max="10" width="15.42578125" bestFit="1" customWidth="1"/>
    <col min="12" max="12" width="17" customWidth="1"/>
    <col min="13" max="13" width="9.7109375" bestFit="1" customWidth="1"/>
  </cols>
  <sheetData>
    <row r="1" spans="1:12" s="1" customFormat="1" x14ac:dyDescent="0.25">
      <c r="A1" s="22" t="s">
        <v>264</v>
      </c>
      <c r="B1" s="6" t="s">
        <v>273</v>
      </c>
      <c r="C1" s="6" t="s">
        <v>274</v>
      </c>
      <c r="D1" s="6" t="s">
        <v>267</v>
      </c>
      <c r="E1" s="6" t="s">
        <v>268</v>
      </c>
      <c r="F1" s="6" t="s">
        <v>269</v>
      </c>
      <c r="G1" s="6" t="s">
        <v>262</v>
      </c>
      <c r="H1" s="6" t="s">
        <v>265</v>
      </c>
      <c r="I1" s="6" t="s">
        <v>266</v>
      </c>
      <c r="J1" s="22" t="s">
        <v>263</v>
      </c>
    </row>
    <row r="2" spans="1:12" s="1" customFormat="1" ht="13.35" hidden="1" customHeight="1" x14ac:dyDescent="0.25">
      <c r="A2" s="13">
        <v>17</v>
      </c>
      <c r="B2" s="9" t="s">
        <v>20</v>
      </c>
      <c r="C2" s="9" t="s">
        <v>306</v>
      </c>
      <c r="D2" s="7" t="str">
        <f>IFERROR(VLOOKUP(Table3[[#This Row],[stationID]],db,2,FALSE),"")</f>
        <v/>
      </c>
      <c r="E2" s="7" t="str">
        <f>IFERROR(VLOOKUP(Table3[[#This Row],[stationID]],db,3,FALSE),"")</f>
        <v/>
      </c>
      <c r="F2" s="7" t="str">
        <f>IFERROR(VLOOKUP(Table3[[#This Row],[stationID]],db,4,FALSE),"")</f>
        <v/>
      </c>
      <c r="G2" s="21"/>
      <c r="H2" s="30" t="s">
        <v>275</v>
      </c>
      <c r="I2" s="32"/>
      <c r="J2" s="1">
        <v>0</v>
      </c>
      <c r="L2" s="35"/>
    </row>
    <row r="3" spans="1:12" s="1" customFormat="1" ht="13.35" hidden="1" customHeight="1" x14ac:dyDescent="0.25">
      <c r="A3" s="13">
        <v>54</v>
      </c>
      <c r="B3" s="9" t="s">
        <v>57</v>
      </c>
      <c r="C3" s="9" t="s">
        <v>306</v>
      </c>
      <c r="D3" s="7" t="str">
        <f>IFERROR(VLOOKUP(Table3[[#This Row],[stationID]],db,2,FALSE),"")</f>
        <v/>
      </c>
      <c r="E3" s="7" t="str">
        <f>IFERROR(VLOOKUP(Table3[[#This Row],[stationID]],db,3,FALSE),"")</f>
        <v/>
      </c>
      <c r="F3" s="7" t="str">
        <f>IFERROR(VLOOKUP(Table3[[#This Row],[stationID]],db,4,FALSE),"")</f>
        <v/>
      </c>
      <c r="G3" s="21"/>
      <c r="H3" s="30" t="s">
        <v>275</v>
      </c>
      <c r="I3" s="32"/>
      <c r="J3" s="20">
        <v>0</v>
      </c>
      <c r="L3" s="35"/>
    </row>
    <row r="4" spans="1:12" s="1" customFormat="1" ht="13.35" hidden="1" customHeight="1" x14ac:dyDescent="0.25">
      <c r="A4" s="13">
        <v>92</v>
      </c>
      <c r="B4" s="9" t="s">
        <v>95</v>
      </c>
      <c r="C4" s="9" t="s">
        <v>306</v>
      </c>
      <c r="D4" s="7" t="str">
        <f>IFERROR(VLOOKUP(Table3[[#This Row],[stationID]],db,2,FALSE),"")</f>
        <v/>
      </c>
      <c r="E4" s="7" t="str">
        <f>IFERROR(VLOOKUP(Table3[[#This Row],[stationID]],db,3,FALSE),"")</f>
        <v/>
      </c>
      <c r="F4" s="7" t="str">
        <f>IFERROR(VLOOKUP(Table3[[#This Row],[stationID]],db,4,FALSE),"")</f>
        <v/>
      </c>
      <c r="G4" s="21"/>
      <c r="H4" s="30" t="s">
        <v>275</v>
      </c>
      <c r="I4" s="32"/>
      <c r="J4" s="20">
        <v>0</v>
      </c>
      <c r="L4" s="35"/>
    </row>
    <row r="5" spans="1:12" hidden="1" x14ac:dyDescent="0.25">
      <c r="A5" s="13">
        <v>107</v>
      </c>
      <c r="B5" s="9" t="s">
        <v>110</v>
      </c>
      <c r="C5" s="9" t="s">
        <v>306</v>
      </c>
      <c r="D5" s="7" t="str">
        <f>IFERROR(VLOOKUP(Table3[[#This Row],[stationID]],db,2,FALSE),"")</f>
        <v/>
      </c>
      <c r="E5" s="7" t="str">
        <f>IFERROR(VLOOKUP(Table3[[#This Row],[stationID]],db,3,FALSE),"")</f>
        <v/>
      </c>
      <c r="F5" s="7" t="str">
        <f>IFERROR(VLOOKUP(Table3[[#This Row],[stationID]],db,4,FALSE),"")</f>
        <v/>
      </c>
      <c r="G5" s="21"/>
      <c r="H5" s="30" t="s">
        <v>275</v>
      </c>
      <c r="I5" s="32"/>
      <c r="J5" s="20">
        <v>0</v>
      </c>
      <c r="L5" s="35"/>
    </row>
    <row r="6" spans="1:12" hidden="1" x14ac:dyDescent="0.25">
      <c r="A6" s="13">
        <v>123</v>
      </c>
      <c r="B6" s="9" t="s">
        <v>122</v>
      </c>
      <c r="C6" s="9" t="s">
        <v>307</v>
      </c>
      <c r="D6" s="7" t="s">
        <v>271</v>
      </c>
      <c r="E6" s="7">
        <v>-33.339799999999997</v>
      </c>
      <c r="F6" s="7">
        <v>-60.216099999999997</v>
      </c>
      <c r="G6" s="21">
        <v>44016</v>
      </c>
      <c r="H6" s="30">
        <v>45599.933923611112</v>
      </c>
      <c r="I6" s="32">
        <f>Table3[[#This Row],[fecha_ultimo_reporte]]-Table3[[#This Row],[inicio]]</f>
        <v>1583.9339236111118</v>
      </c>
      <c r="J6" s="20">
        <v>0</v>
      </c>
      <c r="L6" s="35"/>
    </row>
    <row r="7" spans="1:12" hidden="1" x14ac:dyDescent="0.25">
      <c r="A7" s="13">
        <v>125</v>
      </c>
      <c r="B7" s="9" t="s">
        <v>124</v>
      </c>
      <c r="C7" s="9" t="s">
        <v>307</v>
      </c>
      <c r="D7" s="7" t="s">
        <v>271</v>
      </c>
      <c r="E7" s="7">
        <v>-33.334499999999998</v>
      </c>
      <c r="F7" s="7">
        <v>-60.2224</v>
      </c>
      <c r="G7" s="21">
        <v>44735</v>
      </c>
      <c r="H7" s="30">
        <v>45599.937361111108</v>
      </c>
      <c r="I7" s="32">
        <f>Table3[[#This Row],[fecha_ultimo_reporte]]-Table3[[#This Row],[inicio]]</f>
        <v>864.93736111110775</v>
      </c>
      <c r="J7" s="20">
        <v>0</v>
      </c>
      <c r="L7" s="35"/>
    </row>
    <row r="8" spans="1:12" hidden="1" x14ac:dyDescent="0.25">
      <c r="A8" s="13">
        <v>124</v>
      </c>
      <c r="B8" s="9" t="s">
        <v>123</v>
      </c>
      <c r="C8" s="9" t="s">
        <v>307</v>
      </c>
      <c r="D8" s="7" t="s">
        <v>271</v>
      </c>
      <c r="E8" s="7">
        <v>-33.344299999999997</v>
      </c>
      <c r="F8" s="7">
        <v>-60.232500000000002</v>
      </c>
      <c r="G8" s="21">
        <v>44285</v>
      </c>
      <c r="H8" s="30">
        <v>45599.933842592596</v>
      </c>
      <c r="I8" s="32">
        <f>Table3[[#This Row],[fecha_ultimo_reporte]]-Table3[[#This Row],[inicio]]</f>
        <v>1314.9338425925962</v>
      </c>
      <c r="J8" s="20">
        <v>0</v>
      </c>
      <c r="L8" s="35"/>
    </row>
    <row r="9" spans="1:12" hidden="1" x14ac:dyDescent="0.25">
      <c r="A9" s="13">
        <v>23</v>
      </c>
      <c r="B9" s="9" t="s">
        <v>26</v>
      </c>
      <c r="C9" s="9" t="s">
        <v>307</v>
      </c>
      <c r="D9" s="7" t="s">
        <v>271</v>
      </c>
      <c r="E9" s="7">
        <v>-33.232300000000002</v>
      </c>
      <c r="F9" s="7">
        <v>-60.326799999999999</v>
      </c>
      <c r="G9" s="21">
        <v>43163</v>
      </c>
      <c r="H9" s="30">
        <v>45599.881828703707</v>
      </c>
      <c r="I9" s="32">
        <f>Table3[[#This Row],[fecha_ultimo_reporte]]-Table3[[#This Row],[inicio]]</f>
        <v>2436.8818287037066</v>
      </c>
      <c r="J9" s="20">
        <v>0</v>
      </c>
      <c r="L9" s="35"/>
    </row>
    <row r="10" spans="1:12" hidden="1" x14ac:dyDescent="0.25">
      <c r="A10" s="13">
        <v>126</v>
      </c>
      <c r="B10" s="9" t="s">
        <v>125</v>
      </c>
      <c r="C10" s="9" t="s">
        <v>307</v>
      </c>
      <c r="D10" s="7" t="s">
        <v>271</v>
      </c>
      <c r="E10" s="7">
        <v>-33.594799999999999</v>
      </c>
      <c r="F10" s="7">
        <v>-60.353999999999999</v>
      </c>
      <c r="G10" s="21">
        <v>42866</v>
      </c>
      <c r="H10" s="30">
        <v>45599.937314814815</v>
      </c>
      <c r="I10" s="32">
        <f>Table3[[#This Row],[fecha_ultimo_reporte]]-Table3[[#This Row],[inicio]]</f>
        <v>2733.9373148148152</v>
      </c>
      <c r="J10" s="20">
        <v>0</v>
      </c>
      <c r="L10" s="35"/>
    </row>
    <row r="11" spans="1:12" hidden="1" x14ac:dyDescent="0.25">
      <c r="A11" s="13">
        <v>77</v>
      </c>
      <c r="B11" s="9" t="s">
        <v>80</v>
      </c>
      <c r="C11" s="9" t="s">
        <v>307</v>
      </c>
      <c r="D11" s="7" t="s">
        <v>271</v>
      </c>
      <c r="E11" s="7">
        <v>-33.899500000000003</v>
      </c>
      <c r="F11" s="7">
        <v>-60.545200000000001</v>
      </c>
      <c r="G11" s="21">
        <v>45046</v>
      </c>
      <c r="H11" s="30">
        <v>45587.999826388892</v>
      </c>
      <c r="I11" s="32">
        <f>Table3[[#This Row],[fecha_ultimo_reporte]]-Table3[[#This Row],[inicio]]</f>
        <v>541.99982638889196</v>
      </c>
      <c r="J11" s="20">
        <v>0</v>
      </c>
      <c r="L11" s="35"/>
    </row>
    <row r="12" spans="1:12" hidden="1" x14ac:dyDescent="0.25">
      <c r="A12" s="13">
        <v>106</v>
      </c>
      <c r="B12" s="9" t="s">
        <v>109</v>
      </c>
      <c r="C12" s="9" t="s">
        <v>307</v>
      </c>
      <c r="D12" s="7" t="s">
        <v>270</v>
      </c>
      <c r="E12" s="7">
        <v>-33.107599999999998</v>
      </c>
      <c r="F12" s="7">
        <v>-60.552399999999999</v>
      </c>
      <c r="G12" s="21">
        <v>44798</v>
      </c>
      <c r="H12" s="30">
        <v>45599.927025462966</v>
      </c>
      <c r="I12" s="32">
        <f>Table3[[#This Row],[fecha_ultimo_reporte]]-Table3[[#This Row],[inicio]]</f>
        <v>801.92702546296641</v>
      </c>
      <c r="J12" s="20">
        <v>0</v>
      </c>
      <c r="L12" s="35"/>
    </row>
    <row r="13" spans="1:12" hidden="1" x14ac:dyDescent="0.25">
      <c r="A13" s="13">
        <v>75</v>
      </c>
      <c r="B13" s="9" t="s">
        <v>78</v>
      </c>
      <c r="C13" s="9" t="s">
        <v>307</v>
      </c>
      <c r="D13" s="7" t="s">
        <v>271</v>
      </c>
      <c r="E13" s="7">
        <v>-33.869999999999997</v>
      </c>
      <c r="F13" s="7">
        <v>-60.576300000000003</v>
      </c>
      <c r="G13" s="21">
        <v>44734</v>
      </c>
      <c r="H13" s="30">
        <v>45599.909699074073</v>
      </c>
      <c r="I13" s="32">
        <f>Table3[[#This Row],[fecha_ultimo_reporte]]-Table3[[#This Row],[inicio]]</f>
        <v>865.90969907407271</v>
      </c>
      <c r="J13" s="20">
        <v>0</v>
      </c>
      <c r="L13" s="35"/>
    </row>
    <row r="14" spans="1:12" hidden="1" x14ac:dyDescent="0.25">
      <c r="A14" s="13">
        <v>139</v>
      </c>
      <c r="B14" s="9" t="s">
        <v>138</v>
      </c>
      <c r="C14" s="9" t="s">
        <v>307</v>
      </c>
      <c r="D14" s="7" t="s">
        <v>270</v>
      </c>
      <c r="E14" s="7">
        <v>-33.025700000000001</v>
      </c>
      <c r="F14" s="7">
        <v>-60.622</v>
      </c>
      <c r="G14" s="21">
        <v>43612</v>
      </c>
      <c r="H14" s="30">
        <v>45599.944016203706</v>
      </c>
      <c r="I14" s="32">
        <f>Table3[[#This Row],[fecha_ultimo_reporte]]-Table3[[#This Row],[inicio]]</f>
        <v>1987.9440162037063</v>
      </c>
      <c r="J14" s="20">
        <v>0</v>
      </c>
      <c r="L14" s="35"/>
    </row>
    <row r="15" spans="1:12" hidden="1" x14ac:dyDescent="0.25">
      <c r="A15" s="13">
        <v>91</v>
      </c>
      <c r="B15" s="9" t="s">
        <v>94</v>
      </c>
      <c r="C15" s="9" t="s">
        <v>307</v>
      </c>
      <c r="D15" s="7" t="s">
        <v>270</v>
      </c>
      <c r="E15" s="7">
        <v>-32.948399999999999</v>
      </c>
      <c r="F15" s="7">
        <v>-60.631300000000003</v>
      </c>
      <c r="G15" s="21">
        <v>45007</v>
      </c>
      <c r="H15" s="30">
        <v>45599.916597222225</v>
      </c>
      <c r="I15" s="32">
        <f>Table3[[#This Row],[fecha_ultimo_reporte]]-Table3[[#This Row],[inicio]]</f>
        <v>592.91659722222539</v>
      </c>
      <c r="J15" s="20">
        <v>0</v>
      </c>
      <c r="L15" s="35"/>
    </row>
    <row r="16" spans="1:12" hidden="1" x14ac:dyDescent="0.25">
      <c r="A16" s="13">
        <v>108</v>
      </c>
      <c r="B16" s="9" t="s">
        <v>111</v>
      </c>
      <c r="C16" s="9" t="s">
        <v>307</v>
      </c>
      <c r="D16" s="7" t="s">
        <v>271</v>
      </c>
      <c r="E16" s="7">
        <v>-32.960500000000003</v>
      </c>
      <c r="F16" s="7">
        <v>-60.633400000000002</v>
      </c>
      <c r="G16" s="21">
        <v>42940</v>
      </c>
      <c r="H16" s="30">
        <v>45599.912800925929</v>
      </c>
      <c r="I16" s="32">
        <f>Table3[[#This Row],[fecha_ultimo_reporte]]-Table3[[#This Row],[inicio]]</f>
        <v>2659.9128009259293</v>
      </c>
      <c r="J16" s="20">
        <v>0</v>
      </c>
      <c r="L16" s="35"/>
    </row>
    <row r="17" spans="1:12" hidden="1" x14ac:dyDescent="0.25">
      <c r="A17" s="13">
        <v>102</v>
      </c>
      <c r="B17" s="9" t="s">
        <v>105</v>
      </c>
      <c r="C17" s="9" t="s">
        <v>307</v>
      </c>
      <c r="D17" s="7" t="s">
        <v>270</v>
      </c>
      <c r="E17" s="7">
        <v>-32.958100000000002</v>
      </c>
      <c r="F17" s="7">
        <v>-60.635800000000003</v>
      </c>
      <c r="G17" s="21">
        <v>44341</v>
      </c>
      <c r="H17" s="30">
        <v>45568.999976851854</v>
      </c>
      <c r="I17" s="32">
        <f>Table3[[#This Row],[fecha_ultimo_reporte]]-Table3[[#This Row],[inicio]]</f>
        <v>1227.9999768518537</v>
      </c>
      <c r="J17" s="20">
        <v>0</v>
      </c>
      <c r="L17" s="35"/>
    </row>
    <row r="18" spans="1:12" hidden="1" x14ac:dyDescent="0.25">
      <c r="A18" s="13">
        <v>109</v>
      </c>
      <c r="B18" s="9" t="s">
        <v>112</v>
      </c>
      <c r="C18" s="9" t="s">
        <v>307</v>
      </c>
      <c r="D18" s="7" t="s">
        <v>271</v>
      </c>
      <c r="E18" s="7">
        <v>-32.952199999999998</v>
      </c>
      <c r="F18" s="7">
        <v>-60.644599999999997</v>
      </c>
      <c r="G18" s="21">
        <v>43419</v>
      </c>
      <c r="H18" s="30">
        <v>45599.927071759259</v>
      </c>
      <c r="I18" s="32">
        <f>Table3[[#This Row],[fecha_ultimo_reporte]]-Table3[[#This Row],[inicio]]</f>
        <v>2180.927071759259</v>
      </c>
      <c r="J18" s="13">
        <v>0</v>
      </c>
      <c r="L18" s="35"/>
    </row>
    <row r="19" spans="1:12" hidden="1" x14ac:dyDescent="0.25">
      <c r="A19" s="13">
        <v>76</v>
      </c>
      <c r="B19" s="9" t="s">
        <v>79</v>
      </c>
      <c r="C19" s="9" t="s">
        <v>307</v>
      </c>
      <c r="D19" s="7" t="s">
        <v>271</v>
      </c>
      <c r="E19" s="7">
        <v>-33.914900000000003</v>
      </c>
      <c r="F19" s="7">
        <v>-60.6447</v>
      </c>
      <c r="G19" s="21">
        <v>45007</v>
      </c>
      <c r="H19" s="30">
        <v>45599.909687500003</v>
      </c>
      <c r="I19" s="32">
        <f>Table3[[#This Row],[fecha_ultimo_reporte]]-Table3[[#This Row],[inicio]]</f>
        <v>592.9096875000032</v>
      </c>
      <c r="J19" s="13">
        <v>0</v>
      </c>
      <c r="L19" s="35"/>
    </row>
    <row r="20" spans="1:12" hidden="1" x14ac:dyDescent="0.25">
      <c r="A20" s="13">
        <v>94</v>
      </c>
      <c r="B20" s="9" t="s">
        <v>97</v>
      </c>
      <c r="C20" s="9" t="s">
        <v>307</v>
      </c>
      <c r="D20" s="7" t="s">
        <v>270</v>
      </c>
      <c r="E20" s="7">
        <v>-32.937399999999997</v>
      </c>
      <c r="F20" s="7">
        <v>-60.645400000000002</v>
      </c>
      <c r="G20" s="21">
        <v>43650</v>
      </c>
      <c r="H20" s="30">
        <v>45599.919583333336</v>
      </c>
      <c r="I20" s="32">
        <f>Table3[[#This Row],[fecha_ultimo_reporte]]-Table3[[#This Row],[inicio]]</f>
        <v>1949.919583333336</v>
      </c>
      <c r="J20" s="20">
        <v>0</v>
      </c>
      <c r="L20" s="35"/>
    </row>
    <row r="21" spans="1:12" hidden="1" x14ac:dyDescent="0.25">
      <c r="A21" s="13">
        <v>74</v>
      </c>
      <c r="B21" s="9" t="s">
        <v>77</v>
      </c>
      <c r="C21" s="9" t="s">
        <v>307</v>
      </c>
      <c r="D21" s="7" t="s">
        <v>271</v>
      </c>
      <c r="E21" s="7">
        <v>-33.7654</v>
      </c>
      <c r="F21" s="7">
        <v>-60.6509</v>
      </c>
      <c r="G21" s="21">
        <v>43736</v>
      </c>
      <c r="H21" s="30">
        <v>45599.906354166669</v>
      </c>
      <c r="I21" s="32">
        <f>Table3[[#This Row],[fecha_ultimo_reporte]]-Table3[[#This Row],[inicio]]</f>
        <v>1863.9063541666692</v>
      </c>
      <c r="J21" s="20">
        <v>0</v>
      </c>
      <c r="L21" s="35"/>
    </row>
    <row r="22" spans="1:12" hidden="1" x14ac:dyDescent="0.25">
      <c r="A22" s="13">
        <v>133</v>
      </c>
      <c r="B22" s="9" t="s">
        <v>132</v>
      </c>
      <c r="C22" s="9" t="s">
        <v>307</v>
      </c>
      <c r="D22" s="7" t="s">
        <v>271</v>
      </c>
      <c r="E22" s="7">
        <v>-32.994700000000002</v>
      </c>
      <c r="F22" s="7">
        <v>-60.6511</v>
      </c>
      <c r="G22" s="21">
        <v>42403</v>
      </c>
      <c r="H22" s="30">
        <v>45599.940613425926</v>
      </c>
      <c r="I22" s="32">
        <f>Table3[[#This Row],[fecha_ultimo_reporte]]-Table3[[#This Row],[inicio]]</f>
        <v>3196.9406134259261</v>
      </c>
      <c r="J22" s="23">
        <v>0</v>
      </c>
      <c r="L22" s="35"/>
    </row>
    <row r="23" spans="1:12" hidden="1" x14ac:dyDescent="0.25">
      <c r="A23" s="13">
        <v>87</v>
      </c>
      <c r="B23" s="9" t="s">
        <v>90</v>
      </c>
      <c r="C23" s="9" t="s">
        <v>307</v>
      </c>
      <c r="D23" s="7" t="s">
        <v>270</v>
      </c>
      <c r="E23" s="7">
        <v>-32.933999999999997</v>
      </c>
      <c r="F23" s="7">
        <v>-60.661000000000001</v>
      </c>
      <c r="G23" s="21">
        <v>44828</v>
      </c>
      <c r="H23" s="30">
        <v>45599.916481481479</v>
      </c>
      <c r="I23" s="32">
        <f>Table3[[#This Row],[fecha_ultimo_reporte]]-Table3[[#This Row],[inicio]]</f>
        <v>771.91648148147942</v>
      </c>
      <c r="J23" s="23">
        <v>0</v>
      </c>
      <c r="L23" s="35"/>
    </row>
    <row r="24" spans="1:12" hidden="1" x14ac:dyDescent="0.25">
      <c r="A24" s="13">
        <v>96</v>
      </c>
      <c r="B24" s="9" t="s">
        <v>99</v>
      </c>
      <c r="C24" s="9" t="s">
        <v>307</v>
      </c>
      <c r="D24" s="7" t="s">
        <v>270</v>
      </c>
      <c r="E24" s="7">
        <v>-32.968600000000002</v>
      </c>
      <c r="F24" s="7">
        <v>-60.667299999999997</v>
      </c>
      <c r="G24" s="21">
        <v>43886</v>
      </c>
      <c r="H24" s="30">
        <v>45599.411747685182</v>
      </c>
      <c r="I24" s="32">
        <f>Table3[[#This Row],[fecha_ultimo_reporte]]-Table3[[#This Row],[inicio]]</f>
        <v>1713.4117476851825</v>
      </c>
      <c r="J24" s="23">
        <v>0</v>
      </c>
      <c r="L24" s="35"/>
    </row>
    <row r="25" spans="1:12" hidden="1" x14ac:dyDescent="0.25">
      <c r="A25" s="13">
        <v>89</v>
      </c>
      <c r="B25" s="9" t="s">
        <v>92</v>
      </c>
      <c r="C25" s="9" t="s">
        <v>307</v>
      </c>
      <c r="D25" s="7" t="s">
        <v>270</v>
      </c>
      <c r="E25" s="7">
        <v>-32.955300000000001</v>
      </c>
      <c r="F25" s="7">
        <v>-60.6693</v>
      </c>
      <c r="G25" s="21">
        <v>44916</v>
      </c>
      <c r="H25" s="30">
        <v>45510.999884259261</v>
      </c>
      <c r="I25" s="32">
        <f>Table3[[#This Row],[fecha_ultimo_reporte]]-Table3[[#This Row],[inicio]]</f>
        <v>594.99988425926131</v>
      </c>
      <c r="J25" s="23">
        <v>0</v>
      </c>
      <c r="L25" s="35"/>
    </row>
    <row r="26" spans="1:12" hidden="1" x14ac:dyDescent="0.25">
      <c r="A26" s="13">
        <v>95</v>
      </c>
      <c r="B26" s="9" t="s">
        <v>98</v>
      </c>
      <c r="C26" s="9" t="s">
        <v>307</v>
      </c>
      <c r="D26" s="7" t="s">
        <v>270</v>
      </c>
      <c r="E26" s="7">
        <v>-32.912700000000001</v>
      </c>
      <c r="F26" s="7">
        <v>-60.687899999999999</v>
      </c>
      <c r="G26" s="21">
        <v>43729</v>
      </c>
      <c r="H26" s="30">
        <v>45599.920104166667</v>
      </c>
      <c r="I26" s="32">
        <f>Table3[[#This Row],[fecha_ultimo_reporte]]-Table3[[#This Row],[inicio]]</f>
        <v>1870.9201041666674</v>
      </c>
      <c r="J26" s="23">
        <v>0</v>
      </c>
      <c r="L26" s="35"/>
    </row>
    <row r="27" spans="1:12" hidden="1" x14ac:dyDescent="0.25">
      <c r="A27" s="13">
        <v>104</v>
      </c>
      <c r="B27" s="9" t="s">
        <v>107</v>
      </c>
      <c r="C27" s="9" t="s">
        <v>307</v>
      </c>
      <c r="D27" s="7" t="s">
        <v>270</v>
      </c>
      <c r="E27" s="7">
        <v>-32.890500000000003</v>
      </c>
      <c r="F27" s="7">
        <v>-60.689700000000002</v>
      </c>
      <c r="G27" s="21">
        <v>44620</v>
      </c>
      <c r="H27" s="30">
        <v>45283.999884259261</v>
      </c>
      <c r="I27" s="32">
        <f>Table3[[#This Row],[fecha_ultimo_reporte]]-Table3[[#This Row],[inicio]]</f>
        <v>663.99988425926131</v>
      </c>
      <c r="J27" s="23">
        <v>0</v>
      </c>
      <c r="L27" s="35"/>
    </row>
    <row r="28" spans="1:12" hidden="1" x14ac:dyDescent="0.25">
      <c r="A28" s="13">
        <v>121</v>
      </c>
      <c r="B28" s="9" t="s">
        <v>4</v>
      </c>
      <c r="C28" s="9" t="s">
        <v>307</v>
      </c>
      <c r="D28" s="7" t="s">
        <v>271</v>
      </c>
      <c r="E28" s="7">
        <v>-32.819699999999997</v>
      </c>
      <c r="F28" s="7">
        <v>-60.705500000000001</v>
      </c>
      <c r="G28" s="21">
        <v>43245</v>
      </c>
      <c r="H28" s="30">
        <v>45599.933263888888</v>
      </c>
      <c r="I28" s="32">
        <f>Table3[[#This Row],[fecha_ultimo_reporte]]-Table3[[#This Row],[inicio]]</f>
        <v>2354.9332638888882</v>
      </c>
      <c r="J28" s="23">
        <v>0</v>
      </c>
      <c r="L28" s="35"/>
    </row>
    <row r="29" spans="1:12" hidden="1" x14ac:dyDescent="0.25">
      <c r="A29" s="13">
        <v>98</v>
      </c>
      <c r="B29" s="9" t="s">
        <v>101</v>
      </c>
      <c r="C29" s="9" t="s">
        <v>307</v>
      </c>
      <c r="D29" s="7" t="s">
        <v>270</v>
      </c>
      <c r="E29" s="7">
        <v>-32.860100000000003</v>
      </c>
      <c r="F29" s="7">
        <v>-60.706499999999998</v>
      </c>
      <c r="G29" s="21">
        <v>44082</v>
      </c>
      <c r="H29" s="30">
        <v>45599.919976851852</v>
      </c>
      <c r="I29" s="32">
        <f>Table3[[#This Row],[fecha_ultimo_reporte]]-Table3[[#This Row],[inicio]]</f>
        <v>1517.919976851852</v>
      </c>
      <c r="J29" s="23">
        <v>0</v>
      </c>
      <c r="L29" s="35"/>
    </row>
    <row r="30" spans="1:12" hidden="1" x14ac:dyDescent="0.25">
      <c r="A30" s="13">
        <v>90</v>
      </c>
      <c r="B30" s="9" t="s">
        <v>93</v>
      </c>
      <c r="C30" s="9" t="s">
        <v>307</v>
      </c>
      <c r="D30" s="7" t="s">
        <v>270</v>
      </c>
      <c r="E30" s="7">
        <v>-32.9178</v>
      </c>
      <c r="F30" s="7">
        <v>-60.714399999999998</v>
      </c>
      <c r="G30" s="21">
        <v>45004</v>
      </c>
      <c r="H30" s="30">
        <v>45599.91646990741</v>
      </c>
      <c r="I30" s="32">
        <f>Table3[[#This Row],[fecha_ultimo_reporte]]-Table3[[#This Row],[inicio]]</f>
        <v>595.91646990740992</v>
      </c>
      <c r="J30" s="23">
        <v>0</v>
      </c>
      <c r="L30" s="35"/>
    </row>
    <row r="31" spans="1:12" hidden="1" x14ac:dyDescent="0.25">
      <c r="A31" s="13">
        <v>134</v>
      </c>
      <c r="B31" s="9" t="s">
        <v>133</v>
      </c>
      <c r="C31" s="9" t="s">
        <v>307</v>
      </c>
      <c r="D31" s="7" t="s">
        <v>270</v>
      </c>
      <c r="E31" s="7">
        <v>-33.476100000000002</v>
      </c>
      <c r="F31" s="7">
        <v>-60.716099999999997</v>
      </c>
      <c r="G31" s="21">
        <v>44859</v>
      </c>
      <c r="H31" s="30">
        <v>45599.940868055557</v>
      </c>
      <c r="I31" s="32">
        <f>Table3[[#This Row],[fecha_ultimo_reporte]]-Table3[[#This Row],[inicio]]</f>
        <v>740.94086805555708</v>
      </c>
      <c r="J31" s="23">
        <v>0</v>
      </c>
      <c r="L31" s="35"/>
    </row>
    <row r="32" spans="1:12" hidden="1" x14ac:dyDescent="0.25">
      <c r="A32" s="13">
        <v>103</v>
      </c>
      <c r="B32" s="9" t="s">
        <v>106</v>
      </c>
      <c r="C32" s="9" t="s">
        <v>307</v>
      </c>
      <c r="D32" s="7" t="s">
        <v>270</v>
      </c>
      <c r="E32" s="7">
        <v>-32.933199999999999</v>
      </c>
      <c r="F32" s="7">
        <v>-60.717399999999998</v>
      </c>
      <c r="G32" s="21">
        <v>44598</v>
      </c>
      <c r="H32" s="30">
        <v>45599.923576388886</v>
      </c>
      <c r="I32" s="32">
        <f>Table3[[#This Row],[fecha_ultimo_reporte]]-Table3[[#This Row],[inicio]]</f>
        <v>1001.9235763888864</v>
      </c>
      <c r="J32" s="23">
        <v>0</v>
      </c>
      <c r="L32" s="35"/>
    </row>
    <row r="33" spans="1:12" hidden="1" x14ac:dyDescent="0.25">
      <c r="A33" s="13">
        <v>21</v>
      </c>
      <c r="B33" s="9" t="s">
        <v>24</v>
      </c>
      <c r="C33" s="9" t="s">
        <v>307</v>
      </c>
      <c r="D33" s="7" t="s">
        <v>271</v>
      </c>
      <c r="E33" s="7">
        <v>-33.356400000000001</v>
      </c>
      <c r="F33" s="7">
        <v>-60.724499999999999</v>
      </c>
      <c r="G33" s="21">
        <v>42826</v>
      </c>
      <c r="H33" s="30">
        <v>45599.880543981482</v>
      </c>
      <c r="I33" s="32">
        <f>Table3[[#This Row],[fecha_ultimo_reporte]]-Table3[[#This Row],[inicio]]</f>
        <v>2773.8805439814823</v>
      </c>
      <c r="J33" s="23">
        <v>0</v>
      </c>
      <c r="L33" s="35"/>
    </row>
    <row r="34" spans="1:12" hidden="1" x14ac:dyDescent="0.25">
      <c r="A34" s="13">
        <v>78</v>
      </c>
      <c r="B34" s="9" t="s">
        <v>81</v>
      </c>
      <c r="C34" s="9" t="s">
        <v>307</v>
      </c>
      <c r="D34" s="7" t="s">
        <v>271</v>
      </c>
      <c r="E34" s="7">
        <v>-33.860599999999998</v>
      </c>
      <c r="F34" s="7">
        <v>-60.726900000000001</v>
      </c>
      <c r="G34" s="21">
        <v>45060</v>
      </c>
      <c r="H34" s="30">
        <v>45599.913078703707</v>
      </c>
      <c r="I34" s="32">
        <f>Table3[[#This Row],[fecha_ultimo_reporte]]-Table3[[#This Row],[inicio]]</f>
        <v>539.91307870370656</v>
      </c>
      <c r="J34" s="23">
        <v>0</v>
      </c>
      <c r="L34" s="35"/>
    </row>
    <row r="35" spans="1:12" hidden="1" x14ac:dyDescent="0.25">
      <c r="A35" s="13">
        <v>79</v>
      </c>
      <c r="B35" s="9" t="s">
        <v>82</v>
      </c>
      <c r="C35" s="9" t="s">
        <v>307</v>
      </c>
      <c r="D35" s="7" t="s">
        <v>271</v>
      </c>
      <c r="E35" s="7">
        <v>-33.9514</v>
      </c>
      <c r="F35" s="7">
        <v>-60.733699999999999</v>
      </c>
      <c r="G35" s="21">
        <v>43349</v>
      </c>
      <c r="H35" s="30">
        <v>45599.912962962961</v>
      </c>
      <c r="I35" s="32">
        <f>Table3[[#This Row],[fecha_ultimo_reporte]]-Table3[[#This Row],[inicio]]</f>
        <v>2250.9129629629606</v>
      </c>
      <c r="J35" s="23">
        <v>0</v>
      </c>
      <c r="L35" s="35"/>
    </row>
    <row r="36" spans="1:12" hidden="1" x14ac:dyDescent="0.25">
      <c r="A36" s="13">
        <v>97</v>
      </c>
      <c r="B36" s="9" t="s">
        <v>100</v>
      </c>
      <c r="C36" s="9" t="s">
        <v>307</v>
      </c>
      <c r="D36" s="7" t="s">
        <v>270</v>
      </c>
      <c r="E36" s="7">
        <v>-32.876399999999997</v>
      </c>
      <c r="F36" s="7">
        <v>-60.734999999999999</v>
      </c>
      <c r="G36" s="21">
        <v>43999</v>
      </c>
      <c r="H36" s="30">
        <v>45599.920057870368</v>
      </c>
      <c r="I36" s="32">
        <f>Table3[[#This Row],[fecha_ultimo_reporte]]-Table3[[#This Row],[inicio]]</f>
        <v>1600.9200578703676</v>
      </c>
      <c r="J36" s="23">
        <v>0</v>
      </c>
      <c r="L36" s="35"/>
    </row>
    <row r="37" spans="1:12" hidden="1" x14ac:dyDescent="0.25">
      <c r="A37" s="13">
        <v>120</v>
      </c>
      <c r="B37" s="9" t="s">
        <v>3</v>
      </c>
      <c r="C37" s="9" t="s">
        <v>307</v>
      </c>
      <c r="D37" s="7" t="s">
        <v>270</v>
      </c>
      <c r="E37" s="7">
        <v>-32.745399999999997</v>
      </c>
      <c r="F37" s="7">
        <v>-60.7453</v>
      </c>
      <c r="G37" s="21">
        <v>44783</v>
      </c>
      <c r="H37" s="30">
        <v>45599.933796296296</v>
      </c>
      <c r="I37" s="32">
        <f>Table3[[#This Row],[fecha_ultimo_reporte]]-Table3[[#This Row],[inicio]]</f>
        <v>816.93379629629635</v>
      </c>
      <c r="J37" s="23">
        <v>0</v>
      </c>
      <c r="L37" s="35"/>
    </row>
    <row r="38" spans="1:12" hidden="1" x14ac:dyDescent="0.25">
      <c r="A38" s="13">
        <v>141</v>
      </c>
      <c r="B38" s="9" t="s">
        <v>141</v>
      </c>
      <c r="C38" s="9" t="s">
        <v>307</v>
      </c>
      <c r="D38" s="7" t="s">
        <v>270</v>
      </c>
      <c r="E38" s="7">
        <v>-32.997500000000002</v>
      </c>
      <c r="F38" s="7">
        <v>-60.768000000000001</v>
      </c>
      <c r="G38" s="21">
        <v>45306</v>
      </c>
      <c r="H38" s="30">
        <v>45599.943749999999</v>
      </c>
      <c r="I38" s="32">
        <f>Table3[[#This Row],[fecha_ultimo_reporte]]-Table3[[#This Row],[inicio]]</f>
        <v>293.94374999999854</v>
      </c>
      <c r="J38" s="23">
        <v>1</v>
      </c>
      <c r="L38" s="35"/>
    </row>
    <row r="39" spans="1:12" hidden="1" x14ac:dyDescent="0.25">
      <c r="A39" s="13">
        <v>119</v>
      </c>
      <c r="B39" s="9" t="s">
        <v>2</v>
      </c>
      <c r="C39" s="9" t="s">
        <v>307</v>
      </c>
      <c r="D39" s="7" t="s">
        <v>270</v>
      </c>
      <c r="E39" s="7">
        <v>-32.773000000000003</v>
      </c>
      <c r="F39" s="7">
        <v>-60.787399999999998</v>
      </c>
      <c r="G39" s="21">
        <v>44414</v>
      </c>
      <c r="H39" s="30">
        <v>45400.874641203707</v>
      </c>
      <c r="I39" s="32">
        <f>Table3[[#This Row],[fecha_ultimo_reporte]]-Table3[[#This Row],[inicio]]</f>
        <v>986.87464120370714</v>
      </c>
      <c r="J39" s="23">
        <v>0</v>
      </c>
      <c r="L39" s="35"/>
    </row>
    <row r="40" spans="1:12" hidden="1" x14ac:dyDescent="0.25">
      <c r="A40" s="13">
        <v>88</v>
      </c>
      <c r="B40" s="9" t="s">
        <v>91</v>
      </c>
      <c r="C40" s="9" t="s">
        <v>307</v>
      </c>
      <c r="D40" s="7" t="s">
        <v>270</v>
      </c>
      <c r="E40" s="7">
        <v>-32.923400000000001</v>
      </c>
      <c r="F40" s="7">
        <v>-60.787500000000001</v>
      </c>
      <c r="G40" s="21">
        <v>44844</v>
      </c>
      <c r="H40" s="30">
        <v>45599.916643518518</v>
      </c>
      <c r="I40" s="32">
        <f>Table3[[#This Row],[fecha_ultimo_reporte]]-Table3[[#This Row],[inicio]]</f>
        <v>755.91664351851796</v>
      </c>
      <c r="J40" s="23">
        <v>0</v>
      </c>
      <c r="L40" s="35"/>
    </row>
    <row r="41" spans="1:12" hidden="1" x14ac:dyDescent="0.25">
      <c r="A41" s="13">
        <v>93</v>
      </c>
      <c r="B41" s="9" t="s">
        <v>96</v>
      </c>
      <c r="C41" s="9" t="s">
        <v>307</v>
      </c>
      <c r="D41" s="7" t="s">
        <v>270</v>
      </c>
      <c r="E41" s="7">
        <v>-32.930100000000003</v>
      </c>
      <c r="F41" s="7">
        <v>-60.8048</v>
      </c>
      <c r="G41" s="21">
        <v>43568</v>
      </c>
      <c r="H41" s="30">
        <v>45599.919108796297</v>
      </c>
      <c r="I41" s="32">
        <f>Table3[[#This Row],[fecha_ultimo_reporte]]-Table3[[#This Row],[inicio]]</f>
        <v>2031.9191087962972</v>
      </c>
      <c r="J41" s="23">
        <v>0</v>
      </c>
      <c r="L41" s="35"/>
    </row>
    <row r="42" spans="1:12" hidden="1" x14ac:dyDescent="0.25">
      <c r="A42" s="13">
        <v>100</v>
      </c>
      <c r="B42" s="9" t="s">
        <v>103</v>
      </c>
      <c r="C42" s="9" t="s">
        <v>307</v>
      </c>
      <c r="D42" s="7" t="s">
        <v>270</v>
      </c>
      <c r="E42" s="7">
        <v>-32.934399999999997</v>
      </c>
      <c r="F42" s="7">
        <v>-60.809199999999997</v>
      </c>
      <c r="G42" s="21">
        <v>44156</v>
      </c>
      <c r="H42" s="30">
        <v>45599.923506944448</v>
      </c>
      <c r="I42" s="32">
        <f>Table3[[#This Row],[fecha_ultimo_reporte]]-Table3[[#This Row],[inicio]]</f>
        <v>1443.9235069444476</v>
      </c>
      <c r="J42" s="23">
        <v>0</v>
      </c>
      <c r="L42" s="35"/>
    </row>
    <row r="43" spans="1:12" hidden="1" x14ac:dyDescent="0.25">
      <c r="A43" s="13">
        <v>101</v>
      </c>
      <c r="B43" s="9" t="s">
        <v>104</v>
      </c>
      <c r="C43" s="9" t="s">
        <v>307</v>
      </c>
      <c r="D43" s="7" t="s">
        <v>270</v>
      </c>
      <c r="E43" s="7">
        <v>-32.917900000000003</v>
      </c>
      <c r="F43" s="7">
        <v>-60.809600000000003</v>
      </c>
      <c r="G43" s="21">
        <v>44275</v>
      </c>
      <c r="H43" s="30">
        <v>45463.999884259261</v>
      </c>
      <c r="I43" s="32">
        <f>Table3[[#This Row],[fecha_ultimo_reporte]]-Table3[[#This Row],[inicio]]</f>
        <v>1188.9998842592613</v>
      </c>
      <c r="J43" s="23">
        <v>0</v>
      </c>
      <c r="L43" s="35"/>
    </row>
    <row r="44" spans="1:12" hidden="1" x14ac:dyDescent="0.25">
      <c r="A44" s="13">
        <v>105</v>
      </c>
      <c r="B44" s="9" t="s">
        <v>108</v>
      </c>
      <c r="C44" s="9" t="s">
        <v>307</v>
      </c>
      <c r="D44" s="7" t="s">
        <v>270</v>
      </c>
      <c r="E44" s="7">
        <v>-32.917299999999997</v>
      </c>
      <c r="F44" s="7">
        <v>-60.811300000000003</v>
      </c>
      <c r="G44" s="21">
        <v>44680</v>
      </c>
      <c r="H44" s="30">
        <v>45599.926921296297</v>
      </c>
      <c r="I44" s="32">
        <f>Table3[[#This Row],[fecha_ultimo_reporte]]-Table3[[#This Row],[inicio]]</f>
        <v>919.92692129629722</v>
      </c>
      <c r="J44" s="23">
        <v>0</v>
      </c>
      <c r="L44" s="35"/>
    </row>
    <row r="45" spans="1:12" hidden="1" x14ac:dyDescent="0.25">
      <c r="A45" s="13">
        <v>99</v>
      </c>
      <c r="B45" s="9" t="s">
        <v>102</v>
      </c>
      <c r="C45" s="9" t="s">
        <v>307</v>
      </c>
      <c r="D45" s="7" t="s">
        <v>270</v>
      </c>
      <c r="E45" s="7">
        <v>-32.927300000000002</v>
      </c>
      <c r="F45" s="7">
        <v>-60.814100000000003</v>
      </c>
      <c r="G45" s="21">
        <v>44129</v>
      </c>
      <c r="H45" s="30">
        <v>45599.923449074071</v>
      </c>
      <c r="I45" s="32">
        <f>Table3[[#This Row],[fecha_ultimo_reporte]]-Table3[[#This Row],[inicio]]</f>
        <v>1470.923449074071</v>
      </c>
      <c r="J45" s="24">
        <v>0</v>
      </c>
      <c r="L45" s="35"/>
    </row>
    <row r="46" spans="1:12" hidden="1" x14ac:dyDescent="0.25">
      <c r="A46" s="13">
        <v>31</v>
      </c>
      <c r="B46" s="9" t="s">
        <v>34</v>
      </c>
      <c r="C46" s="9" t="s">
        <v>307</v>
      </c>
      <c r="D46" s="7" t="s">
        <v>270</v>
      </c>
      <c r="E46" s="7">
        <v>-32.933999999999997</v>
      </c>
      <c r="F46" s="7">
        <v>-60.83</v>
      </c>
      <c r="G46" s="21">
        <v>44918</v>
      </c>
      <c r="H46" s="30">
        <v>45599.888854166667</v>
      </c>
      <c r="I46" s="32">
        <f>Table3[[#This Row],[fecha_ultimo_reporte]]-Table3[[#This Row],[inicio]]</f>
        <v>681.88885416666744</v>
      </c>
      <c r="J46" s="24">
        <v>0</v>
      </c>
      <c r="L46" s="35"/>
    </row>
    <row r="47" spans="1:12" hidden="1" x14ac:dyDescent="0.25">
      <c r="A47" s="13">
        <v>122</v>
      </c>
      <c r="B47" s="9" t="s">
        <v>0</v>
      </c>
      <c r="C47" s="9" t="s">
        <v>307</v>
      </c>
      <c r="D47" s="7" t="s">
        <v>271</v>
      </c>
      <c r="E47" s="7">
        <v>-32.883299999999998</v>
      </c>
      <c r="F47" s="7">
        <v>-61.033299999999997</v>
      </c>
      <c r="G47" s="21">
        <v>43329</v>
      </c>
      <c r="H47" s="30">
        <v>45599.933877314812</v>
      </c>
      <c r="I47" s="32">
        <f>Table3[[#This Row],[fecha_ultimo_reporte]]-Table3[[#This Row],[inicio]]</f>
        <v>2270.933877314812</v>
      </c>
      <c r="J47" s="24">
        <v>0</v>
      </c>
      <c r="L47" s="35"/>
    </row>
    <row r="48" spans="1:12" hidden="1" x14ac:dyDescent="0.25">
      <c r="A48" s="13">
        <v>18</v>
      </c>
      <c r="B48" s="9" t="s">
        <v>21</v>
      </c>
      <c r="C48" s="9" t="s">
        <v>307</v>
      </c>
      <c r="D48" s="7" t="s">
        <v>270</v>
      </c>
      <c r="E48" s="7">
        <v>-33.1235</v>
      </c>
      <c r="F48" s="7">
        <v>-61.0871</v>
      </c>
      <c r="G48" s="21">
        <v>44923</v>
      </c>
      <c r="H48" s="30">
        <v>45599.881712962961</v>
      </c>
      <c r="I48" s="32">
        <f>Table3[[#This Row],[fecha_ultimo_reporte]]-Table3[[#This Row],[inicio]]</f>
        <v>676.88171296296059</v>
      </c>
      <c r="J48" s="24">
        <v>0</v>
      </c>
      <c r="L48" s="35"/>
    </row>
    <row r="49" spans="1:12" hidden="1" x14ac:dyDescent="0.25">
      <c r="A49" s="13">
        <v>19</v>
      </c>
      <c r="B49" s="9" t="s">
        <v>22</v>
      </c>
      <c r="C49" s="9" t="s">
        <v>307</v>
      </c>
      <c r="D49" s="7" t="s">
        <v>271</v>
      </c>
      <c r="E49" s="7">
        <v>-33.897100000000002</v>
      </c>
      <c r="F49" s="7">
        <v>-61.108899999999998</v>
      </c>
      <c r="G49" s="21">
        <v>42736</v>
      </c>
      <c r="H49" s="30">
        <v>45599.881898148145</v>
      </c>
      <c r="I49" s="32">
        <f>Table3[[#This Row],[fecha_ultimo_reporte]]-Table3[[#This Row],[inicio]]</f>
        <v>2863.8818981481454</v>
      </c>
      <c r="J49" s="24">
        <v>0</v>
      </c>
      <c r="L49" s="35"/>
    </row>
    <row r="50" spans="1:12" hidden="1" x14ac:dyDescent="0.25">
      <c r="A50" s="13">
        <v>22</v>
      </c>
      <c r="B50" s="9" t="s">
        <v>25</v>
      </c>
      <c r="C50" s="9" t="s">
        <v>307</v>
      </c>
      <c r="D50" s="7" t="s">
        <v>271</v>
      </c>
      <c r="E50" s="7">
        <v>-33.5383</v>
      </c>
      <c r="F50" s="7">
        <v>-61.115600000000001</v>
      </c>
      <c r="G50" s="21">
        <v>42833</v>
      </c>
      <c r="H50" s="30">
        <v>45360.991597222222</v>
      </c>
      <c r="I50" s="32">
        <f>Table3[[#This Row],[fecha_ultimo_reporte]]-Table3[[#This Row],[inicio]]</f>
        <v>2527.9915972222225</v>
      </c>
      <c r="J50" s="24">
        <v>0</v>
      </c>
      <c r="L50" s="35"/>
    </row>
    <row r="51" spans="1:12" hidden="1" x14ac:dyDescent="0.25">
      <c r="A51" s="13">
        <v>12</v>
      </c>
      <c r="B51" s="9" t="s">
        <v>1</v>
      </c>
      <c r="C51" s="9" t="s">
        <v>307</v>
      </c>
      <c r="D51" s="7" t="s">
        <v>270</v>
      </c>
      <c r="E51" s="7">
        <v>-33.0443</v>
      </c>
      <c r="F51" s="7">
        <v>-61.166800000000002</v>
      </c>
      <c r="G51" s="21">
        <v>43827</v>
      </c>
      <c r="H51" s="30">
        <v>45599.878437500003</v>
      </c>
      <c r="I51" s="32">
        <f>Table3[[#This Row],[fecha_ultimo_reporte]]-Table3[[#This Row],[inicio]]</f>
        <v>1772.8784375000032</v>
      </c>
      <c r="J51" s="24">
        <v>0</v>
      </c>
      <c r="L51" s="35"/>
    </row>
    <row r="52" spans="1:12" hidden="1" x14ac:dyDescent="0.25">
      <c r="A52" s="13">
        <v>51</v>
      </c>
      <c r="B52" s="9" t="s">
        <v>54</v>
      </c>
      <c r="C52" s="9" t="s">
        <v>307</v>
      </c>
      <c r="D52" s="7" t="s">
        <v>271</v>
      </c>
      <c r="E52" s="7">
        <v>-32.706499999999998</v>
      </c>
      <c r="F52" s="7">
        <v>-61.1676</v>
      </c>
      <c r="G52" s="21">
        <v>42736</v>
      </c>
      <c r="H52" s="30">
        <v>45599.898344907408</v>
      </c>
      <c r="I52" s="32">
        <f>Table3[[#This Row],[fecha_ultimo_reporte]]-Table3[[#This Row],[inicio]]</f>
        <v>2863.8983449074076</v>
      </c>
      <c r="J52" s="24">
        <v>0</v>
      </c>
      <c r="L52" s="35"/>
    </row>
    <row r="53" spans="1:12" hidden="1" x14ac:dyDescent="0.25">
      <c r="A53" s="13">
        <v>142</v>
      </c>
      <c r="B53" s="9" t="s">
        <v>140</v>
      </c>
      <c r="C53" s="9" t="s">
        <v>307</v>
      </c>
      <c r="D53" s="7" t="s">
        <v>270</v>
      </c>
      <c r="E53" s="7">
        <v>-33.048999999999999</v>
      </c>
      <c r="F53" s="7">
        <v>-61.168100000000003</v>
      </c>
      <c r="G53" s="21">
        <v>44819</v>
      </c>
      <c r="H53" s="30">
        <v>45599.944247685184</v>
      </c>
      <c r="I53" s="32">
        <f>Table3[[#This Row],[fecha_ultimo_reporte]]-Table3[[#This Row],[inicio]]</f>
        <v>780.94424768518365</v>
      </c>
      <c r="J53" s="24">
        <v>0</v>
      </c>
      <c r="L53" s="35"/>
    </row>
    <row r="54" spans="1:12" hidden="1" x14ac:dyDescent="0.25">
      <c r="A54" s="13">
        <v>49</v>
      </c>
      <c r="B54" s="9" t="s">
        <v>52</v>
      </c>
      <c r="C54" s="9" t="s">
        <v>307</v>
      </c>
      <c r="D54" s="7" t="s">
        <v>270</v>
      </c>
      <c r="E54" s="7">
        <v>-32.590600000000002</v>
      </c>
      <c r="F54" s="7">
        <v>-61.1708</v>
      </c>
      <c r="G54" s="21">
        <v>43982</v>
      </c>
      <c r="H54" s="30">
        <v>45599.89571759259</v>
      </c>
      <c r="I54" s="32">
        <f>Table3[[#This Row],[fecha_ultimo_reporte]]-Table3[[#This Row],[inicio]]</f>
        <v>1617.8957175925898</v>
      </c>
      <c r="J54" s="24">
        <v>0</v>
      </c>
      <c r="L54" s="35"/>
    </row>
    <row r="55" spans="1:12" hidden="1" x14ac:dyDescent="0.25">
      <c r="A55" s="13">
        <v>6</v>
      </c>
      <c r="B55" s="9" t="s">
        <v>10</v>
      </c>
      <c r="C55" s="9" t="s">
        <v>307</v>
      </c>
      <c r="D55" s="7" t="s">
        <v>270</v>
      </c>
      <c r="E55" s="7">
        <v>-33.368699999999997</v>
      </c>
      <c r="F55" s="7">
        <v>-61.1813</v>
      </c>
      <c r="G55" s="21">
        <v>44943</v>
      </c>
      <c r="H55" s="30">
        <v>45599.874988425923</v>
      </c>
      <c r="I55" s="32">
        <f>Table3[[#This Row],[fecha_ultimo_reporte]]-Table3[[#This Row],[inicio]]</f>
        <v>656.87498842592322</v>
      </c>
      <c r="J55" s="24">
        <v>0</v>
      </c>
      <c r="L55" s="35"/>
    </row>
    <row r="56" spans="1:12" hidden="1" x14ac:dyDescent="0.25">
      <c r="A56" s="13">
        <v>132</v>
      </c>
      <c r="B56" s="9" t="s">
        <v>131</v>
      </c>
      <c r="C56" s="9" t="s">
        <v>307</v>
      </c>
      <c r="D56" s="7" t="s">
        <v>271</v>
      </c>
      <c r="E56" s="7">
        <v>-33.298099999999998</v>
      </c>
      <c r="F56" s="7">
        <v>-61.184800000000003</v>
      </c>
      <c r="G56" s="21">
        <v>41674</v>
      </c>
      <c r="H56" s="30">
        <v>45599.938460648147</v>
      </c>
      <c r="I56" s="32">
        <f>Table3[[#This Row],[fecha_ultimo_reporte]]-Table3[[#This Row],[inicio]]</f>
        <v>3925.9384606481472</v>
      </c>
      <c r="J56" s="24">
        <v>0</v>
      </c>
      <c r="L56" s="35"/>
    </row>
    <row r="57" spans="1:12" hidden="1" x14ac:dyDescent="0.25">
      <c r="A57" s="13">
        <v>143</v>
      </c>
      <c r="B57" s="9" t="s">
        <v>142</v>
      </c>
      <c r="C57" s="9" t="s">
        <v>307</v>
      </c>
      <c r="D57" s="7" t="s">
        <v>270</v>
      </c>
      <c r="E57" s="7">
        <v>-33.372500000000002</v>
      </c>
      <c r="F57" s="7">
        <v>-61.186999999999998</v>
      </c>
      <c r="G57" s="21">
        <v>44358</v>
      </c>
      <c r="H57" s="30">
        <v>45599.94189814815</v>
      </c>
      <c r="I57" s="32">
        <f>Table3[[#This Row],[fecha_ultimo_reporte]]-Table3[[#This Row],[inicio]]</f>
        <v>1241.9418981481504</v>
      </c>
      <c r="J57" s="24">
        <v>0</v>
      </c>
      <c r="L57" s="35"/>
    </row>
    <row r="58" spans="1:12" hidden="1" x14ac:dyDescent="0.25">
      <c r="A58" s="13">
        <v>16</v>
      </c>
      <c r="B58" s="9" t="s">
        <v>19</v>
      </c>
      <c r="C58" s="9" t="s">
        <v>307</v>
      </c>
      <c r="D58" s="7" t="s">
        <v>270</v>
      </c>
      <c r="E58" s="7">
        <v>-33.058100000000003</v>
      </c>
      <c r="F58" s="7">
        <v>-61.189500000000002</v>
      </c>
      <c r="G58" s="21">
        <v>44738</v>
      </c>
      <c r="H58" s="30">
        <v>45599.875</v>
      </c>
      <c r="I58" s="32">
        <f>Table3[[#This Row],[fecha_ultimo_reporte]]-Table3[[#This Row],[inicio]]</f>
        <v>861.875</v>
      </c>
      <c r="J58" s="24">
        <v>0</v>
      </c>
      <c r="L58" s="35"/>
    </row>
    <row r="59" spans="1:12" hidden="1" x14ac:dyDescent="0.25">
      <c r="A59" s="13">
        <v>7</v>
      </c>
      <c r="B59" s="9" t="s">
        <v>11</v>
      </c>
      <c r="C59" s="9" t="s">
        <v>307</v>
      </c>
      <c r="D59" s="7" t="s">
        <v>270</v>
      </c>
      <c r="E59" s="7">
        <v>-32.7149</v>
      </c>
      <c r="F59" s="7">
        <v>-61.227600000000002</v>
      </c>
      <c r="G59" s="21">
        <v>45124</v>
      </c>
      <c r="H59" s="30">
        <v>45599.8749537037</v>
      </c>
      <c r="I59" s="32">
        <f>Table3[[#This Row],[fecha_ultimo_reporte]]-Table3[[#This Row],[inicio]]</f>
        <v>475.87495370370016</v>
      </c>
      <c r="J59" s="24">
        <v>0</v>
      </c>
      <c r="L59" s="35"/>
    </row>
    <row r="60" spans="1:12" hidden="1" x14ac:dyDescent="0.25">
      <c r="A60" s="13">
        <v>66</v>
      </c>
      <c r="B60" s="9" t="s">
        <v>69</v>
      </c>
      <c r="C60" s="9" t="s">
        <v>307</v>
      </c>
      <c r="D60" s="7" t="s">
        <v>271</v>
      </c>
      <c r="E60" s="7">
        <v>-34.5304</v>
      </c>
      <c r="F60" s="7">
        <v>-61.237900000000003</v>
      </c>
      <c r="G60" s="21">
        <v>44916</v>
      </c>
      <c r="H60" s="30">
        <v>45599.906064814815</v>
      </c>
      <c r="I60" s="32">
        <f>Table3[[#This Row],[fecha_ultimo_reporte]]-Table3[[#This Row],[inicio]]</f>
        <v>683.90606481481518</v>
      </c>
      <c r="J60" s="24">
        <v>0</v>
      </c>
      <c r="L60" s="35"/>
    </row>
    <row r="61" spans="1:12" hidden="1" x14ac:dyDescent="0.25">
      <c r="A61" s="13">
        <v>114</v>
      </c>
      <c r="B61" s="9" t="s">
        <v>117</v>
      </c>
      <c r="C61" s="9" t="s">
        <v>307</v>
      </c>
      <c r="D61" s="7" t="s">
        <v>270</v>
      </c>
      <c r="E61" s="7">
        <v>-33.147199999999998</v>
      </c>
      <c r="F61" s="7">
        <v>-61.277700000000003</v>
      </c>
      <c r="G61" s="21">
        <v>45153</v>
      </c>
      <c r="H61" s="30">
        <v>45599.93041666667</v>
      </c>
      <c r="I61" s="32">
        <f>Table3[[#This Row],[fecha_ultimo_reporte]]-Table3[[#This Row],[inicio]]</f>
        <v>446.93041666666977</v>
      </c>
      <c r="J61" s="24">
        <v>0</v>
      </c>
      <c r="L61" s="35"/>
    </row>
    <row r="62" spans="1:12" hidden="1" x14ac:dyDescent="0.25">
      <c r="A62" s="13">
        <v>13</v>
      </c>
      <c r="B62" s="9" t="s">
        <v>16</v>
      </c>
      <c r="C62" s="9" t="s">
        <v>307</v>
      </c>
      <c r="D62" s="7" t="s">
        <v>270</v>
      </c>
      <c r="E62" s="7">
        <v>-33.246600000000001</v>
      </c>
      <c r="F62" s="7">
        <v>-61.359099999999998</v>
      </c>
      <c r="G62" s="21">
        <v>44040</v>
      </c>
      <c r="H62" s="30">
        <v>45599.877500000002</v>
      </c>
      <c r="I62" s="32">
        <f>Table3[[#This Row],[fecha_ultimo_reporte]]-Table3[[#This Row],[inicio]]</f>
        <v>1559.8775000000023</v>
      </c>
      <c r="J62" s="24">
        <v>0</v>
      </c>
      <c r="L62" s="35"/>
    </row>
    <row r="63" spans="1:12" hidden="1" x14ac:dyDescent="0.25">
      <c r="A63" s="13">
        <v>50</v>
      </c>
      <c r="B63" s="7" t="s">
        <v>53</v>
      </c>
      <c r="C63" s="9" t="s">
        <v>307</v>
      </c>
      <c r="D63" s="7" t="s">
        <v>270</v>
      </c>
      <c r="E63" s="7">
        <v>-32.816400000000002</v>
      </c>
      <c r="F63" s="7">
        <v>-61.3949</v>
      </c>
      <c r="G63" s="21">
        <v>44251</v>
      </c>
      <c r="H63" s="30">
        <v>45599.899224537039</v>
      </c>
      <c r="I63" s="32">
        <f>Table3[[#This Row],[fecha_ultimo_reporte]]-Table3[[#This Row],[inicio]]</f>
        <v>1348.8992245370391</v>
      </c>
      <c r="J63" s="24">
        <v>0</v>
      </c>
      <c r="L63" s="35"/>
    </row>
    <row r="64" spans="1:12" hidden="1" x14ac:dyDescent="0.25">
      <c r="A64" s="13">
        <v>8</v>
      </c>
      <c r="B64" s="9" t="s">
        <v>12</v>
      </c>
      <c r="C64" s="9" t="s">
        <v>307</v>
      </c>
      <c r="D64" s="7" t="s">
        <v>270</v>
      </c>
      <c r="E64" s="7">
        <v>-32.819200000000002</v>
      </c>
      <c r="F64" s="7">
        <v>-61.400700000000001</v>
      </c>
      <c r="G64" s="21">
        <v>45104</v>
      </c>
      <c r="H64" s="30">
        <v>45599.874942129631</v>
      </c>
      <c r="I64" s="32">
        <f>Table3[[#This Row],[fecha_ultimo_reporte]]-Table3[[#This Row],[inicio]]</f>
        <v>495.87494212963065</v>
      </c>
      <c r="J64" s="24">
        <v>0</v>
      </c>
      <c r="L64" s="35"/>
    </row>
    <row r="65" spans="1:12" hidden="1" x14ac:dyDescent="0.25">
      <c r="A65" s="13">
        <v>67</v>
      </c>
      <c r="B65" s="9" t="s">
        <v>70</v>
      </c>
      <c r="C65" s="9" t="s">
        <v>307</v>
      </c>
      <c r="D65" s="7" t="s">
        <v>270</v>
      </c>
      <c r="E65" s="7">
        <v>-33.044499999999999</v>
      </c>
      <c r="F65" s="7">
        <v>-61.404400000000003</v>
      </c>
      <c r="G65" s="21">
        <v>45106</v>
      </c>
      <c r="H65" s="30">
        <v>45539.996655092589</v>
      </c>
      <c r="I65" s="32">
        <f>Table3[[#This Row],[fecha_ultimo_reporte]]-Table3[[#This Row],[inicio]]</f>
        <v>433.99665509258921</v>
      </c>
      <c r="J65" s="24">
        <v>0</v>
      </c>
      <c r="L65" s="35"/>
    </row>
    <row r="66" spans="1:12" hidden="1" x14ac:dyDescent="0.25">
      <c r="A66" s="13">
        <v>45</v>
      </c>
      <c r="B66" s="9" t="s">
        <v>48</v>
      </c>
      <c r="C66" s="9" t="s">
        <v>307</v>
      </c>
      <c r="D66" s="7" t="s">
        <v>270</v>
      </c>
      <c r="E66" s="7">
        <v>-33.8369</v>
      </c>
      <c r="F66" s="7">
        <v>-61.4086</v>
      </c>
      <c r="G66" s="21">
        <v>44778</v>
      </c>
      <c r="H66" s="30">
        <v>45400.999976851854</v>
      </c>
      <c r="I66" s="32">
        <f>Table3[[#This Row],[fecha_ultimo_reporte]]-Table3[[#This Row],[inicio]]</f>
        <v>622.99997685185372</v>
      </c>
      <c r="J66" s="24">
        <v>0</v>
      </c>
      <c r="L66" s="35"/>
    </row>
    <row r="67" spans="1:12" hidden="1" x14ac:dyDescent="0.25">
      <c r="A67" s="13">
        <v>72</v>
      </c>
      <c r="B67" s="9" t="s">
        <v>75</v>
      </c>
      <c r="C67" s="9" t="s">
        <v>307</v>
      </c>
      <c r="D67" s="7" t="s">
        <v>270</v>
      </c>
      <c r="E67" s="7">
        <v>-33.689100000000003</v>
      </c>
      <c r="F67" s="7">
        <v>-61.413699999999999</v>
      </c>
      <c r="G67" s="21">
        <v>45104</v>
      </c>
      <c r="H67" s="30">
        <v>45386.999872685185</v>
      </c>
      <c r="I67" s="32">
        <f>Table3[[#This Row],[fecha_ultimo_reporte]]-Table3[[#This Row],[inicio]]</f>
        <v>282.99987268518453</v>
      </c>
      <c r="J67" s="24">
        <v>0</v>
      </c>
      <c r="L67" s="35"/>
    </row>
    <row r="68" spans="1:12" hidden="1" x14ac:dyDescent="0.25">
      <c r="A68" s="13">
        <v>44</v>
      </c>
      <c r="B68" s="9" t="s">
        <v>47</v>
      </c>
      <c r="C68" s="9" t="s">
        <v>307</v>
      </c>
      <c r="D68" s="7" t="s">
        <v>270</v>
      </c>
      <c r="E68" s="7">
        <v>-33.858400000000003</v>
      </c>
      <c r="F68" s="7">
        <v>-61.475200000000001</v>
      </c>
      <c r="G68" s="21">
        <v>44752</v>
      </c>
      <c r="H68" s="30">
        <v>45599.892638888887</v>
      </c>
      <c r="I68" s="32">
        <f>Table3[[#This Row],[fecha_ultimo_reporte]]-Table3[[#This Row],[inicio]]</f>
        <v>847.89263888888672</v>
      </c>
      <c r="J68" s="24">
        <v>0</v>
      </c>
      <c r="L68" s="35"/>
    </row>
    <row r="69" spans="1:12" hidden="1" x14ac:dyDescent="0.25">
      <c r="A69" s="13">
        <v>20</v>
      </c>
      <c r="B69" s="9" t="s">
        <v>23</v>
      </c>
      <c r="C69" s="9" t="s">
        <v>307</v>
      </c>
      <c r="D69" s="7" t="s">
        <v>270</v>
      </c>
      <c r="E69" s="7">
        <v>-33.437100000000001</v>
      </c>
      <c r="F69" s="7">
        <v>-61.484299999999998</v>
      </c>
      <c r="G69" s="21">
        <v>44680</v>
      </c>
      <c r="H69" s="30">
        <v>45599.881782407407</v>
      </c>
      <c r="I69" s="32">
        <f>Table3[[#This Row],[fecha_ultimo_reporte]]-Table3[[#This Row],[inicio]]</f>
        <v>919.88178240740672</v>
      </c>
      <c r="J69" s="24">
        <v>0</v>
      </c>
      <c r="L69" s="35"/>
    </row>
    <row r="70" spans="1:12" hidden="1" x14ac:dyDescent="0.25">
      <c r="A70" s="13">
        <v>35</v>
      </c>
      <c r="B70" s="9" t="s">
        <v>38</v>
      </c>
      <c r="C70" s="9" t="s">
        <v>307</v>
      </c>
      <c r="D70" s="7" t="s">
        <v>270</v>
      </c>
      <c r="E70" s="7">
        <v>-33.447899999999997</v>
      </c>
      <c r="F70" s="7">
        <v>-61.4983</v>
      </c>
      <c r="G70" s="21">
        <v>44128</v>
      </c>
      <c r="H70" s="30">
        <v>45599.888761574075</v>
      </c>
      <c r="I70" s="32">
        <f>Table3[[#This Row],[fecha_ultimo_reporte]]-Table3[[#This Row],[inicio]]</f>
        <v>1471.888761574075</v>
      </c>
      <c r="J70" s="24">
        <v>0</v>
      </c>
      <c r="L70" s="35"/>
    </row>
    <row r="71" spans="1:12" hidden="1" x14ac:dyDescent="0.25">
      <c r="A71" s="13">
        <v>38</v>
      </c>
      <c r="B71" s="9" t="s">
        <v>41</v>
      </c>
      <c r="C71" s="9" t="s">
        <v>307</v>
      </c>
      <c r="D71" s="7" t="s">
        <v>270</v>
      </c>
      <c r="E71" s="7">
        <v>-33.429299999999998</v>
      </c>
      <c r="F71" s="7">
        <v>-61.499200000000002</v>
      </c>
      <c r="G71" s="21">
        <v>44382</v>
      </c>
      <c r="H71" s="30">
        <v>45599.892314814817</v>
      </c>
      <c r="I71" s="32">
        <f>Table3[[#This Row],[fecha_ultimo_reporte]]-Table3[[#This Row],[inicio]]</f>
        <v>1217.8923148148169</v>
      </c>
      <c r="J71" s="24">
        <v>0</v>
      </c>
      <c r="L71" s="35"/>
    </row>
    <row r="72" spans="1:12" hidden="1" x14ac:dyDescent="0.25">
      <c r="A72" s="13">
        <v>64</v>
      </c>
      <c r="B72" s="9" t="s">
        <v>67</v>
      </c>
      <c r="C72" s="9" t="s">
        <v>307</v>
      </c>
      <c r="D72" s="7" t="s">
        <v>271</v>
      </c>
      <c r="E72" s="7">
        <v>-34.499000000000002</v>
      </c>
      <c r="F72" s="7">
        <v>-61.539499999999997</v>
      </c>
      <c r="G72" s="21">
        <v>44250</v>
      </c>
      <c r="H72" s="30">
        <v>45599.902708333335</v>
      </c>
      <c r="I72" s="32">
        <f>Table3[[#This Row],[fecha_ultimo_reporte]]-Table3[[#This Row],[inicio]]</f>
        <v>1349.9027083333349</v>
      </c>
      <c r="J72" s="24">
        <v>0</v>
      </c>
      <c r="L72" s="35"/>
    </row>
    <row r="73" spans="1:12" hidden="1" x14ac:dyDescent="0.25">
      <c r="A73" s="13">
        <v>33</v>
      </c>
      <c r="B73" s="9" t="s">
        <v>36</v>
      </c>
      <c r="C73" s="9" t="s">
        <v>307</v>
      </c>
      <c r="D73" s="7" t="s">
        <v>270</v>
      </c>
      <c r="E73" s="7">
        <v>-33.7774</v>
      </c>
      <c r="F73" s="7">
        <v>-61.546799999999998</v>
      </c>
      <c r="G73" s="21">
        <v>44060</v>
      </c>
      <c r="H73" s="30">
        <v>45599.888715277775</v>
      </c>
      <c r="I73" s="32">
        <f>Table3[[#This Row],[fecha_ultimo_reporte]]-Table3[[#This Row],[inicio]]</f>
        <v>1539.8887152777752</v>
      </c>
      <c r="J73" s="24">
        <v>0</v>
      </c>
      <c r="L73" s="35"/>
    </row>
    <row r="74" spans="1:12" hidden="1" x14ac:dyDescent="0.25">
      <c r="A74" s="13">
        <v>62</v>
      </c>
      <c r="B74" s="9" t="s">
        <v>65</v>
      </c>
      <c r="C74" s="9" t="s">
        <v>307</v>
      </c>
      <c r="D74" s="7" t="s">
        <v>270</v>
      </c>
      <c r="E74" s="7">
        <v>-32.711100000000002</v>
      </c>
      <c r="F74" s="7">
        <v>-61.554900000000004</v>
      </c>
      <c r="G74" s="21">
        <v>44970</v>
      </c>
      <c r="H74" s="30">
        <v>45599.902453703704</v>
      </c>
      <c r="I74" s="32">
        <f>Table3[[#This Row],[fecha_ultimo_reporte]]-Table3[[#This Row],[inicio]]</f>
        <v>629.90245370370394</v>
      </c>
      <c r="J74" s="24">
        <v>0</v>
      </c>
      <c r="L74" s="35"/>
    </row>
    <row r="75" spans="1:12" hidden="1" x14ac:dyDescent="0.25">
      <c r="A75" s="13">
        <v>63</v>
      </c>
      <c r="B75" s="9" t="s">
        <v>66</v>
      </c>
      <c r="C75" s="9" t="s">
        <v>307</v>
      </c>
      <c r="D75" s="7" t="s">
        <v>270</v>
      </c>
      <c r="E75" s="7">
        <v>-32.6708</v>
      </c>
      <c r="F75" s="7">
        <v>-61.583500000000001</v>
      </c>
      <c r="G75" s="21">
        <v>45209</v>
      </c>
      <c r="H75" s="30">
        <v>45599.902488425927</v>
      </c>
      <c r="I75" s="32">
        <f>Table3[[#This Row],[fecha_ultimo_reporte]]-Table3[[#This Row],[inicio]]</f>
        <v>390.902488425927</v>
      </c>
      <c r="J75" s="24">
        <v>0</v>
      </c>
      <c r="L75" s="35"/>
    </row>
    <row r="76" spans="1:12" hidden="1" x14ac:dyDescent="0.25">
      <c r="A76" s="13">
        <v>32</v>
      </c>
      <c r="B76" s="9" t="s">
        <v>35</v>
      </c>
      <c r="C76" s="9" t="s">
        <v>307</v>
      </c>
      <c r="D76" s="7" t="s">
        <v>270</v>
      </c>
      <c r="E76" s="7">
        <v>-34.004300000000001</v>
      </c>
      <c r="F76" s="7">
        <v>-61.607599999999998</v>
      </c>
      <c r="G76" s="21">
        <v>44018</v>
      </c>
      <c r="H76" s="30">
        <v>45599.888854166667</v>
      </c>
      <c r="I76" s="32">
        <f>Table3[[#This Row],[fecha_ultimo_reporte]]-Table3[[#This Row],[inicio]]</f>
        <v>1581.8888541666674</v>
      </c>
      <c r="J76" s="25">
        <v>0</v>
      </c>
      <c r="L76" s="35"/>
    </row>
    <row r="77" spans="1:12" hidden="1" x14ac:dyDescent="0.25">
      <c r="A77" s="13">
        <v>4</v>
      </c>
      <c r="B77" s="7" t="s">
        <v>8</v>
      </c>
      <c r="C77" s="9" t="s">
        <v>307</v>
      </c>
      <c r="D77" s="7" t="s">
        <v>270</v>
      </c>
      <c r="E77" s="7">
        <v>-32.746899999999997</v>
      </c>
      <c r="F77" s="7">
        <v>-61.615900000000003</v>
      </c>
      <c r="G77" s="21">
        <v>45040</v>
      </c>
      <c r="H77" s="30">
        <v>45407.999849537038</v>
      </c>
      <c r="I77" s="32">
        <f>Table3[[#This Row],[fecha_ultimo_reporte]]-Table3[[#This Row],[inicio]]</f>
        <v>367.99984953703824</v>
      </c>
      <c r="J77" s="25">
        <v>0</v>
      </c>
      <c r="L77" s="35"/>
    </row>
    <row r="78" spans="1:12" hidden="1" x14ac:dyDescent="0.25">
      <c r="A78" s="13">
        <v>131</v>
      </c>
      <c r="B78" s="9" t="s">
        <v>130</v>
      </c>
      <c r="C78" s="9" t="s">
        <v>307</v>
      </c>
      <c r="D78" s="7" t="s">
        <v>271</v>
      </c>
      <c r="E78" s="7">
        <v>-34.095300000000002</v>
      </c>
      <c r="F78" s="7">
        <v>-61.628300000000003</v>
      </c>
      <c r="G78" s="21">
        <v>41049</v>
      </c>
      <c r="H78" s="30">
        <v>45599.765983796293</v>
      </c>
      <c r="I78" s="32">
        <f>Table3[[#This Row],[fecha_ultimo_reporte]]-Table3[[#This Row],[inicio]]</f>
        <v>4550.7659837962929</v>
      </c>
      <c r="J78" s="25">
        <v>0</v>
      </c>
      <c r="L78" s="35"/>
    </row>
    <row r="79" spans="1:12" hidden="1" x14ac:dyDescent="0.25">
      <c r="A79" s="13">
        <v>117</v>
      </c>
      <c r="B79" s="9" t="s">
        <v>120</v>
      </c>
      <c r="C79" s="9" t="s">
        <v>307</v>
      </c>
      <c r="D79" s="7" t="s">
        <v>270</v>
      </c>
      <c r="E79" s="7">
        <v>-33.110700000000001</v>
      </c>
      <c r="F79" s="7">
        <v>-61.702199999999998</v>
      </c>
      <c r="G79" s="21">
        <v>45083</v>
      </c>
      <c r="H79" s="30">
        <v>45599.93041666667</v>
      </c>
      <c r="I79" s="32">
        <f>Table3[[#This Row],[fecha_ultimo_reporte]]-Table3[[#This Row],[inicio]]</f>
        <v>516.93041666666977</v>
      </c>
      <c r="J79" s="25">
        <v>0</v>
      </c>
      <c r="L79" s="35"/>
    </row>
    <row r="80" spans="1:12" hidden="1" x14ac:dyDescent="0.25">
      <c r="A80" s="13">
        <v>15</v>
      </c>
      <c r="B80" s="9" t="s">
        <v>18</v>
      </c>
      <c r="C80" s="9" t="s">
        <v>307</v>
      </c>
      <c r="D80" s="7" t="s">
        <v>270</v>
      </c>
      <c r="E80" s="7">
        <v>-33.112299999999998</v>
      </c>
      <c r="F80" s="7">
        <v>-61.708799999999997</v>
      </c>
      <c r="G80" s="21">
        <v>44534</v>
      </c>
      <c r="H80" s="30">
        <v>45599.878333333334</v>
      </c>
      <c r="I80" s="32">
        <f>Table3[[#This Row],[fecha_ultimo_reporte]]-Table3[[#This Row],[inicio]]</f>
        <v>1065.878333333334</v>
      </c>
      <c r="J80" s="25">
        <v>0</v>
      </c>
      <c r="L80" s="35"/>
    </row>
    <row r="81" spans="1:12" hidden="1" x14ac:dyDescent="0.25">
      <c r="A81" s="13">
        <v>5</v>
      </c>
      <c r="B81" s="8" t="s">
        <v>9</v>
      </c>
      <c r="C81" s="9" t="s">
        <v>307</v>
      </c>
      <c r="D81" s="7" t="s">
        <v>270</v>
      </c>
      <c r="E81" s="7">
        <v>-32.562899999999999</v>
      </c>
      <c r="F81" s="7">
        <v>-61.767000000000003</v>
      </c>
      <c r="G81" s="21">
        <v>44172</v>
      </c>
      <c r="H81" s="30">
        <v>45599.871504629627</v>
      </c>
      <c r="I81" s="32">
        <f>Table3[[#This Row],[fecha_ultimo_reporte]]-Table3[[#This Row],[inicio]]</f>
        <v>1427.8715046296275</v>
      </c>
      <c r="J81" s="25">
        <v>0</v>
      </c>
      <c r="L81" s="35"/>
    </row>
    <row r="82" spans="1:12" hidden="1" x14ac:dyDescent="0.25">
      <c r="A82" s="13">
        <v>71</v>
      </c>
      <c r="B82" s="9" t="s">
        <v>74</v>
      </c>
      <c r="C82" s="9" t="s">
        <v>307</v>
      </c>
      <c r="D82" s="7" t="s">
        <v>270</v>
      </c>
      <c r="E82" s="7">
        <v>-32.9908</v>
      </c>
      <c r="F82" s="7">
        <v>-61.791499999999999</v>
      </c>
      <c r="G82" s="21">
        <v>43535</v>
      </c>
      <c r="H82" s="30">
        <v>45599.909143518518</v>
      </c>
      <c r="I82" s="32">
        <f>Table3[[#This Row],[fecha_ultimo_reporte]]-Table3[[#This Row],[inicio]]</f>
        <v>2064.9091435185182</v>
      </c>
      <c r="J82" s="25">
        <v>0</v>
      </c>
      <c r="L82" s="35"/>
    </row>
    <row r="83" spans="1:12" hidden="1" x14ac:dyDescent="0.25">
      <c r="A83" s="13">
        <v>135</v>
      </c>
      <c r="B83" s="9" t="s">
        <v>134</v>
      </c>
      <c r="C83" s="9" t="s">
        <v>307</v>
      </c>
      <c r="D83" s="7" t="s">
        <v>270</v>
      </c>
      <c r="E83" s="7">
        <v>-32.7455</v>
      </c>
      <c r="F83" s="7">
        <v>-61.792499999999997</v>
      </c>
      <c r="G83" s="21">
        <v>44981</v>
      </c>
      <c r="H83" s="30">
        <v>45599.940532407411</v>
      </c>
      <c r="I83" s="32">
        <f>Table3[[#This Row],[fecha_ultimo_reporte]]-Table3[[#This Row],[inicio]]</f>
        <v>618.9405324074105</v>
      </c>
      <c r="J83" s="25">
        <v>0</v>
      </c>
      <c r="L83" s="35"/>
    </row>
    <row r="84" spans="1:12" hidden="1" x14ac:dyDescent="0.25">
      <c r="A84" s="13">
        <v>65</v>
      </c>
      <c r="B84" s="9" t="s">
        <v>68</v>
      </c>
      <c r="C84" s="9" t="s">
        <v>307</v>
      </c>
      <c r="D84" s="7" t="s">
        <v>271</v>
      </c>
      <c r="E84" s="7">
        <v>-34.441200000000002</v>
      </c>
      <c r="F84" s="7">
        <v>-61.811599999999999</v>
      </c>
      <c r="G84" s="21">
        <v>44457</v>
      </c>
      <c r="H84" s="30">
        <v>45599.9062037037</v>
      </c>
      <c r="I84" s="32">
        <f>Table3[[#This Row],[fecha_ultimo_reporte]]-Table3[[#This Row],[inicio]]</f>
        <v>1142.9062037037002</v>
      </c>
      <c r="J84" s="25">
        <v>0</v>
      </c>
      <c r="L84" s="35"/>
    </row>
    <row r="85" spans="1:12" hidden="1" x14ac:dyDescent="0.25">
      <c r="A85" s="13">
        <v>46</v>
      </c>
      <c r="B85" s="9" t="s">
        <v>49</v>
      </c>
      <c r="C85" s="9" t="s">
        <v>307</v>
      </c>
      <c r="D85" s="7" t="s">
        <v>270</v>
      </c>
      <c r="E85" s="7">
        <v>-32.854999999999997</v>
      </c>
      <c r="F85" s="7">
        <v>-61.940399999999997</v>
      </c>
      <c r="G85" s="21">
        <v>45100</v>
      </c>
      <c r="H85" s="30">
        <v>45599.895787037036</v>
      </c>
      <c r="I85" s="32">
        <f>Table3[[#This Row],[fecha_ultimo_reporte]]-Table3[[#This Row],[inicio]]</f>
        <v>499.89578703703592</v>
      </c>
      <c r="J85" s="25">
        <v>0</v>
      </c>
      <c r="L85" s="35"/>
    </row>
    <row r="86" spans="1:12" hidden="1" x14ac:dyDescent="0.25">
      <c r="A86" s="13">
        <v>14</v>
      </c>
      <c r="B86" s="9" t="s">
        <v>17</v>
      </c>
      <c r="C86" s="9" t="s">
        <v>307</v>
      </c>
      <c r="D86" s="7" t="s">
        <v>270</v>
      </c>
      <c r="E86" s="7">
        <v>-33.341099999999997</v>
      </c>
      <c r="F86" s="7">
        <v>-61.963000000000001</v>
      </c>
      <c r="G86" s="21">
        <v>44194</v>
      </c>
      <c r="H86" s="30">
        <v>45599.875057870369</v>
      </c>
      <c r="I86" s="32">
        <f>Table3[[#This Row],[fecha_ultimo_reporte]]-Table3[[#This Row],[inicio]]</f>
        <v>1405.8750578703693</v>
      </c>
      <c r="J86" s="25">
        <v>0</v>
      </c>
      <c r="L86" s="35"/>
    </row>
    <row r="87" spans="1:12" hidden="1" x14ac:dyDescent="0.25">
      <c r="A87" s="13">
        <v>61</v>
      </c>
      <c r="B87" s="9" t="s">
        <v>64</v>
      </c>
      <c r="C87" s="9" t="s">
        <v>307</v>
      </c>
      <c r="D87" s="7" t="s">
        <v>270</v>
      </c>
      <c r="E87" s="7">
        <v>-33.544600000000003</v>
      </c>
      <c r="F87" s="7">
        <v>-61.972900000000003</v>
      </c>
      <c r="G87" s="21">
        <v>44915</v>
      </c>
      <c r="H87" s="30">
        <v>45599.902569444443</v>
      </c>
      <c r="I87" s="32">
        <f>Table3[[#This Row],[fecha_ultimo_reporte]]-Table3[[#This Row],[inicio]]</f>
        <v>684.90256944444263</v>
      </c>
      <c r="J87" s="25">
        <v>0</v>
      </c>
      <c r="L87" s="35"/>
    </row>
    <row r="88" spans="1:12" hidden="1" x14ac:dyDescent="0.25">
      <c r="A88" s="13">
        <v>138</v>
      </c>
      <c r="B88" s="9" t="s">
        <v>137</v>
      </c>
      <c r="C88" s="9" t="s">
        <v>307</v>
      </c>
      <c r="D88" s="7" t="s">
        <v>270</v>
      </c>
      <c r="E88" s="36">
        <v>-33.720500000000001</v>
      </c>
      <c r="F88" s="7">
        <v>-62.007899999999999</v>
      </c>
      <c r="G88" s="21">
        <v>43572</v>
      </c>
      <c r="H88" s="30">
        <v>45599.94431712963</v>
      </c>
      <c r="I88" s="32">
        <f>Table3[[#This Row],[fecha_ultimo_reporte]]-Table3[[#This Row],[inicio]]</f>
        <v>2027.9443171296298</v>
      </c>
      <c r="J88" s="25">
        <v>0</v>
      </c>
      <c r="L88" s="35"/>
    </row>
    <row r="89" spans="1:12" hidden="1" x14ac:dyDescent="0.25">
      <c r="A89" s="13">
        <v>40</v>
      </c>
      <c r="B89" s="9" t="s">
        <v>43</v>
      </c>
      <c r="C89" s="9" t="s">
        <v>307</v>
      </c>
      <c r="D89" s="7" t="s">
        <v>271</v>
      </c>
      <c r="E89" s="7">
        <v>-34.401699999999998</v>
      </c>
      <c r="F89" s="7">
        <v>-62.042999999999999</v>
      </c>
      <c r="G89" s="21">
        <v>44406</v>
      </c>
      <c r="H89" s="30">
        <v>45599.892152777778</v>
      </c>
      <c r="I89" s="32">
        <f>Table3[[#This Row],[fecha_ultimo_reporte]]-Table3[[#This Row],[inicio]]</f>
        <v>1193.8921527777784</v>
      </c>
      <c r="J89" s="25">
        <v>0</v>
      </c>
      <c r="L89" s="35"/>
    </row>
    <row r="90" spans="1:12" hidden="1" x14ac:dyDescent="0.25">
      <c r="A90" s="13">
        <v>70</v>
      </c>
      <c r="B90" s="9" t="s">
        <v>73</v>
      </c>
      <c r="C90" s="9" t="s">
        <v>307</v>
      </c>
      <c r="D90" s="7" t="s">
        <v>270</v>
      </c>
      <c r="E90" s="7">
        <v>-33.030099999999997</v>
      </c>
      <c r="F90" s="7">
        <v>-62.0625</v>
      </c>
      <c r="G90" s="21">
        <v>44846</v>
      </c>
      <c r="H90" s="30">
        <v>45599.905914351853</v>
      </c>
      <c r="I90" s="32">
        <f>Table3[[#This Row],[fecha_ultimo_reporte]]-Table3[[#This Row],[inicio]]</f>
        <v>753.90591435185343</v>
      </c>
      <c r="J90" s="25">
        <v>0</v>
      </c>
      <c r="L90" s="35"/>
    </row>
    <row r="91" spans="1:12" hidden="1" x14ac:dyDescent="0.25">
      <c r="A91" s="13">
        <v>37</v>
      </c>
      <c r="B91" s="9" t="s">
        <v>40</v>
      </c>
      <c r="C91" s="9" t="s">
        <v>307</v>
      </c>
      <c r="D91" s="7" t="s">
        <v>270</v>
      </c>
      <c r="E91" s="7">
        <v>-34.109099999999998</v>
      </c>
      <c r="F91" s="7">
        <v>-62.159100000000002</v>
      </c>
      <c r="G91" s="21">
        <v>44254</v>
      </c>
      <c r="H91" s="30">
        <v>45599.889120370368</v>
      </c>
      <c r="I91" s="32">
        <f>Table3[[#This Row],[fecha_ultimo_reporte]]-Table3[[#This Row],[inicio]]</f>
        <v>1345.8891203703679</v>
      </c>
      <c r="J91" s="25">
        <v>0</v>
      </c>
      <c r="L91" s="35"/>
    </row>
    <row r="92" spans="1:12" hidden="1" x14ac:dyDescent="0.25">
      <c r="A92" s="13">
        <v>68</v>
      </c>
      <c r="B92" s="9" t="s">
        <v>71</v>
      </c>
      <c r="C92" s="9" t="s">
        <v>307</v>
      </c>
      <c r="D92" s="7" t="s">
        <v>270</v>
      </c>
      <c r="E92" s="7">
        <v>-33.2821</v>
      </c>
      <c r="F92" s="7">
        <v>-62.185899999999997</v>
      </c>
      <c r="G92" s="21">
        <v>44758</v>
      </c>
      <c r="H92" s="30">
        <v>45599.906134259261</v>
      </c>
      <c r="I92" s="32">
        <f>Table3[[#This Row],[fecha_ultimo_reporte]]-Table3[[#This Row],[inicio]]</f>
        <v>841.90613425926131</v>
      </c>
      <c r="J92" s="25">
        <v>0</v>
      </c>
      <c r="L92" s="35"/>
    </row>
    <row r="93" spans="1:12" hidden="1" x14ac:dyDescent="0.25">
      <c r="A93" s="13">
        <v>48</v>
      </c>
      <c r="B93" s="9" t="s">
        <v>51</v>
      </c>
      <c r="C93" s="9" t="s">
        <v>307</v>
      </c>
      <c r="D93" s="7" t="s">
        <v>270</v>
      </c>
      <c r="E93" s="7">
        <v>-32.954900000000002</v>
      </c>
      <c r="F93" s="7">
        <v>-62.193199999999997</v>
      </c>
      <c r="G93" s="21">
        <v>45118</v>
      </c>
      <c r="H93" s="30">
        <v>45599.895729166667</v>
      </c>
      <c r="I93" s="32">
        <f>Table3[[#This Row],[fecha_ultimo_reporte]]-Table3[[#This Row],[inicio]]</f>
        <v>481.89572916666657</v>
      </c>
      <c r="J93" s="25">
        <v>0</v>
      </c>
      <c r="L93" s="35"/>
    </row>
    <row r="94" spans="1:12" hidden="1" x14ac:dyDescent="0.25">
      <c r="A94" s="13">
        <v>39</v>
      </c>
      <c r="B94" s="9" t="s">
        <v>42</v>
      </c>
      <c r="C94" s="9" t="s">
        <v>307</v>
      </c>
      <c r="D94" s="7" t="s">
        <v>270</v>
      </c>
      <c r="E94" s="7">
        <v>-34.014000000000003</v>
      </c>
      <c r="F94" s="7">
        <v>-62.244999999999997</v>
      </c>
      <c r="G94" s="21">
        <v>44406</v>
      </c>
      <c r="H94" s="30">
        <v>45598.906828703701</v>
      </c>
      <c r="I94" s="32">
        <f>Table3[[#This Row],[fecha_ultimo_reporte]]-Table3[[#This Row],[inicio]]</f>
        <v>1192.9068287037007</v>
      </c>
      <c r="J94" s="25">
        <v>0</v>
      </c>
      <c r="L94" s="35"/>
    </row>
    <row r="95" spans="1:12" hidden="1" x14ac:dyDescent="0.25">
      <c r="A95" s="13">
        <v>47</v>
      </c>
      <c r="B95" s="9" t="s">
        <v>50</v>
      </c>
      <c r="C95" s="9" t="s">
        <v>307</v>
      </c>
      <c r="D95" s="7" t="s">
        <v>270</v>
      </c>
      <c r="E95" s="7">
        <v>-33.0745</v>
      </c>
      <c r="F95" s="7">
        <v>-62.261000000000003</v>
      </c>
      <c r="G95" s="21">
        <v>45200</v>
      </c>
      <c r="H95" s="30">
        <v>45599.895810185182</v>
      </c>
      <c r="I95" s="32">
        <f>Table3[[#This Row],[fecha_ultimo_reporte]]-Table3[[#This Row],[inicio]]</f>
        <v>399.8958101851822</v>
      </c>
      <c r="J95" s="25">
        <v>0</v>
      </c>
      <c r="L95" s="35"/>
    </row>
    <row r="96" spans="1:12" hidden="1" x14ac:dyDescent="0.25">
      <c r="A96" s="13">
        <v>118</v>
      </c>
      <c r="B96" s="9" t="s">
        <v>121</v>
      </c>
      <c r="C96" s="9" t="s">
        <v>307</v>
      </c>
      <c r="D96" s="7" t="s">
        <v>270</v>
      </c>
      <c r="E96" s="7">
        <v>-31.9678</v>
      </c>
      <c r="F96" s="7">
        <v>-62.304699999999997</v>
      </c>
      <c r="G96" s="21">
        <v>44493</v>
      </c>
      <c r="H96" s="30">
        <v>45599.93</v>
      </c>
      <c r="I96" s="32">
        <f>Table3[[#This Row],[fecha_ultimo_reporte]]-Table3[[#This Row],[inicio]]</f>
        <v>1106.9300000000003</v>
      </c>
      <c r="J96" s="25">
        <v>0</v>
      </c>
      <c r="L96" s="35"/>
    </row>
    <row r="97" spans="1:12" hidden="1" x14ac:dyDescent="0.25">
      <c r="A97" s="13">
        <v>30</v>
      </c>
      <c r="B97" s="9" t="s">
        <v>33</v>
      </c>
      <c r="C97" s="9" t="s">
        <v>307</v>
      </c>
      <c r="D97" s="7" t="s">
        <v>270</v>
      </c>
      <c r="E97" s="7">
        <v>-34.266199999999998</v>
      </c>
      <c r="F97" s="7">
        <v>-62.313800000000001</v>
      </c>
      <c r="G97" s="21">
        <v>44874</v>
      </c>
      <c r="H97" s="30">
        <v>45599.888564814813</v>
      </c>
      <c r="I97" s="32">
        <f>Table3[[#This Row],[fecha_ultimo_reporte]]-Table3[[#This Row],[inicio]]</f>
        <v>725.88856481481344</v>
      </c>
      <c r="J97" s="26">
        <v>0</v>
      </c>
      <c r="L97" s="35"/>
    </row>
    <row r="98" spans="1:12" hidden="1" x14ac:dyDescent="0.25">
      <c r="A98" s="13">
        <v>52</v>
      </c>
      <c r="B98" s="9" t="s">
        <v>55</v>
      </c>
      <c r="C98" s="9" t="s">
        <v>307</v>
      </c>
      <c r="D98" s="7" t="s">
        <v>270</v>
      </c>
      <c r="E98" s="7">
        <v>-33.347000000000001</v>
      </c>
      <c r="F98" s="7">
        <v>-62.3566</v>
      </c>
      <c r="G98" s="21">
        <v>44910</v>
      </c>
      <c r="H98" s="30">
        <v>45599.899155092593</v>
      </c>
      <c r="I98" s="32">
        <f>Table3[[#This Row],[fecha_ultimo_reporte]]-Table3[[#This Row],[inicio]]</f>
        <v>689.89915509259299</v>
      </c>
      <c r="J98" s="26">
        <v>0</v>
      </c>
      <c r="L98" s="35"/>
    </row>
    <row r="99" spans="1:12" hidden="1" x14ac:dyDescent="0.25">
      <c r="A99" s="13">
        <v>3</v>
      </c>
      <c r="B99" s="7" t="s">
        <v>7</v>
      </c>
      <c r="C99" s="9" t="s">
        <v>307</v>
      </c>
      <c r="D99" s="7" t="s">
        <v>270</v>
      </c>
      <c r="E99" s="7">
        <v>-33.643000000000001</v>
      </c>
      <c r="F99" s="7">
        <v>-62.396000000000001</v>
      </c>
      <c r="G99" s="21">
        <v>45067</v>
      </c>
      <c r="H99" s="30">
        <v>45599.871365740742</v>
      </c>
      <c r="I99" s="32">
        <f>Table3[[#This Row],[fecha_ultimo_reporte]]-Table3[[#This Row],[inicio]]</f>
        <v>532.87136574074248</v>
      </c>
      <c r="J99" s="26">
        <v>0</v>
      </c>
      <c r="L99" s="35"/>
    </row>
    <row r="100" spans="1:12" hidden="1" x14ac:dyDescent="0.25">
      <c r="A100" s="13">
        <v>2</v>
      </c>
      <c r="B100" s="7" t="s">
        <v>6</v>
      </c>
      <c r="C100" s="9" t="s">
        <v>307</v>
      </c>
      <c r="D100" s="7" t="s">
        <v>270</v>
      </c>
      <c r="E100" s="7">
        <v>-34.158200000000001</v>
      </c>
      <c r="F100" s="7">
        <v>-62.4191</v>
      </c>
      <c r="G100" s="21">
        <v>44986</v>
      </c>
      <c r="H100" s="30">
        <v>45599.871400462966</v>
      </c>
      <c r="I100" s="32">
        <f>Table3[[#This Row],[fecha_ultimo_reporte]]-Table3[[#This Row],[inicio]]</f>
        <v>613.87140046296554</v>
      </c>
      <c r="J100" s="26">
        <v>0</v>
      </c>
      <c r="L100" s="35"/>
    </row>
    <row r="101" spans="1:12" x14ac:dyDescent="0.25">
      <c r="A101" s="13">
        <v>43</v>
      </c>
      <c r="B101" s="9" t="s">
        <v>46</v>
      </c>
      <c r="C101" s="9" t="s">
        <v>307</v>
      </c>
      <c r="D101" s="7" t="s">
        <v>270</v>
      </c>
      <c r="E101" s="7">
        <v>-34.113300000000002</v>
      </c>
      <c r="F101" s="7">
        <v>-62.4407</v>
      </c>
      <c r="G101" s="21">
        <v>44719</v>
      </c>
      <c r="H101" s="30">
        <v>45599.895509259259</v>
      </c>
      <c r="I101" s="32">
        <f>Table3[[#This Row],[fecha_ultimo_reporte]]-Table3[[#This Row],[inicio]]</f>
        <v>880.89550925925869</v>
      </c>
      <c r="J101" s="26">
        <v>0</v>
      </c>
      <c r="L101" s="35"/>
    </row>
    <row r="102" spans="1:12" hidden="1" x14ac:dyDescent="0.25">
      <c r="A102" s="13">
        <v>69</v>
      </c>
      <c r="B102" s="9" t="s">
        <v>72</v>
      </c>
      <c r="C102" s="9" t="s">
        <v>307</v>
      </c>
      <c r="D102" s="7" t="s">
        <v>270</v>
      </c>
      <c r="E102" s="7">
        <v>-33.802799999999998</v>
      </c>
      <c r="F102" s="7">
        <v>-62.466700000000003</v>
      </c>
      <c r="G102" s="21">
        <v>44816</v>
      </c>
      <c r="H102" s="30">
        <v>45586.867118055554</v>
      </c>
      <c r="I102" s="32">
        <f>Table3[[#This Row],[fecha_ultimo_reporte]]-Table3[[#This Row],[inicio]]</f>
        <v>770.86711805555387</v>
      </c>
      <c r="J102" s="26">
        <v>0</v>
      </c>
      <c r="L102" s="35"/>
    </row>
    <row r="103" spans="1:12" hidden="1" x14ac:dyDescent="0.25">
      <c r="A103" s="13">
        <v>41</v>
      </c>
      <c r="B103" s="9" t="s">
        <v>44</v>
      </c>
      <c r="C103" s="9" t="s">
        <v>307</v>
      </c>
      <c r="D103" s="7" t="s">
        <v>270</v>
      </c>
      <c r="E103" s="7">
        <v>-34.192100000000003</v>
      </c>
      <c r="F103" s="7">
        <v>-62.542400000000001</v>
      </c>
      <c r="G103" s="21">
        <v>44525</v>
      </c>
      <c r="H103" s="30">
        <v>45544.357870370368</v>
      </c>
      <c r="I103" s="32">
        <f>Table3[[#This Row],[fecha_ultimo_reporte]]-Table3[[#This Row],[inicio]]</f>
        <v>1019.3578703703679</v>
      </c>
      <c r="J103" s="26">
        <v>0</v>
      </c>
      <c r="L103" s="35"/>
    </row>
    <row r="104" spans="1:12" hidden="1" x14ac:dyDescent="0.25">
      <c r="A104" s="13">
        <v>34</v>
      </c>
      <c r="B104" s="9" t="s">
        <v>37</v>
      </c>
      <c r="C104" s="9" t="s">
        <v>307</v>
      </c>
      <c r="D104" s="7" t="s">
        <v>270</v>
      </c>
      <c r="E104" s="7">
        <v>-34.255499999999998</v>
      </c>
      <c r="F104" s="7">
        <v>-62.676600000000001</v>
      </c>
      <c r="G104" s="21">
        <v>44117</v>
      </c>
      <c r="H104" s="30">
        <v>45599.888842592591</v>
      </c>
      <c r="I104" s="32">
        <f>Table3[[#This Row],[fecha_ultimo_reporte]]-Table3[[#This Row],[inicio]]</f>
        <v>1482.8888425925907</v>
      </c>
      <c r="J104" s="26">
        <v>0</v>
      </c>
      <c r="L104" s="35"/>
    </row>
    <row r="105" spans="1:12" hidden="1" x14ac:dyDescent="0.25">
      <c r="A105" s="13">
        <v>36</v>
      </c>
      <c r="B105" s="9" t="s">
        <v>39</v>
      </c>
      <c r="C105" s="9" t="s">
        <v>307</v>
      </c>
      <c r="D105" s="7" t="s">
        <v>270</v>
      </c>
      <c r="E105" s="7">
        <v>-34.265900000000002</v>
      </c>
      <c r="F105" s="7">
        <v>-62.700099999999999</v>
      </c>
      <c r="G105" s="21">
        <v>44252</v>
      </c>
      <c r="H105" s="30">
        <v>45599.892280092594</v>
      </c>
      <c r="I105" s="32">
        <f>Table3[[#This Row],[fecha_ultimo_reporte]]-Table3[[#This Row],[inicio]]</f>
        <v>1347.8922800925939</v>
      </c>
      <c r="J105" s="26">
        <v>0</v>
      </c>
      <c r="L105" s="35"/>
    </row>
    <row r="106" spans="1:12" hidden="1" x14ac:dyDescent="0.25">
      <c r="A106" s="13">
        <v>136</v>
      </c>
      <c r="B106" s="9" t="s">
        <v>135</v>
      </c>
      <c r="C106" s="9" t="s">
        <v>307</v>
      </c>
      <c r="D106" s="7" t="s">
        <v>270</v>
      </c>
      <c r="E106" s="7">
        <v>-33.880899999999997</v>
      </c>
      <c r="F106" s="7">
        <v>-62.841299999999997</v>
      </c>
      <c r="G106" s="21">
        <v>44313</v>
      </c>
      <c r="H106" s="30">
        <v>45599.940844907411</v>
      </c>
      <c r="I106" s="32">
        <f>Table3[[#This Row],[fecha_ultimo_reporte]]-Table3[[#This Row],[inicio]]</f>
        <v>1286.9408449074108</v>
      </c>
      <c r="J106" s="26">
        <v>0</v>
      </c>
      <c r="L106" s="35"/>
    </row>
    <row r="107" spans="1:12" hidden="1" x14ac:dyDescent="0.25">
      <c r="A107" s="13">
        <v>137</v>
      </c>
      <c r="B107" s="9" t="s">
        <v>136</v>
      </c>
      <c r="C107" s="9" t="s">
        <v>307</v>
      </c>
      <c r="D107" s="7" t="s">
        <v>271</v>
      </c>
      <c r="E107" s="7">
        <v>-33.146099999999997</v>
      </c>
      <c r="F107" s="7">
        <v>-62.8538</v>
      </c>
      <c r="G107" s="21">
        <v>43433</v>
      </c>
      <c r="H107" s="30">
        <v>45597.381956018522</v>
      </c>
      <c r="I107" s="32">
        <f>Table3[[#This Row],[fecha_ultimo_reporte]]-Table3[[#This Row],[inicio]]</f>
        <v>2164.381956018522</v>
      </c>
      <c r="J107" s="26">
        <v>0</v>
      </c>
      <c r="L107" s="35"/>
    </row>
    <row r="108" spans="1:12" hidden="1" x14ac:dyDescent="0.25">
      <c r="A108" s="13">
        <v>80</v>
      </c>
      <c r="B108" s="9" t="s">
        <v>83</v>
      </c>
      <c r="C108" s="9" t="s">
        <v>307</v>
      </c>
      <c r="D108" s="7" t="s">
        <v>270</v>
      </c>
      <c r="E108" s="7">
        <v>-34.289200000000001</v>
      </c>
      <c r="F108" s="7">
        <v>-63.077199999999998</v>
      </c>
      <c r="G108" s="21">
        <v>44375</v>
      </c>
      <c r="H108" s="30">
        <v>45599.913043981483</v>
      </c>
      <c r="I108" s="32">
        <f>Table3[[#This Row],[fecha_ultimo_reporte]]-Table3[[#This Row],[inicio]]</f>
        <v>1224.9130439814835</v>
      </c>
      <c r="J108" s="26">
        <v>0</v>
      </c>
      <c r="L108" s="35"/>
    </row>
    <row r="109" spans="1:12" hidden="1" x14ac:dyDescent="0.25">
      <c r="A109" s="13">
        <v>25</v>
      </c>
      <c r="B109" s="9" t="s">
        <v>28</v>
      </c>
      <c r="C109" s="9" t="s">
        <v>307</v>
      </c>
      <c r="D109" s="7" t="s">
        <v>271</v>
      </c>
      <c r="E109" s="7">
        <v>-32.4084</v>
      </c>
      <c r="F109" s="7">
        <v>-63.259300000000003</v>
      </c>
      <c r="G109" s="21">
        <v>42208</v>
      </c>
      <c r="H109" s="30">
        <v>45599.885046296295</v>
      </c>
      <c r="I109" s="32">
        <f>Table3[[#This Row],[fecha_ultimo_reporte]]-Table3[[#This Row],[inicio]]</f>
        <v>3391.8850462962946</v>
      </c>
      <c r="J109" s="26">
        <v>0</v>
      </c>
      <c r="L109" s="35"/>
    </row>
    <row r="110" spans="1:12" hidden="1" x14ac:dyDescent="0.25">
      <c r="A110" s="13">
        <v>130</v>
      </c>
      <c r="B110" s="9" t="s">
        <v>129</v>
      </c>
      <c r="C110" s="9" t="s">
        <v>307</v>
      </c>
      <c r="D110" s="7" t="s">
        <v>270</v>
      </c>
      <c r="E110" s="7">
        <v>-33.142000000000003</v>
      </c>
      <c r="F110" s="7">
        <v>-63.279800000000002</v>
      </c>
      <c r="G110" s="21">
        <v>45033</v>
      </c>
      <c r="H110" s="30">
        <v>45599.933888888889</v>
      </c>
      <c r="I110" s="32">
        <f>Table3[[#This Row],[fecha_ultimo_reporte]]-Table3[[#This Row],[inicio]]</f>
        <v>566.93388888888876</v>
      </c>
      <c r="J110" s="26">
        <v>0</v>
      </c>
      <c r="L110" s="35"/>
    </row>
    <row r="111" spans="1:12" hidden="1" x14ac:dyDescent="0.25">
      <c r="A111" s="13">
        <v>60</v>
      </c>
      <c r="B111" s="9" t="s">
        <v>63</v>
      </c>
      <c r="C111" s="9" t="s">
        <v>307</v>
      </c>
      <c r="D111" s="7" t="s">
        <v>270</v>
      </c>
      <c r="E111" s="7">
        <v>-33.206600000000002</v>
      </c>
      <c r="F111" s="7">
        <v>-63.396500000000003</v>
      </c>
      <c r="G111" s="21">
        <v>44210</v>
      </c>
      <c r="H111" s="30">
        <v>45599.902731481481</v>
      </c>
      <c r="I111" s="32">
        <f>Table3[[#This Row],[fecha_ultimo_reporte]]-Table3[[#This Row],[inicio]]</f>
        <v>1389.9027314814812</v>
      </c>
      <c r="J111" s="26">
        <v>0</v>
      </c>
      <c r="L111" s="35"/>
    </row>
    <row r="112" spans="1:12" hidden="1" x14ac:dyDescent="0.25">
      <c r="A112" s="13">
        <v>42</v>
      </c>
      <c r="B112" s="9" t="s">
        <v>45</v>
      </c>
      <c r="C112" s="9" t="s">
        <v>307</v>
      </c>
      <c r="D112" s="7" t="s">
        <v>270</v>
      </c>
      <c r="E112" s="7">
        <v>-32.478000000000002</v>
      </c>
      <c r="F112" s="7">
        <v>-63.491</v>
      </c>
      <c r="G112" s="21">
        <v>44602</v>
      </c>
      <c r="H112" s="30">
        <v>45599.892245370371</v>
      </c>
      <c r="I112" s="32">
        <f>Table3[[#This Row],[fecha_ultimo_reporte]]-Table3[[#This Row],[inicio]]</f>
        <v>997.8922453703708</v>
      </c>
      <c r="J112" s="26">
        <v>0</v>
      </c>
      <c r="L112" s="35"/>
    </row>
    <row r="113" spans="1:12" hidden="1" x14ac:dyDescent="0.25">
      <c r="A113" s="13">
        <v>112</v>
      </c>
      <c r="B113" s="9" t="s">
        <v>115</v>
      </c>
      <c r="C113" s="9" t="s">
        <v>307</v>
      </c>
      <c r="D113" s="7" t="s">
        <v>270</v>
      </c>
      <c r="E113" s="7">
        <v>-31.7089</v>
      </c>
      <c r="F113" s="7">
        <v>-63.516599999999997</v>
      </c>
      <c r="G113" s="21">
        <v>44855</v>
      </c>
      <c r="H113" s="30">
        <v>45599.926886574074</v>
      </c>
      <c r="I113" s="32">
        <f>Table3[[#This Row],[fecha_ultimo_reporte]]-Table3[[#This Row],[inicio]]</f>
        <v>744.92688657407416</v>
      </c>
      <c r="J113" s="26">
        <v>0</v>
      </c>
      <c r="L113" s="35"/>
    </row>
    <row r="114" spans="1:12" hidden="1" x14ac:dyDescent="0.25">
      <c r="A114" s="13">
        <v>59</v>
      </c>
      <c r="B114" s="9" t="s">
        <v>62</v>
      </c>
      <c r="C114" s="9" t="s">
        <v>307</v>
      </c>
      <c r="D114" s="7" t="s">
        <v>270</v>
      </c>
      <c r="E114" s="7">
        <v>-33.338900000000002</v>
      </c>
      <c r="F114" s="7">
        <v>-63.717399999999998</v>
      </c>
      <c r="G114" s="21">
        <v>44184</v>
      </c>
      <c r="H114" s="30">
        <v>45561.999895833331</v>
      </c>
      <c r="I114" s="32">
        <f>Table3[[#This Row],[fecha_ultimo_reporte]]-Table3[[#This Row],[inicio]]</f>
        <v>1377.9998958333308</v>
      </c>
      <c r="J114" s="26">
        <v>0</v>
      </c>
      <c r="L114" s="35"/>
    </row>
    <row r="115" spans="1:12" hidden="1" x14ac:dyDescent="0.25">
      <c r="A115" s="13">
        <v>24</v>
      </c>
      <c r="B115" s="9" t="s">
        <v>27</v>
      </c>
      <c r="C115" s="9" t="s">
        <v>307</v>
      </c>
      <c r="D115" s="7" t="s">
        <v>271</v>
      </c>
      <c r="E115" s="7">
        <v>-33.106000000000002</v>
      </c>
      <c r="F115" s="7">
        <v>-63.726900000000001</v>
      </c>
      <c r="G115" s="21">
        <v>41350</v>
      </c>
      <c r="H115" s="30">
        <v>45599.875601851854</v>
      </c>
      <c r="I115" s="32">
        <f>Table3[[#This Row],[fecha_ultimo_reporte]]-Table3[[#This Row],[inicio]]</f>
        <v>4249.8756018518543</v>
      </c>
      <c r="J115" s="26">
        <v>0</v>
      </c>
      <c r="L115" s="35"/>
    </row>
    <row r="116" spans="1:12" hidden="1" x14ac:dyDescent="0.25">
      <c r="A116" s="13">
        <v>57</v>
      </c>
      <c r="B116" s="9" t="s">
        <v>60</v>
      </c>
      <c r="C116" s="9" t="s">
        <v>307</v>
      </c>
      <c r="D116" s="7" t="s">
        <v>270</v>
      </c>
      <c r="E116" s="7">
        <v>-33.634900000000002</v>
      </c>
      <c r="F116" s="7">
        <v>-63.764299999999999</v>
      </c>
      <c r="G116" s="21">
        <v>43799</v>
      </c>
      <c r="H116" s="30">
        <v>45599.899131944447</v>
      </c>
      <c r="I116" s="32">
        <f>Table3[[#This Row],[fecha_ultimo_reporte]]-Table3[[#This Row],[inicio]]</f>
        <v>1800.8991319444467</v>
      </c>
      <c r="J116" s="26">
        <v>0</v>
      </c>
      <c r="L116" s="35"/>
    </row>
    <row r="117" spans="1:12" hidden="1" x14ac:dyDescent="0.25">
      <c r="A117" s="13">
        <v>73</v>
      </c>
      <c r="B117" s="9" t="s">
        <v>76</v>
      </c>
      <c r="C117" s="9" t="s">
        <v>307</v>
      </c>
      <c r="D117" s="7" t="s">
        <v>270</v>
      </c>
      <c r="E117" s="7">
        <v>-31.956299999999999</v>
      </c>
      <c r="F117" s="7">
        <v>-63.780200000000001</v>
      </c>
      <c r="G117" s="21">
        <v>45016</v>
      </c>
      <c r="H117" s="30">
        <v>45599.909641203703</v>
      </c>
      <c r="I117" s="32">
        <f>Table3[[#This Row],[fecha_ultimo_reporte]]-Table3[[#This Row],[inicio]]</f>
        <v>583.90964120370336</v>
      </c>
      <c r="J117" s="26">
        <v>0</v>
      </c>
      <c r="L117" s="35"/>
    </row>
    <row r="118" spans="1:12" hidden="1" x14ac:dyDescent="0.25">
      <c r="A118" s="13">
        <v>111</v>
      </c>
      <c r="B118" s="9" t="s">
        <v>114</v>
      </c>
      <c r="C118" s="9" t="s">
        <v>307</v>
      </c>
      <c r="D118" s="7" t="s">
        <v>270</v>
      </c>
      <c r="E118" s="7">
        <v>-31.654299999999999</v>
      </c>
      <c r="F118" s="7">
        <v>-63.856499999999997</v>
      </c>
      <c r="G118" s="21">
        <v>44428</v>
      </c>
      <c r="H118" s="30">
        <v>45396.999988425923</v>
      </c>
      <c r="I118" s="32">
        <f>Table3[[#This Row],[fecha_ultimo_reporte]]-Table3[[#This Row],[inicio]]</f>
        <v>968.99998842592322</v>
      </c>
      <c r="J118" s="28">
        <v>0</v>
      </c>
      <c r="L118" s="35"/>
    </row>
    <row r="119" spans="1:12" hidden="1" x14ac:dyDescent="0.25">
      <c r="A119" s="13">
        <v>58</v>
      </c>
      <c r="B119" s="9" t="s">
        <v>61</v>
      </c>
      <c r="C119" s="9" t="s">
        <v>307</v>
      </c>
      <c r="D119" s="7" t="s">
        <v>270</v>
      </c>
      <c r="E119" s="7">
        <v>-32.704999999999998</v>
      </c>
      <c r="F119" s="7">
        <v>-63.860799999999998</v>
      </c>
      <c r="G119" s="21">
        <v>44126</v>
      </c>
      <c r="H119" s="30">
        <v>45599.900902777779</v>
      </c>
      <c r="I119" s="32">
        <f>Table3[[#This Row],[fecha_ultimo_reporte]]-Table3[[#This Row],[inicio]]</f>
        <v>1473.9009027777793</v>
      </c>
      <c r="J119" s="28">
        <v>0</v>
      </c>
      <c r="L119" s="35"/>
    </row>
    <row r="120" spans="1:12" hidden="1" x14ac:dyDescent="0.25">
      <c r="A120" s="13">
        <v>53</v>
      </c>
      <c r="B120" s="9" t="s">
        <v>56</v>
      </c>
      <c r="C120" s="9" t="s">
        <v>307</v>
      </c>
      <c r="D120" s="7" t="s">
        <v>270</v>
      </c>
      <c r="E120" s="7">
        <v>-34.518799999999999</v>
      </c>
      <c r="F120" s="7">
        <v>-63.944099999999999</v>
      </c>
      <c r="G120" s="21">
        <v>44920</v>
      </c>
      <c r="H120" s="30">
        <v>45324.995092592595</v>
      </c>
      <c r="I120" s="32">
        <f>Table3[[#This Row],[fecha_ultimo_reporte]]-Table3[[#This Row],[inicio]]</f>
        <v>404.99509259259503</v>
      </c>
      <c r="J120" s="28">
        <v>0</v>
      </c>
      <c r="L120" s="35"/>
    </row>
    <row r="121" spans="1:12" hidden="1" x14ac:dyDescent="0.25">
      <c r="A121" s="13">
        <v>113</v>
      </c>
      <c r="B121" s="9" t="s">
        <v>116</v>
      </c>
      <c r="C121" s="9" t="s">
        <v>307</v>
      </c>
      <c r="D121" s="7" t="s">
        <v>270</v>
      </c>
      <c r="E121" s="7">
        <v>-31.596599999999999</v>
      </c>
      <c r="F121" s="7">
        <v>-63.9803</v>
      </c>
      <c r="G121" s="21">
        <v>44932</v>
      </c>
      <c r="H121" s="30">
        <v>45599.930150462962</v>
      </c>
      <c r="I121" s="32">
        <f>Table3[[#This Row],[fecha_ultimo_reporte]]-Table3[[#This Row],[inicio]]</f>
        <v>667.93015046296205</v>
      </c>
      <c r="J121" s="28">
        <v>0</v>
      </c>
      <c r="L121" s="35"/>
    </row>
    <row r="122" spans="1:12" hidden="1" x14ac:dyDescent="0.25">
      <c r="A122" s="13">
        <v>27</v>
      </c>
      <c r="B122" s="9" t="s">
        <v>30</v>
      </c>
      <c r="C122" s="9" t="s">
        <v>307</v>
      </c>
      <c r="D122" s="7" t="s">
        <v>270</v>
      </c>
      <c r="E122" s="7">
        <v>-32.241399999999999</v>
      </c>
      <c r="F122" s="7">
        <v>-63.986400000000003</v>
      </c>
      <c r="G122" s="21">
        <v>44418</v>
      </c>
      <c r="H122" s="30">
        <v>45468.999965277777</v>
      </c>
      <c r="I122" s="32">
        <f>Table3[[#This Row],[fecha_ultimo_reporte]]-Table3[[#This Row],[inicio]]</f>
        <v>1050.9999652777769</v>
      </c>
      <c r="J122" s="28">
        <v>0</v>
      </c>
      <c r="L122" s="35"/>
    </row>
    <row r="123" spans="1:12" hidden="1" x14ac:dyDescent="0.25">
      <c r="A123" s="13">
        <v>29</v>
      </c>
      <c r="B123" s="9" t="s">
        <v>32</v>
      </c>
      <c r="C123" s="9" t="s">
        <v>307</v>
      </c>
      <c r="D123" s="7" t="s">
        <v>270</v>
      </c>
      <c r="E123" s="7">
        <v>-31.768599999999999</v>
      </c>
      <c r="F123" s="7">
        <v>-63.989899999999999</v>
      </c>
      <c r="G123" s="21">
        <v>44956</v>
      </c>
      <c r="H123" s="30">
        <v>45599.885231481479</v>
      </c>
      <c r="I123" s="32">
        <f>Table3[[#This Row],[fecha_ultimo_reporte]]-Table3[[#This Row],[inicio]]</f>
        <v>643.88523148147942</v>
      </c>
      <c r="J123" s="28">
        <v>0</v>
      </c>
      <c r="L123" s="35"/>
    </row>
    <row r="124" spans="1:12" hidden="1" x14ac:dyDescent="0.25">
      <c r="A124" s="13">
        <v>1</v>
      </c>
      <c r="B124" s="7" t="s">
        <v>5</v>
      </c>
      <c r="C124" s="9" t="s">
        <v>307</v>
      </c>
      <c r="D124" s="7" t="s">
        <v>270</v>
      </c>
      <c r="E124" s="7">
        <v>-33.635800000000003</v>
      </c>
      <c r="F124" s="7">
        <v>-64.021600000000007</v>
      </c>
      <c r="G124" s="21">
        <v>44874</v>
      </c>
      <c r="H124" s="30">
        <v>45599.871458333335</v>
      </c>
      <c r="I124" s="32">
        <f>Table3[[#This Row],[fecha_ultimo_reporte]]-Table3[[#This Row],[inicio]]</f>
        <v>725.87145833333489</v>
      </c>
      <c r="J124" s="28">
        <v>0</v>
      </c>
      <c r="L124" s="35"/>
    </row>
    <row r="125" spans="1:12" hidden="1" x14ac:dyDescent="0.25">
      <c r="A125" s="13">
        <v>110</v>
      </c>
      <c r="B125" s="9" t="s">
        <v>113</v>
      </c>
      <c r="C125" s="9" t="s">
        <v>307</v>
      </c>
      <c r="D125" s="7" t="s">
        <v>270</v>
      </c>
      <c r="E125" s="7">
        <v>-31.7699</v>
      </c>
      <c r="F125" s="7">
        <v>-64.040999999999997</v>
      </c>
      <c r="G125" s="21">
        <v>44051</v>
      </c>
      <c r="H125" s="30">
        <v>45599.92690972222</v>
      </c>
      <c r="I125" s="32">
        <f>Table3[[#This Row],[fecha_ultimo_reporte]]-Table3[[#This Row],[inicio]]</f>
        <v>1548.9269097222204</v>
      </c>
      <c r="J125" s="28">
        <v>0</v>
      </c>
      <c r="L125" s="35"/>
    </row>
    <row r="126" spans="1:12" hidden="1" x14ac:dyDescent="0.25">
      <c r="A126" s="13">
        <v>28</v>
      </c>
      <c r="B126" s="9" t="s">
        <v>31</v>
      </c>
      <c r="C126" s="9" t="s">
        <v>307</v>
      </c>
      <c r="D126" s="7" t="s">
        <v>270</v>
      </c>
      <c r="E126" s="7">
        <v>-31.9039</v>
      </c>
      <c r="F126" s="7">
        <v>-64.111000000000004</v>
      </c>
      <c r="G126" s="21">
        <v>44866</v>
      </c>
      <c r="H126" s="30">
        <v>45599.885231481479</v>
      </c>
      <c r="I126" s="32">
        <f>Table3[[#This Row],[fecha_ultimo_reporte]]-Table3[[#This Row],[inicio]]</f>
        <v>733.88523148147942</v>
      </c>
      <c r="J126" s="28">
        <v>0</v>
      </c>
      <c r="L126" s="35"/>
    </row>
    <row r="127" spans="1:12" hidden="1" x14ac:dyDescent="0.25">
      <c r="A127" s="13">
        <v>83</v>
      </c>
      <c r="B127" s="9" t="s">
        <v>86</v>
      </c>
      <c r="C127" s="9" t="s">
        <v>307</v>
      </c>
      <c r="D127" s="7" t="s">
        <v>270</v>
      </c>
      <c r="E127" s="7">
        <v>-32.521099999999997</v>
      </c>
      <c r="F127" s="7">
        <v>-64.142700000000005</v>
      </c>
      <c r="G127" s="21">
        <v>44432</v>
      </c>
      <c r="H127" s="30">
        <v>45590.999942129631</v>
      </c>
      <c r="I127" s="32">
        <f>Table3[[#This Row],[fecha_ultimo_reporte]]-Table3[[#This Row],[inicio]]</f>
        <v>1158.9999421296307</v>
      </c>
      <c r="J127" s="29">
        <v>0</v>
      </c>
      <c r="L127" s="35"/>
    </row>
    <row r="128" spans="1:12" hidden="1" x14ac:dyDescent="0.25">
      <c r="A128" s="13">
        <v>85</v>
      </c>
      <c r="B128" s="9" t="s">
        <v>88</v>
      </c>
      <c r="C128" s="9" t="s">
        <v>307</v>
      </c>
      <c r="D128" s="7" t="s">
        <v>271</v>
      </c>
      <c r="E128" s="7">
        <v>-33.237400000000001</v>
      </c>
      <c r="F128" s="7">
        <v>-64.144099999999995</v>
      </c>
      <c r="G128" s="21">
        <v>43357</v>
      </c>
      <c r="H128" s="30">
        <v>45599.916655092595</v>
      </c>
      <c r="I128" s="32">
        <f>Table3[[#This Row],[fecha_ultimo_reporte]]-Table3[[#This Row],[inicio]]</f>
        <v>2242.9166550925947</v>
      </c>
      <c r="J128" s="29">
        <v>0</v>
      </c>
      <c r="L128" s="35"/>
    </row>
    <row r="129" spans="1:13" hidden="1" x14ac:dyDescent="0.25">
      <c r="A129" s="13">
        <v>128</v>
      </c>
      <c r="B129" s="9" t="s">
        <v>127</v>
      </c>
      <c r="C129" s="9" t="s">
        <v>307</v>
      </c>
      <c r="D129" s="7" t="s">
        <v>270</v>
      </c>
      <c r="E129" s="7">
        <v>-31.805599999999998</v>
      </c>
      <c r="F129" s="7">
        <v>-64.185500000000005</v>
      </c>
      <c r="G129" s="21">
        <v>43864</v>
      </c>
      <c r="H129" s="30">
        <v>45599.937349537038</v>
      </c>
      <c r="I129" s="32">
        <f>Table3[[#This Row],[fecha_ultimo_reporte]]-Table3[[#This Row],[inicio]]</f>
        <v>1735.9373495370382</v>
      </c>
      <c r="J129" s="29">
        <v>0</v>
      </c>
      <c r="L129" s="35"/>
    </row>
    <row r="130" spans="1:13" hidden="1" x14ac:dyDescent="0.25">
      <c r="A130" s="13">
        <v>82</v>
      </c>
      <c r="B130" s="9" t="s">
        <v>85</v>
      </c>
      <c r="C130" s="9" t="s">
        <v>307</v>
      </c>
      <c r="D130" s="7" t="s">
        <v>270</v>
      </c>
      <c r="E130" s="7">
        <v>-32.424300000000002</v>
      </c>
      <c r="F130" s="7">
        <v>-64.1922</v>
      </c>
      <c r="G130" s="21">
        <v>44406</v>
      </c>
      <c r="H130" s="30">
        <v>45599.913182870368</v>
      </c>
      <c r="I130" s="32">
        <f>Table3[[#This Row],[fecha_ultimo_reporte]]-Table3[[#This Row],[inicio]]</f>
        <v>1193.9131828703685</v>
      </c>
      <c r="J130" s="29">
        <v>0</v>
      </c>
      <c r="L130" s="35"/>
    </row>
    <row r="131" spans="1:13" hidden="1" x14ac:dyDescent="0.25">
      <c r="A131" s="13">
        <v>10</v>
      </c>
      <c r="B131" s="9" t="s">
        <v>14</v>
      </c>
      <c r="C131" s="9" t="s">
        <v>307</v>
      </c>
      <c r="D131" s="7" t="s">
        <v>270</v>
      </c>
      <c r="E131" s="7">
        <v>-32.031300000000002</v>
      </c>
      <c r="F131" s="7">
        <v>-64.356099999999998</v>
      </c>
      <c r="G131" s="21">
        <v>44106</v>
      </c>
      <c r="H131" s="30">
        <v>45599.874884259261</v>
      </c>
      <c r="I131" s="32">
        <f>Table3[[#This Row],[fecha_ultimo_reporte]]-Table3[[#This Row],[inicio]]</f>
        <v>1493.8748842592613</v>
      </c>
      <c r="J131" s="29">
        <v>0</v>
      </c>
      <c r="L131" s="35"/>
    </row>
    <row r="132" spans="1:13" hidden="1" x14ac:dyDescent="0.25">
      <c r="A132" s="13">
        <v>81</v>
      </c>
      <c r="B132" s="9" t="s">
        <v>84</v>
      </c>
      <c r="C132" s="9" t="s">
        <v>307</v>
      </c>
      <c r="D132" s="7" t="s">
        <v>270</v>
      </c>
      <c r="E132" s="7">
        <v>-32.457900000000002</v>
      </c>
      <c r="F132" s="7">
        <v>-64.387799999999999</v>
      </c>
      <c r="G132" s="21">
        <v>44369</v>
      </c>
      <c r="H132" s="30">
        <v>45476.941145833334</v>
      </c>
      <c r="I132" s="32">
        <f>Table3[[#This Row],[fecha_ultimo_reporte]]-Table3[[#This Row],[inicio]]</f>
        <v>1107.9411458333343</v>
      </c>
      <c r="J132" s="13">
        <v>0</v>
      </c>
      <c r="L132" s="35"/>
    </row>
    <row r="133" spans="1:13" hidden="1" x14ac:dyDescent="0.25">
      <c r="A133" s="13">
        <v>84</v>
      </c>
      <c r="B133" s="9" t="s">
        <v>87</v>
      </c>
      <c r="C133" s="9" t="s">
        <v>307</v>
      </c>
      <c r="D133" s="7" t="s">
        <v>270</v>
      </c>
      <c r="E133" s="7">
        <v>-32.572200000000002</v>
      </c>
      <c r="F133" s="7">
        <v>-64.392899999999997</v>
      </c>
      <c r="G133" s="21">
        <v>44460</v>
      </c>
      <c r="H133" s="30">
        <v>45278.999930555554</v>
      </c>
      <c r="I133" s="32">
        <f>Table3[[#This Row],[fecha_ultimo_reporte]]-Table3[[#This Row],[inicio]]</f>
        <v>818.99993055555387</v>
      </c>
      <c r="J133" s="29">
        <v>0</v>
      </c>
      <c r="L133" s="35"/>
    </row>
    <row r="134" spans="1:13" hidden="1" x14ac:dyDescent="0.25">
      <c r="A134" s="13">
        <v>129</v>
      </c>
      <c r="B134" s="9" t="s">
        <v>128</v>
      </c>
      <c r="C134" s="9" t="s">
        <v>307</v>
      </c>
      <c r="D134" s="7" t="s">
        <v>270</v>
      </c>
      <c r="E134" s="7">
        <v>-31.8035</v>
      </c>
      <c r="F134" s="7">
        <v>-64.414000000000001</v>
      </c>
      <c r="G134" s="21">
        <v>44336</v>
      </c>
      <c r="H134" s="30">
        <v>45278.999942129631</v>
      </c>
      <c r="I134" s="32">
        <f>Table3[[#This Row],[fecha_ultimo_reporte]]-Table3[[#This Row],[inicio]]</f>
        <v>942.99994212963065</v>
      </c>
      <c r="J134" s="29">
        <v>0</v>
      </c>
      <c r="L134" s="35"/>
    </row>
    <row r="135" spans="1:13" hidden="1" x14ac:dyDescent="0.25">
      <c r="A135" s="13">
        <v>127</v>
      </c>
      <c r="B135" s="9" t="s">
        <v>126</v>
      </c>
      <c r="C135" s="9" t="s">
        <v>307</v>
      </c>
      <c r="D135" s="7" t="s">
        <v>270</v>
      </c>
      <c r="E135" s="7">
        <v>-31.7897</v>
      </c>
      <c r="F135" s="7">
        <v>-64.544399999999996</v>
      </c>
      <c r="G135" s="21">
        <v>43621</v>
      </c>
      <c r="H135" s="30">
        <v>45599.936851851853</v>
      </c>
      <c r="I135" s="32">
        <f>Table3[[#This Row],[fecha_ultimo_reporte]]-Table3[[#This Row],[inicio]]</f>
        <v>1978.9368518518531</v>
      </c>
      <c r="J135" s="29">
        <v>0</v>
      </c>
      <c r="L135" s="35"/>
    </row>
    <row r="136" spans="1:13" hidden="1" x14ac:dyDescent="0.25">
      <c r="A136" s="13">
        <v>11</v>
      </c>
      <c r="B136" s="9" t="s">
        <v>15</v>
      </c>
      <c r="C136" s="9" t="s">
        <v>307</v>
      </c>
      <c r="D136" s="7" t="s">
        <v>270</v>
      </c>
      <c r="E136" s="7">
        <v>-31.997299999999999</v>
      </c>
      <c r="F136" s="7">
        <v>-64.558199999999999</v>
      </c>
      <c r="G136" s="21">
        <v>44461</v>
      </c>
      <c r="H136" s="30">
        <v>45599.878321759257</v>
      </c>
      <c r="I136" s="32">
        <f>Table3[[#This Row],[fecha_ultimo_reporte]]-Table3[[#This Row],[inicio]]</f>
        <v>1138.8783217592572</v>
      </c>
      <c r="J136" s="29">
        <v>0</v>
      </c>
      <c r="L136" s="35"/>
    </row>
    <row r="137" spans="1:13" hidden="1" x14ac:dyDescent="0.25">
      <c r="A137" s="13">
        <v>140</v>
      </c>
      <c r="B137" s="9" t="s">
        <v>139</v>
      </c>
      <c r="C137" s="9" t="s">
        <v>307</v>
      </c>
      <c r="D137" s="7" t="s">
        <v>270</v>
      </c>
      <c r="E137" s="7">
        <v>-31.978100000000001</v>
      </c>
      <c r="F137" s="7">
        <v>-64.577699999999993</v>
      </c>
      <c r="G137" s="21">
        <v>45063</v>
      </c>
      <c r="H137" s="30">
        <v>45599.944293981483</v>
      </c>
      <c r="I137" s="32">
        <f>Table3[[#This Row],[fecha_ultimo_reporte]]-Table3[[#This Row],[inicio]]</f>
        <v>536.9442939814835</v>
      </c>
      <c r="J137" s="29">
        <v>0</v>
      </c>
      <c r="L137" s="35"/>
    </row>
    <row r="138" spans="1:13" hidden="1" x14ac:dyDescent="0.25">
      <c r="A138" s="13">
        <v>86</v>
      </c>
      <c r="B138" s="9" t="s">
        <v>89</v>
      </c>
      <c r="C138" s="9" t="s">
        <v>307</v>
      </c>
      <c r="D138" s="7" t="s">
        <v>270</v>
      </c>
      <c r="E138" s="7">
        <v>-32.529899999999998</v>
      </c>
      <c r="F138" s="7">
        <v>-64.590900000000005</v>
      </c>
      <c r="G138" s="21">
        <v>45092</v>
      </c>
      <c r="H138" s="30">
        <v>45599.916087962964</v>
      </c>
      <c r="I138" s="32">
        <f>Table3[[#This Row],[fecha_ultimo_reporte]]-Table3[[#This Row],[inicio]]</f>
        <v>507.9160879629635</v>
      </c>
      <c r="J138" s="29">
        <v>0</v>
      </c>
      <c r="L138" s="35"/>
    </row>
    <row r="139" spans="1:13" hidden="1" x14ac:dyDescent="0.25">
      <c r="A139" s="13">
        <v>9</v>
      </c>
      <c r="B139" s="9" t="s">
        <v>13</v>
      </c>
      <c r="C139" s="9" t="s">
        <v>307</v>
      </c>
      <c r="D139" s="7" t="s">
        <v>270</v>
      </c>
      <c r="E139" s="7">
        <v>-32.369399999999999</v>
      </c>
      <c r="F139" s="7">
        <v>-64.637500000000003</v>
      </c>
      <c r="G139" s="21">
        <v>45136</v>
      </c>
      <c r="H139" s="30">
        <v>45599.874861111108</v>
      </c>
      <c r="I139" s="32">
        <f>Table3[[#This Row],[fecha_ultimo_reporte]]-Table3[[#This Row],[inicio]]</f>
        <v>463.87486111110775</v>
      </c>
      <c r="J139" s="29">
        <v>0</v>
      </c>
      <c r="L139" s="35"/>
    </row>
    <row r="140" spans="1:13" hidden="1" x14ac:dyDescent="0.25">
      <c r="A140" s="13">
        <v>26</v>
      </c>
      <c r="B140" s="9" t="s">
        <v>29</v>
      </c>
      <c r="C140" s="9" t="s">
        <v>307</v>
      </c>
      <c r="D140" s="7" t="s">
        <v>270</v>
      </c>
      <c r="E140" s="7">
        <v>-31.8245</v>
      </c>
      <c r="F140" s="7">
        <v>-64.971599999999995</v>
      </c>
      <c r="G140" s="21">
        <v>44282</v>
      </c>
      <c r="H140" s="30">
        <v>45599.882835648146</v>
      </c>
      <c r="I140" s="32">
        <f>Table3[[#This Row],[fecha_ultimo_reporte]]-Table3[[#This Row],[inicio]]</f>
        <v>1317.8828356481463</v>
      </c>
      <c r="J140" s="29">
        <v>0</v>
      </c>
      <c r="L140" s="35"/>
    </row>
    <row r="141" spans="1:13" hidden="1" x14ac:dyDescent="0.25">
      <c r="A141" s="13">
        <v>55</v>
      </c>
      <c r="B141" s="9" t="s">
        <v>58</v>
      </c>
      <c r="C141" s="9" t="s">
        <v>307</v>
      </c>
      <c r="D141" s="7" t="s">
        <v>272</v>
      </c>
      <c r="E141" s="7">
        <v>-32.347299999999997</v>
      </c>
      <c r="F141" s="7">
        <v>-64.990799999999993</v>
      </c>
      <c r="G141" s="21">
        <v>44105</v>
      </c>
      <c r="H141" s="30">
        <v>45599.899143518516</v>
      </c>
      <c r="I141" s="32">
        <f>Table3[[#This Row],[fecha_ultimo_reporte]]-Table3[[#This Row],[inicio]]</f>
        <v>1494.8991435185162</v>
      </c>
      <c r="J141" s="29">
        <v>0</v>
      </c>
      <c r="L141" s="35"/>
    </row>
    <row r="142" spans="1:13" hidden="1" x14ac:dyDescent="0.25">
      <c r="A142" s="13">
        <v>56</v>
      </c>
      <c r="B142" s="9" t="s">
        <v>59</v>
      </c>
      <c r="C142" s="9" t="s">
        <v>307</v>
      </c>
      <c r="D142" s="7" t="s">
        <v>272</v>
      </c>
      <c r="E142" s="7">
        <v>-32.320599999999999</v>
      </c>
      <c r="F142" s="7">
        <v>-65.0197</v>
      </c>
      <c r="G142" s="21">
        <v>44629</v>
      </c>
      <c r="H142" s="30">
        <v>45599.89912037037</v>
      </c>
      <c r="I142" s="32">
        <f>Table3[[#This Row],[fecha_ultimo_reporte]]-Table3[[#This Row],[inicio]]</f>
        <v>970.89912037036993</v>
      </c>
      <c r="J142" s="29">
        <v>0</v>
      </c>
      <c r="L142" s="35"/>
    </row>
    <row r="143" spans="1:13" hidden="1" x14ac:dyDescent="0.25">
      <c r="A143" s="13">
        <v>115</v>
      </c>
      <c r="B143" s="9" t="s">
        <v>118</v>
      </c>
      <c r="C143" s="9" t="s">
        <v>307</v>
      </c>
      <c r="D143" s="7" t="s">
        <v>270</v>
      </c>
      <c r="E143" s="7">
        <v>-32.024500000000003</v>
      </c>
      <c r="F143" s="7">
        <v>-65.037700000000001</v>
      </c>
      <c r="G143" s="21">
        <v>44450</v>
      </c>
      <c r="H143" s="30">
        <v>45325.999918981484</v>
      </c>
      <c r="I143" s="32">
        <f>Table3[[#This Row],[fecha_ultimo_reporte]]-Table3[[#This Row],[inicio]]</f>
        <v>875.99991898148437</v>
      </c>
      <c r="J143" s="29">
        <v>0</v>
      </c>
      <c r="L143" s="35"/>
      <c r="M143" s="3"/>
    </row>
    <row r="144" spans="1:13" hidden="1" x14ac:dyDescent="0.25">
      <c r="A144" s="13">
        <v>116</v>
      </c>
      <c r="B144" s="9" t="s">
        <v>119</v>
      </c>
      <c r="C144" s="9" t="s">
        <v>307</v>
      </c>
      <c r="D144" s="7" t="s">
        <v>271</v>
      </c>
      <c r="E144" s="7">
        <v>-31.946899999999999</v>
      </c>
      <c r="F144" s="7">
        <v>-65.103200000000001</v>
      </c>
      <c r="G144" s="21">
        <v>43487</v>
      </c>
      <c r="H144" s="30">
        <v>45599.929166666669</v>
      </c>
      <c r="I144" s="32">
        <f>Table3[[#This Row],[fecha_ultimo_reporte]]-Table3[[#This Row],[inicio]]</f>
        <v>2112.9291666666686</v>
      </c>
      <c r="J144" s="29">
        <v>0</v>
      </c>
      <c r="L144" s="35"/>
      <c r="M144" s="3"/>
    </row>
    <row r="145" spans="1:10" hidden="1" x14ac:dyDescent="0.25">
      <c r="A145" s="37"/>
      <c r="B145" s="2" t="s">
        <v>309</v>
      </c>
      <c r="C145" s="9" t="s">
        <v>308</v>
      </c>
      <c r="E145" s="7">
        <v>-31.730399999999999</v>
      </c>
      <c r="F145" s="7">
        <v>-65.014300000000006</v>
      </c>
      <c r="G145" s="21"/>
      <c r="H145" s="44"/>
      <c r="I145" s="45">
        <f>Table3[[#This Row],[fecha_ultimo_reporte]]-Table3[[#This Row],[inicio]]</f>
        <v>0</v>
      </c>
      <c r="J145" s="37"/>
    </row>
    <row r="146" spans="1:10" hidden="1" x14ac:dyDescent="0.25">
      <c r="A146" s="37"/>
      <c r="B146" s="2" t="s">
        <v>310</v>
      </c>
      <c r="C146" s="9" t="s">
        <v>308</v>
      </c>
      <c r="E146" s="7">
        <v>-31.824359999999999</v>
      </c>
      <c r="F146" s="7">
        <v>-64.971720000000005</v>
      </c>
      <c r="G146" s="21"/>
      <c r="H146" s="44"/>
      <c r="I146" s="45">
        <f>Table3[[#This Row],[fecha_ultimo_reporte]]-Table3[[#This Row],[inicio]]</f>
        <v>0</v>
      </c>
      <c r="J146" s="37"/>
    </row>
    <row r="147" spans="1:10" hidden="1" x14ac:dyDescent="0.25">
      <c r="A147" s="37"/>
      <c r="B147" s="2" t="s">
        <v>311</v>
      </c>
      <c r="C147" s="9" t="s">
        <v>308</v>
      </c>
      <c r="E147" s="7">
        <v>-31.824339999999999</v>
      </c>
      <c r="F147" s="7">
        <v>-64.97166</v>
      </c>
      <c r="G147" s="21"/>
      <c r="H147" s="44"/>
      <c r="I147" s="45">
        <f>Table3[[#This Row],[fecha_ultimo_reporte]]-Table3[[#This Row],[inicio]]</f>
        <v>0</v>
      </c>
      <c r="J147" s="37"/>
    </row>
    <row r="148" spans="1:10" hidden="1" x14ac:dyDescent="0.25">
      <c r="A148" s="37"/>
      <c r="B148" s="2" t="s">
        <v>312</v>
      </c>
      <c r="C148" s="9" t="s">
        <v>308</v>
      </c>
      <c r="E148" s="7">
        <v>-31.82498</v>
      </c>
      <c r="F148" s="7">
        <v>-64.971459999999993</v>
      </c>
      <c r="G148" s="21"/>
      <c r="H148" s="44"/>
      <c r="I148" s="45">
        <f>Table3[[#This Row],[fecha_ultimo_reporte]]-Table3[[#This Row],[inicio]]</f>
        <v>0</v>
      </c>
      <c r="J148" s="37"/>
    </row>
    <row r="149" spans="1:10" hidden="1" x14ac:dyDescent="0.25">
      <c r="A149" s="37"/>
      <c r="B149" s="2" t="s">
        <v>313</v>
      </c>
      <c r="C149" s="9" t="s">
        <v>308</v>
      </c>
      <c r="E149" s="7">
        <v>-31.825500000000002</v>
      </c>
      <c r="F149" s="7">
        <v>-64.9602</v>
      </c>
      <c r="G149" s="21"/>
      <c r="H149" s="44"/>
      <c r="I149" s="45">
        <f>Table3[[#This Row],[fecha_ultimo_reporte]]-Table3[[#This Row],[inicio]]</f>
        <v>0</v>
      </c>
      <c r="J149" s="37"/>
    </row>
    <row r="150" spans="1:10" hidden="1" x14ac:dyDescent="0.25">
      <c r="A150" s="37"/>
      <c r="B150" s="2" t="s">
        <v>314</v>
      </c>
      <c r="C150" s="9" t="s">
        <v>308</v>
      </c>
      <c r="E150" s="7">
        <v>-31.624690000000001</v>
      </c>
      <c r="F150" s="7">
        <v>-64.707759999999993</v>
      </c>
      <c r="G150" s="21"/>
      <c r="H150" s="44"/>
      <c r="I150" s="45">
        <f>Table3[[#This Row],[fecha_ultimo_reporte]]-Table3[[#This Row],[inicio]]</f>
        <v>0</v>
      </c>
      <c r="J150" s="37"/>
    </row>
    <row r="151" spans="1:10" hidden="1" x14ac:dyDescent="0.25">
      <c r="A151" s="37"/>
      <c r="B151" s="2" t="s">
        <v>315</v>
      </c>
      <c r="C151" s="9" t="s">
        <v>308</v>
      </c>
      <c r="E151" s="7">
        <v>-32.015059999999998</v>
      </c>
      <c r="F151" s="7">
        <v>-64.764399999999995</v>
      </c>
      <c r="G151" s="21"/>
      <c r="H151" s="44"/>
      <c r="I151" s="45">
        <f>Table3[[#This Row],[fecha_ultimo_reporte]]-Table3[[#This Row],[inicio]]</f>
        <v>0</v>
      </c>
      <c r="J151" s="37"/>
    </row>
    <row r="152" spans="1:10" hidden="1" x14ac:dyDescent="0.25">
      <c r="A152" s="37"/>
      <c r="B152" s="2" t="s">
        <v>316</v>
      </c>
      <c r="C152" s="9" t="s">
        <v>308</v>
      </c>
      <c r="E152" s="7">
        <v>-32.3337</v>
      </c>
      <c r="F152" s="7">
        <v>-65.024090000000001</v>
      </c>
      <c r="G152" s="21"/>
      <c r="H152" s="44"/>
      <c r="I152" s="45">
        <f>Table3[[#This Row],[fecha_ultimo_reporte]]-Table3[[#This Row],[inicio]]</f>
        <v>0</v>
      </c>
      <c r="J152" s="37"/>
    </row>
    <row r="153" spans="1:10" hidden="1" x14ac:dyDescent="0.25">
      <c r="A153" s="37"/>
      <c r="B153" s="2" t="s">
        <v>317</v>
      </c>
      <c r="C153" s="9" t="s">
        <v>308</v>
      </c>
      <c r="E153" s="7">
        <v>-32.34216</v>
      </c>
      <c r="F153" s="7">
        <v>-65.024370000000005</v>
      </c>
      <c r="G153" s="21"/>
      <c r="H153" s="44"/>
      <c r="I153" s="45">
        <f>Table3[[#This Row],[fecha_ultimo_reporte]]-Table3[[#This Row],[inicio]]</f>
        <v>0</v>
      </c>
      <c r="J153" s="37"/>
    </row>
    <row r="154" spans="1:10" hidden="1" x14ac:dyDescent="0.25">
      <c r="A154" s="37"/>
      <c r="B154" s="2" t="s">
        <v>318</v>
      </c>
      <c r="C154" s="9" t="s">
        <v>308</v>
      </c>
      <c r="E154" s="7">
        <v>-32.370480000000001</v>
      </c>
      <c r="F154" s="7">
        <v>-64.931539999999998</v>
      </c>
      <c r="G154" s="21"/>
      <c r="H154" s="44"/>
      <c r="I154" s="45">
        <f>Table3[[#This Row],[fecha_ultimo_reporte]]-Table3[[#This Row],[inicio]]</f>
        <v>0</v>
      </c>
      <c r="J154" s="37"/>
    </row>
    <row r="155" spans="1:10" hidden="1" x14ac:dyDescent="0.25">
      <c r="A155" s="37"/>
      <c r="B155" s="2" t="s">
        <v>319</v>
      </c>
      <c r="C155" s="9" t="s">
        <v>308</v>
      </c>
      <c r="E155" s="7">
        <v>-32.408560000000001</v>
      </c>
      <c r="F155" s="7">
        <v>-64.973339999999993</v>
      </c>
      <c r="G155" s="21"/>
      <c r="H155" s="44"/>
      <c r="I155" s="45">
        <f>Table3[[#This Row],[fecha_ultimo_reporte]]-Table3[[#This Row],[inicio]]</f>
        <v>0</v>
      </c>
      <c r="J155" s="37"/>
    </row>
    <row r="156" spans="1:10" hidden="1" x14ac:dyDescent="0.25">
      <c r="A156" s="37"/>
      <c r="B156" s="2" t="s">
        <v>320</v>
      </c>
      <c r="C156" s="9" t="s">
        <v>308</v>
      </c>
      <c r="E156" s="7">
        <v>-33.28369</v>
      </c>
      <c r="F156" s="7">
        <v>-64.814260000000004</v>
      </c>
      <c r="G156" s="21"/>
      <c r="H156" s="44"/>
      <c r="I156" s="45">
        <f>Table3[[#This Row],[fecha_ultimo_reporte]]-Table3[[#This Row],[inicio]]</f>
        <v>0</v>
      </c>
      <c r="J156" s="37"/>
    </row>
    <row r="157" spans="1:10" hidden="1" x14ac:dyDescent="0.25">
      <c r="A157" s="37"/>
      <c r="B157" s="2" t="s">
        <v>321</v>
      </c>
      <c r="C157" s="9" t="s">
        <v>308</v>
      </c>
      <c r="E157" s="7">
        <v>-33.387149999999998</v>
      </c>
      <c r="F157" s="7">
        <v>-64.849289999999996</v>
      </c>
      <c r="G157" s="21"/>
      <c r="H157" s="44"/>
      <c r="I157" s="45">
        <f>Table3[[#This Row],[fecha_ultimo_reporte]]-Table3[[#This Row],[inicio]]</f>
        <v>0</v>
      </c>
      <c r="J157" s="37"/>
    </row>
    <row r="158" spans="1:10" hidden="1" x14ac:dyDescent="0.25">
      <c r="A158" s="37"/>
      <c r="B158" s="2" t="s">
        <v>322</v>
      </c>
      <c r="C158" s="9" t="s">
        <v>308</v>
      </c>
      <c r="E158" s="7">
        <v>-33.175620000000002</v>
      </c>
      <c r="F158" s="7">
        <v>-64.553650000000005</v>
      </c>
      <c r="G158" s="21"/>
      <c r="H158" s="44"/>
      <c r="I158" s="45">
        <f>Table3[[#This Row],[fecha_ultimo_reporte]]-Table3[[#This Row],[inicio]]</f>
        <v>0</v>
      </c>
      <c r="J158" s="37"/>
    </row>
    <row r="159" spans="1:10" hidden="1" x14ac:dyDescent="0.25">
      <c r="A159" s="37"/>
      <c r="B159" s="2" t="s">
        <v>323</v>
      </c>
      <c r="C159" s="9" t="s">
        <v>308</v>
      </c>
      <c r="E159" s="7">
        <v>-33.387059999999998</v>
      </c>
      <c r="F159" s="7">
        <v>-64.724710000000002</v>
      </c>
      <c r="G159" s="21"/>
      <c r="H159" s="44"/>
      <c r="I159" s="45">
        <f>Table3[[#This Row],[fecha_ultimo_reporte]]-Table3[[#This Row],[inicio]]</f>
        <v>0</v>
      </c>
      <c r="J159" s="37"/>
    </row>
    <row r="160" spans="1:10" hidden="1" x14ac:dyDescent="0.25">
      <c r="A160" s="37"/>
      <c r="B160" s="2" t="s">
        <v>324</v>
      </c>
      <c r="C160" s="9" t="s">
        <v>308</v>
      </c>
      <c r="E160" s="7">
        <v>-33.39443</v>
      </c>
      <c r="F160" s="7">
        <v>-64.711060000000003</v>
      </c>
      <c r="G160" s="21"/>
      <c r="H160" s="44"/>
      <c r="I160" s="45">
        <f>Table3[[#This Row],[fecha_ultimo_reporte]]-Table3[[#This Row],[inicio]]</f>
        <v>0</v>
      </c>
      <c r="J160" s="37"/>
    </row>
    <row r="161" spans="1:10" hidden="1" x14ac:dyDescent="0.25">
      <c r="A161" s="37"/>
      <c r="B161" s="2" t="s">
        <v>325</v>
      </c>
      <c r="C161" s="9" t="s">
        <v>308</v>
      </c>
      <c r="E161" s="7">
        <v>-33.114669999999997</v>
      </c>
      <c r="F161" s="7">
        <v>-64.399259999999998</v>
      </c>
      <c r="G161" s="21"/>
      <c r="H161" s="44"/>
      <c r="I161" s="45">
        <f>Table3[[#This Row],[fecha_ultimo_reporte]]-Table3[[#This Row],[inicio]]</f>
        <v>0</v>
      </c>
      <c r="J161" s="37"/>
    </row>
    <row r="162" spans="1:10" hidden="1" x14ac:dyDescent="0.25">
      <c r="A162" s="37"/>
      <c r="B162" s="2" t="s">
        <v>326</v>
      </c>
      <c r="C162" s="9" t="s">
        <v>308</v>
      </c>
      <c r="E162" s="7">
        <v>-33.45232</v>
      </c>
      <c r="F162" s="7">
        <v>-64.62021</v>
      </c>
      <c r="G162" s="21"/>
      <c r="H162" s="44"/>
      <c r="I162" s="45">
        <f>Table3[[#This Row],[fecha_ultimo_reporte]]-Table3[[#This Row],[inicio]]</f>
        <v>0</v>
      </c>
      <c r="J162" s="37"/>
    </row>
    <row r="163" spans="1:10" hidden="1" x14ac:dyDescent="0.25">
      <c r="A163" s="37"/>
      <c r="B163" s="2" t="s">
        <v>327</v>
      </c>
      <c r="C163" s="9" t="s">
        <v>308</v>
      </c>
      <c r="E163" s="7">
        <v>-33.129539999999999</v>
      </c>
      <c r="F163" s="7">
        <v>-64.353939999999994</v>
      </c>
      <c r="G163" s="21"/>
      <c r="H163" s="44"/>
      <c r="I163" s="45">
        <f>Table3[[#This Row],[fecha_ultimo_reporte]]-Table3[[#This Row],[inicio]]</f>
        <v>0</v>
      </c>
      <c r="J163" s="37"/>
    </row>
    <row r="164" spans="1:10" hidden="1" x14ac:dyDescent="0.25">
      <c r="A164" s="37"/>
      <c r="B164" s="2" t="s">
        <v>328</v>
      </c>
      <c r="C164" s="9" t="s">
        <v>308</v>
      </c>
      <c r="E164" s="7">
        <v>-33.626469999999998</v>
      </c>
      <c r="F164" s="7">
        <v>-64.604470000000006</v>
      </c>
      <c r="G164" s="21"/>
      <c r="H164" s="44"/>
      <c r="I164" s="45">
        <f>Table3[[#This Row],[fecha_ultimo_reporte]]-Table3[[#This Row],[inicio]]</f>
        <v>0</v>
      </c>
      <c r="J164" s="37"/>
    </row>
    <row r="165" spans="1:10" hidden="1" x14ac:dyDescent="0.25">
      <c r="A165" s="37"/>
      <c r="B165" s="2" t="s">
        <v>329</v>
      </c>
      <c r="C165" s="9" t="s">
        <v>308</v>
      </c>
      <c r="E165" s="7">
        <v>-33.920369999999998</v>
      </c>
      <c r="F165" s="7">
        <v>-64.431790000000007</v>
      </c>
      <c r="G165" s="21"/>
      <c r="H165" s="44"/>
      <c r="I165" s="45">
        <f>Table3[[#This Row],[fecha_ultimo_reporte]]-Table3[[#This Row],[inicio]]</f>
        <v>0</v>
      </c>
      <c r="J165" s="37"/>
    </row>
    <row r="166" spans="1:10" hidden="1" x14ac:dyDescent="0.25">
      <c r="A166" s="37"/>
      <c r="B166" s="2" t="s">
        <v>330</v>
      </c>
      <c r="C166" s="9" t="s">
        <v>308</v>
      </c>
      <c r="E166" s="7">
        <v>-33.937379999999997</v>
      </c>
      <c r="F166" s="7">
        <v>-64.370980000000003</v>
      </c>
      <c r="G166" s="21"/>
      <c r="H166" s="44"/>
      <c r="I166" s="45">
        <f>Table3[[#This Row],[fecha_ultimo_reporte]]-Table3[[#This Row],[inicio]]</f>
        <v>0</v>
      </c>
      <c r="J166" s="37"/>
    </row>
    <row r="167" spans="1:10" hidden="1" x14ac:dyDescent="0.25">
      <c r="A167" s="37"/>
      <c r="B167" s="2" t="s">
        <v>331</v>
      </c>
      <c r="C167" s="9" t="s">
        <v>308</v>
      </c>
      <c r="E167" s="7">
        <v>-32.095239999999997</v>
      </c>
      <c r="F167" s="7">
        <v>-64.756410000000002</v>
      </c>
      <c r="G167" s="21"/>
      <c r="H167" s="44"/>
      <c r="I167" s="45">
        <f>Table3[[#This Row],[fecha_ultimo_reporte]]-Table3[[#This Row],[inicio]]</f>
        <v>0</v>
      </c>
      <c r="J167" s="37"/>
    </row>
    <row r="168" spans="1:10" hidden="1" x14ac:dyDescent="0.25">
      <c r="A168" s="37"/>
      <c r="B168" s="2" t="s">
        <v>332</v>
      </c>
      <c r="C168" s="9" t="s">
        <v>308</v>
      </c>
      <c r="E168" s="7">
        <v>-32.52901</v>
      </c>
      <c r="F168" s="7">
        <v>-64.590369999999993</v>
      </c>
      <c r="G168" s="21"/>
      <c r="H168" s="44"/>
      <c r="I168" s="45">
        <f>Table3[[#This Row],[fecha_ultimo_reporte]]-Table3[[#This Row],[inicio]]</f>
        <v>0</v>
      </c>
      <c r="J168" s="37"/>
    </row>
    <row r="169" spans="1:10" hidden="1" x14ac:dyDescent="0.25">
      <c r="A169" s="37"/>
      <c r="B169" s="2" t="s">
        <v>333</v>
      </c>
      <c r="C169" s="9" t="s">
        <v>308</v>
      </c>
      <c r="E169" s="7">
        <v>-33.150759999999998</v>
      </c>
      <c r="F169" s="7">
        <v>-64.35633</v>
      </c>
      <c r="G169" s="21"/>
      <c r="H169" s="44"/>
      <c r="I169" s="45">
        <f>Table3[[#This Row],[fecha_ultimo_reporte]]-Table3[[#This Row],[inicio]]</f>
        <v>0</v>
      </c>
      <c r="J169" s="37"/>
    </row>
    <row r="170" spans="1:10" hidden="1" x14ac:dyDescent="0.25">
      <c r="A170" s="37"/>
      <c r="B170" s="2" t="s">
        <v>334</v>
      </c>
      <c r="C170" s="9" t="s">
        <v>308</v>
      </c>
      <c r="E170" s="7">
        <v>-33.151090000000003</v>
      </c>
      <c r="F170" s="7">
        <v>-64.354730000000004</v>
      </c>
      <c r="G170" s="21"/>
      <c r="H170" s="44"/>
      <c r="I170" s="45">
        <f>Table3[[#This Row],[fecha_ultimo_reporte]]-Table3[[#This Row],[inicio]]</f>
        <v>0</v>
      </c>
      <c r="J170" s="37"/>
    </row>
    <row r="171" spans="1:10" hidden="1" x14ac:dyDescent="0.25">
      <c r="A171" s="37"/>
      <c r="B171" s="2" t="s">
        <v>335</v>
      </c>
      <c r="C171" s="9" t="s">
        <v>308</v>
      </c>
      <c r="E171" s="7">
        <v>-33.622</v>
      </c>
      <c r="F171" s="7">
        <v>-64.587000000000003</v>
      </c>
      <c r="G171" s="21"/>
      <c r="H171" s="44"/>
      <c r="I171" s="45">
        <f>Table3[[#This Row],[fecha_ultimo_reporte]]-Table3[[#This Row],[inicio]]</f>
        <v>0</v>
      </c>
      <c r="J171" s="37"/>
    </row>
    <row r="172" spans="1:10" hidden="1" x14ac:dyDescent="0.25">
      <c r="A172" s="37"/>
      <c r="B172" s="2" t="s">
        <v>336</v>
      </c>
      <c r="C172" s="9" t="s">
        <v>308</v>
      </c>
      <c r="E172" s="7">
        <v>-33.120350000000002</v>
      </c>
      <c r="F172" s="7">
        <v>-64.348240000000004</v>
      </c>
      <c r="G172" s="21"/>
      <c r="H172" s="44"/>
      <c r="I172" s="45">
        <f>Table3[[#This Row],[fecha_ultimo_reporte]]-Table3[[#This Row],[inicio]]</f>
        <v>0</v>
      </c>
      <c r="J172" s="37"/>
    </row>
    <row r="173" spans="1:10" hidden="1" x14ac:dyDescent="0.25">
      <c r="A173" s="37"/>
      <c r="B173" s="2" t="s">
        <v>337</v>
      </c>
      <c r="C173" s="9" t="s">
        <v>308</v>
      </c>
      <c r="E173" s="7">
        <v>-31.96349</v>
      </c>
      <c r="F173" s="7">
        <v>-64.647130000000004</v>
      </c>
      <c r="G173" s="21"/>
      <c r="H173" s="44"/>
      <c r="I173" s="45">
        <f>Table3[[#This Row],[fecha_ultimo_reporte]]-Table3[[#This Row],[inicio]]</f>
        <v>0</v>
      </c>
      <c r="J173" s="37"/>
    </row>
    <row r="174" spans="1:10" hidden="1" x14ac:dyDescent="0.25">
      <c r="A174" s="37"/>
      <c r="B174" s="2" t="s">
        <v>338</v>
      </c>
      <c r="C174" s="9" t="s">
        <v>308</v>
      </c>
      <c r="E174" s="7">
        <v>-32.601570000000002</v>
      </c>
      <c r="F174" s="7">
        <v>-64.374430000000004</v>
      </c>
      <c r="G174" s="21"/>
      <c r="H174" s="44"/>
      <c r="I174" s="45">
        <f>Table3[[#This Row],[fecha_ultimo_reporte]]-Table3[[#This Row],[inicio]]</f>
        <v>0</v>
      </c>
      <c r="J174" s="37"/>
    </row>
    <row r="175" spans="1:10" hidden="1" x14ac:dyDescent="0.25">
      <c r="A175" s="37"/>
      <c r="B175" s="2" t="s">
        <v>339</v>
      </c>
      <c r="C175" s="9" t="s">
        <v>308</v>
      </c>
      <c r="E175" s="7">
        <v>-33.123289999999997</v>
      </c>
      <c r="F175" s="7">
        <v>-64.348330000000004</v>
      </c>
      <c r="G175" s="21"/>
      <c r="H175" s="44"/>
      <c r="I175" s="45">
        <f>Table3[[#This Row],[fecha_ultimo_reporte]]-Table3[[#This Row],[inicio]]</f>
        <v>0</v>
      </c>
      <c r="J175" s="37"/>
    </row>
    <row r="176" spans="1:10" hidden="1" x14ac:dyDescent="0.25">
      <c r="A176" s="37"/>
      <c r="B176" s="2" t="s">
        <v>340</v>
      </c>
      <c r="C176" s="9" t="s">
        <v>308</v>
      </c>
      <c r="E176" s="7">
        <v>-31.80246</v>
      </c>
      <c r="F176" s="7">
        <v>-64.5548</v>
      </c>
      <c r="G176" s="21"/>
      <c r="H176" s="44"/>
      <c r="I176" s="45">
        <f>Table3[[#This Row],[fecha_ultimo_reporte]]-Table3[[#This Row],[inicio]]</f>
        <v>0</v>
      </c>
      <c r="J176" s="37"/>
    </row>
    <row r="177" spans="1:10" hidden="1" x14ac:dyDescent="0.25">
      <c r="A177" s="37"/>
      <c r="B177" s="2" t="s">
        <v>341</v>
      </c>
      <c r="C177" s="9" t="s">
        <v>308</v>
      </c>
      <c r="E177" s="7">
        <v>-31.773849999999999</v>
      </c>
      <c r="F177" s="7">
        <v>-64.541989999999998</v>
      </c>
      <c r="G177" s="21"/>
      <c r="H177" s="44"/>
      <c r="I177" s="45">
        <f>Table3[[#This Row],[fecha_ultimo_reporte]]-Table3[[#This Row],[inicio]]</f>
        <v>0</v>
      </c>
      <c r="J177" s="37"/>
    </row>
    <row r="178" spans="1:10" hidden="1" x14ac:dyDescent="0.25">
      <c r="A178" s="37"/>
      <c r="B178" s="2" t="s">
        <v>342</v>
      </c>
      <c r="C178" s="9" t="s">
        <v>308</v>
      </c>
      <c r="E178" s="7">
        <v>-31.983889999999999</v>
      </c>
      <c r="F178" s="7">
        <v>-64.571560000000005</v>
      </c>
      <c r="G178" s="21"/>
      <c r="H178" s="44"/>
      <c r="I178" s="45">
        <f>Table3[[#This Row],[fecha_ultimo_reporte]]-Table3[[#This Row],[inicio]]</f>
        <v>0</v>
      </c>
      <c r="J178" s="37"/>
    </row>
    <row r="179" spans="1:10" hidden="1" x14ac:dyDescent="0.25">
      <c r="A179" s="37"/>
      <c r="B179" s="2" t="s">
        <v>343</v>
      </c>
      <c r="C179" s="9" t="s">
        <v>308</v>
      </c>
      <c r="E179" s="7">
        <v>-33.109319999999997</v>
      </c>
      <c r="F179" s="7">
        <v>-64.340249999999997</v>
      </c>
      <c r="G179" s="21"/>
      <c r="H179" s="44"/>
      <c r="I179" s="45">
        <f>Table3[[#This Row],[fecha_ultimo_reporte]]-Table3[[#This Row],[inicio]]</f>
        <v>0</v>
      </c>
      <c r="J179" s="37"/>
    </row>
    <row r="180" spans="1:10" hidden="1" x14ac:dyDescent="0.25">
      <c r="A180" s="37"/>
      <c r="B180" s="2" t="s">
        <v>344</v>
      </c>
      <c r="C180" s="9" t="s">
        <v>308</v>
      </c>
      <c r="E180" s="7">
        <v>-32.15663</v>
      </c>
      <c r="F180" s="7">
        <v>-64.508340000000004</v>
      </c>
      <c r="G180" s="21"/>
      <c r="H180" s="44"/>
      <c r="I180" s="45">
        <f>Table3[[#This Row],[fecha_ultimo_reporte]]-Table3[[#This Row],[inicio]]</f>
        <v>0</v>
      </c>
      <c r="J180" s="37"/>
    </row>
    <row r="181" spans="1:10" hidden="1" x14ac:dyDescent="0.25">
      <c r="A181" s="37"/>
      <c r="B181" s="2" t="s">
        <v>345</v>
      </c>
      <c r="C181" s="9" t="s">
        <v>308</v>
      </c>
      <c r="E181" s="7">
        <v>-33.11927</v>
      </c>
      <c r="F181" s="7">
        <v>-64.343530000000001</v>
      </c>
      <c r="G181" s="21"/>
      <c r="H181" s="44"/>
      <c r="I181" s="45">
        <f>Table3[[#This Row],[fecha_ultimo_reporte]]-Table3[[#This Row],[inicio]]</f>
        <v>0</v>
      </c>
      <c r="J181" s="37"/>
    </row>
    <row r="182" spans="1:10" hidden="1" x14ac:dyDescent="0.25">
      <c r="A182" s="37"/>
      <c r="B182" s="2" t="s">
        <v>346</v>
      </c>
      <c r="C182" s="9" t="s">
        <v>308</v>
      </c>
      <c r="E182" s="7">
        <v>-33.12379</v>
      </c>
      <c r="F182" s="7">
        <v>-64.345460000000003</v>
      </c>
      <c r="G182" s="21"/>
      <c r="H182" s="44"/>
      <c r="I182" s="45">
        <f>Table3[[#This Row],[fecha_ultimo_reporte]]-Table3[[#This Row],[inicio]]</f>
        <v>0</v>
      </c>
      <c r="J182" s="37"/>
    </row>
    <row r="183" spans="1:10" hidden="1" x14ac:dyDescent="0.25">
      <c r="A183" s="37"/>
      <c r="B183" s="2" t="s">
        <v>347</v>
      </c>
      <c r="C183" s="9" t="s">
        <v>308</v>
      </c>
      <c r="E183" s="7">
        <v>-34.039859999999997</v>
      </c>
      <c r="F183" s="7">
        <v>-64.005430000000004</v>
      </c>
      <c r="G183" s="21"/>
      <c r="H183" s="44"/>
      <c r="I183" s="45">
        <f>Table3[[#This Row],[fecha_ultimo_reporte]]-Table3[[#This Row],[inicio]]</f>
        <v>0</v>
      </c>
      <c r="J183" s="37"/>
    </row>
    <row r="184" spans="1:10" hidden="1" x14ac:dyDescent="0.25">
      <c r="A184" s="37"/>
      <c r="B184" s="2" t="s">
        <v>348</v>
      </c>
      <c r="C184" s="9" t="s">
        <v>308</v>
      </c>
      <c r="E184" s="7">
        <v>-31.647839999999999</v>
      </c>
      <c r="F184" s="7">
        <v>-64.483080000000001</v>
      </c>
      <c r="G184" s="21"/>
      <c r="H184" s="44"/>
      <c r="I184" s="45">
        <f>Table3[[#This Row],[fecha_ultimo_reporte]]-Table3[[#This Row],[inicio]]</f>
        <v>0</v>
      </c>
      <c r="J184" s="37"/>
    </row>
    <row r="185" spans="1:10" hidden="1" x14ac:dyDescent="0.25">
      <c r="A185" s="37"/>
      <c r="B185" s="2" t="s">
        <v>349</v>
      </c>
      <c r="C185" s="9" t="s">
        <v>308</v>
      </c>
      <c r="E185" s="7">
        <v>-32.195</v>
      </c>
      <c r="F185" s="7">
        <v>-64.454660000000004</v>
      </c>
      <c r="G185" s="21"/>
      <c r="H185" s="44"/>
      <c r="I185" s="45">
        <f>Table3[[#This Row],[fecha_ultimo_reporte]]-Table3[[#This Row],[inicio]]</f>
        <v>0</v>
      </c>
      <c r="J185" s="37"/>
    </row>
    <row r="186" spans="1:10" hidden="1" x14ac:dyDescent="0.25">
      <c r="A186" s="37"/>
      <c r="B186" s="2" t="s">
        <v>350</v>
      </c>
      <c r="C186" s="9" t="s">
        <v>308</v>
      </c>
      <c r="E186" s="7">
        <v>-32.194989999999997</v>
      </c>
      <c r="F186" s="7">
        <v>-64.454599999999999</v>
      </c>
      <c r="G186" s="21"/>
      <c r="H186" s="44"/>
      <c r="I186" s="45">
        <f>Table3[[#This Row],[fecha_ultimo_reporte]]-Table3[[#This Row],[inicio]]</f>
        <v>0</v>
      </c>
      <c r="J186" s="37"/>
    </row>
    <row r="187" spans="1:10" hidden="1" x14ac:dyDescent="0.25">
      <c r="A187" s="37"/>
      <c r="B187" s="2" t="s">
        <v>351</v>
      </c>
      <c r="C187" s="9" t="s">
        <v>308</v>
      </c>
      <c r="E187" s="7">
        <v>-33.097810000000003</v>
      </c>
      <c r="F187" s="7">
        <v>-64.330129999999997</v>
      </c>
      <c r="G187" s="21"/>
      <c r="H187" s="44"/>
      <c r="I187" s="45">
        <f>Table3[[#This Row],[fecha_ultimo_reporte]]-Table3[[#This Row],[inicio]]</f>
        <v>0</v>
      </c>
      <c r="J187" s="37"/>
    </row>
    <row r="188" spans="1:10" hidden="1" x14ac:dyDescent="0.25">
      <c r="A188" s="37"/>
      <c r="B188" s="2" t="s">
        <v>352</v>
      </c>
      <c r="C188" s="9" t="s">
        <v>308</v>
      </c>
      <c r="E188" s="7">
        <v>-34.307540000000003</v>
      </c>
      <c r="F188" s="7">
        <v>-63.861980000000003</v>
      </c>
      <c r="G188" s="21"/>
      <c r="H188" s="44"/>
      <c r="I188" s="45">
        <f>Table3[[#This Row],[fecha_ultimo_reporte]]-Table3[[#This Row],[inicio]]</f>
        <v>0</v>
      </c>
      <c r="J188" s="37"/>
    </row>
    <row r="189" spans="1:10" hidden="1" x14ac:dyDescent="0.25">
      <c r="A189" s="37"/>
      <c r="B189" s="2" t="s">
        <v>353</v>
      </c>
      <c r="C189" s="9" t="s">
        <v>308</v>
      </c>
      <c r="E189" s="7">
        <v>-31.733409999999999</v>
      </c>
      <c r="F189" s="7">
        <v>-64.462199999999996</v>
      </c>
      <c r="G189" s="21"/>
      <c r="H189" s="44"/>
      <c r="I189" s="45">
        <f>Table3[[#This Row],[fecha_ultimo_reporte]]-Table3[[#This Row],[inicio]]</f>
        <v>0</v>
      </c>
      <c r="J189" s="37"/>
    </row>
    <row r="190" spans="1:10" hidden="1" x14ac:dyDescent="0.25">
      <c r="A190" s="37"/>
      <c r="B190" s="2" t="s">
        <v>354</v>
      </c>
      <c r="C190" s="9" t="s">
        <v>308</v>
      </c>
      <c r="E190" s="7">
        <v>-31.734660000000002</v>
      </c>
      <c r="F190" s="7">
        <v>-64.460279999999997</v>
      </c>
      <c r="G190" s="21"/>
      <c r="H190" s="44"/>
      <c r="I190" s="45">
        <f>Table3[[#This Row],[fecha_ultimo_reporte]]-Table3[[#This Row],[inicio]]</f>
        <v>0</v>
      </c>
      <c r="J190" s="37"/>
    </row>
    <row r="191" spans="1:10" hidden="1" x14ac:dyDescent="0.25">
      <c r="A191" s="37"/>
      <c r="B191" s="2" t="s">
        <v>355</v>
      </c>
      <c r="C191" s="9" t="s">
        <v>308</v>
      </c>
      <c r="E191" s="7">
        <v>-31.7377</v>
      </c>
      <c r="F191" s="7">
        <v>-64.452799999999996</v>
      </c>
      <c r="G191" s="21"/>
      <c r="H191" s="44"/>
      <c r="I191" s="45">
        <f>Table3[[#This Row],[fecha_ultimo_reporte]]-Table3[[#This Row],[inicio]]</f>
        <v>0</v>
      </c>
      <c r="J191" s="37"/>
    </row>
    <row r="192" spans="1:10" hidden="1" x14ac:dyDescent="0.25">
      <c r="A192" s="37"/>
      <c r="B192" s="2" t="s">
        <v>356</v>
      </c>
      <c r="C192" s="9" t="s">
        <v>308</v>
      </c>
      <c r="E192" s="7">
        <v>-31.731439999999999</v>
      </c>
      <c r="F192" s="7">
        <v>-64.449719999999999</v>
      </c>
      <c r="G192" s="21"/>
      <c r="H192" s="44"/>
      <c r="I192" s="45">
        <f>Table3[[#This Row],[fecha_ultimo_reporte]]-Table3[[#This Row],[inicio]]</f>
        <v>0</v>
      </c>
      <c r="J192" s="37"/>
    </row>
    <row r="193" spans="1:10" hidden="1" x14ac:dyDescent="0.25">
      <c r="A193" s="37"/>
      <c r="B193" s="2" t="s">
        <v>357</v>
      </c>
      <c r="C193" s="9" t="s">
        <v>308</v>
      </c>
      <c r="E193" s="7">
        <v>-31.644449999999999</v>
      </c>
      <c r="F193" s="7">
        <v>-64.441659999999999</v>
      </c>
      <c r="G193" s="21"/>
      <c r="H193" s="44"/>
      <c r="I193" s="45">
        <f>Table3[[#This Row],[fecha_ultimo_reporte]]-Table3[[#This Row],[inicio]]</f>
        <v>0</v>
      </c>
      <c r="J193" s="37"/>
    </row>
    <row r="194" spans="1:10" hidden="1" x14ac:dyDescent="0.25">
      <c r="A194" s="37"/>
      <c r="B194" s="2" t="s">
        <v>358</v>
      </c>
      <c r="C194" s="9" t="s">
        <v>308</v>
      </c>
      <c r="E194" s="7">
        <v>-32.217039999999997</v>
      </c>
      <c r="F194" s="7">
        <v>-64.329089999999994</v>
      </c>
      <c r="G194" s="21"/>
      <c r="H194" s="44"/>
      <c r="I194" s="45">
        <f>Table3[[#This Row],[fecha_ultimo_reporte]]-Table3[[#This Row],[inicio]]</f>
        <v>0</v>
      </c>
      <c r="J194" s="37"/>
    </row>
    <row r="195" spans="1:10" hidden="1" x14ac:dyDescent="0.25">
      <c r="A195" s="37"/>
      <c r="B195" s="2" t="s">
        <v>359</v>
      </c>
      <c r="C195" s="9" t="s">
        <v>308</v>
      </c>
      <c r="E195" s="7">
        <v>-34.070149999999998</v>
      </c>
      <c r="F195" s="7">
        <v>-63.930990000000001</v>
      </c>
      <c r="G195" s="21"/>
      <c r="H195" s="44"/>
      <c r="I195" s="45">
        <f>Table3[[#This Row],[fecha_ultimo_reporte]]-Table3[[#This Row],[inicio]]</f>
        <v>0</v>
      </c>
      <c r="J195" s="37"/>
    </row>
    <row r="196" spans="1:10" hidden="1" x14ac:dyDescent="0.25">
      <c r="A196" s="37"/>
      <c r="B196" s="2" t="s">
        <v>360</v>
      </c>
      <c r="C196" s="9" t="s">
        <v>308</v>
      </c>
      <c r="E196" s="7">
        <v>-34.493160000000003</v>
      </c>
      <c r="F196" s="7">
        <v>-63.683459999999997</v>
      </c>
      <c r="G196" s="21"/>
      <c r="H196" s="44"/>
      <c r="I196" s="45">
        <f>Table3[[#This Row],[fecha_ultimo_reporte]]-Table3[[#This Row],[inicio]]</f>
        <v>0</v>
      </c>
      <c r="J196" s="37"/>
    </row>
    <row r="197" spans="1:10" hidden="1" x14ac:dyDescent="0.25">
      <c r="A197" s="37"/>
      <c r="B197" s="2" t="s">
        <v>361</v>
      </c>
      <c r="C197" s="9" t="s">
        <v>308</v>
      </c>
      <c r="E197" s="7">
        <v>-31.65822</v>
      </c>
      <c r="F197" s="7">
        <v>-64.431730000000002</v>
      </c>
      <c r="G197" s="21"/>
      <c r="H197" s="44"/>
      <c r="I197" s="45">
        <f>Table3[[#This Row],[fecha_ultimo_reporte]]-Table3[[#This Row],[inicio]]</f>
        <v>0</v>
      </c>
      <c r="J197" s="37"/>
    </row>
    <row r="198" spans="1:10" hidden="1" x14ac:dyDescent="0.25">
      <c r="A198" s="37"/>
      <c r="B198" s="2" t="s">
        <v>362</v>
      </c>
      <c r="C198" s="9" t="s">
        <v>308</v>
      </c>
      <c r="E198" s="7">
        <v>-31.65954</v>
      </c>
      <c r="F198" s="7">
        <v>-64.430850000000007</v>
      </c>
      <c r="G198" s="21"/>
      <c r="H198" s="44"/>
      <c r="I198" s="45">
        <f>Table3[[#This Row],[fecha_ultimo_reporte]]-Table3[[#This Row],[inicio]]</f>
        <v>0</v>
      </c>
      <c r="J198" s="37"/>
    </row>
    <row r="199" spans="1:10" hidden="1" x14ac:dyDescent="0.25">
      <c r="A199" s="37"/>
      <c r="B199" s="2" t="s">
        <v>363</v>
      </c>
      <c r="C199" s="9" t="s">
        <v>308</v>
      </c>
      <c r="E199" s="7">
        <v>-31.65943</v>
      </c>
      <c r="F199" s="7">
        <v>-64.43074</v>
      </c>
      <c r="G199" s="21"/>
      <c r="H199" s="44"/>
      <c r="I199" s="45">
        <f>Table3[[#This Row],[fecha_ultimo_reporte]]-Table3[[#This Row],[inicio]]</f>
        <v>0</v>
      </c>
      <c r="J199" s="37"/>
    </row>
    <row r="200" spans="1:10" hidden="1" x14ac:dyDescent="0.25">
      <c r="A200" s="37"/>
      <c r="B200" s="2" t="s">
        <v>364</v>
      </c>
      <c r="C200" s="9" t="s">
        <v>308</v>
      </c>
      <c r="E200" s="7">
        <v>-31.66958</v>
      </c>
      <c r="F200" s="7">
        <v>-64.430530000000005</v>
      </c>
      <c r="G200" s="21"/>
      <c r="H200" s="44"/>
      <c r="I200" s="45">
        <f>Table3[[#This Row],[fecha_ultimo_reporte]]-Table3[[#This Row],[inicio]]</f>
        <v>0</v>
      </c>
      <c r="J200" s="37"/>
    </row>
    <row r="201" spans="1:10" hidden="1" x14ac:dyDescent="0.25">
      <c r="A201" s="37"/>
      <c r="B201" s="2" t="s">
        <v>365</v>
      </c>
      <c r="C201" s="9" t="s">
        <v>308</v>
      </c>
      <c r="E201" s="7">
        <v>-31.73498</v>
      </c>
      <c r="F201" s="7">
        <v>-64.4392</v>
      </c>
      <c r="G201" s="21"/>
      <c r="H201" s="44"/>
      <c r="I201" s="45">
        <f>Table3[[#This Row],[fecha_ultimo_reporte]]-Table3[[#This Row],[inicio]]</f>
        <v>0</v>
      </c>
      <c r="J201" s="37"/>
    </row>
    <row r="202" spans="1:10" hidden="1" x14ac:dyDescent="0.25">
      <c r="A202" s="37"/>
      <c r="B202" s="2" t="s">
        <v>366</v>
      </c>
      <c r="C202" s="9" t="s">
        <v>308</v>
      </c>
      <c r="E202" s="7">
        <v>-31.941880000000001</v>
      </c>
      <c r="F202" s="7">
        <v>-64.366349999999997</v>
      </c>
      <c r="G202" s="21"/>
      <c r="H202" s="44"/>
      <c r="I202" s="45">
        <f>Table3[[#This Row],[fecha_ultimo_reporte]]-Table3[[#This Row],[inicio]]</f>
        <v>0</v>
      </c>
      <c r="J202" s="37"/>
    </row>
    <row r="203" spans="1:10" hidden="1" x14ac:dyDescent="0.25">
      <c r="A203" s="37"/>
      <c r="B203" s="2" t="s">
        <v>367</v>
      </c>
      <c r="C203" s="9" t="s">
        <v>308</v>
      </c>
      <c r="E203" s="7">
        <v>-33.127000000000002</v>
      </c>
      <c r="F203" s="7">
        <v>-64.343279999999993</v>
      </c>
      <c r="G203" s="21"/>
      <c r="H203" s="44"/>
      <c r="I203" s="45">
        <f>Table3[[#This Row],[fecha_ultimo_reporte]]-Table3[[#This Row],[inicio]]</f>
        <v>0</v>
      </c>
      <c r="J203" s="37"/>
    </row>
    <row r="204" spans="1:10" hidden="1" x14ac:dyDescent="0.25">
      <c r="A204" s="37"/>
      <c r="B204" s="2" t="s">
        <v>368</v>
      </c>
      <c r="C204" s="9" t="s">
        <v>308</v>
      </c>
      <c r="E204" s="7">
        <v>-33.357590000000002</v>
      </c>
      <c r="F204" s="7">
        <v>-64.161289999999994</v>
      </c>
      <c r="G204" s="21"/>
      <c r="H204" s="44"/>
      <c r="I204" s="45">
        <f>Table3[[#This Row],[fecha_ultimo_reporte]]-Table3[[#This Row],[inicio]]</f>
        <v>0</v>
      </c>
      <c r="J204" s="37"/>
    </row>
    <row r="205" spans="1:10" hidden="1" x14ac:dyDescent="0.25">
      <c r="A205" s="37"/>
      <c r="B205" s="2" t="s">
        <v>369</v>
      </c>
      <c r="C205" s="9" t="s">
        <v>308</v>
      </c>
      <c r="E205" s="7">
        <v>-31.657409999999999</v>
      </c>
      <c r="F205" s="7">
        <v>-64.428759999999997</v>
      </c>
      <c r="G205" s="21"/>
      <c r="H205" s="44"/>
      <c r="I205" s="45">
        <f>Table3[[#This Row],[fecha_ultimo_reporte]]-Table3[[#This Row],[inicio]]</f>
        <v>0</v>
      </c>
      <c r="J205" s="37"/>
    </row>
    <row r="206" spans="1:10" hidden="1" x14ac:dyDescent="0.25">
      <c r="A206" s="37"/>
      <c r="B206" s="2" t="s">
        <v>370</v>
      </c>
      <c r="C206" s="9" t="s">
        <v>308</v>
      </c>
      <c r="E206" s="7">
        <v>-31.729330000000001</v>
      </c>
      <c r="F206" s="7">
        <v>-64.426169999999999</v>
      </c>
      <c r="G206" s="21"/>
      <c r="H206" s="44"/>
      <c r="I206" s="45">
        <f>Table3[[#This Row],[fecha_ultimo_reporte]]-Table3[[#This Row],[inicio]]</f>
        <v>0</v>
      </c>
      <c r="J206" s="37"/>
    </row>
    <row r="207" spans="1:10" hidden="1" x14ac:dyDescent="0.25">
      <c r="A207" s="37"/>
      <c r="B207" s="2" t="s">
        <v>371</v>
      </c>
      <c r="C207" s="9" t="s">
        <v>308</v>
      </c>
      <c r="E207" s="7">
        <v>-31.862670000000001</v>
      </c>
      <c r="F207" s="7">
        <v>-64.379859999999994</v>
      </c>
      <c r="G207" s="21"/>
      <c r="H207" s="44"/>
      <c r="I207" s="45">
        <f>Table3[[#This Row],[fecha_ultimo_reporte]]-Table3[[#This Row],[inicio]]</f>
        <v>0</v>
      </c>
      <c r="J207" s="37"/>
    </row>
    <row r="208" spans="1:10" hidden="1" x14ac:dyDescent="0.25">
      <c r="A208" s="37"/>
      <c r="B208" s="2" t="s">
        <v>372</v>
      </c>
      <c r="C208" s="9" t="s">
        <v>308</v>
      </c>
      <c r="E208" s="7">
        <v>-31.94397</v>
      </c>
      <c r="F208" s="7">
        <v>-64.364009999999993</v>
      </c>
      <c r="G208" s="21"/>
      <c r="H208" s="44"/>
      <c r="I208" s="45">
        <f>Table3[[#This Row],[fecha_ultimo_reporte]]-Table3[[#This Row],[inicio]]</f>
        <v>0</v>
      </c>
      <c r="J208" s="37"/>
    </row>
    <row r="209" spans="1:10" hidden="1" x14ac:dyDescent="0.25">
      <c r="A209" s="37"/>
      <c r="B209" s="2" t="s">
        <v>373</v>
      </c>
      <c r="C209" s="9" t="s">
        <v>308</v>
      </c>
      <c r="E209" s="7">
        <v>-32.02966</v>
      </c>
      <c r="F209" s="7">
        <v>-64.355549999999994</v>
      </c>
      <c r="G209" s="21"/>
      <c r="H209" s="44"/>
      <c r="I209" s="45">
        <f>Table3[[#This Row],[fecha_ultimo_reporte]]-Table3[[#This Row],[inicio]]</f>
        <v>0</v>
      </c>
      <c r="J209" s="37"/>
    </row>
    <row r="210" spans="1:10" hidden="1" x14ac:dyDescent="0.25">
      <c r="A210" s="37"/>
      <c r="B210" s="2" t="s">
        <v>374</v>
      </c>
      <c r="C210" s="9" t="s">
        <v>308</v>
      </c>
      <c r="E210" s="7">
        <v>-32.479210000000002</v>
      </c>
      <c r="F210" s="7">
        <v>-64.113919999999993</v>
      </c>
      <c r="G210" s="21"/>
      <c r="H210" s="44"/>
      <c r="I210" s="45">
        <f>Table3[[#This Row],[fecha_ultimo_reporte]]-Table3[[#This Row],[inicio]]</f>
        <v>0</v>
      </c>
      <c r="J210" s="37"/>
    </row>
    <row r="211" spans="1:10" hidden="1" x14ac:dyDescent="0.25">
      <c r="A211" s="37"/>
      <c r="B211" s="2" t="s">
        <v>375</v>
      </c>
      <c r="C211" s="9" t="s">
        <v>308</v>
      </c>
      <c r="E211" s="7">
        <v>-33.096670000000003</v>
      </c>
      <c r="F211" s="7">
        <v>-64.305199999999999</v>
      </c>
      <c r="G211" s="21"/>
      <c r="H211" s="44"/>
      <c r="I211" s="45">
        <f>Table3[[#This Row],[fecha_ultimo_reporte]]-Table3[[#This Row],[inicio]]</f>
        <v>0</v>
      </c>
      <c r="J211" s="37"/>
    </row>
    <row r="212" spans="1:10" hidden="1" x14ac:dyDescent="0.25">
      <c r="A212" s="37"/>
      <c r="B212" s="2" t="s">
        <v>376</v>
      </c>
      <c r="C212" s="9" t="s">
        <v>308</v>
      </c>
      <c r="E212" s="7">
        <v>-33.634819999999998</v>
      </c>
      <c r="F212" s="7">
        <v>-64.020910000000001</v>
      </c>
      <c r="G212" s="21"/>
      <c r="H212" s="44"/>
      <c r="I212" s="45">
        <f>Table3[[#This Row],[fecha_ultimo_reporte]]-Table3[[#This Row],[inicio]]</f>
        <v>0</v>
      </c>
      <c r="J212" s="37"/>
    </row>
    <row r="213" spans="1:10" hidden="1" x14ac:dyDescent="0.25">
      <c r="A213" s="37"/>
      <c r="B213" s="2" t="s">
        <v>377</v>
      </c>
      <c r="C213" s="9" t="s">
        <v>308</v>
      </c>
      <c r="E213" s="7">
        <v>-34.001930000000002</v>
      </c>
      <c r="F213" s="7">
        <v>-63.916809999999998</v>
      </c>
      <c r="G213" s="21"/>
      <c r="H213" s="44"/>
      <c r="I213" s="45">
        <f>Table3[[#This Row],[fecha_ultimo_reporte]]-Table3[[#This Row],[inicio]]</f>
        <v>0</v>
      </c>
      <c r="J213" s="37"/>
    </row>
    <row r="214" spans="1:10" hidden="1" x14ac:dyDescent="0.25">
      <c r="A214" s="37"/>
      <c r="B214" s="2" t="s">
        <v>378</v>
      </c>
      <c r="C214" s="9" t="s">
        <v>308</v>
      </c>
      <c r="E214" s="7">
        <v>-32.187159999999999</v>
      </c>
      <c r="F214" s="7">
        <v>-64.251980000000003</v>
      </c>
      <c r="G214" s="21"/>
      <c r="H214" s="44"/>
      <c r="I214" s="45">
        <f>Table3[[#This Row],[fecha_ultimo_reporte]]-Table3[[#This Row],[inicio]]</f>
        <v>0</v>
      </c>
      <c r="J214" s="37"/>
    </row>
    <row r="215" spans="1:10" hidden="1" x14ac:dyDescent="0.25">
      <c r="A215" s="37"/>
      <c r="B215" s="2" t="s">
        <v>379</v>
      </c>
      <c r="C215" s="9" t="s">
        <v>308</v>
      </c>
      <c r="E215" s="7">
        <v>-33.69876</v>
      </c>
      <c r="F215" s="7">
        <v>-63.969880000000003</v>
      </c>
      <c r="G215" s="21"/>
      <c r="H215" s="44"/>
      <c r="I215" s="45">
        <f>Table3[[#This Row],[fecha_ultimo_reporte]]-Table3[[#This Row],[inicio]]</f>
        <v>0</v>
      </c>
      <c r="J215" s="37"/>
    </row>
    <row r="216" spans="1:10" hidden="1" x14ac:dyDescent="0.25">
      <c r="A216" s="37"/>
      <c r="B216" s="2" t="s">
        <v>380</v>
      </c>
      <c r="C216" s="9" t="s">
        <v>308</v>
      </c>
      <c r="E216" s="7">
        <v>-31.753499999999999</v>
      </c>
      <c r="F216" s="7">
        <v>-64.365889999999993</v>
      </c>
      <c r="G216" s="21"/>
      <c r="H216" s="44"/>
      <c r="I216" s="45">
        <f>Table3[[#This Row],[fecha_ultimo_reporte]]-Table3[[#This Row],[inicio]]</f>
        <v>0</v>
      </c>
      <c r="J216" s="37"/>
    </row>
    <row r="217" spans="1:10" hidden="1" x14ac:dyDescent="0.25">
      <c r="A217" s="37"/>
      <c r="B217" s="2" t="s">
        <v>381</v>
      </c>
      <c r="C217" s="9" t="s">
        <v>308</v>
      </c>
      <c r="E217" s="7">
        <v>-32.478540000000002</v>
      </c>
      <c r="F217" s="7">
        <v>-64.113159999999993</v>
      </c>
      <c r="G217" s="21"/>
      <c r="H217" s="44"/>
      <c r="I217" s="45">
        <f>Table3[[#This Row],[fecha_ultimo_reporte]]-Table3[[#This Row],[inicio]]</f>
        <v>0</v>
      </c>
      <c r="J217" s="37"/>
    </row>
    <row r="218" spans="1:10" hidden="1" x14ac:dyDescent="0.25">
      <c r="A218" s="37"/>
      <c r="B218" s="2" t="s">
        <v>382</v>
      </c>
      <c r="C218" s="9" t="s">
        <v>308</v>
      </c>
      <c r="E218" s="7">
        <v>-33.124299999999998</v>
      </c>
      <c r="F218" s="7">
        <v>-64.340339999999998</v>
      </c>
      <c r="G218" s="21"/>
      <c r="H218" s="44"/>
      <c r="I218" s="45">
        <f>Table3[[#This Row],[fecha_ultimo_reporte]]-Table3[[#This Row],[inicio]]</f>
        <v>0</v>
      </c>
      <c r="J218" s="37"/>
    </row>
    <row r="219" spans="1:10" hidden="1" x14ac:dyDescent="0.25">
      <c r="A219" s="37"/>
      <c r="B219" s="2" t="s">
        <v>383</v>
      </c>
      <c r="C219" s="9" t="s">
        <v>308</v>
      </c>
      <c r="E219" s="7">
        <v>-33.698</v>
      </c>
      <c r="F219" s="7">
        <v>-63.968000000000004</v>
      </c>
      <c r="G219" s="21"/>
      <c r="H219" s="44"/>
      <c r="I219" s="45">
        <f>Table3[[#This Row],[fecha_ultimo_reporte]]-Table3[[#This Row],[inicio]]</f>
        <v>0</v>
      </c>
      <c r="J219" s="37"/>
    </row>
    <row r="220" spans="1:10" hidden="1" x14ac:dyDescent="0.25">
      <c r="A220" s="37"/>
      <c r="B220" s="2" t="s">
        <v>384</v>
      </c>
      <c r="C220" s="9" t="s">
        <v>308</v>
      </c>
      <c r="E220" s="7">
        <v>-31.831230000000001</v>
      </c>
      <c r="F220" s="7">
        <v>-64.271709999999999</v>
      </c>
      <c r="G220" s="21"/>
      <c r="H220" s="44"/>
      <c r="I220" s="45">
        <f>Table3[[#This Row],[fecha_ultimo_reporte]]-Table3[[#This Row],[inicio]]</f>
        <v>0</v>
      </c>
      <c r="J220" s="37"/>
    </row>
    <row r="221" spans="1:10" hidden="1" x14ac:dyDescent="0.25">
      <c r="A221" s="37"/>
      <c r="B221" s="2" t="s">
        <v>385</v>
      </c>
      <c r="C221" s="9" t="s">
        <v>308</v>
      </c>
      <c r="E221" s="7">
        <v>-31.90447</v>
      </c>
      <c r="F221" s="7">
        <v>-64.244879999999995</v>
      </c>
      <c r="G221" s="21"/>
      <c r="H221" s="44"/>
      <c r="I221" s="45">
        <f>Table3[[#This Row],[fecha_ultimo_reporte]]-Table3[[#This Row],[inicio]]</f>
        <v>0</v>
      </c>
      <c r="J221" s="37"/>
    </row>
    <row r="222" spans="1:10" hidden="1" x14ac:dyDescent="0.25">
      <c r="A222" s="37"/>
      <c r="B222" s="2" t="s">
        <v>386</v>
      </c>
      <c r="C222" s="9" t="s">
        <v>308</v>
      </c>
      <c r="E222" s="7">
        <v>-31.91891</v>
      </c>
      <c r="F222" s="7">
        <v>-64.233649999999997</v>
      </c>
      <c r="G222" s="21"/>
      <c r="H222" s="44"/>
      <c r="I222" s="45">
        <f>Table3[[#This Row],[fecha_ultimo_reporte]]-Table3[[#This Row],[inicio]]</f>
        <v>0</v>
      </c>
      <c r="J222" s="37"/>
    </row>
    <row r="223" spans="1:10" hidden="1" x14ac:dyDescent="0.25">
      <c r="A223" s="37"/>
      <c r="B223" s="2" t="s">
        <v>387</v>
      </c>
      <c r="C223" s="9" t="s">
        <v>308</v>
      </c>
      <c r="E223" s="7">
        <v>-32.17</v>
      </c>
      <c r="F223" s="7">
        <v>-64.134</v>
      </c>
      <c r="G223" s="21"/>
      <c r="H223" s="44"/>
      <c r="I223" s="45">
        <f>Table3[[#This Row],[fecha_ultimo_reporte]]-Table3[[#This Row],[inicio]]</f>
        <v>0</v>
      </c>
      <c r="J223" s="37"/>
    </row>
    <row r="224" spans="1:10" hidden="1" x14ac:dyDescent="0.25">
      <c r="A224" s="37"/>
      <c r="B224" s="2" t="s">
        <v>388</v>
      </c>
      <c r="C224" s="9" t="s">
        <v>308</v>
      </c>
      <c r="E224" s="7">
        <v>-32.17</v>
      </c>
      <c r="F224" s="7">
        <v>-64.134</v>
      </c>
      <c r="G224" s="21"/>
      <c r="H224" s="44"/>
      <c r="I224" s="45">
        <f>Table3[[#This Row],[fecha_ultimo_reporte]]-Table3[[#This Row],[inicio]]</f>
        <v>0</v>
      </c>
      <c r="J224" s="37"/>
    </row>
    <row r="225" spans="1:10" hidden="1" x14ac:dyDescent="0.25">
      <c r="A225" s="37"/>
      <c r="B225" s="2" t="s">
        <v>389</v>
      </c>
      <c r="C225" s="9" t="s">
        <v>308</v>
      </c>
      <c r="E225" s="7">
        <v>-32.300089999999997</v>
      </c>
      <c r="F225" s="7">
        <v>-64.103020000000001</v>
      </c>
      <c r="G225" s="21"/>
      <c r="H225" s="44"/>
      <c r="I225" s="45">
        <f>Table3[[#This Row],[fecha_ultimo_reporte]]-Table3[[#This Row],[inicio]]</f>
        <v>0</v>
      </c>
      <c r="J225" s="37"/>
    </row>
    <row r="226" spans="1:10" hidden="1" x14ac:dyDescent="0.25">
      <c r="A226" s="37"/>
      <c r="B226" s="2" t="s">
        <v>390</v>
      </c>
      <c r="C226" s="9" t="s">
        <v>308</v>
      </c>
      <c r="E226" s="7">
        <v>-33.110639999999997</v>
      </c>
      <c r="F226" s="7">
        <v>-64.297479999999993</v>
      </c>
      <c r="G226" s="21"/>
      <c r="H226" s="44"/>
      <c r="I226" s="45">
        <f>Table3[[#This Row],[fecha_ultimo_reporte]]-Table3[[#This Row],[inicio]]</f>
        <v>0</v>
      </c>
      <c r="J226" s="37"/>
    </row>
    <row r="227" spans="1:10" hidden="1" x14ac:dyDescent="0.25">
      <c r="A227" s="37"/>
      <c r="B227" s="2" t="s">
        <v>391</v>
      </c>
      <c r="C227" s="9" t="s">
        <v>308</v>
      </c>
      <c r="E227" s="7">
        <v>-31.702549999999999</v>
      </c>
      <c r="F227" s="7">
        <v>-64.303129999999996</v>
      </c>
      <c r="G227" s="21"/>
      <c r="H227" s="44"/>
      <c r="I227" s="45">
        <f>Table3[[#This Row],[fecha_ultimo_reporte]]-Table3[[#This Row],[inicio]]</f>
        <v>0</v>
      </c>
      <c r="J227" s="37"/>
    </row>
    <row r="228" spans="1:10" hidden="1" x14ac:dyDescent="0.25">
      <c r="A228" s="37"/>
      <c r="B228" s="2" t="s">
        <v>392</v>
      </c>
      <c r="C228" s="9" t="s">
        <v>308</v>
      </c>
      <c r="E228" s="7">
        <v>-31.91816</v>
      </c>
      <c r="F228" s="7">
        <v>-64.210470000000001</v>
      </c>
      <c r="G228" s="21"/>
      <c r="H228" s="44"/>
      <c r="I228" s="45">
        <f>Table3[[#This Row],[fecha_ultimo_reporte]]-Table3[[#This Row],[inicio]]</f>
        <v>0</v>
      </c>
      <c r="J228" s="37"/>
    </row>
    <row r="229" spans="1:10" hidden="1" x14ac:dyDescent="0.25">
      <c r="A229" s="37"/>
      <c r="B229" s="2" t="s">
        <v>393</v>
      </c>
      <c r="C229" s="9" t="s">
        <v>308</v>
      </c>
      <c r="E229" s="7">
        <v>-31.92933</v>
      </c>
      <c r="F229" s="7">
        <v>-64.215540000000004</v>
      </c>
      <c r="G229" s="21"/>
      <c r="H229" s="44"/>
      <c r="I229" s="45">
        <f>Table3[[#This Row],[fecha_ultimo_reporte]]-Table3[[#This Row],[inicio]]</f>
        <v>0</v>
      </c>
      <c r="J229" s="37"/>
    </row>
    <row r="230" spans="1:10" hidden="1" x14ac:dyDescent="0.25">
      <c r="A230" s="37"/>
      <c r="B230" s="2" t="s">
        <v>394</v>
      </c>
      <c r="C230" s="9" t="s">
        <v>308</v>
      </c>
      <c r="E230" s="7">
        <v>-32.028709999999997</v>
      </c>
      <c r="F230" s="7">
        <v>-64.189930000000004</v>
      </c>
      <c r="G230" s="21"/>
      <c r="H230" s="44"/>
      <c r="I230" s="45">
        <f>Table3[[#This Row],[fecha_ultimo_reporte]]-Table3[[#This Row],[inicio]]</f>
        <v>0</v>
      </c>
      <c r="J230" s="37"/>
    </row>
    <row r="231" spans="1:10" hidden="1" x14ac:dyDescent="0.25">
      <c r="A231" s="37"/>
      <c r="B231" s="2" t="s">
        <v>395</v>
      </c>
      <c r="C231" s="9" t="s">
        <v>308</v>
      </c>
      <c r="E231" s="7">
        <v>-32.169499999999999</v>
      </c>
      <c r="F231" s="7">
        <v>-64.12809</v>
      </c>
      <c r="G231" s="21"/>
      <c r="H231" s="44"/>
      <c r="I231" s="45">
        <f>Table3[[#This Row],[fecha_ultimo_reporte]]-Table3[[#This Row],[inicio]]</f>
        <v>0</v>
      </c>
      <c r="J231" s="37"/>
    </row>
    <row r="232" spans="1:10" hidden="1" x14ac:dyDescent="0.25">
      <c r="A232" s="37"/>
      <c r="B232" s="2" t="s">
        <v>396</v>
      </c>
      <c r="C232" s="9" t="s">
        <v>308</v>
      </c>
      <c r="E232" s="7">
        <v>-32.205370000000002</v>
      </c>
      <c r="F232" s="7">
        <v>-64.113640000000004</v>
      </c>
      <c r="G232" s="21"/>
      <c r="H232" s="44"/>
      <c r="I232" s="45">
        <f>Table3[[#This Row],[fecha_ultimo_reporte]]-Table3[[#This Row],[inicio]]</f>
        <v>0</v>
      </c>
      <c r="J232" s="37"/>
    </row>
    <row r="233" spans="1:10" hidden="1" x14ac:dyDescent="0.25">
      <c r="A233" s="37"/>
      <c r="B233" s="2" t="s">
        <v>397</v>
      </c>
      <c r="C233" s="9" t="s">
        <v>308</v>
      </c>
      <c r="E233" s="7">
        <v>-32.478369999999998</v>
      </c>
      <c r="F233" s="7">
        <v>-64.113069999999993</v>
      </c>
      <c r="G233" s="21"/>
      <c r="H233" s="44"/>
      <c r="I233" s="45">
        <f>Table3[[#This Row],[fecha_ultimo_reporte]]-Table3[[#This Row],[inicio]]</f>
        <v>0</v>
      </c>
      <c r="J233" s="37"/>
    </row>
    <row r="234" spans="1:10" hidden="1" x14ac:dyDescent="0.25">
      <c r="A234" s="37"/>
      <c r="B234" s="2" t="s">
        <v>398</v>
      </c>
      <c r="C234" s="9" t="s">
        <v>308</v>
      </c>
      <c r="E234" s="7">
        <v>-32.478479999999998</v>
      </c>
      <c r="F234" s="7">
        <v>-64.113010000000003</v>
      </c>
      <c r="G234" s="21"/>
      <c r="H234" s="44"/>
      <c r="I234" s="45">
        <f>Table3[[#This Row],[fecha_ultimo_reporte]]-Table3[[#This Row],[inicio]]</f>
        <v>0</v>
      </c>
      <c r="J234" s="37"/>
    </row>
    <row r="235" spans="1:10" hidden="1" x14ac:dyDescent="0.25">
      <c r="A235" s="37"/>
      <c r="B235" s="2" t="s">
        <v>399</v>
      </c>
      <c r="C235" s="9" t="s">
        <v>308</v>
      </c>
      <c r="E235" s="7">
        <v>-33.122</v>
      </c>
      <c r="F235" s="7">
        <v>-64.337000000000003</v>
      </c>
      <c r="G235" s="21"/>
      <c r="H235" s="44"/>
      <c r="I235" s="45">
        <f>Table3[[#This Row],[fecha_ultimo_reporte]]-Table3[[#This Row],[inicio]]</f>
        <v>0</v>
      </c>
      <c r="J235" s="37"/>
    </row>
    <row r="236" spans="1:10" hidden="1" x14ac:dyDescent="0.25">
      <c r="A236" s="37"/>
      <c r="B236" s="2" t="s">
        <v>400</v>
      </c>
      <c r="C236" s="9" t="s">
        <v>308</v>
      </c>
      <c r="E236" s="7">
        <v>-32.18</v>
      </c>
      <c r="F236" s="7">
        <v>-64.113</v>
      </c>
      <c r="G236" s="21"/>
      <c r="H236" s="44"/>
      <c r="I236" s="45">
        <f>Table3[[#This Row],[fecha_ultimo_reporte]]-Table3[[#This Row],[inicio]]</f>
        <v>0</v>
      </c>
      <c r="J236" s="37"/>
    </row>
    <row r="237" spans="1:10" hidden="1" x14ac:dyDescent="0.25">
      <c r="A237" s="37"/>
      <c r="B237" s="2" t="s">
        <v>401</v>
      </c>
      <c r="C237" s="9" t="s">
        <v>308</v>
      </c>
      <c r="E237" s="7">
        <v>-32.172029999999999</v>
      </c>
      <c r="F237" s="7">
        <v>-64.111969999999999</v>
      </c>
      <c r="G237" s="21"/>
      <c r="H237" s="44"/>
      <c r="I237" s="45">
        <f>Table3[[#This Row],[fecha_ultimo_reporte]]-Table3[[#This Row],[inicio]]</f>
        <v>0</v>
      </c>
      <c r="J237" s="37"/>
    </row>
    <row r="238" spans="1:10" hidden="1" x14ac:dyDescent="0.25">
      <c r="A238" s="37"/>
      <c r="B238" s="2" t="s">
        <v>402</v>
      </c>
      <c r="C238" s="9" t="s">
        <v>308</v>
      </c>
      <c r="E238" s="7">
        <v>-32.325000000000003</v>
      </c>
      <c r="F238" s="7">
        <v>-64.040000000000006</v>
      </c>
      <c r="G238" s="21"/>
      <c r="H238" s="44"/>
      <c r="I238" s="45">
        <f>Table3[[#This Row],[fecha_ultimo_reporte]]-Table3[[#This Row],[inicio]]</f>
        <v>0</v>
      </c>
      <c r="J238" s="37"/>
    </row>
    <row r="239" spans="1:10" hidden="1" x14ac:dyDescent="0.25">
      <c r="A239" s="37"/>
      <c r="B239" s="2" t="s">
        <v>403</v>
      </c>
      <c r="C239" s="9" t="s">
        <v>308</v>
      </c>
      <c r="E239" s="7">
        <v>-33.276870000000002</v>
      </c>
      <c r="F239" s="7">
        <v>-63.963059999999999</v>
      </c>
      <c r="G239" s="21"/>
      <c r="H239" s="44"/>
      <c r="I239" s="45">
        <f>Table3[[#This Row],[fecha_ultimo_reporte]]-Table3[[#This Row],[inicio]]</f>
        <v>0</v>
      </c>
      <c r="J239" s="37"/>
    </row>
    <row r="240" spans="1:10" hidden="1" x14ac:dyDescent="0.25">
      <c r="A240" s="37"/>
      <c r="B240" s="2" t="s">
        <v>404</v>
      </c>
      <c r="C240" s="9" t="s">
        <v>308</v>
      </c>
      <c r="E240" s="7">
        <v>-31.91986</v>
      </c>
      <c r="F240" s="7">
        <v>-64.052310000000006</v>
      </c>
      <c r="G240" s="21"/>
      <c r="H240" s="44"/>
      <c r="I240" s="45">
        <f>Table3[[#This Row],[fecha_ultimo_reporte]]-Table3[[#This Row],[inicio]]</f>
        <v>0</v>
      </c>
      <c r="J240" s="37"/>
    </row>
    <row r="241" spans="1:10" hidden="1" x14ac:dyDescent="0.25">
      <c r="A241" s="37"/>
      <c r="B241" s="2" t="s">
        <v>405</v>
      </c>
      <c r="C241" s="9" t="s">
        <v>308</v>
      </c>
      <c r="E241" s="7">
        <v>-32.704590000000003</v>
      </c>
      <c r="F241" s="7">
        <v>-63.861280000000001</v>
      </c>
      <c r="G241" s="21"/>
      <c r="H241" s="44"/>
      <c r="I241" s="45">
        <f>Table3[[#This Row],[fecha_ultimo_reporte]]-Table3[[#This Row],[inicio]]</f>
        <v>0</v>
      </c>
      <c r="J241" s="37"/>
    </row>
    <row r="242" spans="1:10" hidden="1" x14ac:dyDescent="0.25">
      <c r="A242" s="37"/>
      <c r="B242" s="2" t="s">
        <v>406</v>
      </c>
      <c r="C242" s="9" t="s">
        <v>308</v>
      </c>
      <c r="E242" s="7">
        <v>-33.636629999999997</v>
      </c>
      <c r="F242" s="7">
        <v>-63.768900000000002</v>
      </c>
      <c r="G242" s="21"/>
      <c r="H242" s="44"/>
      <c r="I242" s="45">
        <f>Table3[[#This Row],[fecha_ultimo_reporte]]-Table3[[#This Row],[inicio]]</f>
        <v>0</v>
      </c>
      <c r="J242" s="37"/>
    </row>
    <row r="243" spans="1:10" hidden="1" x14ac:dyDescent="0.25">
      <c r="A243" s="37"/>
      <c r="B243" s="2" t="s">
        <v>407</v>
      </c>
      <c r="C243" s="9" t="s">
        <v>308</v>
      </c>
      <c r="E243" s="7">
        <v>-32.230589999999999</v>
      </c>
      <c r="F243" s="7">
        <v>-63.993780000000001</v>
      </c>
      <c r="G243" s="21"/>
      <c r="H243" s="44"/>
      <c r="I243" s="45">
        <f>Table3[[#This Row],[fecha_ultimo_reporte]]-Table3[[#This Row],[inicio]]</f>
        <v>0</v>
      </c>
      <c r="J243" s="37"/>
    </row>
    <row r="244" spans="1:10" hidden="1" x14ac:dyDescent="0.25">
      <c r="A244" s="37"/>
      <c r="B244" s="2" t="s">
        <v>408</v>
      </c>
      <c r="C244" s="9" t="s">
        <v>308</v>
      </c>
      <c r="E244" s="7">
        <v>-32.376379999999997</v>
      </c>
      <c r="F244" s="7">
        <v>-63.943919999999999</v>
      </c>
      <c r="G244" s="21"/>
      <c r="H244" s="44"/>
      <c r="I244" s="45">
        <f>Table3[[#This Row],[fecha_ultimo_reporte]]-Table3[[#This Row],[inicio]]</f>
        <v>0</v>
      </c>
      <c r="J244" s="37"/>
    </row>
    <row r="245" spans="1:10" hidden="1" x14ac:dyDescent="0.25">
      <c r="A245" s="37"/>
      <c r="B245" s="2" t="s">
        <v>409</v>
      </c>
      <c r="C245" s="9" t="s">
        <v>308</v>
      </c>
      <c r="E245" s="7">
        <v>-33.653280000000002</v>
      </c>
      <c r="F245" s="7">
        <v>-63.733370000000001</v>
      </c>
      <c r="G245" s="21"/>
      <c r="H245" s="44"/>
      <c r="I245" s="45">
        <f>Table3[[#This Row],[fecha_ultimo_reporte]]-Table3[[#This Row],[inicio]]</f>
        <v>0</v>
      </c>
      <c r="J245" s="37"/>
    </row>
    <row r="246" spans="1:10" hidden="1" x14ac:dyDescent="0.25">
      <c r="A246" s="37"/>
      <c r="B246" s="2" t="s">
        <v>410</v>
      </c>
      <c r="C246" s="9" t="s">
        <v>308</v>
      </c>
      <c r="E246" s="7">
        <v>-31.643730000000001</v>
      </c>
      <c r="F246" s="7">
        <v>-63.89931</v>
      </c>
      <c r="G246" s="21"/>
      <c r="H246" s="44"/>
      <c r="I246" s="45">
        <f>Table3[[#This Row],[fecha_ultimo_reporte]]-Table3[[#This Row],[inicio]]</f>
        <v>0</v>
      </c>
      <c r="J246" s="37"/>
    </row>
    <row r="247" spans="1:10" hidden="1" x14ac:dyDescent="0.25">
      <c r="A247" s="37"/>
      <c r="B247" s="2" t="s">
        <v>411</v>
      </c>
      <c r="C247" s="9" t="s">
        <v>308</v>
      </c>
      <c r="E247" s="7">
        <v>-31.650490000000001</v>
      </c>
      <c r="F247" s="7">
        <v>-63.898809999999997</v>
      </c>
      <c r="G247" s="21"/>
      <c r="H247" s="44"/>
      <c r="I247" s="45">
        <f>Table3[[#This Row],[fecha_ultimo_reporte]]-Table3[[#This Row],[inicio]]</f>
        <v>0</v>
      </c>
      <c r="J247" s="37"/>
    </row>
    <row r="248" spans="1:10" hidden="1" x14ac:dyDescent="0.25">
      <c r="A248" s="37"/>
      <c r="B248" s="2" t="s">
        <v>412</v>
      </c>
      <c r="C248" s="9" t="s">
        <v>308</v>
      </c>
      <c r="E248" s="7">
        <v>-32.699669999999998</v>
      </c>
      <c r="F248" s="7">
        <v>-63.70966</v>
      </c>
      <c r="G248" s="21"/>
      <c r="H248" s="44"/>
      <c r="I248" s="45">
        <f>Table3[[#This Row],[fecha_ultimo_reporte]]-Table3[[#This Row],[inicio]]</f>
        <v>0</v>
      </c>
      <c r="J248" s="37"/>
    </row>
    <row r="249" spans="1:10" hidden="1" x14ac:dyDescent="0.25">
      <c r="A249" s="37"/>
      <c r="B249" s="2" t="s">
        <v>413</v>
      </c>
      <c r="C249" s="9" t="s">
        <v>308</v>
      </c>
      <c r="E249" s="7">
        <v>-33.350020000000001</v>
      </c>
      <c r="F249" s="7">
        <v>-63.715690000000002</v>
      </c>
      <c r="G249" s="21"/>
      <c r="H249" s="44"/>
      <c r="I249" s="45">
        <f>Table3[[#This Row],[fecha_ultimo_reporte]]-Table3[[#This Row],[inicio]]</f>
        <v>0</v>
      </c>
      <c r="J249" s="37"/>
    </row>
    <row r="250" spans="1:10" hidden="1" x14ac:dyDescent="0.25">
      <c r="A250" s="37"/>
      <c r="B250" s="2" t="s">
        <v>414</v>
      </c>
      <c r="C250" s="9" t="s">
        <v>308</v>
      </c>
      <c r="E250" s="7">
        <v>-34.133560000000003</v>
      </c>
      <c r="F250" s="7">
        <v>-63.396509999999999</v>
      </c>
      <c r="G250" s="21"/>
      <c r="H250" s="44"/>
      <c r="I250" s="45">
        <f>Table3[[#This Row],[fecha_ultimo_reporte]]-Table3[[#This Row],[inicio]]</f>
        <v>0</v>
      </c>
      <c r="J250" s="37"/>
    </row>
    <row r="251" spans="1:10" hidden="1" x14ac:dyDescent="0.25">
      <c r="A251" s="37"/>
      <c r="B251" s="2" t="s">
        <v>415</v>
      </c>
      <c r="C251" s="9" t="s">
        <v>308</v>
      </c>
      <c r="E251" s="7">
        <v>-34.133679999999998</v>
      </c>
      <c r="F251" s="7">
        <v>-63.3964</v>
      </c>
      <c r="G251" s="21"/>
      <c r="H251" s="44"/>
      <c r="I251" s="45">
        <f>Table3[[#This Row],[fecha_ultimo_reporte]]-Table3[[#This Row],[inicio]]</f>
        <v>0</v>
      </c>
      <c r="J251" s="37"/>
    </row>
    <row r="252" spans="1:10" hidden="1" x14ac:dyDescent="0.25">
      <c r="A252" s="37"/>
      <c r="B252" s="2" t="s">
        <v>416</v>
      </c>
      <c r="C252" s="9" t="s">
        <v>308</v>
      </c>
      <c r="E252" s="7">
        <v>-31.65297</v>
      </c>
      <c r="F252" s="7">
        <v>-63.790430000000001</v>
      </c>
      <c r="G252" s="21"/>
      <c r="H252" s="44"/>
      <c r="I252" s="45">
        <f>Table3[[#This Row],[fecha_ultimo_reporte]]-Table3[[#This Row],[inicio]]</f>
        <v>0</v>
      </c>
      <c r="J252" s="37"/>
    </row>
    <row r="253" spans="1:10" hidden="1" x14ac:dyDescent="0.25">
      <c r="A253" s="37"/>
      <c r="B253" s="2" t="s">
        <v>417</v>
      </c>
      <c r="C253" s="9" t="s">
        <v>308</v>
      </c>
      <c r="E253" s="7">
        <v>-31.645869999999999</v>
      </c>
      <c r="F253" s="7">
        <v>-63.759070000000001</v>
      </c>
      <c r="G253" s="21"/>
      <c r="H253" s="44"/>
      <c r="I253" s="45">
        <f>Table3[[#This Row],[fecha_ultimo_reporte]]-Table3[[#This Row],[inicio]]</f>
        <v>0</v>
      </c>
      <c r="J253" s="37"/>
    </row>
    <row r="254" spans="1:10" hidden="1" x14ac:dyDescent="0.25">
      <c r="A254" s="37"/>
      <c r="B254" s="2" t="s">
        <v>418</v>
      </c>
      <c r="C254" s="9" t="s">
        <v>308</v>
      </c>
      <c r="E254" s="7">
        <v>-34.011650000000003</v>
      </c>
      <c r="F254" s="7">
        <v>-63.440689999999996</v>
      </c>
      <c r="G254" s="21"/>
      <c r="H254" s="44"/>
      <c r="I254" s="45">
        <f>Table3[[#This Row],[fecha_ultimo_reporte]]-Table3[[#This Row],[inicio]]</f>
        <v>0</v>
      </c>
      <c r="J254" s="37"/>
    </row>
    <row r="255" spans="1:10" hidden="1" x14ac:dyDescent="0.25">
      <c r="A255" s="37"/>
      <c r="B255" s="2" t="s">
        <v>419</v>
      </c>
      <c r="C255" s="9" t="s">
        <v>308</v>
      </c>
      <c r="E255" s="7">
        <v>-31.91179</v>
      </c>
      <c r="F255" s="7">
        <v>-63.678469999999997</v>
      </c>
      <c r="G255" s="21"/>
      <c r="H255" s="44"/>
      <c r="I255" s="45">
        <f>Table3[[#This Row],[fecha_ultimo_reporte]]-Table3[[#This Row],[inicio]]</f>
        <v>0</v>
      </c>
      <c r="J255" s="37"/>
    </row>
    <row r="256" spans="1:10" hidden="1" x14ac:dyDescent="0.25">
      <c r="A256" s="37"/>
      <c r="B256" s="2" t="s">
        <v>420</v>
      </c>
      <c r="C256" s="9" t="s">
        <v>308</v>
      </c>
      <c r="E256" s="7">
        <v>-32.435000000000002</v>
      </c>
      <c r="F256" s="7">
        <v>-63.722000000000001</v>
      </c>
      <c r="G256" s="21"/>
      <c r="H256" s="44"/>
      <c r="I256" s="45">
        <f>Table3[[#This Row],[fecha_ultimo_reporte]]-Table3[[#This Row],[inicio]]</f>
        <v>0</v>
      </c>
      <c r="J256" s="37"/>
    </row>
    <row r="257" spans="1:10" hidden="1" x14ac:dyDescent="0.25">
      <c r="A257" s="37"/>
      <c r="B257" s="2" t="s">
        <v>421</v>
      </c>
      <c r="C257" s="9" t="s">
        <v>308</v>
      </c>
      <c r="E257" s="7">
        <v>-32.610340000000001</v>
      </c>
      <c r="F257" s="7">
        <v>-63.57687</v>
      </c>
      <c r="G257" s="21"/>
      <c r="H257" s="44"/>
      <c r="I257" s="45">
        <f>Table3[[#This Row],[fecha_ultimo_reporte]]-Table3[[#This Row],[inicio]]</f>
        <v>0</v>
      </c>
      <c r="J257" s="37"/>
    </row>
    <row r="258" spans="1:10" hidden="1" x14ac:dyDescent="0.25">
      <c r="A258" s="37"/>
      <c r="B258" s="2" t="s">
        <v>422</v>
      </c>
      <c r="C258" s="9" t="s">
        <v>308</v>
      </c>
      <c r="E258" s="7">
        <v>-33.903700000000001</v>
      </c>
      <c r="F258" s="7">
        <v>-63.486170000000001</v>
      </c>
      <c r="G258" s="21"/>
      <c r="H258" s="44"/>
      <c r="I258" s="45">
        <f>Table3[[#This Row],[fecha_ultimo_reporte]]-Table3[[#This Row],[inicio]]</f>
        <v>0</v>
      </c>
      <c r="J258" s="37"/>
    </row>
    <row r="259" spans="1:10" hidden="1" x14ac:dyDescent="0.25">
      <c r="A259" s="37"/>
      <c r="B259" s="2" t="s">
        <v>423</v>
      </c>
      <c r="C259" s="9" t="s">
        <v>308</v>
      </c>
      <c r="E259" s="7">
        <v>-33.20335</v>
      </c>
      <c r="F259" s="7">
        <v>-63.396000000000001</v>
      </c>
      <c r="G259" s="21"/>
      <c r="H259" s="44"/>
      <c r="I259" s="45">
        <f>Table3[[#This Row],[fecha_ultimo_reporte]]-Table3[[#This Row],[inicio]]</f>
        <v>0</v>
      </c>
      <c r="J259" s="37"/>
    </row>
    <row r="260" spans="1:10" hidden="1" x14ac:dyDescent="0.25">
      <c r="A260" s="37"/>
      <c r="B260" s="2" t="s">
        <v>424</v>
      </c>
      <c r="C260" s="9" t="s">
        <v>308</v>
      </c>
      <c r="E260" s="7">
        <v>-33.07761</v>
      </c>
      <c r="F260" s="7">
        <v>-63.279170000000001</v>
      </c>
      <c r="G260" s="21"/>
      <c r="H260" s="44"/>
      <c r="I260" s="45">
        <f>Table3[[#This Row],[fecha_ultimo_reporte]]-Table3[[#This Row],[inicio]]</f>
        <v>0</v>
      </c>
      <c r="J260" s="37"/>
    </row>
    <row r="261" spans="1:10" hidden="1" x14ac:dyDescent="0.25">
      <c r="A261" s="37"/>
      <c r="B261" s="2" t="s">
        <v>425</v>
      </c>
      <c r="C261" s="9" t="s">
        <v>308</v>
      </c>
      <c r="E261" s="7">
        <v>-31.647410000000001</v>
      </c>
      <c r="F261" s="7">
        <v>-63.35642</v>
      </c>
      <c r="G261" s="21"/>
      <c r="H261" s="44"/>
      <c r="I261" s="45">
        <f>Table3[[#This Row],[fecha_ultimo_reporte]]-Table3[[#This Row],[inicio]]</f>
        <v>0</v>
      </c>
      <c r="J261" s="37"/>
    </row>
    <row r="262" spans="1:10" hidden="1" x14ac:dyDescent="0.25">
      <c r="A262" s="37"/>
      <c r="B262" s="2" t="s">
        <v>426</v>
      </c>
      <c r="C262" s="9" t="s">
        <v>308</v>
      </c>
      <c r="E262" s="7">
        <v>-31.64752</v>
      </c>
      <c r="F262" s="7">
        <v>-63.356400000000001</v>
      </c>
      <c r="G262" s="21"/>
      <c r="H262" s="44"/>
      <c r="I262" s="45">
        <f>Table3[[#This Row],[fecha_ultimo_reporte]]-Table3[[#This Row],[inicio]]</f>
        <v>0</v>
      </c>
      <c r="J262" s="37"/>
    </row>
    <row r="263" spans="1:10" hidden="1" x14ac:dyDescent="0.25">
      <c r="A263" s="37"/>
      <c r="B263" s="2" t="s">
        <v>427</v>
      </c>
      <c r="C263" s="9" t="s">
        <v>308</v>
      </c>
      <c r="E263" s="7">
        <v>-31.861660000000001</v>
      </c>
      <c r="F263" s="7">
        <v>-63.278370000000002</v>
      </c>
      <c r="G263" s="21"/>
      <c r="H263" s="44"/>
      <c r="I263" s="45">
        <f>Table3[[#This Row],[fecha_ultimo_reporte]]-Table3[[#This Row],[inicio]]</f>
        <v>0</v>
      </c>
      <c r="J263" s="37"/>
    </row>
    <row r="264" spans="1:10" hidden="1" x14ac:dyDescent="0.25">
      <c r="A264" s="37"/>
      <c r="B264" s="2" t="s">
        <v>428</v>
      </c>
      <c r="C264" s="9" t="s">
        <v>308</v>
      </c>
      <c r="E264" s="7">
        <v>-31.861059999999998</v>
      </c>
      <c r="F264" s="7">
        <v>-63.260019999999997</v>
      </c>
      <c r="G264" s="21"/>
      <c r="H264" s="44"/>
      <c r="I264" s="45">
        <f>Table3[[#This Row],[fecha_ultimo_reporte]]-Table3[[#This Row],[inicio]]</f>
        <v>0</v>
      </c>
      <c r="J264" s="37"/>
    </row>
    <row r="265" spans="1:10" hidden="1" x14ac:dyDescent="0.25">
      <c r="A265" s="37"/>
      <c r="B265" s="2" t="s">
        <v>429</v>
      </c>
      <c r="C265" s="9" t="s">
        <v>308</v>
      </c>
      <c r="E265" s="7">
        <v>-32.048369999999998</v>
      </c>
      <c r="F265" s="7">
        <v>-63.20017</v>
      </c>
      <c r="G265" s="21"/>
      <c r="H265" s="44"/>
      <c r="I265" s="45">
        <f>Table3[[#This Row],[fecha_ultimo_reporte]]-Table3[[#This Row],[inicio]]</f>
        <v>0</v>
      </c>
      <c r="J265" s="37"/>
    </row>
    <row r="266" spans="1:10" hidden="1" x14ac:dyDescent="0.25">
      <c r="A266" s="37"/>
      <c r="B266" s="2" t="s">
        <v>430</v>
      </c>
      <c r="C266" s="9" t="s">
        <v>308</v>
      </c>
      <c r="E266" s="7">
        <v>-32.387520000000002</v>
      </c>
      <c r="F266" s="7">
        <v>-63.248100000000001</v>
      </c>
      <c r="G266" s="21"/>
      <c r="H266" s="44"/>
      <c r="I266" s="45">
        <f>Table3[[#This Row],[fecha_ultimo_reporte]]-Table3[[#This Row],[inicio]]</f>
        <v>0</v>
      </c>
      <c r="J266" s="37"/>
    </row>
    <row r="267" spans="1:10" hidden="1" x14ac:dyDescent="0.25">
      <c r="A267" s="37"/>
      <c r="B267" s="2" t="s">
        <v>431</v>
      </c>
      <c r="C267" s="9" t="s">
        <v>308</v>
      </c>
      <c r="E267" s="7">
        <v>-32.42212</v>
      </c>
      <c r="F267" s="7">
        <v>-63.266120000000001</v>
      </c>
      <c r="G267" s="21"/>
      <c r="H267" s="44"/>
      <c r="I267" s="45">
        <f>Table3[[#This Row],[fecha_ultimo_reporte]]-Table3[[#This Row],[inicio]]</f>
        <v>0</v>
      </c>
      <c r="J267" s="37"/>
    </row>
    <row r="268" spans="1:10" hidden="1" x14ac:dyDescent="0.25">
      <c r="A268" s="37"/>
      <c r="B268" s="2" t="s">
        <v>432</v>
      </c>
      <c r="C268" s="9" t="s">
        <v>308</v>
      </c>
      <c r="E268" s="7">
        <v>-32.422060000000002</v>
      </c>
      <c r="F268" s="7">
        <v>-63.265979999999999</v>
      </c>
      <c r="G268" s="21"/>
      <c r="H268" s="44"/>
      <c r="I268" s="45">
        <f>Table3[[#This Row],[fecha_ultimo_reporte]]-Table3[[#This Row],[inicio]]</f>
        <v>0</v>
      </c>
      <c r="J268" s="37"/>
    </row>
    <row r="269" spans="1:10" hidden="1" x14ac:dyDescent="0.25">
      <c r="A269" s="37"/>
      <c r="B269" s="2" t="s">
        <v>433</v>
      </c>
      <c r="C269" s="9" t="s">
        <v>308</v>
      </c>
      <c r="E269" s="7">
        <v>-32.458309999999997</v>
      </c>
      <c r="F269" s="7">
        <v>-63.246989999999997</v>
      </c>
      <c r="G269" s="21"/>
      <c r="H269" s="44"/>
      <c r="I269" s="45">
        <f>Table3[[#This Row],[fecha_ultimo_reporte]]-Table3[[#This Row],[inicio]]</f>
        <v>0</v>
      </c>
      <c r="J269" s="37"/>
    </row>
    <row r="270" spans="1:10" hidden="1" x14ac:dyDescent="0.25">
      <c r="A270" s="37"/>
      <c r="B270" s="2" t="s">
        <v>434</v>
      </c>
      <c r="C270" s="9" t="s">
        <v>308</v>
      </c>
      <c r="E270" s="7">
        <v>-34.172600000000003</v>
      </c>
      <c r="F270" s="7">
        <v>-63.151739999999997</v>
      </c>
      <c r="G270" s="21"/>
      <c r="H270" s="44"/>
      <c r="I270" s="45">
        <f>Table3[[#This Row],[fecha_ultimo_reporte]]-Table3[[#This Row],[inicio]]</f>
        <v>0</v>
      </c>
      <c r="J270" s="37"/>
    </row>
    <row r="271" spans="1:10" hidden="1" x14ac:dyDescent="0.25">
      <c r="A271" s="37"/>
      <c r="B271" s="2" t="s">
        <v>435</v>
      </c>
      <c r="C271" s="9" t="s">
        <v>308</v>
      </c>
      <c r="E271" s="7">
        <v>-31.650559999999999</v>
      </c>
      <c r="F271" s="7">
        <v>-63.345269999999999</v>
      </c>
      <c r="G271" s="21"/>
      <c r="H271" s="44"/>
      <c r="I271" s="45">
        <f>Table3[[#This Row],[fecha_ultimo_reporte]]-Table3[[#This Row],[inicio]]</f>
        <v>0</v>
      </c>
      <c r="J271" s="37"/>
    </row>
    <row r="272" spans="1:10" hidden="1" x14ac:dyDescent="0.25">
      <c r="A272" s="37"/>
      <c r="B272" s="2" t="s">
        <v>436</v>
      </c>
      <c r="C272" s="9" t="s">
        <v>308</v>
      </c>
      <c r="E272" s="7">
        <v>-31.647819999999999</v>
      </c>
      <c r="F272" s="7">
        <v>-63.327869999999997</v>
      </c>
      <c r="G272" s="21"/>
      <c r="H272" s="44"/>
      <c r="I272" s="45">
        <f>Table3[[#This Row],[fecha_ultimo_reporte]]-Table3[[#This Row],[inicio]]</f>
        <v>0</v>
      </c>
      <c r="J272" s="37"/>
    </row>
    <row r="273" spans="1:10" hidden="1" x14ac:dyDescent="0.25">
      <c r="A273" s="37"/>
      <c r="B273" s="2" t="s">
        <v>437</v>
      </c>
      <c r="C273" s="9" t="s">
        <v>308</v>
      </c>
      <c r="E273" s="7">
        <v>-31.82235</v>
      </c>
      <c r="F273" s="7">
        <v>-63.240380000000002</v>
      </c>
      <c r="G273" s="21"/>
      <c r="H273" s="44"/>
      <c r="I273" s="45">
        <f>Table3[[#This Row],[fecha_ultimo_reporte]]-Table3[[#This Row],[inicio]]</f>
        <v>0</v>
      </c>
      <c r="J273" s="37"/>
    </row>
    <row r="274" spans="1:10" hidden="1" x14ac:dyDescent="0.25">
      <c r="A274" s="37"/>
      <c r="B274" s="2" t="s">
        <v>438</v>
      </c>
      <c r="C274" s="9" t="s">
        <v>308</v>
      </c>
      <c r="E274" s="7">
        <v>-32.393889999999999</v>
      </c>
      <c r="F274" s="7">
        <v>-63.248930000000001</v>
      </c>
      <c r="G274" s="21"/>
      <c r="H274" s="44"/>
      <c r="I274" s="45">
        <f>Table3[[#This Row],[fecha_ultimo_reporte]]-Table3[[#This Row],[inicio]]</f>
        <v>0</v>
      </c>
      <c r="J274" s="37"/>
    </row>
    <row r="275" spans="1:10" hidden="1" x14ac:dyDescent="0.25">
      <c r="A275" s="37"/>
      <c r="B275" s="2" t="s">
        <v>439</v>
      </c>
      <c r="C275" s="9" t="s">
        <v>308</v>
      </c>
      <c r="E275" s="7">
        <v>-33.932369999999999</v>
      </c>
      <c r="F275" s="7">
        <v>-63.109180000000002</v>
      </c>
      <c r="G275" s="21"/>
      <c r="H275" s="44"/>
      <c r="I275" s="45">
        <f>Table3[[#This Row],[fecha_ultimo_reporte]]-Table3[[#This Row],[inicio]]</f>
        <v>0</v>
      </c>
      <c r="J275" s="37"/>
    </row>
    <row r="276" spans="1:10" hidden="1" x14ac:dyDescent="0.25">
      <c r="A276" s="37"/>
      <c r="B276" s="2" t="s">
        <v>440</v>
      </c>
      <c r="C276" s="9" t="s">
        <v>308</v>
      </c>
      <c r="E276" s="7">
        <v>-32.130659999999999</v>
      </c>
      <c r="F276" s="7">
        <v>-63.026470000000003</v>
      </c>
      <c r="G276" s="21"/>
      <c r="H276" s="44"/>
      <c r="I276" s="45">
        <f>Table3[[#This Row],[fecha_ultimo_reporte]]-Table3[[#This Row],[inicio]]</f>
        <v>0</v>
      </c>
      <c r="J276" s="37"/>
    </row>
    <row r="277" spans="1:10" hidden="1" x14ac:dyDescent="0.25">
      <c r="A277" s="37"/>
      <c r="B277" s="2" t="s">
        <v>441</v>
      </c>
      <c r="C277" s="9" t="s">
        <v>308</v>
      </c>
      <c r="E277" s="7">
        <v>-33.833579999999998</v>
      </c>
      <c r="F277" s="7">
        <v>-63.070270000000001</v>
      </c>
      <c r="G277" s="21"/>
      <c r="H277" s="44"/>
      <c r="I277" s="45">
        <f>Table3[[#This Row],[fecha_ultimo_reporte]]-Table3[[#This Row],[inicio]]</f>
        <v>0</v>
      </c>
      <c r="J277" s="37"/>
    </row>
    <row r="278" spans="1:10" hidden="1" x14ac:dyDescent="0.25">
      <c r="A278" s="37"/>
      <c r="B278" s="2" t="s">
        <v>442</v>
      </c>
      <c r="C278" s="9" t="s">
        <v>308</v>
      </c>
      <c r="E278" s="7">
        <v>-31.66675</v>
      </c>
      <c r="F278" s="7">
        <v>-63.213329999999999</v>
      </c>
      <c r="G278" s="21"/>
      <c r="H278" s="44"/>
      <c r="I278" s="45">
        <f>Table3[[#This Row],[fecha_ultimo_reporte]]-Table3[[#This Row],[inicio]]</f>
        <v>0</v>
      </c>
      <c r="J278" s="37"/>
    </row>
    <row r="279" spans="1:10" hidden="1" x14ac:dyDescent="0.25">
      <c r="A279" s="37"/>
      <c r="B279" s="2" t="s">
        <v>443</v>
      </c>
      <c r="C279" s="9" t="s">
        <v>308</v>
      </c>
      <c r="E279" s="7">
        <v>-31.952660000000002</v>
      </c>
      <c r="F279" s="7">
        <v>-62.95919</v>
      </c>
      <c r="G279" s="21"/>
      <c r="H279" s="44"/>
      <c r="I279" s="45">
        <f>Table3[[#This Row],[fecha_ultimo_reporte]]-Table3[[#This Row],[inicio]]</f>
        <v>0</v>
      </c>
      <c r="J279" s="37"/>
    </row>
    <row r="280" spans="1:10" hidden="1" x14ac:dyDescent="0.25">
      <c r="A280" s="37"/>
      <c r="B280" s="2" t="s">
        <v>444</v>
      </c>
      <c r="C280" s="9" t="s">
        <v>308</v>
      </c>
      <c r="E280" s="7">
        <v>-31.964849999999998</v>
      </c>
      <c r="F280" s="7">
        <v>-62.95581</v>
      </c>
      <c r="G280" s="21"/>
      <c r="H280" s="44"/>
      <c r="I280" s="45">
        <f>Table3[[#This Row],[fecha_ultimo_reporte]]-Table3[[#This Row],[inicio]]</f>
        <v>0</v>
      </c>
      <c r="J280" s="37"/>
    </row>
    <row r="281" spans="1:10" hidden="1" x14ac:dyDescent="0.25">
      <c r="A281" s="37"/>
      <c r="B281" s="2" t="s">
        <v>445</v>
      </c>
      <c r="C281" s="9" t="s">
        <v>308</v>
      </c>
      <c r="E281" s="7">
        <v>-32.723610000000001</v>
      </c>
      <c r="F281" s="7">
        <v>-62.90354</v>
      </c>
      <c r="G281" s="21"/>
      <c r="H281" s="44"/>
      <c r="I281" s="45">
        <f>Table3[[#This Row],[fecha_ultimo_reporte]]-Table3[[#This Row],[inicio]]</f>
        <v>0</v>
      </c>
      <c r="J281" s="37"/>
    </row>
    <row r="282" spans="1:10" hidden="1" x14ac:dyDescent="0.25">
      <c r="A282" s="37"/>
      <c r="B282" s="2" t="s">
        <v>446</v>
      </c>
      <c r="C282" s="9" t="s">
        <v>308</v>
      </c>
      <c r="E282" s="7">
        <v>-32.8949</v>
      </c>
      <c r="F282" s="7">
        <v>-62.793500000000002</v>
      </c>
      <c r="G282" s="21"/>
      <c r="H282" s="44"/>
      <c r="I282" s="45">
        <f>Table3[[#This Row],[fecha_ultimo_reporte]]-Table3[[#This Row],[inicio]]</f>
        <v>0</v>
      </c>
      <c r="J282" s="37"/>
    </row>
    <row r="283" spans="1:10" hidden="1" x14ac:dyDescent="0.25">
      <c r="A283" s="37"/>
      <c r="B283" s="2" t="s">
        <v>447</v>
      </c>
      <c r="C283" s="9" t="s">
        <v>308</v>
      </c>
      <c r="E283" s="7">
        <v>-31.66367</v>
      </c>
      <c r="F283" s="7">
        <v>-63.05339</v>
      </c>
      <c r="G283" s="21"/>
      <c r="H283" s="44"/>
      <c r="I283" s="45">
        <f>Table3[[#This Row],[fecha_ultimo_reporte]]-Table3[[#This Row],[inicio]]</f>
        <v>0</v>
      </c>
      <c r="J283" s="37"/>
    </row>
    <row r="284" spans="1:10" hidden="1" x14ac:dyDescent="0.25">
      <c r="A284" s="37"/>
      <c r="B284" s="2" t="s">
        <v>448</v>
      </c>
      <c r="C284" s="9" t="s">
        <v>308</v>
      </c>
      <c r="E284" s="7">
        <v>-31.664739999999998</v>
      </c>
      <c r="F284" s="7">
        <v>-63.053620000000002</v>
      </c>
      <c r="G284" s="21"/>
      <c r="H284" s="44"/>
      <c r="I284" s="45">
        <f>Table3[[#This Row],[fecha_ultimo_reporte]]-Table3[[#This Row],[inicio]]</f>
        <v>0</v>
      </c>
      <c r="J284" s="37"/>
    </row>
    <row r="285" spans="1:10" hidden="1" x14ac:dyDescent="0.25">
      <c r="A285" s="37"/>
      <c r="B285" s="2" t="s">
        <v>449</v>
      </c>
      <c r="C285" s="9" t="s">
        <v>308</v>
      </c>
      <c r="E285" s="7">
        <v>-31.635760000000001</v>
      </c>
      <c r="F285" s="7">
        <v>-62.993160000000003</v>
      </c>
      <c r="G285" s="21"/>
      <c r="H285" s="44"/>
      <c r="I285" s="45">
        <f>Table3[[#This Row],[fecha_ultimo_reporte]]-Table3[[#This Row],[inicio]]</f>
        <v>0</v>
      </c>
      <c r="J285" s="37"/>
    </row>
    <row r="286" spans="1:10" hidden="1" x14ac:dyDescent="0.25">
      <c r="A286" s="37"/>
      <c r="B286" s="2" t="s">
        <v>450</v>
      </c>
      <c r="C286" s="9" t="s">
        <v>308</v>
      </c>
      <c r="E286" s="7">
        <v>-32.591749999999998</v>
      </c>
      <c r="F286" s="7">
        <v>-62.836840000000002</v>
      </c>
      <c r="G286" s="21"/>
      <c r="H286" s="44"/>
      <c r="I286" s="45">
        <f>Table3[[#This Row],[fecha_ultimo_reporte]]-Table3[[#This Row],[inicio]]</f>
        <v>0</v>
      </c>
      <c r="J286" s="37"/>
    </row>
    <row r="287" spans="1:10" hidden="1" x14ac:dyDescent="0.25">
      <c r="A287" s="37"/>
      <c r="B287" s="2" t="s">
        <v>451</v>
      </c>
      <c r="C287" s="9" t="s">
        <v>308</v>
      </c>
      <c r="E287" s="7">
        <v>-32.976190000000003</v>
      </c>
      <c r="F287" s="7">
        <v>-62.639949999999999</v>
      </c>
      <c r="G287" s="21"/>
      <c r="H287" s="44"/>
      <c r="I287" s="45">
        <f>Table3[[#This Row],[fecha_ultimo_reporte]]-Table3[[#This Row],[inicio]]</f>
        <v>0</v>
      </c>
      <c r="J287" s="37"/>
    </row>
    <row r="288" spans="1:10" hidden="1" x14ac:dyDescent="0.25">
      <c r="A288" s="37"/>
      <c r="B288" s="2" t="s">
        <v>452</v>
      </c>
      <c r="C288" s="9" t="s">
        <v>308</v>
      </c>
      <c r="E288" s="7">
        <v>-33.311349999999997</v>
      </c>
      <c r="F288" s="7">
        <v>-62.59395</v>
      </c>
      <c r="G288" s="21"/>
      <c r="H288" s="44"/>
      <c r="I288" s="45">
        <f>Table3[[#This Row],[fecha_ultimo_reporte]]-Table3[[#This Row],[inicio]]</f>
        <v>0</v>
      </c>
      <c r="J288" s="37"/>
    </row>
    <row r="289" spans="1:10" hidden="1" x14ac:dyDescent="0.25">
      <c r="A289" s="37"/>
      <c r="B289" s="2" t="s">
        <v>453</v>
      </c>
      <c r="C289" s="9" t="s">
        <v>308</v>
      </c>
      <c r="E289" s="7">
        <v>-34.27402</v>
      </c>
      <c r="F289" s="7">
        <v>-62.71848</v>
      </c>
      <c r="G289" s="21"/>
      <c r="H289" s="44"/>
      <c r="I289" s="45">
        <f>Table3[[#This Row],[fecha_ultimo_reporte]]-Table3[[#This Row],[inicio]]</f>
        <v>0</v>
      </c>
      <c r="J289" s="37"/>
    </row>
    <row r="290" spans="1:10" hidden="1" x14ac:dyDescent="0.25">
      <c r="A290" s="37"/>
      <c r="B290" s="2" t="s">
        <v>454</v>
      </c>
      <c r="C290" s="9" t="s">
        <v>308</v>
      </c>
      <c r="E290" s="7">
        <v>-34.274430000000002</v>
      </c>
      <c r="F290" s="7">
        <v>-62.718299999999999</v>
      </c>
      <c r="G290" s="21"/>
      <c r="H290" s="44"/>
      <c r="I290" s="45">
        <f>Table3[[#This Row],[fecha_ultimo_reporte]]-Table3[[#This Row],[inicio]]</f>
        <v>0</v>
      </c>
      <c r="J290" s="37"/>
    </row>
    <row r="291" spans="1:10" hidden="1" x14ac:dyDescent="0.25">
      <c r="A291" s="37"/>
      <c r="B291" s="2" t="s">
        <v>455</v>
      </c>
      <c r="C291" s="9" t="s">
        <v>308</v>
      </c>
      <c r="E291" s="7">
        <v>-32.890099999999997</v>
      </c>
      <c r="F291" s="7">
        <v>-62.680160000000001</v>
      </c>
      <c r="G291" s="21"/>
      <c r="H291" s="44"/>
      <c r="I291" s="45">
        <f>Table3[[#This Row],[fecha_ultimo_reporte]]-Table3[[#This Row],[inicio]]</f>
        <v>0</v>
      </c>
      <c r="J291" s="37"/>
    </row>
    <row r="292" spans="1:10" hidden="1" x14ac:dyDescent="0.25">
      <c r="A292" s="37"/>
      <c r="B292" s="2" t="s">
        <v>456</v>
      </c>
      <c r="C292" s="9" t="s">
        <v>308</v>
      </c>
      <c r="E292" s="7">
        <v>-32.89</v>
      </c>
      <c r="F292" s="7">
        <v>-62.677</v>
      </c>
      <c r="G292" s="21"/>
      <c r="H292" s="44"/>
      <c r="I292" s="45">
        <f>Table3[[#This Row],[fecha_ultimo_reporte]]-Table3[[#This Row],[inicio]]</f>
        <v>0</v>
      </c>
      <c r="J292" s="37"/>
    </row>
    <row r="293" spans="1:10" hidden="1" x14ac:dyDescent="0.25">
      <c r="A293" s="37"/>
      <c r="B293" s="2" t="s">
        <v>457</v>
      </c>
      <c r="C293" s="9" t="s">
        <v>308</v>
      </c>
      <c r="E293" s="7">
        <v>-32.916429999999998</v>
      </c>
      <c r="F293" s="7">
        <v>-62.669759999999997</v>
      </c>
      <c r="G293" s="21"/>
      <c r="H293" s="44"/>
      <c r="I293" s="45">
        <f>Table3[[#This Row],[fecha_ultimo_reporte]]-Table3[[#This Row],[inicio]]</f>
        <v>0</v>
      </c>
      <c r="J293" s="37"/>
    </row>
    <row r="294" spans="1:10" hidden="1" x14ac:dyDescent="0.25">
      <c r="A294" s="37"/>
      <c r="B294" s="2" t="s">
        <v>458</v>
      </c>
      <c r="C294" s="9" t="s">
        <v>308</v>
      </c>
      <c r="E294" s="7">
        <v>-33.630769999999998</v>
      </c>
      <c r="F294" s="7">
        <v>-62.65502</v>
      </c>
      <c r="G294" s="21"/>
      <c r="H294" s="44"/>
      <c r="I294" s="45">
        <f>Table3[[#This Row],[fecha_ultimo_reporte]]-Table3[[#This Row],[inicio]]</f>
        <v>0</v>
      </c>
      <c r="J294" s="37"/>
    </row>
    <row r="295" spans="1:10" hidden="1" x14ac:dyDescent="0.25">
      <c r="A295" s="37"/>
      <c r="B295" s="2" t="s">
        <v>459</v>
      </c>
      <c r="C295" s="9" t="s">
        <v>308</v>
      </c>
      <c r="E295" s="7">
        <v>-34.274039999999999</v>
      </c>
      <c r="F295" s="7">
        <v>-62.71837</v>
      </c>
      <c r="G295" s="21"/>
      <c r="H295" s="44"/>
      <c r="I295" s="45">
        <f>Table3[[#This Row],[fecha_ultimo_reporte]]-Table3[[#This Row],[inicio]]</f>
        <v>0</v>
      </c>
      <c r="J295" s="37"/>
    </row>
    <row r="296" spans="1:10" hidden="1" x14ac:dyDescent="0.25">
      <c r="A296" s="37"/>
      <c r="B296" s="2" t="s">
        <v>460</v>
      </c>
      <c r="C296" s="9" t="s">
        <v>308</v>
      </c>
      <c r="E296" s="7">
        <v>-31.6342</v>
      </c>
      <c r="F296" s="7">
        <v>-62.990499999999997</v>
      </c>
      <c r="G296" s="21"/>
      <c r="H296" s="44"/>
      <c r="I296" s="45">
        <f>Table3[[#This Row],[fecha_ultimo_reporte]]-Table3[[#This Row],[inicio]]</f>
        <v>0</v>
      </c>
      <c r="J296" s="37"/>
    </row>
    <row r="297" spans="1:10" hidden="1" x14ac:dyDescent="0.25">
      <c r="A297" s="37"/>
      <c r="B297" s="2" t="s">
        <v>461</v>
      </c>
      <c r="C297" s="9" t="s">
        <v>308</v>
      </c>
      <c r="E297" s="7">
        <v>-32.943309999999997</v>
      </c>
      <c r="F297" s="7">
        <v>-62.641669999999998</v>
      </c>
      <c r="G297" s="21"/>
      <c r="H297" s="44"/>
      <c r="I297" s="45">
        <f>Table3[[#This Row],[fecha_ultimo_reporte]]-Table3[[#This Row],[inicio]]</f>
        <v>0</v>
      </c>
      <c r="J297" s="37"/>
    </row>
    <row r="298" spans="1:10" hidden="1" x14ac:dyDescent="0.25">
      <c r="A298" s="37"/>
      <c r="B298" s="2" t="s">
        <v>462</v>
      </c>
      <c r="C298" s="9" t="s">
        <v>308</v>
      </c>
      <c r="E298" s="7">
        <v>-33.375120000000003</v>
      </c>
      <c r="F298" s="7">
        <v>-62.542879999999997</v>
      </c>
      <c r="G298" s="21"/>
      <c r="H298" s="44"/>
      <c r="I298" s="45">
        <f>Table3[[#This Row],[fecha_ultimo_reporte]]-Table3[[#This Row],[inicio]]</f>
        <v>0</v>
      </c>
      <c r="J298" s="37"/>
    </row>
    <row r="299" spans="1:10" hidden="1" x14ac:dyDescent="0.25">
      <c r="A299" s="37"/>
      <c r="B299" s="2" t="s">
        <v>463</v>
      </c>
      <c r="C299" s="9" t="s">
        <v>308</v>
      </c>
      <c r="E299" s="7">
        <v>-33.599640000000001</v>
      </c>
      <c r="F299" s="7">
        <v>-62.630279999999999</v>
      </c>
      <c r="G299" s="21"/>
      <c r="H299" s="44"/>
      <c r="I299" s="45">
        <f>Table3[[#This Row],[fecha_ultimo_reporte]]-Table3[[#This Row],[inicio]]</f>
        <v>0</v>
      </c>
      <c r="J299" s="37"/>
    </row>
    <row r="300" spans="1:10" hidden="1" x14ac:dyDescent="0.25">
      <c r="A300" s="37"/>
      <c r="B300" s="2" t="s">
        <v>464</v>
      </c>
      <c r="C300" s="9" t="s">
        <v>308</v>
      </c>
      <c r="E300" s="7">
        <v>-34.274050000000003</v>
      </c>
      <c r="F300" s="7">
        <v>-62.718269999999997</v>
      </c>
      <c r="G300" s="21"/>
      <c r="H300" s="44"/>
      <c r="I300" s="45">
        <f>Table3[[#This Row],[fecha_ultimo_reporte]]-Table3[[#This Row],[inicio]]</f>
        <v>0</v>
      </c>
      <c r="J300" s="37"/>
    </row>
    <row r="301" spans="1:10" hidden="1" x14ac:dyDescent="0.25">
      <c r="A301" s="37"/>
      <c r="B301" s="2" t="s">
        <v>465</v>
      </c>
      <c r="C301" s="9" t="s">
        <v>308</v>
      </c>
      <c r="E301" s="7">
        <v>-34.274099999999997</v>
      </c>
      <c r="F301" s="7">
        <v>-62.718249999999998</v>
      </c>
      <c r="G301" s="21"/>
      <c r="H301" s="44"/>
      <c r="I301" s="45">
        <f>Table3[[#This Row],[fecha_ultimo_reporte]]-Table3[[#This Row],[inicio]]</f>
        <v>0</v>
      </c>
      <c r="J301" s="37"/>
    </row>
    <row r="302" spans="1:10" hidden="1" x14ac:dyDescent="0.25">
      <c r="A302" s="37"/>
      <c r="B302" s="2" t="s">
        <v>466</v>
      </c>
      <c r="C302" s="9" t="s">
        <v>308</v>
      </c>
      <c r="E302" s="7">
        <v>-32.622999999999998</v>
      </c>
      <c r="F302" s="7">
        <v>-62.698999999999998</v>
      </c>
      <c r="G302" s="21"/>
      <c r="H302" s="44"/>
      <c r="I302" s="45">
        <f>Table3[[#This Row],[fecha_ultimo_reporte]]-Table3[[#This Row],[inicio]]</f>
        <v>0</v>
      </c>
      <c r="J302" s="37"/>
    </row>
    <row r="303" spans="1:10" hidden="1" x14ac:dyDescent="0.25">
      <c r="A303" s="37"/>
      <c r="B303" s="2" t="s">
        <v>467</v>
      </c>
      <c r="C303" s="9" t="s">
        <v>308</v>
      </c>
      <c r="E303" s="7">
        <v>-34.276780000000002</v>
      </c>
      <c r="F303" s="7">
        <v>-62.709609999999998</v>
      </c>
      <c r="G303" s="21"/>
      <c r="H303" s="44"/>
      <c r="I303" s="45">
        <f>Table3[[#This Row],[fecha_ultimo_reporte]]-Table3[[#This Row],[inicio]]</f>
        <v>0</v>
      </c>
      <c r="J303" s="37"/>
    </row>
    <row r="304" spans="1:10" hidden="1" x14ac:dyDescent="0.25">
      <c r="A304" s="37"/>
      <c r="B304" s="2" t="s">
        <v>468</v>
      </c>
      <c r="C304" s="9" t="s">
        <v>308</v>
      </c>
      <c r="E304" s="7">
        <v>-31.814900000000002</v>
      </c>
      <c r="F304" s="7">
        <v>-62.667909999999999</v>
      </c>
      <c r="G304" s="21"/>
      <c r="H304" s="44"/>
      <c r="I304" s="45">
        <f>Table3[[#This Row],[fecha_ultimo_reporte]]-Table3[[#This Row],[inicio]]</f>
        <v>0</v>
      </c>
      <c r="J304" s="37"/>
    </row>
    <row r="305" spans="1:10" hidden="1" x14ac:dyDescent="0.25">
      <c r="A305" s="37"/>
      <c r="B305" s="2" t="s">
        <v>469</v>
      </c>
      <c r="C305" s="9" t="s">
        <v>308</v>
      </c>
      <c r="E305" s="7">
        <v>-31.814910000000001</v>
      </c>
      <c r="F305" s="7">
        <v>-62.667349999999999</v>
      </c>
      <c r="G305" s="21"/>
      <c r="H305" s="44"/>
      <c r="I305" s="45">
        <f>Table3[[#This Row],[fecha_ultimo_reporte]]-Table3[[#This Row],[inicio]]</f>
        <v>0</v>
      </c>
      <c r="J305" s="37"/>
    </row>
    <row r="306" spans="1:10" hidden="1" x14ac:dyDescent="0.25">
      <c r="A306" s="37"/>
      <c r="B306" s="2" t="s">
        <v>470</v>
      </c>
      <c r="C306" s="9" t="s">
        <v>308</v>
      </c>
      <c r="E306" s="7">
        <v>-31.80152</v>
      </c>
      <c r="F306" s="7">
        <v>-62.61994</v>
      </c>
      <c r="G306" s="21"/>
      <c r="H306" s="44"/>
      <c r="I306" s="45">
        <f>Table3[[#This Row],[fecha_ultimo_reporte]]-Table3[[#This Row],[inicio]]</f>
        <v>0</v>
      </c>
      <c r="J306" s="37"/>
    </row>
    <row r="307" spans="1:10" hidden="1" x14ac:dyDescent="0.25">
      <c r="A307" s="37"/>
      <c r="B307" s="2" t="s">
        <v>471</v>
      </c>
      <c r="C307" s="9" t="s">
        <v>308</v>
      </c>
      <c r="E307" s="7">
        <v>-32.719670000000001</v>
      </c>
      <c r="F307" s="7">
        <v>-62.520200000000003</v>
      </c>
      <c r="G307" s="21"/>
      <c r="H307" s="44"/>
      <c r="I307" s="45">
        <f>Table3[[#This Row],[fecha_ultimo_reporte]]-Table3[[#This Row],[inicio]]</f>
        <v>0</v>
      </c>
      <c r="J307" s="37"/>
    </row>
    <row r="308" spans="1:10" hidden="1" x14ac:dyDescent="0.25">
      <c r="A308" s="37"/>
      <c r="B308" s="2" t="s">
        <v>472</v>
      </c>
      <c r="C308" s="9" t="s">
        <v>308</v>
      </c>
      <c r="E308" s="7">
        <v>-32.877600000000001</v>
      </c>
      <c r="F308" s="7">
        <v>-62.545009999999998</v>
      </c>
      <c r="G308" s="21"/>
      <c r="H308" s="44"/>
      <c r="I308" s="45">
        <f>Table3[[#This Row],[fecha_ultimo_reporte]]-Table3[[#This Row],[inicio]]</f>
        <v>0</v>
      </c>
      <c r="J308" s="37"/>
    </row>
    <row r="309" spans="1:10" hidden="1" x14ac:dyDescent="0.25">
      <c r="A309" s="37"/>
      <c r="B309" s="2" t="s">
        <v>473</v>
      </c>
      <c r="C309" s="9" t="s">
        <v>308</v>
      </c>
      <c r="E309" s="7">
        <v>-31.80311</v>
      </c>
      <c r="F309" s="7">
        <v>-62.613660000000003</v>
      </c>
      <c r="G309" s="21"/>
      <c r="H309" s="44"/>
      <c r="I309" s="45">
        <f>Table3[[#This Row],[fecha_ultimo_reporte]]-Table3[[#This Row],[inicio]]</f>
        <v>0</v>
      </c>
      <c r="J309" s="37"/>
    </row>
    <row r="310" spans="1:10" hidden="1" x14ac:dyDescent="0.25">
      <c r="A310" s="37"/>
      <c r="B310" s="2" t="s">
        <v>474</v>
      </c>
      <c r="C310" s="9" t="s">
        <v>308</v>
      </c>
      <c r="E310" s="7">
        <v>-31.806000000000001</v>
      </c>
      <c r="F310" s="7">
        <v>-62.613</v>
      </c>
      <c r="G310" s="21"/>
      <c r="H310" s="44"/>
      <c r="I310" s="45">
        <f>Table3[[#This Row],[fecha_ultimo_reporte]]-Table3[[#This Row],[inicio]]</f>
        <v>0</v>
      </c>
      <c r="J310" s="37"/>
    </row>
    <row r="311" spans="1:10" hidden="1" x14ac:dyDescent="0.25">
      <c r="A311" s="37"/>
      <c r="B311" s="2" t="s">
        <v>475</v>
      </c>
      <c r="C311" s="9" t="s">
        <v>308</v>
      </c>
      <c r="E311" s="7">
        <v>-32.632089999999998</v>
      </c>
      <c r="F311" s="7">
        <v>-62.476559999999999</v>
      </c>
      <c r="G311" s="21"/>
      <c r="H311" s="44"/>
      <c r="I311" s="45">
        <f>Table3[[#This Row],[fecha_ultimo_reporte]]-Table3[[#This Row],[inicio]]</f>
        <v>0</v>
      </c>
      <c r="J311" s="37"/>
    </row>
    <row r="312" spans="1:10" hidden="1" x14ac:dyDescent="0.25">
      <c r="A312" s="37"/>
      <c r="B312" s="2" t="s">
        <v>476</v>
      </c>
      <c r="C312" s="9" t="s">
        <v>308</v>
      </c>
      <c r="E312" s="7">
        <v>-33.239420000000003</v>
      </c>
      <c r="F312" s="7">
        <v>-62.402900000000002</v>
      </c>
      <c r="G312" s="21"/>
      <c r="H312" s="44"/>
      <c r="I312" s="45">
        <f>Table3[[#This Row],[fecha_ultimo_reporte]]-Table3[[#This Row],[inicio]]</f>
        <v>0</v>
      </c>
      <c r="J312" s="37"/>
    </row>
    <row r="313" spans="1:10" hidden="1" x14ac:dyDescent="0.25">
      <c r="A313" s="37"/>
      <c r="B313" s="2" t="s">
        <v>477</v>
      </c>
      <c r="C313" s="9" t="s">
        <v>308</v>
      </c>
      <c r="E313" s="7">
        <v>-33.238120000000002</v>
      </c>
      <c r="F313" s="7">
        <v>-62.401870000000002</v>
      </c>
      <c r="G313" s="21"/>
      <c r="H313" s="44"/>
      <c r="I313" s="45">
        <f>Table3[[#This Row],[fecha_ultimo_reporte]]-Table3[[#This Row],[inicio]]</f>
        <v>0</v>
      </c>
      <c r="J313" s="37"/>
    </row>
    <row r="314" spans="1:10" hidden="1" x14ac:dyDescent="0.25">
      <c r="A314" s="37"/>
      <c r="B314" s="2" t="s">
        <v>478</v>
      </c>
      <c r="C314" s="9" t="s">
        <v>308</v>
      </c>
      <c r="E314" s="7">
        <v>-33.468260000000001</v>
      </c>
      <c r="F314" s="7">
        <v>-62.31841</v>
      </c>
      <c r="G314" s="21"/>
      <c r="H314" s="44"/>
      <c r="I314" s="45">
        <f>Table3[[#This Row],[fecha_ultimo_reporte]]-Table3[[#This Row],[inicio]]</f>
        <v>0</v>
      </c>
      <c r="J314" s="37"/>
    </row>
    <row r="315" spans="1:10" hidden="1" x14ac:dyDescent="0.25">
      <c r="A315" s="37"/>
      <c r="B315" s="2" t="s">
        <v>479</v>
      </c>
      <c r="C315" s="9" t="s">
        <v>308</v>
      </c>
      <c r="E315" s="7">
        <v>-31.96781</v>
      </c>
      <c r="F315" s="7">
        <v>-62.304850000000002</v>
      </c>
      <c r="G315" s="21"/>
      <c r="H315" s="44"/>
      <c r="I315" s="45">
        <f>Table3[[#This Row],[fecha_ultimo_reporte]]-Table3[[#This Row],[inicio]]</f>
        <v>0</v>
      </c>
      <c r="J315" s="37"/>
    </row>
    <row r="316" spans="1:10" hidden="1" x14ac:dyDescent="0.25">
      <c r="A316" s="37"/>
      <c r="B316" s="2" t="s">
        <v>480</v>
      </c>
      <c r="C316" s="9" t="s">
        <v>308</v>
      </c>
      <c r="E316" s="7">
        <v>-34.260039999999996</v>
      </c>
      <c r="F316" s="7">
        <v>-62.482170000000004</v>
      </c>
      <c r="G316" s="21"/>
      <c r="H316" s="44"/>
      <c r="I316" s="45">
        <f>Table3[[#This Row],[fecha_ultimo_reporte]]-Table3[[#This Row],[inicio]]</f>
        <v>0</v>
      </c>
      <c r="J316" s="37"/>
    </row>
    <row r="317" spans="1:10" hidden="1" x14ac:dyDescent="0.25">
      <c r="A317" s="37"/>
      <c r="B317" s="2" t="s">
        <v>481</v>
      </c>
      <c r="C317" s="9" t="s">
        <v>308</v>
      </c>
      <c r="E317" s="7">
        <v>-32.37603</v>
      </c>
      <c r="F317" s="7">
        <v>-62.303269999999998</v>
      </c>
      <c r="G317" s="21"/>
      <c r="H317" s="44"/>
      <c r="I317" s="45">
        <f>Table3[[#This Row],[fecha_ultimo_reporte]]-Table3[[#This Row],[inicio]]</f>
        <v>0</v>
      </c>
      <c r="J317" s="37"/>
    </row>
    <row r="318" spans="1:10" hidden="1" x14ac:dyDescent="0.25">
      <c r="A318" s="37"/>
      <c r="B318" s="2" t="s">
        <v>482</v>
      </c>
      <c r="C318" s="9" t="s">
        <v>308</v>
      </c>
      <c r="E318" s="7">
        <v>-32.488869999999999</v>
      </c>
      <c r="F318" s="7">
        <v>-62.296729999999997</v>
      </c>
      <c r="G318" s="21"/>
      <c r="H318" s="44"/>
      <c r="I318" s="45">
        <f>Table3[[#This Row],[fecha_ultimo_reporte]]-Table3[[#This Row],[inicio]]</f>
        <v>0</v>
      </c>
      <c r="J318" s="37"/>
    </row>
    <row r="319" spans="1:10" hidden="1" x14ac:dyDescent="0.25">
      <c r="A319" s="37"/>
      <c r="B319" s="2" t="s">
        <v>483</v>
      </c>
      <c r="C319" s="9" t="s">
        <v>308</v>
      </c>
      <c r="E319" s="7">
        <v>-32.618690000000001</v>
      </c>
      <c r="F319" s="7">
        <v>-62.314320000000002</v>
      </c>
      <c r="G319" s="21"/>
      <c r="H319" s="44"/>
      <c r="I319" s="45">
        <f>Table3[[#This Row],[fecha_ultimo_reporte]]-Table3[[#This Row],[inicio]]</f>
        <v>0</v>
      </c>
      <c r="J319" s="37"/>
    </row>
    <row r="320" spans="1:10" hidden="1" x14ac:dyDescent="0.25">
      <c r="A320" s="37"/>
      <c r="B320" s="2" t="s">
        <v>484</v>
      </c>
      <c r="C320" s="9" t="s">
        <v>308</v>
      </c>
      <c r="E320" s="7">
        <v>-31.966850000000001</v>
      </c>
      <c r="F320" s="7">
        <v>-62.304079999999999</v>
      </c>
      <c r="G320" s="21"/>
      <c r="H320" s="44"/>
      <c r="I320" s="45">
        <f>Table3[[#This Row],[fecha_ultimo_reporte]]-Table3[[#This Row],[inicio]]</f>
        <v>0</v>
      </c>
      <c r="J320" s="37"/>
    </row>
    <row r="321" spans="1:10" hidden="1" x14ac:dyDescent="0.25">
      <c r="A321" s="37"/>
      <c r="B321" s="2" t="s">
        <v>485</v>
      </c>
      <c r="C321" s="9" t="s">
        <v>308</v>
      </c>
      <c r="E321" s="7">
        <v>-32.641620000000003</v>
      </c>
      <c r="F321" s="7">
        <v>-62.305889999999998</v>
      </c>
      <c r="G321" s="21"/>
      <c r="H321" s="44"/>
      <c r="I321" s="45">
        <f>Table3[[#This Row],[fecha_ultimo_reporte]]-Table3[[#This Row],[inicio]]</f>
        <v>0</v>
      </c>
      <c r="J321" s="37"/>
    </row>
    <row r="322" spans="1:10" hidden="1" x14ac:dyDescent="0.25">
      <c r="A322" s="37"/>
      <c r="B322" s="2" t="s">
        <v>486</v>
      </c>
      <c r="C322" s="9" t="s">
        <v>308</v>
      </c>
      <c r="E322" s="7">
        <v>-33.873519999999999</v>
      </c>
      <c r="F322" s="7">
        <v>-62.178370000000001</v>
      </c>
      <c r="G322" s="21"/>
      <c r="H322" s="44"/>
      <c r="I322" s="45">
        <f>Table3[[#This Row],[fecha_ultimo_reporte]]-Table3[[#This Row],[inicio]]</f>
        <v>0</v>
      </c>
      <c r="J322" s="37"/>
    </row>
    <row r="323" spans="1:10" hidden="1" x14ac:dyDescent="0.25">
      <c r="A323" s="37"/>
      <c r="B323" s="2" t="s">
        <v>487</v>
      </c>
      <c r="C323" s="9" t="s">
        <v>308</v>
      </c>
      <c r="E323" s="7">
        <v>-32.70973</v>
      </c>
      <c r="F323" s="7">
        <v>-62.264380000000003</v>
      </c>
      <c r="G323" s="21"/>
      <c r="H323" s="44"/>
      <c r="I323" s="45">
        <f>Table3[[#This Row],[fecha_ultimo_reporte]]-Table3[[#This Row],[inicio]]</f>
        <v>0</v>
      </c>
      <c r="J323" s="37"/>
    </row>
    <row r="324" spans="1:10" hidden="1" x14ac:dyDescent="0.25">
      <c r="A324" s="37"/>
      <c r="B324" s="2" t="s">
        <v>488</v>
      </c>
      <c r="C324" s="9" t="s">
        <v>308</v>
      </c>
      <c r="E324" s="7">
        <v>-32.83925</v>
      </c>
      <c r="F324" s="7">
        <v>-62.261899999999997</v>
      </c>
      <c r="G324" s="21"/>
      <c r="H324" s="44"/>
      <c r="I324" s="45">
        <f>Table3[[#This Row],[fecha_ultimo_reporte]]-Table3[[#This Row],[inicio]]</f>
        <v>0</v>
      </c>
      <c r="J324" s="37"/>
    </row>
    <row r="325" spans="1:10" hidden="1" x14ac:dyDescent="0.25">
      <c r="A325" s="37"/>
      <c r="B325" s="2" t="s">
        <v>489</v>
      </c>
      <c r="C325" s="9" t="s">
        <v>308</v>
      </c>
      <c r="E325" s="7">
        <v>-33.289560000000002</v>
      </c>
      <c r="F325" s="7">
        <v>-62.187759999999997</v>
      </c>
      <c r="G325" s="21"/>
      <c r="H325" s="44"/>
      <c r="I325" s="45">
        <f>Table3[[#This Row],[fecha_ultimo_reporte]]-Table3[[#This Row],[inicio]]</f>
        <v>0</v>
      </c>
      <c r="J325" s="37"/>
    </row>
    <row r="326" spans="1:10" hidden="1" x14ac:dyDescent="0.25">
      <c r="A326" s="37"/>
      <c r="B326" s="2" t="s">
        <v>490</v>
      </c>
      <c r="C326" s="9" t="s">
        <v>308</v>
      </c>
      <c r="E326" s="7">
        <v>-34.185079999999999</v>
      </c>
      <c r="F326" s="7">
        <v>-62.310189999999999</v>
      </c>
      <c r="G326" s="21"/>
      <c r="H326" s="44"/>
      <c r="I326" s="45">
        <f>Table3[[#This Row],[fecha_ultimo_reporte]]-Table3[[#This Row],[inicio]]</f>
        <v>0</v>
      </c>
      <c r="J326" s="37"/>
    </row>
    <row r="327" spans="1:10" hidden="1" x14ac:dyDescent="0.25">
      <c r="A327" s="37"/>
      <c r="B327" s="2" t="s">
        <v>491</v>
      </c>
      <c r="C327" s="9" t="s">
        <v>308</v>
      </c>
      <c r="E327" s="7">
        <v>-34.226100000000002</v>
      </c>
      <c r="F327" s="7">
        <v>-62.35783</v>
      </c>
      <c r="G327" s="21"/>
      <c r="H327" s="44"/>
      <c r="I327" s="45">
        <f>Table3[[#This Row],[fecha_ultimo_reporte]]-Table3[[#This Row],[inicio]]</f>
        <v>0</v>
      </c>
      <c r="J327" s="37"/>
    </row>
    <row r="328" spans="1:10" hidden="1" x14ac:dyDescent="0.25">
      <c r="A328" s="37"/>
      <c r="B328" s="2" t="s">
        <v>492</v>
      </c>
      <c r="C328" s="9" t="s">
        <v>308</v>
      </c>
      <c r="E328" s="7">
        <v>-34.266150000000003</v>
      </c>
      <c r="F328" s="7">
        <v>-62.325629999999997</v>
      </c>
      <c r="G328" s="21"/>
      <c r="H328" s="44"/>
      <c r="I328" s="45">
        <f>Table3[[#This Row],[fecha_ultimo_reporte]]-Table3[[#This Row],[inicio]]</f>
        <v>0</v>
      </c>
      <c r="J328" s="37"/>
    </row>
    <row r="329" spans="1:10" hidden="1" x14ac:dyDescent="0.25">
      <c r="A329" s="37"/>
      <c r="B329" s="2" t="s">
        <v>493</v>
      </c>
      <c r="C329" s="9" t="s">
        <v>308</v>
      </c>
      <c r="E329" s="7">
        <v>-34.266469999999998</v>
      </c>
      <c r="F329" s="7">
        <v>-62.32347</v>
      </c>
      <c r="G329" s="21"/>
      <c r="H329" s="44"/>
      <c r="I329" s="45">
        <f>Table3[[#This Row],[fecha_ultimo_reporte]]-Table3[[#This Row],[inicio]]</f>
        <v>0</v>
      </c>
      <c r="J329" s="37"/>
    </row>
    <row r="330" spans="1:10" hidden="1" x14ac:dyDescent="0.25">
      <c r="A330" s="37"/>
      <c r="B330" s="2" t="s">
        <v>494</v>
      </c>
      <c r="C330" s="9" t="s">
        <v>308</v>
      </c>
      <c r="E330" s="7">
        <v>-34.266770000000001</v>
      </c>
      <c r="F330" s="7">
        <v>-62.323039999999999</v>
      </c>
      <c r="G330" s="21"/>
      <c r="H330" s="44"/>
      <c r="I330" s="45">
        <f>Table3[[#This Row],[fecha_ultimo_reporte]]-Table3[[#This Row],[inicio]]</f>
        <v>0</v>
      </c>
      <c r="J330" s="37"/>
    </row>
    <row r="331" spans="1:10" hidden="1" x14ac:dyDescent="0.25">
      <c r="A331" s="37"/>
      <c r="B331" s="2" t="s">
        <v>495</v>
      </c>
      <c r="C331" s="9" t="s">
        <v>308</v>
      </c>
      <c r="E331" s="7">
        <v>-32.692</v>
      </c>
      <c r="F331" s="7">
        <v>-62.113</v>
      </c>
      <c r="G331" s="21"/>
      <c r="H331" s="44"/>
      <c r="I331" s="45">
        <f>Table3[[#This Row],[fecha_ultimo_reporte]]-Table3[[#This Row],[inicio]]</f>
        <v>0</v>
      </c>
      <c r="J331" s="37"/>
    </row>
    <row r="332" spans="1:10" hidden="1" x14ac:dyDescent="0.25">
      <c r="A332" s="37"/>
      <c r="B332" s="2" t="s">
        <v>496</v>
      </c>
      <c r="C332" s="9" t="s">
        <v>308</v>
      </c>
      <c r="E332" s="7">
        <v>-34.575000000000003</v>
      </c>
      <c r="F332" s="7">
        <v>-61.9833</v>
      </c>
      <c r="G332" s="21"/>
      <c r="H332" s="44"/>
      <c r="I332" s="45">
        <f>Table3[[#This Row],[fecha_ultimo_reporte]]-Table3[[#This Row],[inicio]]</f>
        <v>0</v>
      </c>
      <c r="J332" s="37"/>
    </row>
    <row r="333" spans="1:10" hidden="1" x14ac:dyDescent="0.25">
      <c r="A333" s="37"/>
      <c r="B333" s="2" t="s">
        <v>497</v>
      </c>
      <c r="C333" s="9" t="s">
        <v>308</v>
      </c>
      <c r="E333" s="7">
        <v>-32.360599999999998</v>
      </c>
      <c r="F333" s="7">
        <v>-61.938560000000003</v>
      </c>
      <c r="G333" s="21"/>
      <c r="H333" s="44"/>
      <c r="I333" s="45">
        <f>Table3[[#This Row],[fecha_ultimo_reporte]]-Table3[[#This Row],[inicio]]</f>
        <v>0</v>
      </c>
      <c r="J333" s="37"/>
    </row>
    <row r="334" spans="1:10" hidden="1" x14ac:dyDescent="0.25">
      <c r="A334" s="37"/>
      <c r="B334" s="2" t="s">
        <v>498</v>
      </c>
      <c r="C334" s="9" t="s">
        <v>308</v>
      </c>
      <c r="E334" s="7">
        <v>-32.265720000000002</v>
      </c>
      <c r="F334" s="7">
        <v>-61.901049999999998</v>
      </c>
      <c r="G334" s="21"/>
      <c r="H334" s="44"/>
      <c r="I334" s="45">
        <f>Table3[[#This Row],[fecha_ultimo_reporte]]-Table3[[#This Row],[inicio]]</f>
        <v>0</v>
      </c>
      <c r="J334" s="37"/>
    </row>
    <row r="335" spans="1:10" hidden="1" x14ac:dyDescent="0.25">
      <c r="A335" s="37"/>
      <c r="B335" s="2" t="s">
        <v>499</v>
      </c>
      <c r="C335" s="9" t="s">
        <v>308</v>
      </c>
      <c r="E335" s="7">
        <v>-32.265700000000002</v>
      </c>
      <c r="F335" s="7">
        <v>-61.901020000000003</v>
      </c>
      <c r="G335" s="21"/>
      <c r="H335" s="44"/>
      <c r="I335" s="45">
        <f>Table3[[#This Row],[fecha_ultimo_reporte]]-Table3[[#This Row],[inicio]]</f>
        <v>0</v>
      </c>
      <c r="J335" s="37"/>
    </row>
    <row r="336" spans="1:10" hidden="1" x14ac:dyDescent="0.25">
      <c r="A336" s="37"/>
      <c r="B336" s="2" t="s">
        <v>500</v>
      </c>
      <c r="C336" s="9" t="s">
        <v>308</v>
      </c>
      <c r="E336" s="7">
        <v>-32.807470000000002</v>
      </c>
      <c r="F336" s="7">
        <v>-62.140120000000003</v>
      </c>
      <c r="G336" s="21"/>
      <c r="H336" s="44"/>
      <c r="I336" s="45">
        <f>Table3[[#This Row],[fecha_ultimo_reporte]]-Table3[[#This Row],[inicio]]</f>
        <v>0</v>
      </c>
      <c r="J336" s="37"/>
    </row>
    <row r="337" spans="1:10" hidden="1" x14ac:dyDescent="0.25">
      <c r="A337" s="37"/>
      <c r="B337" s="2" t="s">
        <v>501</v>
      </c>
      <c r="C337" s="9" t="s">
        <v>308</v>
      </c>
      <c r="E337" s="7">
        <v>-33.755000000000003</v>
      </c>
      <c r="F337" s="7">
        <v>-61.97</v>
      </c>
      <c r="G337" s="21"/>
      <c r="H337" s="44"/>
      <c r="I337" s="45">
        <f>Table3[[#This Row],[fecha_ultimo_reporte]]-Table3[[#This Row],[inicio]]</f>
        <v>0</v>
      </c>
      <c r="J337" s="37"/>
    </row>
    <row r="338" spans="1:10" hidden="1" x14ac:dyDescent="0.25">
      <c r="A338" s="37"/>
      <c r="B338" s="2" t="s">
        <v>502</v>
      </c>
      <c r="C338" s="9" t="s">
        <v>308</v>
      </c>
      <c r="E338" s="7">
        <v>-33.747999999999998</v>
      </c>
      <c r="F338" s="7">
        <v>-61.967550000000003</v>
      </c>
      <c r="G338" s="21"/>
      <c r="H338" s="44"/>
      <c r="I338" s="45">
        <f>Table3[[#This Row],[fecha_ultimo_reporte]]-Table3[[#This Row],[inicio]]</f>
        <v>0</v>
      </c>
      <c r="J338" s="37"/>
    </row>
    <row r="339" spans="1:10" hidden="1" x14ac:dyDescent="0.25">
      <c r="A339" s="37"/>
      <c r="B339" s="2" t="s">
        <v>503</v>
      </c>
      <c r="C339" s="9" t="s">
        <v>308</v>
      </c>
      <c r="E339" s="7">
        <v>-33.984090000000002</v>
      </c>
      <c r="F339" s="7">
        <v>-62.020659999999999</v>
      </c>
      <c r="G339" s="21"/>
      <c r="H339" s="44"/>
      <c r="I339" s="45">
        <f>Table3[[#This Row],[fecha_ultimo_reporte]]-Table3[[#This Row],[inicio]]</f>
        <v>0</v>
      </c>
      <c r="J339" s="37"/>
    </row>
    <row r="340" spans="1:10" hidden="1" x14ac:dyDescent="0.25">
      <c r="A340" s="37"/>
      <c r="B340" s="2" t="s">
        <v>504</v>
      </c>
      <c r="C340" s="9" t="s">
        <v>308</v>
      </c>
      <c r="E340" s="7">
        <v>-32.37753</v>
      </c>
      <c r="F340" s="7">
        <v>-61.927570000000003</v>
      </c>
      <c r="G340" s="21"/>
      <c r="H340" s="44"/>
      <c r="I340" s="45">
        <f>Table3[[#This Row],[fecha_ultimo_reporte]]-Table3[[#This Row],[inicio]]</f>
        <v>0</v>
      </c>
      <c r="J340" s="37"/>
    </row>
    <row r="341" spans="1:10" hidden="1" x14ac:dyDescent="0.25">
      <c r="A341" s="37"/>
      <c r="B341" s="2" t="s">
        <v>505</v>
      </c>
      <c r="C341" s="9" t="s">
        <v>308</v>
      </c>
      <c r="E341" s="7">
        <v>-32.378790000000002</v>
      </c>
      <c r="F341" s="7">
        <v>-61.926659999999998</v>
      </c>
      <c r="G341" s="21"/>
      <c r="H341" s="44"/>
      <c r="I341" s="45">
        <f>Table3[[#This Row],[fecha_ultimo_reporte]]-Table3[[#This Row],[inicio]]</f>
        <v>0</v>
      </c>
      <c r="J341" s="37"/>
    </row>
    <row r="342" spans="1:10" hidden="1" x14ac:dyDescent="0.25">
      <c r="A342" s="37"/>
      <c r="B342" s="2" t="s">
        <v>506</v>
      </c>
      <c r="C342" s="9" t="s">
        <v>308</v>
      </c>
      <c r="E342" s="7">
        <v>-33.418930000000003</v>
      </c>
      <c r="F342" s="7">
        <v>-61.992139999999999</v>
      </c>
      <c r="G342" s="21"/>
      <c r="H342" s="44"/>
      <c r="I342" s="45">
        <f>Table3[[#This Row],[fecha_ultimo_reporte]]-Table3[[#This Row],[inicio]]</f>
        <v>0</v>
      </c>
      <c r="J342" s="37"/>
    </row>
    <row r="343" spans="1:10" hidden="1" x14ac:dyDescent="0.25">
      <c r="A343" s="37"/>
      <c r="B343" s="2" t="s">
        <v>507</v>
      </c>
      <c r="C343" s="9" t="s">
        <v>308</v>
      </c>
      <c r="E343" s="7">
        <v>-34.326259999999998</v>
      </c>
      <c r="F343" s="7">
        <v>-62.052750000000003</v>
      </c>
      <c r="G343" s="21"/>
      <c r="H343" s="44"/>
      <c r="I343" s="45">
        <f>Table3[[#This Row],[fecha_ultimo_reporte]]-Table3[[#This Row],[inicio]]</f>
        <v>0</v>
      </c>
      <c r="J343" s="37"/>
    </row>
    <row r="344" spans="1:10" hidden="1" x14ac:dyDescent="0.25">
      <c r="A344" s="37"/>
      <c r="B344" s="2" t="s">
        <v>508</v>
      </c>
      <c r="C344" s="9" t="s">
        <v>308</v>
      </c>
      <c r="E344" s="7">
        <v>-34.324849999999998</v>
      </c>
      <c r="F344" s="7">
        <v>-62.052669999999999</v>
      </c>
      <c r="G344" s="21"/>
      <c r="H344" s="44"/>
      <c r="I344" s="45">
        <f>Table3[[#This Row],[fecha_ultimo_reporte]]-Table3[[#This Row],[inicio]]</f>
        <v>0</v>
      </c>
      <c r="J344" s="37"/>
    </row>
    <row r="345" spans="1:10" hidden="1" x14ac:dyDescent="0.25">
      <c r="A345" s="37"/>
      <c r="B345" s="2" t="s">
        <v>509</v>
      </c>
      <c r="C345" s="9" t="s">
        <v>308</v>
      </c>
      <c r="E345" s="7">
        <v>-32.379620000000003</v>
      </c>
      <c r="F345" s="7">
        <v>-61.920349999999999</v>
      </c>
      <c r="G345" s="21"/>
      <c r="H345" s="44"/>
      <c r="I345" s="45">
        <f>Table3[[#This Row],[fecha_ultimo_reporte]]-Table3[[#This Row],[inicio]]</f>
        <v>0</v>
      </c>
      <c r="J345" s="37"/>
    </row>
    <row r="346" spans="1:10" hidden="1" x14ac:dyDescent="0.25">
      <c r="A346" s="37"/>
      <c r="B346" s="2" t="s">
        <v>510</v>
      </c>
      <c r="C346" s="9" t="s">
        <v>308</v>
      </c>
      <c r="E346" s="7">
        <v>-32.43844</v>
      </c>
      <c r="F346" s="7">
        <v>-61.929630000000003</v>
      </c>
      <c r="G346" s="21"/>
      <c r="H346" s="44"/>
      <c r="I346" s="45">
        <f>Table3[[#This Row],[fecha_ultimo_reporte]]-Table3[[#This Row],[inicio]]</f>
        <v>0</v>
      </c>
      <c r="J346" s="37"/>
    </row>
    <row r="347" spans="1:10" hidden="1" x14ac:dyDescent="0.25">
      <c r="A347" s="37"/>
      <c r="B347" s="2" t="s">
        <v>511</v>
      </c>
      <c r="C347" s="9" t="s">
        <v>308</v>
      </c>
      <c r="E347" s="7">
        <v>-32.981299999999997</v>
      </c>
      <c r="F347" s="7">
        <v>-62.028939999999999</v>
      </c>
      <c r="G347" s="21"/>
      <c r="H347" s="44"/>
      <c r="I347" s="45">
        <f>Table3[[#This Row],[fecha_ultimo_reporte]]-Table3[[#This Row],[inicio]]</f>
        <v>0</v>
      </c>
      <c r="J347" s="37"/>
    </row>
    <row r="348" spans="1:10" hidden="1" x14ac:dyDescent="0.25">
      <c r="A348" s="37"/>
      <c r="B348" s="2" t="s">
        <v>512</v>
      </c>
      <c r="C348" s="9" t="s">
        <v>308</v>
      </c>
      <c r="E348" s="7">
        <v>-33.182479999999998</v>
      </c>
      <c r="F348" s="7">
        <v>-61.95655</v>
      </c>
      <c r="G348" s="21"/>
      <c r="H348" s="44"/>
      <c r="I348" s="45">
        <f>Table3[[#This Row],[fecha_ultimo_reporte]]-Table3[[#This Row],[inicio]]</f>
        <v>0</v>
      </c>
      <c r="J348" s="37"/>
    </row>
    <row r="349" spans="1:10" hidden="1" x14ac:dyDescent="0.25">
      <c r="A349" s="37"/>
      <c r="B349" s="2" t="s">
        <v>513</v>
      </c>
      <c r="C349" s="9" t="s">
        <v>308</v>
      </c>
      <c r="E349" s="7">
        <v>-33.181849999999997</v>
      </c>
      <c r="F349" s="7">
        <v>-61.955590000000001</v>
      </c>
      <c r="G349" s="21"/>
      <c r="H349" s="44"/>
      <c r="I349" s="45">
        <f>Table3[[#This Row],[fecha_ultimo_reporte]]-Table3[[#This Row],[inicio]]</f>
        <v>0</v>
      </c>
      <c r="J349" s="37"/>
    </row>
    <row r="350" spans="1:10" hidden="1" x14ac:dyDescent="0.25">
      <c r="A350" s="37"/>
      <c r="B350" s="2" t="s">
        <v>514</v>
      </c>
      <c r="C350" s="9" t="s">
        <v>308</v>
      </c>
      <c r="E350" s="7">
        <v>-33.616579999999999</v>
      </c>
      <c r="F350" s="7">
        <v>-61.877899999999997</v>
      </c>
      <c r="G350" s="21"/>
      <c r="H350" s="44"/>
      <c r="I350" s="45">
        <f>Table3[[#This Row],[fecha_ultimo_reporte]]-Table3[[#This Row],[inicio]]</f>
        <v>0</v>
      </c>
      <c r="J350" s="37"/>
    </row>
    <row r="351" spans="1:10" hidden="1" x14ac:dyDescent="0.25">
      <c r="A351" s="37"/>
      <c r="B351" s="2" t="s">
        <v>515</v>
      </c>
      <c r="C351" s="9" t="s">
        <v>308</v>
      </c>
      <c r="E351" s="7">
        <v>-33.177999999999997</v>
      </c>
      <c r="F351" s="7">
        <v>-61.915999999999997</v>
      </c>
      <c r="G351" s="21"/>
      <c r="H351" s="44"/>
      <c r="I351" s="45">
        <f>Table3[[#This Row],[fecha_ultimo_reporte]]-Table3[[#This Row],[inicio]]</f>
        <v>0</v>
      </c>
      <c r="J351" s="37"/>
    </row>
    <row r="352" spans="1:10" hidden="1" x14ac:dyDescent="0.25">
      <c r="A352" s="37"/>
      <c r="B352" s="2" t="s">
        <v>516</v>
      </c>
      <c r="C352" s="9" t="s">
        <v>308</v>
      </c>
      <c r="E352" s="7">
        <v>-33.616909999999997</v>
      </c>
      <c r="F352" s="7">
        <v>-61.795029999999997</v>
      </c>
      <c r="G352" s="21"/>
      <c r="H352" s="44"/>
      <c r="I352" s="45">
        <f>Table3[[#This Row],[fecha_ultimo_reporte]]-Table3[[#This Row],[inicio]]</f>
        <v>0</v>
      </c>
      <c r="J352" s="37"/>
    </row>
    <row r="353" spans="1:10" hidden="1" x14ac:dyDescent="0.25">
      <c r="A353" s="37"/>
      <c r="B353" s="2" t="s">
        <v>517</v>
      </c>
      <c r="C353" s="9" t="s">
        <v>308</v>
      </c>
      <c r="E353" s="7">
        <v>-33.898339999999997</v>
      </c>
      <c r="F353" s="7">
        <v>-61.82714</v>
      </c>
      <c r="G353" s="21"/>
      <c r="H353" s="44"/>
      <c r="I353" s="45">
        <f>Table3[[#This Row],[fecha_ultimo_reporte]]-Table3[[#This Row],[inicio]]</f>
        <v>0</v>
      </c>
      <c r="J353" s="37"/>
    </row>
    <row r="354" spans="1:10" hidden="1" x14ac:dyDescent="0.25">
      <c r="A354" s="37"/>
      <c r="B354" s="2" t="s">
        <v>518</v>
      </c>
      <c r="C354" s="9" t="s">
        <v>308</v>
      </c>
      <c r="E354" s="7">
        <v>-34.441130000000001</v>
      </c>
      <c r="F354" s="7">
        <v>-61.811630000000001</v>
      </c>
      <c r="G354" s="21"/>
      <c r="H354" s="44"/>
      <c r="I354" s="45">
        <f>Table3[[#This Row],[fecha_ultimo_reporte]]-Table3[[#This Row],[inicio]]</f>
        <v>0</v>
      </c>
      <c r="J354" s="37"/>
    </row>
    <row r="355" spans="1:10" hidden="1" x14ac:dyDescent="0.25">
      <c r="A355" s="37"/>
      <c r="B355" s="2" t="s">
        <v>519</v>
      </c>
      <c r="C355" s="9" t="s">
        <v>308</v>
      </c>
      <c r="E355" s="7">
        <v>-34.440750000000001</v>
      </c>
      <c r="F355" s="7">
        <v>-61.810270000000003</v>
      </c>
      <c r="G355" s="21"/>
      <c r="H355" s="44"/>
      <c r="I355" s="45">
        <f>Table3[[#This Row],[fecha_ultimo_reporte]]-Table3[[#This Row],[inicio]]</f>
        <v>0</v>
      </c>
      <c r="J355" s="37"/>
    </row>
    <row r="356" spans="1:10" hidden="1" x14ac:dyDescent="0.25">
      <c r="A356" s="37"/>
      <c r="B356" s="2" t="s">
        <v>520</v>
      </c>
      <c r="C356" s="9" t="s">
        <v>308</v>
      </c>
      <c r="E356" s="7">
        <v>-34.444659999999999</v>
      </c>
      <c r="F356" s="7">
        <v>-61.80742</v>
      </c>
      <c r="G356" s="21"/>
      <c r="H356" s="44"/>
      <c r="I356" s="45">
        <f>Table3[[#This Row],[fecha_ultimo_reporte]]-Table3[[#This Row],[inicio]]</f>
        <v>0</v>
      </c>
      <c r="J356" s="37"/>
    </row>
    <row r="357" spans="1:10" hidden="1" x14ac:dyDescent="0.25">
      <c r="A357" s="37"/>
      <c r="B357" s="2" t="s">
        <v>521</v>
      </c>
      <c r="C357" s="9" t="s">
        <v>308</v>
      </c>
      <c r="E357" s="7">
        <v>-33.01</v>
      </c>
      <c r="F357" s="7">
        <v>-61.811</v>
      </c>
      <c r="G357" s="21"/>
      <c r="H357" s="44"/>
      <c r="I357" s="45">
        <f>Table3[[#This Row],[fecha_ultimo_reporte]]-Table3[[#This Row],[inicio]]</f>
        <v>0</v>
      </c>
      <c r="J357" s="37"/>
    </row>
    <row r="358" spans="1:10" hidden="1" x14ac:dyDescent="0.25">
      <c r="A358" s="37"/>
      <c r="B358" s="2" t="s">
        <v>522</v>
      </c>
      <c r="C358" s="9" t="s">
        <v>308</v>
      </c>
      <c r="E358" s="7">
        <v>-33.094000000000001</v>
      </c>
      <c r="F358" s="7">
        <v>-61.795000000000002</v>
      </c>
      <c r="G358" s="21"/>
      <c r="H358" s="44"/>
      <c r="I358" s="45">
        <f>Table3[[#This Row],[fecha_ultimo_reporte]]-Table3[[#This Row],[inicio]]</f>
        <v>0</v>
      </c>
      <c r="J358" s="37"/>
    </row>
    <row r="359" spans="1:10" hidden="1" x14ac:dyDescent="0.25">
      <c r="A359" s="37"/>
      <c r="B359" s="2" t="s">
        <v>523</v>
      </c>
      <c r="C359" s="9" t="s">
        <v>308</v>
      </c>
      <c r="E359" s="7">
        <v>-33.841709999999999</v>
      </c>
      <c r="F359" s="7">
        <v>-61.778190000000002</v>
      </c>
      <c r="G359" s="21"/>
      <c r="H359" s="44"/>
      <c r="I359" s="45">
        <f>Table3[[#This Row],[fecha_ultimo_reporte]]-Table3[[#This Row],[inicio]]</f>
        <v>0</v>
      </c>
      <c r="J359" s="37"/>
    </row>
    <row r="360" spans="1:10" hidden="1" x14ac:dyDescent="0.25">
      <c r="A360" s="37"/>
      <c r="B360" s="2" t="s">
        <v>524</v>
      </c>
      <c r="C360" s="9" t="s">
        <v>308</v>
      </c>
      <c r="E360" s="7">
        <v>-34.382109999999997</v>
      </c>
      <c r="F360" s="7">
        <v>-61.759270000000001</v>
      </c>
      <c r="G360" s="21"/>
      <c r="H360" s="44"/>
      <c r="I360" s="45">
        <f>Table3[[#This Row],[fecha_ultimo_reporte]]-Table3[[#This Row],[inicio]]</f>
        <v>0</v>
      </c>
      <c r="J360" s="37"/>
    </row>
    <row r="361" spans="1:10" hidden="1" x14ac:dyDescent="0.25">
      <c r="A361" s="37"/>
      <c r="B361" s="2" t="s">
        <v>525</v>
      </c>
      <c r="C361" s="9" t="s">
        <v>308</v>
      </c>
      <c r="E361" s="7">
        <v>-32.201999999999998</v>
      </c>
      <c r="F361" s="7">
        <v>-61.704000000000001</v>
      </c>
      <c r="G361" s="21"/>
      <c r="H361" s="44"/>
      <c r="I361" s="45">
        <f>Table3[[#This Row],[fecha_ultimo_reporte]]-Table3[[#This Row],[inicio]]</f>
        <v>0</v>
      </c>
      <c r="J361" s="37"/>
    </row>
    <row r="362" spans="1:10" hidden="1" x14ac:dyDescent="0.25">
      <c r="A362" s="37"/>
      <c r="B362" s="2" t="s">
        <v>526</v>
      </c>
      <c r="C362" s="9" t="s">
        <v>308</v>
      </c>
      <c r="E362" s="7">
        <v>-32.202750000000002</v>
      </c>
      <c r="F362" s="7">
        <v>-61.697679999999998</v>
      </c>
      <c r="G362" s="21"/>
      <c r="H362" s="44"/>
      <c r="I362" s="45">
        <f>Table3[[#This Row],[fecha_ultimo_reporte]]-Table3[[#This Row],[inicio]]</f>
        <v>0</v>
      </c>
      <c r="J362" s="37"/>
    </row>
    <row r="363" spans="1:10" hidden="1" x14ac:dyDescent="0.25">
      <c r="A363" s="37"/>
      <c r="B363" s="2" t="s">
        <v>527</v>
      </c>
      <c r="C363" s="9" t="s">
        <v>308</v>
      </c>
      <c r="E363" s="7">
        <v>-32.401249999999997</v>
      </c>
      <c r="F363" s="7">
        <v>-61.853619999999999</v>
      </c>
      <c r="G363" s="21"/>
      <c r="H363" s="44"/>
      <c r="I363" s="45">
        <f>Table3[[#This Row],[fecha_ultimo_reporte]]-Table3[[#This Row],[inicio]]</f>
        <v>0</v>
      </c>
      <c r="J363" s="37"/>
    </row>
    <row r="364" spans="1:10" hidden="1" x14ac:dyDescent="0.25">
      <c r="A364" s="37"/>
      <c r="B364" s="2" t="s">
        <v>528</v>
      </c>
      <c r="C364" s="9" t="s">
        <v>308</v>
      </c>
      <c r="E364" s="7">
        <v>-32.446680000000001</v>
      </c>
      <c r="F364" s="7">
        <v>-61.83784</v>
      </c>
      <c r="G364" s="21"/>
      <c r="H364" s="44"/>
      <c r="I364" s="45">
        <f>Table3[[#This Row],[fecha_ultimo_reporte]]-Table3[[#This Row],[inicio]]</f>
        <v>0</v>
      </c>
      <c r="J364" s="37"/>
    </row>
    <row r="365" spans="1:10" hidden="1" x14ac:dyDescent="0.25">
      <c r="A365" s="37"/>
      <c r="B365" s="2" t="s">
        <v>529</v>
      </c>
      <c r="C365" s="9" t="s">
        <v>308</v>
      </c>
      <c r="E365" s="7">
        <v>-32.746749999999999</v>
      </c>
      <c r="F365" s="7">
        <v>-61.791930000000001</v>
      </c>
      <c r="G365" s="21"/>
      <c r="H365" s="44"/>
      <c r="I365" s="45">
        <f>Table3[[#This Row],[fecha_ultimo_reporte]]-Table3[[#This Row],[inicio]]</f>
        <v>0</v>
      </c>
      <c r="J365" s="37"/>
    </row>
    <row r="366" spans="1:10" hidden="1" x14ac:dyDescent="0.25">
      <c r="A366" s="37"/>
      <c r="B366" s="2" t="s">
        <v>530</v>
      </c>
      <c r="C366" s="9" t="s">
        <v>308</v>
      </c>
      <c r="E366" s="7">
        <v>-33.007840000000002</v>
      </c>
      <c r="F366" s="7">
        <v>-61.798090000000002</v>
      </c>
      <c r="G366" s="21"/>
      <c r="H366" s="44"/>
      <c r="I366" s="45">
        <f>Table3[[#This Row],[fecha_ultimo_reporte]]-Table3[[#This Row],[inicio]]</f>
        <v>0</v>
      </c>
      <c r="J366" s="37"/>
    </row>
    <row r="367" spans="1:10" hidden="1" x14ac:dyDescent="0.25">
      <c r="A367" s="37"/>
      <c r="B367" s="2" t="s">
        <v>531</v>
      </c>
      <c r="C367" s="9" t="s">
        <v>308</v>
      </c>
      <c r="E367" s="7">
        <v>-33.094160000000002</v>
      </c>
      <c r="F367" s="7">
        <v>-61.794780000000003</v>
      </c>
      <c r="G367" s="21"/>
      <c r="H367" s="44"/>
      <c r="I367" s="45">
        <f>Table3[[#This Row],[fecha_ultimo_reporte]]-Table3[[#This Row],[inicio]]</f>
        <v>0</v>
      </c>
      <c r="J367" s="37"/>
    </row>
    <row r="368" spans="1:10" hidden="1" x14ac:dyDescent="0.25">
      <c r="A368" s="37"/>
      <c r="B368" s="2" t="s">
        <v>532</v>
      </c>
      <c r="C368" s="9" t="s">
        <v>308</v>
      </c>
      <c r="E368" s="7">
        <v>-33.242910000000002</v>
      </c>
      <c r="F368" s="7">
        <v>-61.756709999999998</v>
      </c>
      <c r="G368" s="21"/>
      <c r="H368" s="44"/>
      <c r="I368" s="45">
        <f>Table3[[#This Row],[fecha_ultimo_reporte]]-Table3[[#This Row],[inicio]]</f>
        <v>0</v>
      </c>
      <c r="J368" s="37"/>
    </row>
    <row r="369" spans="1:10" hidden="1" x14ac:dyDescent="0.25">
      <c r="A369" s="37"/>
      <c r="B369" s="2" t="s">
        <v>533</v>
      </c>
      <c r="C369" s="9" t="s">
        <v>308</v>
      </c>
      <c r="E369" s="7">
        <v>-34.3705</v>
      </c>
      <c r="F369" s="7">
        <v>-61.7393</v>
      </c>
      <c r="G369" s="21"/>
      <c r="H369" s="44"/>
      <c r="I369" s="45">
        <f>Table3[[#This Row],[fecha_ultimo_reporte]]-Table3[[#This Row],[inicio]]</f>
        <v>0</v>
      </c>
      <c r="J369" s="37"/>
    </row>
    <row r="370" spans="1:10" hidden="1" x14ac:dyDescent="0.25">
      <c r="A370" s="37"/>
      <c r="B370" s="2" t="s">
        <v>534</v>
      </c>
      <c r="C370" s="9" t="s">
        <v>308</v>
      </c>
      <c r="E370" s="7">
        <v>-32.593229999999998</v>
      </c>
      <c r="F370" s="7">
        <v>-61.762079999999997</v>
      </c>
      <c r="G370" s="21"/>
      <c r="H370" s="44"/>
      <c r="I370" s="45">
        <f>Table3[[#This Row],[fecha_ultimo_reporte]]-Table3[[#This Row],[inicio]]</f>
        <v>0</v>
      </c>
      <c r="J370" s="37"/>
    </row>
    <row r="371" spans="1:10" hidden="1" x14ac:dyDescent="0.25">
      <c r="A371" s="37"/>
      <c r="B371" s="2" t="s">
        <v>535</v>
      </c>
      <c r="C371" s="9" t="s">
        <v>308</v>
      </c>
      <c r="E371" s="7">
        <v>-33.094079999999998</v>
      </c>
      <c r="F371" s="7">
        <v>-61.79477</v>
      </c>
      <c r="G371" s="21"/>
      <c r="H371" s="44"/>
      <c r="I371" s="45">
        <f>Table3[[#This Row],[fecha_ultimo_reporte]]-Table3[[#This Row],[inicio]]</f>
        <v>0</v>
      </c>
      <c r="J371" s="37"/>
    </row>
    <row r="372" spans="1:10" hidden="1" x14ac:dyDescent="0.25">
      <c r="A372" s="37"/>
      <c r="B372" s="2" t="s">
        <v>536</v>
      </c>
      <c r="C372" s="9" t="s">
        <v>308</v>
      </c>
      <c r="E372" s="7">
        <v>-33.09413</v>
      </c>
      <c r="F372" s="7">
        <v>-61.794759999999997</v>
      </c>
      <c r="G372" s="21"/>
      <c r="H372" s="44"/>
      <c r="I372" s="45">
        <f>Table3[[#This Row],[fecha_ultimo_reporte]]-Table3[[#This Row],[inicio]]</f>
        <v>0</v>
      </c>
      <c r="J372" s="37"/>
    </row>
    <row r="373" spans="1:10" hidden="1" x14ac:dyDescent="0.25">
      <c r="A373" s="37"/>
      <c r="B373" s="2" t="s">
        <v>537</v>
      </c>
      <c r="C373" s="9" t="s">
        <v>308</v>
      </c>
      <c r="E373" s="7">
        <v>-33.4649</v>
      </c>
      <c r="F373" s="7">
        <v>-61.712789999999998</v>
      </c>
      <c r="G373" s="21"/>
      <c r="H373" s="44"/>
      <c r="I373" s="45">
        <f>Table3[[#This Row],[fecha_ultimo_reporte]]-Table3[[#This Row],[inicio]]</f>
        <v>0</v>
      </c>
      <c r="J373" s="37"/>
    </row>
    <row r="374" spans="1:10" hidden="1" x14ac:dyDescent="0.25">
      <c r="A374" s="37"/>
      <c r="B374" s="2" t="s">
        <v>538</v>
      </c>
      <c r="C374" s="9" t="s">
        <v>308</v>
      </c>
      <c r="E374" s="7">
        <v>-34.363</v>
      </c>
      <c r="F374" s="7">
        <v>-61.73639</v>
      </c>
      <c r="G374" s="21"/>
      <c r="H374" s="44"/>
      <c r="I374" s="45">
        <f>Table3[[#This Row],[fecha_ultimo_reporte]]-Table3[[#This Row],[inicio]]</f>
        <v>0</v>
      </c>
      <c r="J374" s="37"/>
    </row>
    <row r="375" spans="1:10" hidden="1" x14ac:dyDescent="0.25">
      <c r="A375" s="37"/>
      <c r="B375" s="2" t="s">
        <v>539</v>
      </c>
      <c r="C375" s="9" t="s">
        <v>308</v>
      </c>
      <c r="E375" s="7">
        <v>-32.865659999999998</v>
      </c>
      <c r="F375" s="7">
        <v>-61.667360000000002</v>
      </c>
      <c r="G375" s="21"/>
      <c r="H375" s="44"/>
      <c r="I375" s="45">
        <f>Table3[[#This Row],[fecha_ultimo_reporte]]-Table3[[#This Row],[inicio]]</f>
        <v>0</v>
      </c>
      <c r="J375" s="37"/>
    </row>
    <row r="376" spans="1:10" hidden="1" x14ac:dyDescent="0.25">
      <c r="A376" s="37"/>
      <c r="B376" s="2" t="s">
        <v>540</v>
      </c>
      <c r="C376" s="9" t="s">
        <v>308</v>
      </c>
      <c r="E376" s="7">
        <v>-33.094029999999997</v>
      </c>
      <c r="F376" s="7">
        <v>-61.794719999999998</v>
      </c>
      <c r="G376" s="21"/>
      <c r="H376" s="44"/>
      <c r="I376" s="45">
        <f>Table3[[#This Row],[fecha_ultimo_reporte]]-Table3[[#This Row],[inicio]]</f>
        <v>0</v>
      </c>
      <c r="J376" s="37"/>
    </row>
    <row r="377" spans="1:10" hidden="1" x14ac:dyDescent="0.25">
      <c r="A377" s="37"/>
      <c r="B377" s="2" t="s">
        <v>541</v>
      </c>
      <c r="C377" s="9" t="s">
        <v>308</v>
      </c>
      <c r="E377" s="7">
        <v>-33.094110000000001</v>
      </c>
      <c r="F377" s="7">
        <v>-61.794690000000003</v>
      </c>
      <c r="G377" s="21"/>
      <c r="H377" s="44"/>
      <c r="I377" s="45">
        <f>Table3[[#This Row],[fecha_ultimo_reporte]]-Table3[[#This Row],[inicio]]</f>
        <v>0</v>
      </c>
      <c r="J377" s="37"/>
    </row>
    <row r="378" spans="1:10" hidden="1" x14ac:dyDescent="0.25">
      <c r="A378" s="37"/>
      <c r="B378" s="2" t="s">
        <v>542</v>
      </c>
      <c r="C378" s="9" t="s">
        <v>308</v>
      </c>
      <c r="E378" s="7">
        <v>-32.250709999999998</v>
      </c>
      <c r="F378" s="7">
        <v>-61.658149999999999</v>
      </c>
      <c r="G378" s="21"/>
      <c r="H378" s="44"/>
      <c r="I378" s="45">
        <f>Table3[[#This Row],[fecha_ultimo_reporte]]-Table3[[#This Row],[inicio]]</f>
        <v>0</v>
      </c>
      <c r="J378" s="37"/>
    </row>
    <row r="379" spans="1:10" hidden="1" x14ac:dyDescent="0.25">
      <c r="A379" s="37"/>
      <c r="B379" s="2" t="s">
        <v>543</v>
      </c>
      <c r="C379" s="9" t="s">
        <v>308</v>
      </c>
      <c r="E379" s="7">
        <v>-32.708959999999998</v>
      </c>
      <c r="F379" s="7">
        <v>-61.620489999999997</v>
      </c>
      <c r="G379" s="21"/>
      <c r="H379" s="44"/>
      <c r="I379" s="45">
        <f>Table3[[#This Row],[fecha_ultimo_reporte]]-Table3[[#This Row],[inicio]]</f>
        <v>0</v>
      </c>
      <c r="J379" s="37"/>
    </row>
    <row r="380" spans="1:10" hidden="1" x14ac:dyDescent="0.25">
      <c r="A380" s="37"/>
      <c r="B380" s="2" t="s">
        <v>544</v>
      </c>
      <c r="C380" s="9" t="s">
        <v>308</v>
      </c>
      <c r="E380" s="7">
        <v>-33.69802</v>
      </c>
      <c r="F380" s="7">
        <v>-61.603749999999998</v>
      </c>
      <c r="G380" s="21"/>
      <c r="H380" s="44"/>
      <c r="I380" s="45">
        <f>Table3[[#This Row],[fecha_ultimo_reporte]]-Table3[[#This Row],[inicio]]</f>
        <v>0</v>
      </c>
      <c r="J380" s="37"/>
    </row>
    <row r="381" spans="1:10" hidden="1" x14ac:dyDescent="0.25">
      <c r="A381" s="37"/>
      <c r="B381" s="2" t="s">
        <v>545</v>
      </c>
      <c r="C381" s="9" t="s">
        <v>308</v>
      </c>
      <c r="E381" s="7">
        <v>-34.516629999999999</v>
      </c>
      <c r="F381" s="7">
        <v>-61.584299999999999</v>
      </c>
      <c r="G381" s="21"/>
      <c r="H381" s="44"/>
      <c r="I381" s="45">
        <f>Table3[[#This Row],[fecha_ultimo_reporte]]-Table3[[#This Row],[inicio]]</f>
        <v>0</v>
      </c>
      <c r="J381" s="37"/>
    </row>
    <row r="382" spans="1:10" hidden="1" x14ac:dyDescent="0.25">
      <c r="A382" s="37"/>
      <c r="B382" s="2" t="s">
        <v>546</v>
      </c>
      <c r="C382" s="9" t="s">
        <v>308</v>
      </c>
      <c r="E382" s="7">
        <v>-32.393039999999999</v>
      </c>
      <c r="F382" s="7">
        <v>-61.778579999999998</v>
      </c>
      <c r="G382" s="21"/>
      <c r="H382" s="44"/>
      <c r="I382" s="45">
        <f>Table3[[#This Row],[fecha_ultimo_reporte]]-Table3[[#This Row],[inicio]]</f>
        <v>0</v>
      </c>
      <c r="J382" s="37"/>
    </row>
    <row r="383" spans="1:10" hidden="1" x14ac:dyDescent="0.25">
      <c r="A383" s="37"/>
      <c r="B383" s="2" t="s">
        <v>547</v>
      </c>
      <c r="C383" s="9" t="s">
        <v>308</v>
      </c>
      <c r="E383" s="7">
        <v>-32.490189999999998</v>
      </c>
      <c r="F383" s="7">
        <v>-61.632150000000003</v>
      </c>
      <c r="G383" s="21"/>
      <c r="H383" s="44"/>
      <c r="I383" s="45">
        <f>Table3[[#This Row],[fecha_ultimo_reporte]]-Table3[[#This Row],[inicio]]</f>
        <v>0</v>
      </c>
      <c r="J383" s="37"/>
    </row>
    <row r="384" spans="1:10" hidden="1" x14ac:dyDescent="0.25">
      <c r="A384" s="37"/>
      <c r="B384" s="2" t="s">
        <v>548</v>
      </c>
      <c r="C384" s="9" t="s">
        <v>308</v>
      </c>
      <c r="E384" s="7">
        <v>-33.119320000000002</v>
      </c>
      <c r="F384" s="7">
        <v>-61.706989999999998</v>
      </c>
      <c r="G384" s="21"/>
      <c r="H384" s="44"/>
      <c r="I384" s="45">
        <f>Table3[[#This Row],[fecha_ultimo_reporte]]-Table3[[#This Row],[inicio]]</f>
        <v>0</v>
      </c>
      <c r="J384" s="37"/>
    </row>
    <row r="385" spans="1:10" hidden="1" x14ac:dyDescent="0.25">
      <c r="A385" s="37"/>
      <c r="B385" s="2" t="s">
        <v>549</v>
      </c>
      <c r="C385" s="9" t="s">
        <v>308</v>
      </c>
      <c r="E385" s="7">
        <v>-33.119320000000002</v>
      </c>
      <c r="F385" s="7">
        <v>-61.706960000000002</v>
      </c>
      <c r="G385" s="21"/>
      <c r="H385" s="44"/>
      <c r="I385" s="45">
        <f>Table3[[#This Row],[fecha_ultimo_reporte]]-Table3[[#This Row],[inicio]]</f>
        <v>0</v>
      </c>
      <c r="J385" s="37"/>
    </row>
    <row r="386" spans="1:10" hidden="1" x14ac:dyDescent="0.25">
      <c r="A386" s="37"/>
      <c r="B386" s="2" t="s">
        <v>550</v>
      </c>
      <c r="C386" s="9" t="s">
        <v>308</v>
      </c>
      <c r="E386" s="7">
        <v>-32.253329999999998</v>
      </c>
      <c r="F386" s="7">
        <v>-61.504800000000003</v>
      </c>
      <c r="G386" s="21"/>
      <c r="H386" s="44"/>
      <c r="I386" s="45">
        <f>Table3[[#This Row],[fecha_ultimo_reporte]]-Table3[[#This Row],[inicio]]</f>
        <v>0</v>
      </c>
      <c r="J386" s="37"/>
    </row>
    <row r="387" spans="1:10" hidden="1" x14ac:dyDescent="0.25">
      <c r="A387" s="37"/>
      <c r="B387" s="2" t="s">
        <v>551</v>
      </c>
      <c r="C387" s="9" t="s">
        <v>308</v>
      </c>
      <c r="E387" s="7">
        <v>-32.27552</v>
      </c>
      <c r="F387" s="7">
        <v>-61.51979</v>
      </c>
      <c r="G387" s="21"/>
      <c r="H387" s="44"/>
      <c r="I387" s="45">
        <f>Table3[[#This Row],[fecha_ultimo_reporte]]-Table3[[#This Row],[inicio]]</f>
        <v>0</v>
      </c>
      <c r="J387" s="37"/>
    </row>
    <row r="388" spans="1:10" hidden="1" x14ac:dyDescent="0.25">
      <c r="A388" s="37"/>
      <c r="B388" s="2" t="s">
        <v>552</v>
      </c>
      <c r="C388" s="9" t="s">
        <v>308</v>
      </c>
      <c r="E388" s="7">
        <v>-32.419249999999998</v>
      </c>
      <c r="F388" s="7">
        <v>-61.679760000000002</v>
      </c>
      <c r="G388" s="21"/>
      <c r="H388" s="44"/>
      <c r="I388" s="45">
        <f>Table3[[#This Row],[fecha_ultimo_reporte]]-Table3[[#This Row],[inicio]]</f>
        <v>0</v>
      </c>
      <c r="J388" s="37"/>
    </row>
    <row r="389" spans="1:10" hidden="1" x14ac:dyDescent="0.25">
      <c r="A389" s="37"/>
      <c r="B389" s="2" t="s">
        <v>553</v>
      </c>
      <c r="C389" s="9" t="s">
        <v>308</v>
      </c>
      <c r="E389" s="7">
        <v>-32.926229999999997</v>
      </c>
      <c r="F389" s="7">
        <v>-61.545160000000003</v>
      </c>
      <c r="G389" s="21"/>
      <c r="H389" s="44"/>
      <c r="I389" s="45">
        <f>Table3[[#This Row],[fecha_ultimo_reporte]]-Table3[[#This Row],[inicio]]</f>
        <v>0</v>
      </c>
      <c r="J389" s="37"/>
    </row>
    <row r="390" spans="1:10" hidden="1" x14ac:dyDescent="0.25">
      <c r="A390" s="37"/>
      <c r="B390" s="2" t="s">
        <v>554</v>
      </c>
      <c r="C390" s="9" t="s">
        <v>308</v>
      </c>
      <c r="E390" s="7">
        <v>-33.116790000000002</v>
      </c>
      <c r="F390" s="7">
        <v>-61.708869999999997</v>
      </c>
      <c r="G390" s="21"/>
      <c r="H390" s="44"/>
      <c r="I390" s="45">
        <f>Table3[[#This Row],[fecha_ultimo_reporte]]-Table3[[#This Row],[inicio]]</f>
        <v>0</v>
      </c>
      <c r="J390" s="37"/>
    </row>
    <row r="391" spans="1:10" hidden="1" x14ac:dyDescent="0.25">
      <c r="A391" s="37"/>
      <c r="B391" s="2" t="s">
        <v>555</v>
      </c>
      <c r="C391" s="9" t="s">
        <v>308</v>
      </c>
      <c r="E391" s="7">
        <v>-33.856870000000001</v>
      </c>
      <c r="F391" s="7">
        <v>-61.476280000000003</v>
      </c>
      <c r="G391" s="21"/>
      <c r="H391" s="44"/>
      <c r="I391" s="45">
        <f>Table3[[#This Row],[fecha_ultimo_reporte]]-Table3[[#This Row],[inicio]]</f>
        <v>0</v>
      </c>
      <c r="J391" s="37"/>
    </row>
    <row r="392" spans="1:10" hidden="1" x14ac:dyDescent="0.25">
      <c r="A392" s="37"/>
      <c r="B392" s="2" t="s">
        <v>556</v>
      </c>
      <c r="C392" s="9" t="s">
        <v>308</v>
      </c>
      <c r="E392" s="7">
        <v>-32.383369999999999</v>
      </c>
      <c r="F392" s="7">
        <v>-61.657449999999997</v>
      </c>
      <c r="G392" s="21"/>
      <c r="H392" s="44"/>
      <c r="I392" s="45">
        <f>Table3[[#This Row],[fecha_ultimo_reporte]]-Table3[[#This Row],[inicio]]</f>
        <v>0</v>
      </c>
      <c r="J392" s="37"/>
    </row>
    <row r="393" spans="1:10" hidden="1" x14ac:dyDescent="0.25">
      <c r="A393" s="37"/>
      <c r="B393" s="2" t="s">
        <v>557</v>
      </c>
      <c r="C393" s="9" t="s">
        <v>308</v>
      </c>
      <c r="E393" s="7">
        <v>-32.485840000000003</v>
      </c>
      <c r="F393" s="7">
        <v>-61.575310000000002</v>
      </c>
      <c r="G393" s="21"/>
      <c r="H393" s="44"/>
      <c r="I393" s="45">
        <f>Table3[[#This Row],[fecha_ultimo_reporte]]-Table3[[#This Row],[inicio]]</f>
        <v>0</v>
      </c>
      <c r="J393" s="37"/>
    </row>
    <row r="394" spans="1:10" hidden="1" x14ac:dyDescent="0.25">
      <c r="A394" s="37"/>
      <c r="B394" s="2" t="s">
        <v>558</v>
      </c>
      <c r="C394" s="9" t="s">
        <v>308</v>
      </c>
      <c r="E394" s="7">
        <v>-32.486040000000003</v>
      </c>
      <c r="F394" s="7">
        <v>-61.575229999999998</v>
      </c>
      <c r="G394" s="21"/>
      <c r="H394" s="44"/>
      <c r="I394" s="45">
        <f>Table3[[#This Row],[fecha_ultimo_reporte]]-Table3[[#This Row],[inicio]]</f>
        <v>0</v>
      </c>
      <c r="J394" s="37"/>
    </row>
    <row r="395" spans="1:10" hidden="1" x14ac:dyDescent="0.25">
      <c r="A395" s="37"/>
      <c r="B395" s="2" t="s">
        <v>559</v>
      </c>
      <c r="C395" s="9" t="s">
        <v>308</v>
      </c>
      <c r="E395" s="7">
        <v>-32.476999999999997</v>
      </c>
      <c r="F395" s="7">
        <v>-61.572000000000003</v>
      </c>
      <c r="G395" s="21"/>
      <c r="H395" s="44"/>
      <c r="I395" s="45">
        <f>Table3[[#This Row],[fecha_ultimo_reporte]]-Table3[[#This Row],[inicio]]</f>
        <v>0</v>
      </c>
      <c r="J395" s="37"/>
    </row>
    <row r="396" spans="1:10" hidden="1" x14ac:dyDescent="0.25">
      <c r="A396" s="37"/>
      <c r="B396" s="2" t="s">
        <v>560</v>
      </c>
      <c r="C396" s="9" t="s">
        <v>308</v>
      </c>
      <c r="E396" s="7">
        <v>-32.473950000000002</v>
      </c>
      <c r="F396" s="7">
        <v>-61.567740000000001</v>
      </c>
      <c r="G396" s="21"/>
      <c r="H396" s="44"/>
      <c r="I396" s="45">
        <f>Table3[[#This Row],[fecha_ultimo_reporte]]-Table3[[#This Row],[inicio]]</f>
        <v>0</v>
      </c>
      <c r="J396" s="37"/>
    </row>
    <row r="397" spans="1:10" hidden="1" x14ac:dyDescent="0.25">
      <c r="A397" s="37"/>
      <c r="B397" s="2" t="s">
        <v>561</v>
      </c>
      <c r="C397" s="9" t="s">
        <v>308</v>
      </c>
      <c r="E397" s="7">
        <v>-32.683109999999999</v>
      </c>
      <c r="F397" s="7">
        <v>-61.520119999999999</v>
      </c>
      <c r="G397" s="21"/>
      <c r="H397" s="44"/>
      <c r="I397" s="45">
        <f>Table3[[#This Row],[fecha_ultimo_reporte]]-Table3[[#This Row],[inicio]]</f>
        <v>0</v>
      </c>
      <c r="J397" s="37"/>
    </row>
    <row r="398" spans="1:10" hidden="1" x14ac:dyDescent="0.25">
      <c r="A398" s="37"/>
      <c r="B398" s="2" t="s">
        <v>562</v>
      </c>
      <c r="C398" s="9" t="s">
        <v>308</v>
      </c>
      <c r="E398" s="7">
        <v>-33.110570000000003</v>
      </c>
      <c r="F398" s="7">
        <v>-61.702120000000001</v>
      </c>
      <c r="G398" s="21"/>
      <c r="H398" s="44"/>
      <c r="I398" s="45">
        <f>Table3[[#This Row],[fecha_ultimo_reporte]]-Table3[[#This Row],[inicio]]</f>
        <v>0</v>
      </c>
      <c r="J398" s="37"/>
    </row>
    <row r="399" spans="1:10" hidden="1" x14ac:dyDescent="0.25">
      <c r="A399" s="37"/>
      <c r="B399" s="2" t="s">
        <v>563</v>
      </c>
      <c r="C399" s="9" t="s">
        <v>308</v>
      </c>
      <c r="E399" s="7">
        <v>-33.434890000000003</v>
      </c>
      <c r="F399" s="7">
        <v>-61.485140000000001</v>
      </c>
      <c r="G399" s="21"/>
      <c r="H399" s="44"/>
      <c r="I399" s="45">
        <f>Table3[[#This Row],[fecha_ultimo_reporte]]-Table3[[#This Row],[inicio]]</f>
        <v>0</v>
      </c>
      <c r="J399" s="37"/>
    </row>
    <row r="400" spans="1:10" hidden="1" x14ac:dyDescent="0.25">
      <c r="A400" s="37"/>
      <c r="B400" s="2" t="s">
        <v>564</v>
      </c>
      <c r="C400" s="9" t="s">
        <v>308</v>
      </c>
      <c r="E400" s="7">
        <v>-33.450000000000003</v>
      </c>
      <c r="F400" s="7">
        <v>-61.4833</v>
      </c>
      <c r="G400" s="21"/>
      <c r="H400" s="44"/>
      <c r="I400" s="45">
        <f>Table3[[#This Row],[fecha_ultimo_reporte]]-Table3[[#This Row],[inicio]]</f>
        <v>0</v>
      </c>
      <c r="J400" s="37"/>
    </row>
    <row r="401" spans="1:10" hidden="1" x14ac:dyDescent="0.25">
      <c r="A401" s="37"/>
      <c r="B401" s="2" t="s">
        <v>565</v>
      </c>
      <c r="C401" s="9" t="s">
        <v>308</v>
      </c>
      <c r="E401" s="7">
        <v>-34.486899999999999</v>
      </c>
      <c r="F401" s="7">
        <v>-61.490070000000003</v>
      </c>
      <c r="G401" s="21"/>
      <c r="H401" s="44"/>
      <c r="I401" s="45">
        <f>Table3[[#This Row],[fecha_ultimo_reporte]]-Table3[[#This Row],[inicio]]</f>
        <v>0</v>
      </c>
      <c r="J401" s="37"/>
    </row>
    <row r="402" spans="1:10" hidden="1" x14ac:dyDescent="0.25">
      <c r="A402" s="37"/>
      <c r="B402" s="2" t="s">
        <v>566</v>
      </c>
      <c r="C402" s="9" t="s">
        <v>308</v>
      </c>
      <c r="E402" s="7">
        <v>-34.488280000000003</v>
      </c>
      <c r="F402" s="7">
        <v>-61.490569999999998</v>
      </c>
      <c r="G402" s="21"/>
      <c r="H402" s="44"/>
      <c r="I402" s="45">
        <f>Table3[[#This Row],[fecha_ultimo_reporte]]-Table3[[#This Row],[inicio]]</f>
        <v>0</v>
      </c>
      <c r="J402" s="37"/>
    </row>
    <row r="403" spans="1:10" hidden="1" x14ac:dyDescent="0.25">
      <c r="A403" s="37"/>
      <c r="B403" s="2" t="s">
        <v>567</v>
      </c>
      <c r="C403" s="9" t="s">
        <v>308</v>
      </c>
      <c r="E403" s="7">
        <v>-32.27037</v>
      </c>
      <c r="F403" s="7">
        <v>-61.432470000000002</v>
      </c>
      <c r="G403" s="21"/>
      <c r="H403" s="44"/>
      <c r="I403" s="45">
        <f>Table3[[#This Row],[fecha_ultimo_reporte]]-Table3[[#This Row],[inicio]]</f>
        <v>0</v>
      </c>
      <c r="J403" s="37"/>
    </row>
    <row r="404" spans="1:10" hidden="1" x14ac:dyDescent="0.25">
      <c r="A404" s="37"/>
      <c r="B404" s="2" t="s">
        <v>568</v>
      </c>
      <c r="C404" s="9" t="s">
        <v>308</v>
      </c>
      <c r="E404" s="7">
        <v>-32.897309999999997</v>
      </c>
      <c r="F404" s="7">
        <v>-61.504899999999999</v>
      </c>
      <c r="G404" s="21"/>
      <c r="H404" s="44"/>
      <c r="I404" s="45">
        <f>Table3[[#This Row],[fecha_ultimo_reporte]]-Table3[[#This Row],[inicio]]</f>
        <v>0</v>
      </c>
      <c r="J404" s="37"/>
    </row>
    <row r="405" spans="1:10" hidden="1" x14ac:dyDescent="0.25">
      <c r="A405" s="37"/>
      <c r="B405" s="2" t="s">
        <v>569</v>
      </c>
      <c r="C405" s="9" t="s">
        <v>308</v>
      </c>
      <c r="E405" s="7">
        <v>-33.428550000000001</v>
      </c>
      <c r="F405" s="7">
        <v>-61.470770000000002</v>
      </c>
      <c r="G405" s="21"/>
      <c r="H405" s="44"/>
      <c r="I405" s="45">
        <f>Table3[[#This Row],[fecha_ultimo_reporte]]-Table3[[#This Row],[inicio]]</f>
        <v>0</v>
      </c>
      <c r="J405" s="37"/>
    </row>
    <row r="406" spans="1:10" hidden="1" x14ac:dyDescent="0.25">
      <c r="A406" s="37"/>
      <c r="B406" s="2" t="s">
        <v>570</v>
      </c>
      <c r="C406" s="9" t="s">
        <v>308</v>
      </c>
      <c r="E406" s="7">
        <v>-33.657550000000001</v>
      </c>
      <c r="F406" s="7">
        <v>-61.454279999999997</v>
      </c>
      <c r="G406" s="21"/>
      <c r="H406" s="44"/>
      <c r="I406" s="45">
        <f>Table3[[#This Row],[fecha_ultimo_reporte]]-Table3[[#This Row],[inicio]]</f>
        <v>0</v>
      </c>
      <c r="J406" s="37"/>
    </row>
    <row r="407" spans="1:10" hidden="1" x14ac:dyDescent="0.25">
      <c r="A407" s="37"/>
      <c r="B407" s="2" t="s">
        <v>571</v>
      </c>
      <c r="C407" s="9" t="s">
        <v>308</v>
      </c>
      <c r="E407" s="7">
        <v>-33.817999999999998</v>
      </c>
      <c r="F407" s="7">
        <v>-61.432000000000002</v>
      </c>
      <c r="G407" s="21"/>
      <c r="H407" s="44"/>
      <c r="I407" s="45">
        <f>Table3[[#This Row],[fecha_ultimo_reporte]]-Table3[[#This Row],[inicio]]</f>
        <v>0</v>
      </c>
      <c r="J407" s="37"/>
    </row>
    <row r="408" spans="1:10" hidden="1" x14ac:dyDescent="0.25">
      <c r="A408" s="37"/>
      <c r="B408" s="2" t="s">
        <v>572</v>
      </c>
      <c r="C408" s="9" t="s">
        <v>308</v>
      </c>
      <c r="E408" s="7">
        <v>-32.323709999999998</v>
      </c>
      <c r="F408" s="7">
        <v>-61.478729999999999</v>
      </c>
      <c r="G408" s="21"/>
      <c r="H408" s="44"/>
      <c r="I408" s="45">
        <f>Table3[[#This Row],[fecha_ultimo_reporte]]-Table3[[#This Row],[inicio]]</f>
        <v>0</v>
      </c>
      <c r="J408" s="37"/>
    </row>
    <row r="409" spans="1:10" hidden="1" x14ac:dyDescent="0.25">
      <c r="A409" s="37"/>
      <c r="B409" s="2" t="s">
        <v>573</v>
      </c>
      <c r="C409" s="9" t="s">
        <v>308</v>
      </c>
      <c r="E409" s="7">
        <v>-33.146079999999998</v>
      </c>
      <c r="F409" s="7">
        <v>-61.465170000000001</v>
      </c>
      <c r="G409" s="21"/>
      <c r="H409" s="44"/>
      <c r="I409" s="45">
        <f>Table3[[#This Row],[fecha_ultimo_reporte]]-Table3[[#This Row],[inicio]]</f>
        <v>0</v>
      </c>
      <c r="J409" s="37"/>
    </row>
    <row r="410" spans="1:10" hidden="1" x14ac:dyDescent="0.25">
      <c r="A410" s="37"/>
      <c r="B410" s="2" t="s">
        <v>574</v>
      </c>
      <c r="C410" s="9" t="s">
        <v>308</v>
      </c>
      <c r="E410" s="7">
        <v>-33.836239999999997</v>
      </c>
      <c r="F410" s="7">
        <v>-61.406010000000002</v>
      </c>
      <c r="G410" s="21"/>
      <c r="H410" s="44"/>
      <c r="I410" s="45">
        <f>Table3[[#This Row],[fecha_ultimo_reporte]]-Table3[[#This Row],[inicio]]</f>
        <v>0</v>
      </c>
      <c r="J410" s="37"/>
    </row>
    <row r="411" spans="1:10" hidden="1" x14ac:dyDescent="0.25">
      <c r="A411" s="37"/>
      <c r="B411" s="2" t="s">
        <v>575</v>
      </c>
      <c r="C411" s="9" t="s">
        <v>308</v>
      </c>
      <c r="E411" s="7">
        <v>-33.834240000000001</v>
      </c>
      <c r="F411" s="7">
        <v>-61.403919999999999</v>
      </c>
      <c r="G411" s="21"/>
      <c r="H411" s="44"/>
      <c r="I411" s="45">
        <f>Table3[[#This Row],[fecha_ultimo_reporte]]-Table3[[#This Row],[inicio]]</f>
        <v>0</v>
      </c>
      <c r="J411" s="37"/>
    </row>
    <row r="412" spans="1:10" hidden="1" x14ac:dyDescent="0.25">
      <c r="A412" s="37"/>
      <c r="B412" s="2" t="s">
        <v>576</v>
      </c>
      <c r="C412" s="9" t="s">
        <v>308</v>
      </c>
      <c r="E412" s="7">
        <v>-33.973649999999999</v>
      </c>
      <c r="F412" s="7">
        <v>-61.300609999999999</v>
      </c>
      <c r="G412" s="21"/>
      <c r="H412" s="44"/>
      <c r="I412" s="45">
        <f>Table3[[#This Row],[fecha_ultimo_reporte]]-Table3[[#This Row],[inicio]]</f>
        <v>0</v>
      </c>
      <c r="J412" s="37"/>
    </row>
    <row r="413" spans="1:10" hidden="1" x14ac:dyDescent="0.25">
      <c r="A413" s="37"/>
      <c r="B413" s="2" t="s">
        <v>577</v>
      </c>
      <c r="C413" s="9" t="s">
        <v>308</v>
      </c>
      <c r="E413" s="7">
        <v>-32.311770000000003</v>
      </c>
      <c r="F413" s="7">
        <v>-61.399250000000002</v>
      </c>
      <c r="G413" s="21"/>
      <c r="H413" s="44"/>
      <c r="I413" s="45">
        <f>Table3[[#This Row],[fecha_ultimo_reporte]]-Table3[[#This Row],[inicio]]</f>
        <v>0</v>
      </c>
      <c r="J413" s="37"/>
    </row>
    <row r="414" spans="1:10" hidden="1" x14ac:dyDescent="0.25">
      <c r="A414" s="37"/>
      <c r="B414" s="2" t="s">
        <v>578</v>
      </c>
      <c r="C414" s="9" t="s">
        <v>308</v>
      </c>
      <c r="E414" s="7">
        <v>-32.823309999999999</v>
      </c>
      <c r="F414" s="7">
        <v>-61.389659999999999</v>
      </c>
      <c r="G414" s="21"/>
      <c r="H414" s="44"/>
      <c r="I414" s="45">
        <f>Table3[[#This Row],[fecha_ultimo_reporte]]-Table3[[#This Row],[inicio]]</f>
        <v>0</v>
      </c>
      <c r="J414" s="37"/>
    </row>
    <row r="415" spans="1:10" hidden="1" x14ac:dyDescent="0.25">
      <c r="A415" s="37"/>
      <c r="B415" s="2" t="s">
        <v>579</v>
      </c>
      <c r="C415" s="9" t="s">
        <v>308</v>
      </c>
      <c r="E415" s="7">
        <v>-33.248280000000001</v>
      </c>
      <c r="F415" s="7">
        <v>-61.360309999999998</v>
      </c>
      <c r="G415" s="21"/>
      <c r="H415" s="44"/>
      <c r="I415" s="45">
        <f>Table3[[#This Row],[fecha_ultimo_reporte]]-Table3[[#This Row],[inicio]]</f>
        <v>0</v>
      </c>
      <c r="J415" s="37"/>
    </row>
    <row r="416" spans="1:10" hidden="1" x14ac:dyDescent="0.25">
      <c r="A416" s="37"/>
      <c r="B416" s="2" t="s">
        <v>580</v>
      </c>
      <c r="C416" s="9" t="s">
        <v>308</v>
      </c>
      <c r="E416" s="7">
        <v>-32.358789999999999</v>
      </c>
      <c r="F416" s="7">
        <v>-61.343789999999998</v>
      </c>
      <c r="G416" s="21"/>
      <c r="H416" s="44"/>
      <c r="I416" s="45">
        <f>Table3[[#This Row],[fecha_ultimo_reporte]]-Table3[[#This Row],[inicio]]</f>
        <v>0</v>
      </c>
      <c r="J416" s="37"/>
    </row>
    <row r="417" spans="1:10" hidden="1" x14ac:dyDescent="0.25">
      <c r="A417" s="37"/>
      <c r="B417" s="2" t="s">
        <v>581</v>
      </c>
      <c r="C417" s="9" t="s">
        <v>308</v>
      </c>
      <c r="E417" s="7">
        <v>-33.24832</v>
      </c>
      <c r="F417" s="7">
        <v>-61.36018</v>
      </c>
      <c r="G417" s="21"/>
      <c r="H417" s="44"/>
      <c r="I417" s="45">
        <f>Table3[[#This Row],[fecha_ultimo_reporte]]-Table3[[#This Row],[inicio]]</f>
        <v>0</v>
      </c>
      <c r="J417" s="37"/>
    </row>
    <row r="418" spans="1:10" hidden="1" x14ac:dyDescent="0.25">
      <c r="A418" s="37"/>
      <c r="B418" s="2" t="s">
        <v>582</v>
      </c>
      <c r="C418" s="9" t="s">
        <v>308</v>
      </c>
      <c r="E418" s="7">
        <v>-33.2483</v>
      </c>
      <c r="F418" s="7">
        <v>-61.360129999999998</v>
      </c>
      <c r="G418" s="21"/>
      <c r="H418" s="44"/>
      <c r="I418" s="45">
        <f>Table3[[#This Row],[fecha_ultimo_reporte]]-Table3[[#This Row],[inicio]]</f>
        <v>0</v>
      </c>
      <c r="J418" s="37"/>
    </row>
    <row r="419" spans="1:10" hidden="1" x14ac:dyDescent="0.25">
      <c r="A419" s="37"/>
      <c r="B419" s="2" t="s">
        <v>583</v>
      </c>
      <c r="C419" s="9" t="s">
        <v>308</v>
      </c>
      <c r="E419" s="7">
        <v>-33.239739999999998</v>
      </c>
      <c r="F419" s="7">
        <v>-61.347589999999997</v>
      </c>
      <c r="G419" s="21"/>
      <c r="H419" s="44"/>
      <c r="I419" s="45">
        <f>Table3[[#This Row],[fecha_ultimo_reporte]]-Table3[[#This Row],[inicio]]</f>
        <v>0</v>
      </c>
      <c r="J419" s="37"/>
    </row>
    <row r="420" spans="1:10" hidden="1" x14ac:dyDescent="0.25">
      <c r="A420" s="37"/>
      <c r="B420" s="2" t="s">
        <v>584</v>
      </c>
      <c r="C420" s="9" t="s">
        <v>308</v>
      </c>
      <c r="E420" s="7">
        <v>-33.818300000000001</v>
      </c>
      <c r="F420" s="7">
        <v>-61.365650000000002</v>
      </c>
      <c r="G420" s="21"/>
      <c r="H420" s="44"/>
      <c r="I420" s="45">
        <f>Table3[[#This Row],[fecha_ultimo_reporte]]-Table3[[#This Row],[inicio]]</f>
        <v>0</v>
      </c>
      <c r="J420" s="37"/>
    </row>
    <row r="421" spans="1:10" hidden="1" x14ac:dyDescent="0.25">
      <c r="A421" s="37"/>
      <c r="B421" s="2" t="s">
        <v>585</v>
      </c>
      <c r="C421" s="9" t="s">
        <v>308</v>
      </c>
      <c r="E421" s="7">
        <v>-33.880690000000001</v>
      </c>
      <c r="F421" s="7">
        <v>-61.323990000000002</v>
      </c>
      <c r="G421" s="21"/>
      <c r="H421" s="44"/>
      <c r="I421" s="45">
        <f>Table3[[#This Row],[fecha_ultimo_reporte]]-Table3[[#This Row],[inicio]]</f>
        <v>0</v>
      </c>
      <c r="J421" s="37"/>
    </row>
    <row r="422" spans="1:10" hidden="1" x14ac:dyDescent="0.25">
      <c r="A422" s="37"/>
      <c r="B422" s="2" t="s">
        <v>586</v>
      </c>
      <c r="C422" s="9" t="s">
        <v>308</v>
      </c>
      <c r="E422" s="7">
        <v>-32.365229999999997</v>
      </c>
      <c r="F422" s="7">
        <v>-61.34825</v>
      </c>
      <c r="G422" s="21"/>
      <c r="H422" s="44"/>
      <c r="I422" s="45">
        <f>Table3[[#This Row],[fecha_ultimo_reporte]]-Table3[[#This Row],[inicio]]</f>
        <v>0</v>
      </c>
      <c r="J422" s="37"/>
    </row>
    <row r="423" spans="1:10" hidden="1" x14ac:dyDescent="0.25">
      <c r="A423" s="37"/>
      <c r="B423" s="2" t="s">
        <v>587</v>
      </c>
      <c r="C423" s="9" t="s">
        <v>308</v>
      </c>
      <c r="E423" s="7">
        <v>-32.426389999999998</v>
      </c>
      <c r="F423" s="7">
        <v>-61.310740000000003</v>
      </c>
      <c r="G423" s="21"/>
      <c r="H423" s="44"/>
      <c r="I423" s="45">
        <f>Table3[[#This Row],[fecha_ultimo_reporte]]-Table3[[#This Row],[inicio]]</f>
        <v>0</v>
      </c>
      <c r="J423" s="37"/>
    </row>
    <row r="424" spans="1:10" hidden="1" x14ac:dyDescent="0.25">
      <c r="A424" s="37"/>
      <c r="B424" s="2" t="s">
        <v>588</v>
      </c>
      <c r="C424" s="9" t="s">
        <v>308</v>
      </c>
      <c r="E424" s="7">
        <v>-32.426929999999999</v>
      </c>
      <c r="F424" s="7">
        <v>-61.309780000000003</v>
      </c>
      <c r="G424" s="21"/>
      <c r="H424" s="44"/>
      <c r="I424" s="45">
        <f>Table3[[#This Row],[fecha_ultimo_reporte]]-Table3[[#This Row],[inicio]]</f>
        <v>0</v>
      </c>
      <c r="J424" s="37"/>
    </row>
    <row r="425" spans="1:10" hidden="1" x14ac:dyDescent="0.25">
      <c r="A425" s="37"/>
      <c r="B425" s="2" t="s">
        <v>589</v>
      </c>
      <c r="C425" s="9" t="s">
        <v>308</v>
      </c>
      <c r="E425" s="7">
        <v>-32.737349999999999</v>
      </c>
      <c r="F425" s="7">
        <v>-61.291910000000001</v>
      </c>
      <c r="G425" s="21"/>
      <c r="H425" s="44"/>
      <c r="I425" s="45">
        <f>Table3[[#This Row],[fecha_ultimo_reporte]]-Table3[[#This Row],[inicio]]</f>
        <v>0</v>
      </c>
      <c r="J425" s="37"/>
    </row>
    <row r="426" spans="1:10" hidden="1" x14ac:dyDescent="0.25">
      <c r="A426" s="37"/>
      <c r="B426" s="2" t="s">
        <v>590</v>
      </c>
      <c r="C426" s="9" t="s">
        <v>308</v>
      </c>
      <c r="E426" s="7">
        <v>-33.809339999999999</v>
      </c>
      <c r="F426" s="7">
        <v>-61.336080000000003</v>
      </c>
      <c r="G426" s="21"/>
      <c r="H426" s="44"/>
      <c r="I426" s="45">
        <f>Table3[[#This Row],[fecha_ultimo_reporte]]-Table3[[#This Row],[inicio]]</f>
        <v>0</v>
      </c>
      <c r="J426" s="37"/>
    </row>
    <row r="427" spans="1:10" hidden="1" x14ac:dyDescent="0.25">
      <c r="A427" s="37"/>
      <c r="B427" s="2" t="s">
        <v>591</v>
      </c>
      <c r="C427" s="9" t="s">
        <v>308</v>
      </c>
      <c r="E427" s="7">
        <v>-34.27364</v>
      </c>
      <c r="F427" s="7">
        <v>-61.127540000000003</v>
      </c>
      <c r="G427" s="21"/>
      <c r="H427" s="44"/>
      <c r="I427" s="45">
        <f>Table3[[#This Row],[fecha_ultimo_reporte]]-Table3[[#This Row],[inicio]]</f>
        <v>0</v>
      </c>
      <c r="J427" s="37"/>
    </row>
    <row r="428" spans="1:10" hidden="1" x14ac:dyDescent="0.25">
      <c r="A428" s="37"/>
      <c r="B428" s="2" t="s">
        <v>592</v>
      </c>
      <c r="C428" s="9" t="s">
        <v>308</v>
      </c>
      <c r="E428" s="7">
        <v>-33.080649999999999</v>
      </c>
      <c r="F428" s="7">
        <v>-61.212130000000002</v>
      </c>
      <c r="G428" s="21"/>
      <c r="H428" s="44"/>
      <c r="I428" s="45">
        <f>Table3[[#This Row],[fecha_ultimo_reporte]]-Table3[[#This Row],[inicio]]</f>
        <v>0</v>
      </c>
      <c r="J428" s="37"/>
    </row>
    <row r="429" spans="1:10" hidden="1" x14ac:dyDescent="0.25">
      <c r="A429" s="37"/>
      <c r="B429" s="2" t="s">
        <v>593</v>
      </c>
      <c r="C429" s="9" t="s">
        <v>308</v>
      </c>
      <c r="E429" s="7">
        <v>-33.305309999999999</v>
      </c>
      <c r="F429" s="7">
        <v>-61.228149999999999</v>
      </c>
      <c r="G429" s="21"/>
      <c r="H429" s="44"/>
      <c r="I429" s="45">
        <f>Table3[[#This Row],[fecha_ultimo_reporte]]-Table3[[#This Row],[inicio]]</f>
        <v>0</v>
      </c>
      <c r="J429" s="37"/>
    </row>
    <row r="430" spans="1:10" hidden="1" x14ac:dyDescent="0.25">
      <c r="A430" s="37"/>
      <c r="B430" s="2" t="s">
        <v>594</v>
      </c>
      <c r="C430" s="9" t="s">
        <v>308</v>
      </c>
      <c r="E430" s="7">
        <v>-33.158760000000001</v>
      </c>
      <c r="F430" s="7">
        <v>-61.192610000000002</v>
      </c>
      <c r="G430" s="21"/>
      <c r="H430" s="44"/>
      <c r="I430" s="45">
        <f>Table3[[#This Row],[fecha_ultimo_reporte]]-Table3[[#This Row],[inicio]]</f>
        <v>0</v>
      </c>
      <c r="J430" s="37"/>
    </row>
    <row r="431" spans="1:10" hidden="1" x14ac:dyDescent="0.25">
      <c r="A431" s="37"/>
      <c r="B431" s="2" t="s">
        <v>595</v>
      </c>
      <c r="C431" s="9" t="s">
        <v>308</v>
      </c>
      <c r="E431" s="7">
        <v>-34.546720000000001</v>
      </c>
      <c r="F431" s="7">
        <v>-61.166150000000002</v>
      </c>
      <c r="G431" s="21"/>
      <c r="H431" s="44"/>
      <c r="I431" s="45">
        <f>Table3[[#This Row],[fecha_ultimo_reporte]]-Table3[[#This Row],[inicio]]</f>
        <v>0</v>
      </c>
      <c r="J431" s="37"/>
    </row>
    <row r="432" spans="1:10" hidden="1" x14ac:dyDescent="0.25">
      <c r="A432" s="37"/>
      <c r="B432" s="2" t="s">
        <v>596</v>
      </c>
      <c r="C432" s="9" t="s">
        <v>308</v>
      </c>
      <c r="E432" s="7">
        <v>-32.584099999999999</v>
      </c>
      <c r="F432" s="7">
        <v>-61.175620000000002</v>
      </c>
      <c r="G432" s="21"/>
      <c r="H432" s="44"/>
      <c r="I432" s="45">
        <f>Table3[[#This Row],[fecha_ultimo_reporte]]-Table3[[#This Row],[inicio]]</f>
        <v>0</v>
      </c>
      <c r="J432" s="37"/>
    </row>
    <row r="433" spans="1:10" hidden="1" x14ac:dyDescent="0.25">
      <c r="A433" s="37"/>
      <c r="B433" s="2" t="s">
        <v>597</v>
      </c>
      <c r="C433" s="9" t="s">
        <v>308</v>
      </c>
      <c r="E433" s="7">
        <v>-32.861870000000003</v>
      </c>
      <c r="F433" s="7">
        <v>-61.164940000000001</v>
      </c>
      <c r="G433" s="21"/>
      <c r="H433" s="44"/>
      <c r="I433" s="45">
        <f>Table3[[#This Row],[fecha_ultimo_reporte]]-Table3[[#This Row],[inicio]]</f>
        <v>0</v>
      </c>
      <c r="J433" s="37"/>
    </row>
    <row r="434" spans="1:10" hidden="1" x14ac:dyDescent="0.25">
      <c r="A434" s="37"/>
      <c r="B434" s="2" t="s">
        <v>598</v>
      </c>
      <c r="C434" s="9" t="s">
        <v>308</v>
      </c>
      <c r="E434" s="7">
        <v>-33.3748</v>
      </c>
      <c r="F434" s="7">
        <v>-61.18524</v>
      </c>
      <c r="G434" s="21"/>
      <c r="H434" s="44"/>
      <c r="I434" s="45">
        <f>Table3[[#This Row],[fecha_ultimo_reporte]]-Table3[[#This Row],[inicio]]</f>
        <v>0</v>
      </c>
      <c r="J434" s="37"/>
    </row>
    <row r="435" spans="1:10" hidden="1" x14ac:dyDescent="0.25">
      <c r="A435" s="37"/>
      <c r="B435" s="2" t="s">
        <v>599</v>
      </c>
      <c r="C435" s="9" t="s">
        <v>308</v>
      </c>
      <c r="E435" s="7">
        <v>-34.458570000000002</v>
      </c>
      <c r="F435" s="7">
        <v>-61.064999999999998</v>
      </c>
      <c r="G435" s="21"/>
      <c r="H435" s="44"/>
      <c r="I435" s="45">
        <f>Table3[[#This Row],[fecha_ultimo_reporte]]-Table3[[#This Row],[inicio]]</f>
        <v>0</v>
      </c>
      <c r="J435" s="37"/>
    </row>
    <row r="436" spans="1:10" hidden="1" x14ac:dyDescent="0.25">
      <c r="A436" s="37"/>
      <c r="B436" s="2" t="s">
        <v>600</v>
      </c>
      <c r="C436" s="9" t="s">
        <v>308</v>
      </c>
      <c r="E436" s="7">
        <v>-34.577779999999997</v>
      </c>
      <c r="F436" s="7">
        <v>-61.030110000000001</v>
      </c>
      <c r="G436" s="21"/>
      <c r="H436" s="44"/>
      <c r="I436" s="45">
        <f>Table3[[#This Row],[fecha_ultimo_reporte]]-Table3[[#This Row],[inicio]]</f>
        <v>0</v>
      </c>
      <c r="J436" s="37"/>
    </row>
    <row r="437" spans="1:10" hidden="1" x14ac:dyDescent="0.25">
      <c r="A437" s="37"/>
      <c r="B437" s="2" t="s">
        <v>601</v>
      </c>
      <c r="C437" s="9" t="s">
        <v>308</v>
      </c>
      <c r="E437" s="7">
        <v>-34.710590000000003</v>
      </c>
      <c r="F437" s="7">
        <v>-61.114899999999999</v>
      </c>
      <c r="G437" s="21"/>
      <c r="H437" s="44"/>
      <c r="I437" s="45">
        <f>Table3[[#This Row],[fecha_ultimo_reporte]]-Table3[[#This Row],[inicio]]</f>
        <v>0</v>
      </c>
      <c r="J437" s="37"/>
    </row>
    <row r="438" spans="1:10" hidden="1" x14ac:dyDescent="0.25">
      <c r="A438" s="37"/>
      <c r="B438" s="2" t="s">
        <v>602</v>
      </c>
      <c r="C438" s="9" t="s">
        <v>308</v>
      </c>
      <c r="E438" s="7">
        <v>-34.716430000000003</v>
      </c>
      <c r="F438" s="7">
        <v>-61.119860000000003</v>
      </c>
      <c r="G438" s="21"/>
      <c r="H438" s="44"/>
      <c r="I438" s="45">
        <f>Table3[[#This Row],[fecha_ultimo_reporte]]-Table3[[#This Row],[inicio]]</f>
        <v>0</v>
      </c>
      <c r="J438" s="37"/>
    </row>
    <row r="439" spans="1:10" hidden="1" x14ac:dyDescent="0.25">
      <c r="A439" s="37"/>
      <c r="B439" s="2" t="s">
        <v>603</v>
      </c>
      <c r="C439" s="9" t="s">
        <v>308</v>
      </c>
      <c r="E439" s="7">
        <v>-32.65654</v>
      </c>
      <c r="F439" s="7">
        <v>-61.134399999999999</v>
      </c>
      <c r="G439" s="21"/>
      <c r="H439" s="44"/>
      <c r="I439" s="45">
        <f>Table3[[#This Row],[fecha_ultimo_reporte]]-Table3[[#This Row],[inicio]]</f>
        <v>0</v>
      </c>
      <c r="J439" s="37"/>
    </row>
    <row r="440" spans="1:10" hidden="1" x14ac:dyDescent="0.25">
      <c r="A440" s="37"/>
      <c r="B440" s="2" t="s">
        <v>604</v>
      </c>
      <c r="C440" s="9" t="s">
        <v>308</v>
      </c>
      <c r="E440" s="7">
        <v>-33.036670000000001</v>
      </c>
      <c r="F440" s="7">
        <v>-61.160319999999999</v>
      </c>
      <c r="G440" s="21"/>
      <c r="H440" s="44"/>
      <c r="I440" s="45">
        <f>Table3[[#This Row],[fecha_ultimo_reporte]]-Table3[[#This Row],[inicio]]</f>
        <v>0</v>
      </c>
      <c r="J440" s="37"/>
    </row>
    <row r="441" spans="1:10" hidden="1" x14ac:dyDescent="0.25">
      <c r="A441" s="37"/>
      <c r="B441" s="2" t="s">
        <v>605</v>
      </c>
      <c r="C441" s="9" t="s">
        <v>308</v>
      </c>
      <c r="E441" s="7">
        <v>-34.576160000000002</v>
      </c>
      <c r="F441" s="7">
        <v>-61.027560000000001</v>
      </c>
      <c r="G441" s="21"/>
      <c r="H441" s="44"/>
      <c r="I441" s="45">
        <f>Table3[[#This Row],[fecha_ultimo_reporte]]-Table3[[#This Row],[inicio]]</f>
        <v>0</v>
      </c>
      <c r="J441" s="37"/>
    </row>
    <row r="442" spans="1:10" hidden="1" x14ac:dyDescent="0.25">
      <c r="A442" s="37"/>
      <c r="B442" s="2" t="s">
        <v>606</v>
      </c>
      <c r="C442" s="9" t="s">
        <v>308</v>
      </c>
      <c r="E442" s="7">
        <v>-33.373170000000002</v>
      </c>
      <c r="F442" s="7">
        <v>-61.177970000000002</v>
      </c>
      <c r="G442" s="21"/>
      <c r="H442" s="44"/>
      <c r="I442" s="45">
        <f>Table3[[#This Row],[fecha_ultimo_reporte]]-Table3[[#This Row],[inicio]]</f>
        <v>0</v>
      </c>
      <c r="J442" s="37"/>
    </row>
    <row r="443" spans="1:10" hidden="1" x14ac:dyDescent="0.25">
      <c r="A443" s="37"/>
      <c r="B443" s="2" t="s">
        <v>607</v>
      </c>
      <c r="C443" s="9" t="s">
        <v>308</v>
      </c>
      <c r="E443" s="7">
        <v>-34.656889999999997</v>
      </c>
      <c r="F443" s="7">
        <v>-61.044620000000002</v>
      </c>
      <c r="G443" s="21"/>
      <c r="H443" s="44"/>
      <c r="I443" s="45">
        <f>Table3[[#This Row],[fecha_ultimo_reporte]]-Table3[[#This Row],[inicio]]</f>
        <v>0</v>
      </c>
      <c r="J443" s="37"/>
    </row>
    <row r="444" spans="1:10" hidden="1" x14ac:dyDescent="0.25">
      <c r="A444" s="37"/>
      <c r="B444" s="2" t="s">
        <v>608</v>
      </c>
      <c r="C444" s="9" t="s">
        <v>308</v>
      </c>
      <c r="E444" s="7">
        <v>-32.553489999999996</v>
      </c>
      <c r="F444" s="7">
        <v>-61.011859999999999</v>
      </c>
      <c r="G444" s="21"/>
      <c r="H444" s="44"/>
      <c r="I444" s="45">
        <f>Table3[[#This Row],[fecha_ultimo_reporte]]-Table3[[#This Row],[inicio]]</f>
        <v>0</v>
      </c>
      <c r="J444" s="37"/>
    </row>
    <row r="445" spans="1:10" hidden="1" x14ac:dyDescent="0.25">
      <c r="A445" s="37"/>
      <c r="B445" s="2" t="s">
        <v>609</v>
      </c>
      <c r="C445" s="9" t="s">
        <v>308</v>
      </c>
      <c r="E445" s="7">
        <v>-34.007089999999998</v>
      </c>
      <c r="F445" s="7">
        <v>-60.875120000000003</v>
      </c>
      <c r="G445" s="21"/>
      <c r="H445" s="44"/>
      <c r="I445" s="45">
        <f>Table3[[#This Row],[fecha_ultimo_reporte]]-Table3[[#This Row],[inicio]]</f>
        <v>0</v>
      </c>
      <c r="J445" s="37"/>
    </row>
    <row r="446" spans="1:10" hidden="1" x14ac:dyDescent="0.25">
      <c r="A446" s="37"/>
      <c r="B446" s="2" t="s">
        <v>610</v>
      </c>
      <c r="C446" s="9" t="s">
        <v>308</v>
      </c>
      <c r="E446" s="7">
        <v>-34.562779999999997</v>
      </c>
      <c r="F446" s="7">
        <v>-60.951700000000002</v>
      </c>
      <c r="G446" s="21"/>
      <c r="H446" s="44"/>
      <c r="I446" s="45">
        <f>Table3[[#This Row],[fecha_ultimo_reporte]]-Table3[[#This Row],[inicio]]</f>
        <v>0</v>
      </c>
      <c r="J446" s="37"/>
    </row>
    <row r="447" spans="1:10" hidden="1" x14ac:dyDescent="0.25">
      <c r="A447" s="37"/>
      <c r="B447" s="2" t="s">
        <v>611</v>
      </c>
      <c r="C447" s="9" t="s">
        <v>308</v>
      </c>
      <c r="E447" s="7">
        <v>-34.621760000000002</v>
      </c>
      <c r="F447" s="7">
        <v>-60.97683</v>
      </c>
      <c r="G447" s="21"/>
      <c r="H447" s="44"/>
      <c r="I447" s="45">
        <f>Table3[[#This Row],[fecha_ultimo_reporte]]-Table3[[#This Row],[inicio]]</f>
        <v>0</v>
      </c>
      <c r="J447" s="37"/>
    </row>
    <row r="448" spans="1:10" hidden="1" x14ac:dyDescent="0.25">
      <c r="A448" s="37"/>
      <c r="B448" s="2" t="s">
        <v>612</v>
      </c>
      <c r="C448" s="9" t="s">
        <v>308</v>
      </c>
      <c r="E448" s="7">
        <v>-32.36636</v>
      </c>
      <c r="F448" s="7">
        <v>-60.936959999999999</v>
      </c>
      <c r="G448" s="21"/>
      <c r="H448" s="44"/>
      <c r="I448" s="45">
        <f>Table3[[#This Row],[fecha_ultimo_reporte]]-Table3[[#This Row],[inicio]]</f>
        <v>0</v>
      </c>
      <c r="J448" s="37"/>
    </row>
    <row r="449" spans="1:10" hidden="1" x14ac:dyDescent="0.25">
      <c r="A449" s="37"/>
      <c r="B449" s="2" t="s">
        <v>613</v>
      </c>
      <c r="C449" s="9" t="s">
        <v>308</v>
      </c>
      <c r="E449" s="7">
        <v>-32.604050000000001</v>
      </c>
      <c r="F449" s="7">
        <v>-60.952440000000003</v>
      </c>
      <c r="G449" s="21"/>
      <c r="H449" s="44"/>
      <c r="I449" s="45">
        <f>Table3[[#This Row],[fecha_ultimo_reporte]]-Table3[[#This Row],[inicio]]</f>
        <v>0</v>
      </c>
      <c r="J449" s="37"/>
    </row>
    <row r="450" spans="1:10" hidden="1" x14ac:dyDescent="0.25">
      <c r="A450" s="37"/>
      <c r="B450" s="2" t="s">
        <v>614</v>
      </c>
      <c r="C450" s="9" t="s">
        <v>308</v>
      </c>
      <c r="E450" s="7">
        <v>-34.593919999999997</v>
      </c>
      <c r="F450" s="7">
        <v>-60.946449999999999</v>
      </c>
      <c r="G450" s="21"/>
      <c r="H450" s="44"/>
      <c r="I450" s="45">
        <f>Table3[[#This Row],[fecha_ultimo_reporte]]-Table3[[#This Row],[inicio]]</f>
        <v>0</v>
      </c>
      <c r="J450" s="37"/>
    </row>
    <row r="451" spans="1:10" hidden="1" x14ac:dyDescent="0.25">
      <c r="A451" s="37"/>
      <c r="B451" s="2" t="s">
        <v>615</v>
      </c>
      <c r="C451" s="9" t="s">
        <v>308</v>
      </c>
      <c r="E451" s="7">
        <v>-34.621740000000003</v>
      </c>
      <c r="F451" s="7">
        <v>-60.97681</v>
      </c>
      <c r="G451" s="21"/>
      <c r="H451" s="44"/>
      <c r="I451" s="45">
        <f>Table3[[#This Row],[fecha_ultimo_reporte]]-Table3[[#This Row],[inicio]]</f>
        <v>0</v>
      </c>
      <c r="J451" s="37"/>
    </row>
    <row r="452" spans="1:10" hidden="1" x14ac:dyDescent="0.25">
      <c r="A452" s="37"/>
      <c r="B452" s="2" t="s">
        <v>616</v>
      </c>
      <c r="C452" s="9" t="s">
        <v>308</v>
      </c>
      <c r="E452" s="7">
        <v>-32.895850000000003</v>
      </c>
      <c r="F452" s="7">
        <v>-60.899749999999997</v>
      </c>
      <c r="G452" s="21"/>
      <c r="H452" s="44"/>
      <c r="I452" s="45">
        <f>Table3[[#This Row],[fecha_ultimo_reporte]]-Table3[[#This Row],[inicio]]</f>
        <v>0</v>
      </c>
      <c r="J452" s="37"/>
    </row>
    <row r="453" spans="1:10" hidden="1" x14ac:dyDescent="0.25">
      <c r="A453" s="37"/>
      <c r="B453" s="2" t="s">
        <v>617</v>
      </c>
      <c r="C453" s="9" t="s">
        <v>308</v>
      </c>
      <c r="E453" s="7">
        <v>-33.913960000000003</v>
      </c>
      <c r="F453" s="7">
        <v>-60.836190000000002</v>
      </c>
      <c r="G453" s="21"/>
      <c r="H453" s="44"/>
      <c r="I453" s="45">
        <f>Table3[[#This Row],[fecha_ultimo_reporte]]-Table3[[#This Row],[inicio]]</f>
        <v>0</v>
      </c>
      <c r="J453" s="37"/>
    </row>
    <row r="454" spans="1:10" hidden="1" x14ac:dyDescent="0.25">
      <c r="A454" s="37"/>
      <c r="B454" s="2" t="s">
        <v>618</v>
      </c>
      <c r="C454" s="9" t="s">
        <v>308</v>
      </c>
      <c r="E454" s="7">
        <v>-34.588540000000002</v>
      </c>
      <c r="F454" s="7">
        <v>-60.932160000000003</v>
      </c>
      <c r="G454" s="21"/>
      <c r="H454" s="44"/>
      <c r="I454" s="45">
        <f>Table3[[#This Row],[fecha_ultimo_reporte]]-Table3[[#This Row],[inicio]]</f>
        <v>0</v>
      </c>
      <c r="J454" s="37"/>
    </row>
    <row r="455" spans="1:10" hidden="1" x14ac:dyDescent="0.25">
      <c r="A455" s="37"/>
      <c r="B455" s="2" t="s">
        <v>619</v>
      </c>
      <c r="C455" s="9" t="s">
        <v>308</v>
      </c>
      <c r="E455" s="7">
        <v>-34.601570000000002</v>
      </c>
      <c r="F455" s="7">
        <v>-60.944789999999998</v>
      </c>
      <c r="G455" s="21"/>
      <c r="H455" s="44"/>
      <c r="I455" s="45">
        <f>Table3[[#This Row],[fecha_ultimo_reporte]]-Table3[[#This Row],[inicio]]</f>
        <v>0</v>
      </c>
      <c r="J455" s="37"/>
    </row>
    <row r="456" spans="1:10" hidden="1" x14ac:dyDescent="0.25">
      <c r="A456" s="37"/>
      <c r="B456" s="2" t="s">
        <v>620</v>
      </c>
      <c r="C456" s="9" t="s">
        <v>308</v>
      </c>
      <c r="E456" s="7">
        <v>-32.572650000000003</v>
      </c>
      <c r="F456" s="7">
        <v>-60.851909999999997</v>
      </c>
      <c r="G456" s="21"/>
      <c r="H456" s="44"/>
      <c r="I456" s="45">
        <f>Table3[[#This Row],[fecha_ultimo_reporte]]-Table3[[#This Row],[inicio]]</f>
        <v>0</v>
      </c>
      <c r="J456" s="37"/>
    </row>
    <row r="457" spans="1:10" hidden="1" x14ac:dyDescent="0.25">
      <c r="A457" s="37"/>
      <c r="B457" s="2" t="s">
        <v>621</v>
      </c>
      <c r="C457" s="9" t="s">
        <v>308</v>
      </c>
      <c r="E457" s="7">
        <v>-32.918210000000002</v>
      </c>
      <c r="F457" s="7">
        <v>-60.872</v>
      </c>
      <c r="G457" s="21"/>
      <c r="H457" s="44"/>
      <c r="I457" s="45">
        <f>Table3[[#This Row],[fecha_ultimo_reporte]]-Table3[[#This Row],[inicio]]</f>
        <v>0</v>
      </c>
      <c r="J457" s="37"/>
    </row>
    <row r="458" spans="1:10" hidden="1" x14ac:dyDescent="0.25">
      <c r="A458" s="37"/>
      <c r="B458" s="2" t="s">
        <v>622</v>
      </c>
      <c r="C458" s="9" t="s">
        <v>308</v>
      </c>
      <c r="E458" s="7">
        <v>-32.918970000000002</v>
      </c>
      <c r="F458" s="7">
        <v>-60.862130000000001</v>
      </c>
      <c r="G458" s="21"/>
      <c r="H458" s="44"/>
      <c r="I458" s="45">
        <f>Table3[[#This Row],[fecha_ultimo_reporte]]-Table3[[#This Row],[inicio]]</f>
        <v>0</v>
      </c>
      <c r="J458" s="37"/>
    </row>
    <row r="459" spans="1:10" hidden="1" x14ac:dyDescent="0.25">
      <c r="A459" s="37"/>
      <c r="B459" s="2" t="s">
        <v>623</v>
      </c>
      <c r="C459" s="9" t="s">
        <v>308</v>
      </c>
      <c r="E459" s="7">
        <v>-33.58137</v>
      </c>
      <c r="F459" s="7">
        <v>-60.750680000000003</v>
      </c>
      <c r="G459" s="21"/>
      <c r="H459" s="44"/>
      <c r="I459" s="45">
        <f>Table3[[#This Row],[fecha_ultimo_reporte]]-Table3[[#This Row],[inicio]]</f>
        <v>0</v>
      </c>
      <c r="J459" s="37"/>
    </row>
    <row r="460" spans="1:10" hidden="1" x14ac:dyDescent="0.25">
      <c r="A460" s="37"/>
      <c r="B460" s="2" t="s">
        <v>624</v>
      </c>
      <c r="C460" s="9" t="s">
        <v>308</v>
      </c>
      <c r="E460" s="7">
        <v>-33.99409</v>
      </c>
      <c r="F460" s="7">
        <v>-60.731009999999998</v>
      </c>
      <c r="G460" s="21"/>
      <c r="H460" s="44"/>
      <c r="I460" s="45">
        <f>Table3[[#This Row],[fecha_ultimo_reporte]]-Table3[[#This Row],[inicio]]</f>
        <v>0</v>
      </c>
      <c r="J460" s="37"/>
    </row>
    <row r="461" spans="1:10" hidden="1" x14ac:dyDescent="0.25">
      <c r="A461" s="37"/>
      <c r="B461" s="2" t="s">
        <v>625</v>
      </c>
      <c r="C461" s="9" t="s">
        <v>308</v>
      </c>
      <c r="E461" s="7">
        <v>-32.619759999999999</v>
      </c>
      <c r="F461" s="7">
        <v>-60.760739999999998</v>
      </c>
      <c r="G461" s="21"/>
      <c r="H461" s="44"/>
      <c r="I461" s="45">
        <f>Table3[[#This Row],[fecha_ultimo_reporte]]-Table3[[#This Row],[inicio]]</f>
        <v>0</v>
      </c>
      <c r="J461" s="37"/>
    </row>
    <row r="462" spans="1:10" hidden="1" x14ac:dyDescent="0.25">
      <c r="A462" s="37"/>
      <c r="B462" s="2" t="s">
        <v>626</v>
      </c>
      <c r="C462" s="9" t="s">
        <v>308</v>
      </c>
      <c r="E462" s="7">
        <v>-32.92653</v>
      </c>
      <c r="F462" s="7">
        <v>-60.83417</v>
      </c>
      <c r="G462" s="21"/>
      <c r="H462" s="44"/>
      <c r="I462" s="45">
        <f>Table3[[#This Row],[fecha_ultimo_reporte]]-Table3[[#This Row],[inicio]]</f>
        <v>0</v>
      </c>
      <c r="J462" s="37"/>
    </row>
    <row r="463" spans="1:10" hidden="1" x14ac:dyDescent="0.25">
      <c r="A463" s="37"/>
      <c r="B463" s="2" t="s">
        <v>627</v>
      </c>
      <c r="C463" s="9" t="s">
        <v>308</v>
      </c>
      <c r="E463" s="7">
        <v>-32.62556</v>
      </c>
      <c r="F463" s="7">
        <v>-60.759079999999997</v>
      </c>
      <c r="G463" s="21"/>
      <c r="H463" s="44"/>
      <c r="I463" s="45">
        <f>Table3[[#This Row],[fecha_ultimo_reporte]]-Table3[[#This Row],[inicio]]</f>
        <v>0</v>
      </c>
      <c r="J463" s="37"/>
    </row>
    <row r="464" spans="1:10" hidden="1" x14ac:dyDescent="0.25">
      <c r="A464" s="37"/>
      <c r="B464" s="2" t="s">
        <v>628</v>
      </c>
      <c r="C464" s="9" t="s">
        <v>308</v>
      </c>
      <c r="E464" s="7">
        <v>-32.84834</v>
      </c>
      <c r="F464" s="7">
        <v>-60.788780000000003</v>
      </c>
      <c r="G464" s="21"/>
      <c r="H464" s="44"/>
      <c r="I464" s="45">
        <f>Table3[[#This Row],[fecha_ultimo_reporte]]-Table3[[#This Row],[inicio]]</f>
        <v>0</v>
      </c>
      <c r="J464" s="37"/>
    </row>
    <row r="465" spans="1:10" hidden="1" x14ac:dyDescent="0.25">
      <c r="A465" s="37"/>
      <c r="B465" s="2" t="s">
        <v>629</v>
      </c>
      <c r="C465" s="9" t="s">
        <v>308</v>
      </c>
      <c r="E465" s="7">
        <v>-32.915999999999997</v>
      </c>
      <c r="F465" s="7">
        <v>-60.817390000000003</v>
      </c>
      <c r="G465" s="21"/>
      <c r="H465" s="44"/>
      <c r="I465" s="45">
        <f>Table3[[#This Row],[fecha_ultimo_reporte]]-Table3[[#This Row],[inicio]]</f>
        <v>0</v>
      </c>
      <c r="J465" s="37"/>
    </row>
    <row r="466" spans="1:10" hidden="1" x14ac:dyDescent="0.25">
      <c r="A466" s="37"/>
      <c r="B466" s="2" t="s">
        <v>630</v>
      </c>
      <c r="C466" s="9" t="s">
        <v>308</v>
      </c>
      <c r="E466" s="7">
        <v>-32.917270000000002</v>
      </c>
      <c r="F466" s="7">
        <v>-60.811279999999996</v>
      </c>
      <c r="G466" s="21"/>
      <c r="H466" s="44"/>
      <c r="I466" s="45">
        <f>Table3[[#This Row],[fecha_ultimo_reporte]]-Table3[[#This Row],[inicio]]</f>
        <v>0</v>
      </c>
      <c r="J466" s="37"/>
    </row>
    <row r="467" spans="1:10" hidden="1" x14ac:dyDescent="0.25">
      <c r="A467" s="37"/>
      <c r="B467" s="2" t="s">
        <v>631</v>
      </c>
      <c r="C467" s="9" t="s">
        <v>308</v>
      </c>
      <c r="E467" s="7">
        <v>-33.114060000000002</v>
      </c>
      <c r="F467" s="7">
        <v>-60.748179999999998</v>
      </c>
      <c r="G467" s="21"/>
      <c r="H467" s="44"/>
      <c r="I467" s="45">
        <f>Table3[[#This Row],[fecha_ultimo_reporte]]-Table3[[#This Row],[inicio]]</f>
        <v>0</v>
      </c>
      <c r="J467" s="37"/>
    </row>
    <row r="468" spans="1:10" hidden="1" x14ac:dyDescent="0.25">
      <c r="A468" s="37"/>
      <c r="B468" s="2" t="s">
        <v>632</v>
      </c>
      <c r="C468" s="9" t="s">
        <v>308</v>
      </c>
      <c r="E468" s="7">
        <v>-33.184190000000001</v>
      </c>
      <c r="F468" s="7">
        <v>-60.736269999999998</v>
      </c>
      <c r="G468" s="21"/>
      <c r="H468" s="44"/>
      <c r="I468" s="45">
        <f>Table3[[#This Row],[fecha_ultimo_reporte]]-Table3[[#This Row],[inicio]]</f>
        <v>0</v>
      </c>
      <c r="J468" s="37"/>
    </row>
    <row r="469" spans="1:10" hidden="1" x14ac:dyDescent="0.25">
      <c r="A469" s="37"/>
      <c r="B469" s="2" t="s">
        <v>633</v>
      </c>
      <c r="C469" s="9" t="s">
        <v>308</v>
      </c>
      <c r="E469" s="7">
        <v>-34.28152</v>
      </c>
      <c r="F469" s="7">
        <v>-60.563470000000002</v>
      </c>
      <c r="G469" s="21"/>
      <c r="H469" s="44"/>
      <c r="I469" s="45">
        <f>Table3[[#This Row],[fecha_ultimo_reporte]]-Table3[[#This Row],[inicio]]</f>
        <v>0</v>
      </c>
      <c r="J469" s="37"/>
    </row>
    <row r="470" spans="1:10" hidden="1" x14ac:dyDescent="0.25">
      <c r="A470" s="37"/>
      <c r="B470" s="2" t="s">
        <v>634</v>
      </c>
      <c r="C470" s="9" t="s">
        <v>308</v>
      </c>
      <c r="E470" s="7">
        <v>-33.084829999999997</v>
      </c>
      <c r="F470" s="7">
        <v>-60.733409999999999</v>
      </c>
      <c r="G470" s="21"/>
      <c r="H470" s="44"/>
      <c r="I470" s="45">
        <f>Table3[[#This Row],[fecha_ultimo_reporte]]-Table3[[#This Row],[inicio]]</f>
        <v>0</v>
      </c>
      <c r="J470" s="37"/>
    </row>
    <row r="471" spans="1:10" hidden="1" x14ac:dyDescent="0.25">
      <c r="A471" s="37"/>
      <c r="B471" s="2" t="s">
        <v>635</v>
      </c>
      <c r="C471" s="9" t="s">
        <v>308</v>
      </c>
      <c r="E471" s="7">
        <v>-33.08493</v>
      </c>
      <c r="F471" s="7">
        <v>-60.726559999999999</v>
      </c>
      <c r="G471" s="21"/>
      <c r="H471" s="44"/>
      <c r="I471" s="45">
        <f>Table3[[#This Row],[fecha_ultimo_reporte]]-Table3[[#This Row],[inicio]]</f>
        <v>0</v>
      </c>
      <c r="J471" s="37"/>
    </row>
    <row r="472" spans="1:10" hidden="1" x14ac:dyDescent="0.25">
      <c r="A472" s="37"/>
      <c r="B472" s="2" t="s">
        <v>636</v>
      </c>
      <c r="C472" s="9" t="s">
        <v>308</v>
      </c>
      <c r="E472" s="7">
        <v>-33.900820000000003</v>
      </c>
      <c r="F472" s="7">
        <v>-60.574779999999997</v>
      </c>
      <c r="G472" s="21"/>
      <c r="H472" s="44"/>
      <c r="I472" s="45">
        <f>Table3[[#This Row],[fecha_ultimo_reporte]]-Table3[[#This Row],[inicio]]</f>
        <v>0</v>
      </c>
      <c r="J472" s="37"/>
    </row>
    <row r="473" spans="1:10" hidden="1" x14ac:dyDescent="0.25">
      <c r="A473" s="37"/>
      <c r="B473" s="2" t="s">
        <v>637</v>
      </c>
      <c r="C473" s="9" t="s">
        <v>308</v>
      </c>
      <c r="E473" s="7">
        <v>-34.266860000000001</v>
      </c>
      <c r="F473" s="7">
        <v>-60.517829999999996</v>
      </c>
      <c r="G473" s="21"/>
      <c r="H473" s="44"/>
      <c r="I473" s="45">
        <f>Table3[[#This Row],[fecha_ultimo_reporte]]-Table3[[#This Row],[inicio]]</f>
        <v>0</v>
      </c>
      <c r="J473" s="37"/>
    </row>
    <row r="474" spans="1:10" hidden="1" x14ac:dyDescent="0.25">
      <c r="A474" s="37"/>
      <c r="B474" s="2" t="s">
        <v>638</v>
      </c>
      <c r="C474" s="9" t="s">
        <v>308</v>
      </c>
      <c r="E474" s="7">
        <v>-32.811520000000002</v>
      </c>
      <c r="F474" s="7">
        <v>-60.720779999999998</v>
      </c>
      <c r="G474" s="21"/>
      <c r="H474" s="44"/>
      <c r="I474" s="45">
        <f>Table3[[#This Row],[fecha_ultimo_reporte]]-Table3[[#This Row],[inicio]]</f>
        <v>0</v>
      </c>
      <c r="J474" s="37"/>
    </row>
    <row r="475" spans="1:10" hidden="1" x14ac:dyDescent="0.25">
      <c r="A475" s="37"/>
      <c r="B475" s="2" t="s">
        <v>639</v>
      </c>
      <c r="C475" s="9" t="s">
        <v>308</v>
      </c>
      <c r="E475" s="7">
        <v>-33.315019999999997</v>
      </c>
      <c r="F475" s="7">
        <v>-60.603369999999998</v>
      </c>
      <c r="G475" s="21"/>
      <c r="H475" s="44"/>
      <c r="I475" s="45">
        <f>Table3[[#This Row],[fecha_ultimo_reporte]]-Table3[[#This Row],[inicio]]</f>
        <v>0</v>
      </c>
      <c r="J475" s="37"/>
    </row>
    <row r="476" spans="1:10" hidden="1" x14ac:dyDescent="0.25">
      <c r="A476" s="37"/>
      <c r="B476" s="2" t="s">
        <v>640</v>
      </c>
      <c r="C476" s="9" t="s">
        <v>308</v>
      </c>
      <c r="E476" s="7">
        <v>-33.900919999999999</v>
      </c>
      <c r="F476" s="7">
        <v>-60.574570000000001</v>
      </c>
      <c r="G476" s="21"/>
      <c r="H476" s="44"/>
      <c r="I476" s="45">
        <f>Table3[[#This Row],[fecha_ultimo_reporte]]-Table3[[#This Row],[inicio]]</f>
        <v>0</v>
      </c>
      <c r="J476" s="37"/>
    </row>
    <row r="477" spans="1:10" hidden="1" x14ac:dyDescent="0.25">
      <c r="A477" s="37"/>
      <c r="B477" s="2" t="s">
        <v>641</v>
      </c>
      <c r="C477" s="9" t="s">
        <v>308</v>
      </c>
      <c r="E477" s="7">
        <v>-33.891280000000002</v>
      </c>
      <c r="F477" s="7">
        <v>-60.572830000000003</v>
      </c>
      <c r="G477" s="21"/>
      <c r="H477" s="44"/>
      <c r="I477" s="45">
        <f>Table3[[#This Row],[fecha_ultimo_reporte]]-Table3[[#This Row],[inicio]]</f>
        <v>0</v>
      </c>
      <c r="J477" s="37"/>
    </row>
    <row r="478" spans="1:10" hidden="1" x14ac:dyDescent="0.25">
      <c r="A478" s="37"/>
      <c r="B478" s="2" t="s">
        <v>642</v>
      </c>
      <c r="C478" s="9" t="s">
        <v>308</v>
      </c>
      <c r="E478" s="7">
        <v>-32.963839999999998</v>
      </c>
      <c r="F478" s="7">
        <v>-60.724449999999997</v>
      </c>
      <c r="G478" s="21"/>
      <c r="H478" s="44"/>
      <c r="I478" s="45">
        <f>Table3[[#This Row],[fecha_ultimo_reporte]]-Table3[[#This Row],[inicio]]</f>
        <v>0</v>
      </c>
      <c r="J478" s="37"/>
    </row>
    <row r="479" spans="1:10" hidden="1" x14ac:dyDescent="0.25">
      <c r="A479" s="37"/>
      <c r="B479" s="2" t="s">
        <v>643</v>
      </c>
      <c r="C479" s="9" t="s">
        <v>308</v>
      </c>
      <c r="E479" s="7">
        <v>-33.392989999999998</v>
      </c>
      <c r="F479" s="7">
        <v>-60.498130000000003</v>
      </c>
      <c r="G479" s="21"/>
      <c r="H479" s="44"/>
      <c r="I479" s="45">
        <f>Table3[[#This Row],[fecha_ultimo_reporte]]-Table3[[#This Row],[inicio]]</f>
        <v>0</v>
      </c>
      <c r="J479" s="37"/>
    </row>
    <row r="480" spans="1:10" hidden="1" x14ac:dyDescent="0.25">
      <c r="A480" s="37"/>
      <c r="B480" s="2" t="s">
        <v>644</v>
      </c>
      <c r="C480" s="9" t="s">
        <v>308</v>
      </c>
      <c r="E480" s="7">
        <v>-33.866590000000002</v>
      </c>
      <c r="F480" s="7">
        <v>-60.562930000000001</v>
      </c>
      <c r="G480" s="21"/>
      <c r="H480" s="44"/>
      <c r="I480" s="45">
        <f>Table3[[#This Row],[fecha_ultimo_reporte]]-Table3[[#This Row],[inicio]]</f>
        <v>0</v>
      </c>
      <c r="J480" s="37"/>
    </row>
    <row r="481" spans="1:10" hidden="1" x14ac:dyDescent="0.25">
      <c r="A481" s="37"/>
      <c r="B481" s="2" t="s">
        <v>645</v>
      </c>
      <c r="C481" s="9" t="s">
        <v>308</v>
      </c>
      <c r="E481" s="7">
        <v>-32.859909999999999</v>
      </c>
      <c r="F481" s="7">
        <v>-60.711489999999998</v>
      </c>
      <c r="G481" s="21"/>
      <c r="H481" s="44"/>
      <c r="I481" s="45">
        <f>Table3[[#This Row],[fecha_ultimo_reporte]]-Table3[[#This Row],[inicio]]</f>
        <v>0</v>
      </c>
      <c r="J481" s="37"/>
    </row>
    <row r="482" spans="1:10" hidden="1" x14ac:dyDescent="0.25">
      <c r="A482" s="37"/>
      <c r="B482" s="2" t="s">
        <v>646</v>
      </c>
      <c r="C482" s="9" t="s">
        <v>308</v>
      </c>
      <c r="E482" s="7">
        <v>-32.86036</v>
      </c>
      <c r="F482" s="7">
        <v>-60.706760000000003</v>
      </c>
      <c r="G482" s="21"/>
      <c r="H482" s="44"/>
      <c r="I482" s="45">
        <f>Table3[[#This Row],[fecha_ultimo_reporte]]-Table3[[#This Row],[inicio]]</f>
        <v>0</v>
      </c>
      <c r="J482" s="37"/>
    </row>
    <row r="483" spans="1:10" hidden="1" x14ac:dyDescent="0.25">
      <c r="A483" s="37"/>
      <c r="B483" s="2" t="s">
        <v>647</v>
      </c>
      <c r="C483" s="9" t="s">
        <v>308</v>
      </c>
      <c r="E483" s="7">
        <v>-32.923000000000002</v>
      </c>
      <c r="F483" s="7">
        <v>-60.786000000000001</v>
      </c>
      <c r="G483" s="21"/>
      <c r="H483" s="44"/>
      <c r="I483" s="45">
        <f>Table3[[#This Row],[fecha_ultimo_reporte]]-Table3[[#This Row],[inicio]]</f>
        <v>0</v>
      </c>
      <c r="J483" s="37"/>
    </row>
    <row r="484" spans="1:10" hidden="1" x14ac:dyDescent="0.25">
      <c r="A484" s="37"/>
      <c r="B484" s="2" t="s">
        <v>648</v>
      </c>
      <c r="C484" s="9" t="s">
        <v>308</v>
      </c>
      <c r="E484" s="7">
        <v>-32.925409999999999</v>
      </c>
      <c r="F484" s="7">
        <v>-60.771189999999997</v>
      </c>
      <c r="G484" s="21"/>
      <c r="H484" s="44"/>
      <c r="I484" s="45">
        <f>Table3[[#This Row],[fecha_ultimo_reporte]]-Table3[[#This Row],[inicio]]</f>
        <v>0</v>
      </c>
      <c r="J484" s="37"/>
    </row>
    <row r="485" spans="1:10" hidden="1" x14ac:dyDescent="0.25">
      <c r="A485" s="37"/>
      <c r="B485" s="2" t="s">
        <v>649</v>
      </c>
      <c r="C485" s="9" t="s">
        <v>308</v>
      </c>
      <c r="E485" s="7">
        <v>-33.103000000000002</v>
      </c>
      <c r="F485" s="7">
        <v>-60.570999999999998</v>
      </c>
      <c r="G485" s="21"/>
      <c r="H485" s="44"/>
      <c r="I485" s="45">
        <f>Table3[[#This Row],[fecha_ultimo_reporte]]-Table3[[#This Row],[inicio]]</f>
        <v>0</v>
      </c>
      <c r="J485" s="37"/>
    </row>
    <row r="486" spans="1:10" hidden="1" x14ac:dyDescent="0.25">
      <c r="A486" s="37"/>
      <c r="B486" s="2" t="s">
        <v>650</v>
      </c>
      <c r="C486" s="9" t="s">
        <v>308</v>
      </c>
      <c r="E486" s="7">
        <v>-33.109560000000002</v>
      </c>
      <c r="F486" s="7">
        <v>-60.552129999999998</v>
      </c>
      <c r="G486" s="21"/>
      <c r="H486" s="44"/>
      <c r="I486" s="45">
        <f>Table3[[#This Row],[fecha_ultimo_reporte]]-Table3[[#This Row],[inicio]]</f>
        <v>0</v>
      </c>
      <c r="J486" s="37"/>
    </row>
    <row r="487" spans="1:10" hidden="1" x14ac:dyDescent="0.25">
      <c r="A487" s="37"/>
      <c r="B487" s="2" t="s">
        <v>651</v>
      </c>
      <c r="C487" s="9" t="s">
        <v>308</v>
      </c>
      <c r="E487" s="7">
        <v>-33.159059999999997</v>
      </c>
      <c r="F487" s="7">
        <v>-60.519030000000001</v>
      </c>
      <c r="G487" s="21"/>
      <c r="H487" s="44"/>
      <c r="I487" s="45">
        <f>Table3[[#This Row],[fecha_ultimo_reporte]]-Table3[[#This Row],[inicio]]</f>
        <v>0</v>
      </c>
      <c r="J487" s="37"/>
    </row>
    <row r="488" spans="1:10" hidden="1" x14ac:dyDescent="0.25">
      <c r="A488" s="37"/>
      <c r="B488" s="2" t="s">
        <v>652</v>
      </c>
      <c r="C488" s="9" t="s">
        <v>308</v>
      </c>
      <c r="E488" s="7">
        <v>-33.603789999999996</v>
      </c>
      <c r="F488" s="7">
        <v>-60.382249999999999</v>
      </c>
      <c r="G488" s="21"/>
      <c r="H488" s="44"/>
      <c r="I488" s="45">
        <f>Table3[[#This Row],[fecha_ultimo_reporte]]-Table3[[#This Row],[inicio]]</f>
        <v>0</v>
      </c>
      <c r="J488" s="37"/>
    </row>
    <row r="489" spans="1:10" hidden="1" x14ac:dyDescent="0.25">
      <c r="A489" s="37"/>
      <c r="B489" s="2" t="s">
        <v>653</v>
      </c>
      <c r="C489" s="9" t="s">
        <v>308</v>
      </c>
      <c r="E489" s="7">
        <v>-33.895650000000003</v>
      </c>
      <c r="F489" s="7">
        <v>-60.556249999999999</v>
      </c>
      <c r="G489" s="21"/>
      <c r="H489" s="44"/>
      <c r="I489" s="45">
        <f>Table3[[#This Row],[fecha_ultimo_reporte]]-Table3[[#This Row],[inicio]]</f>
        <v>0</v>
      </c>
      <c r="J489" s="37"/>
    </row>
    <row r="490" spans="1:10" hidden="1" x14ac:dyDescent="0.25">
      <c r="A490" s="37"/>
      <c r="B490" s="2" t="s">
        <v>654</v>
      </c>
      <c r="C490" s="9" t="s">
        <v>308</v>
      </c>
      <c r="E490" s="7">
        <v>-32.898960000000002</v>
      </c>
      <c r="F490" s="7">
        <v>-60.692439999999998</v>
      </c>
      <c r="G490" s="21"/>
      <c r="H490" s="44"/>
      <c r="I490" s="45">
        <f>Table3[[#This Row],[fecha_ultimo_reporte]]-Table3[[#This Row],[inicio]]</f>
        <v>0</v>
      </c>
      <c r="J490" s="37"/>
    </row>
    <row r="491" spans="1:10" hidden="1" x14ac:dyDescent="0.25">
      <c r="A491" s="37"/>
      <c r="B491" s="2" t="s">
        <v>655</v>
      </c>
      <c r="C491" s="9" t="s">
        <v>308</v>
      </c>
      <c r="E491" s="7">
        <v>-32.899790000000003</v>
      </c>
      <c r="F491" s="7">
        <v>-60.692279999999997</v>
      </c>
      <c r="G491" s="21"/>
      <c r="H491" s="44"/>
      <c r="I491" s="45">
        <f>Table3[[#This Row],[fecha_ultimo_reporte]]-Table3[[#This Row],[inicio]]</f>
        <v>0</v>
      </c>
      <c r="J491" s="37"/>
    </row>
    <row r="492" spans="1:10" hidden="1" x14ac:dyDescent="0.25">
      <c r="A492" s="37"/>
      <c r="B492" s="2" t="s">
        <v>656</v>
      </c>
      <c r="C492" s="9" t="s">
        <v>308</v>
      </c>
      <c r="E492" s="7">
        <v>-32.929340000000003</v>
      </c>
      <c r="F492" s="7">
        <v>-60.737859999999998</v>
      </c>
      <c r="G492" s="21"/>
      <c r="H492" s="44"/>
      <c r="I492" s="45">
        <f>Table3[[#This Row],[fecha_ultimo_reporte]]-Table3[[#This Row],[inicio]]</f>
        <v>0</v>
      </c>
      <c r="J492" s="37"/>
    </row>
    <row r="493" spans="1:10" hidden="1" x14ac:dyDescent="0.25">
      <c r="A493" s="37"/>
      <c r="B493" s="2" t="s">
        <v>657</v>
      </c>
      <c r="C493" s="9" t="s">
        <v>308</v>
      </c>
      <c r="E493" s="7">
        <v>-32.937840000000001</v>
      </c>
      <c r="F493" s="7">
        <v>-60.731619999999999</v>
      </c>
      <c r="G493" s="21"/>
      <c r="H493" s="44"/>
      <c r="I493" s="45">
        <f>Table3[[#This Row],[fecha_ultimo_reporte]]-Table3[[#This Row],[inicio]]</f>
        <v>0</v>
      </c>
      <c r="J493" s="37"/>
    </row>
    <row r="494" spans="1:10" hidden="1" x14ac:dyDescent="0.25">
      <c r="A494" s="37"/>
      <c r="B494" s="2" t="s">
        <v>658</v>
      </c>
      <c r="C494" s="9" t="s">
        <v>308</v>
      </c>
      <c r="E494" s="7">
        <v>-32.934010000000001</v>
      </c>
      <c r="F494" s="7">
        <v>-60.717399999999998</v>
      </c>
      <c r="G494" s="21"/>
      <c r="H494" s="44"/>
      <c r="I494" s="45">
        <f>Table3[[#This Row],[fecha_ultimo_reporte]]-Table3[[#This Row],[inicio]]</f>
        <v>0</v>
      </c>
      <c r="J494" s="37"/>
    </row>
    <row r="495" spans="1:10" hidden="1" x14ac:dyDescent="0.25">
      <c r="A495" s="37"/>
      <c r="B495" s="2" t="s">
        <v>659</v>
      </c>
      <c r="C495" s="9" t="s">
        <v>308</v>
      </c>
      <c r="E495" s="7">
        <v>-32.93412</v>
      </c>
      <c r="F495" s="7">
        <v>-60.71754</v>
      </c>
      <c r="G495" s="21"/>
      <c r="H495" s="44"/>
      <c r="I495" s="45">
        <f>Table3[[#This Row],[fecha_ultimo_reporte]]-Table3[[#This Row],[inicio]]</f>
        <v>0</v>
      </c>
      <c r="J495" s="37"/>
    </row>
    <row r="496" spans="1:10" hidden="1" x14ac:dyDescent="0.25">
      <c r="A496" s="37"/>
      <c r="B496" s="2" t="s">
        <v>660</v>
      </c>
      <c r="C496" s="9" t="s">
        <v>308</v>
      </c>
      <c r="E496" s="7">
        <v>-32.934139999999999</v>
      </c>
      <c r="F496" s="7">
        <v>-60.71752</v>
      </c>
      <c r="G496" s="21"/>
      <c r="H496" s="44"/>
      <c r="I496" s="45">
        <f>Table3[[#This Row],[fecha_ultimo_reporte]]-Table3[[#This Row],[inicio]]</f>
        <v>0</v>
      </c>
      <c r="J496" s="37"/>
    </row>
    <row r="497" spans="1:10" hidden="1" x14ac:dyDescent="0.25">
      <c r="A497" s="37"/>
      <c r="B497" s="2" t="s">
        <v>661</v>
      </c>
      <c r="C497" s="9" t="s">
        <v>308</v>
      </c>
      <c r="E497" s="7">
        <v>-32.996299999999998</v>
      </c>
      <c r="F497" s="7">
        <v>-60.63944</v>
      </c>
      <c r="G497" s="21"/>
      <c r="H497" s="44"/>
      <c r="I497" s="45">
        <f>Table3[[#This Row],[fecha_ultimo_reporte]]-Table3[[#This Row],[inicio]]</f>
        <v>0</v>
      </c>
      <c r="J497" s="37"/>
    </row>
    <row r="498" spans="1:10" hidden="1" x14ac:dyDescent="0.25">
      <c r="A498" s="37"/>
      <c r="B498" s="2" t="s">
        <v>662</v>
      </c>
      <c r="C498" s="9" t="s">
        <v>308</v>
      </c>
      <c r="E498" s="7">
        <v>-33.107439999999997</v>
      </c>
      <c r="F498" s="7">
        <v>-60.552610000000001</v>
      </c>
      <c r="G498" s="21"/>
      <c r="H498" s="44"/>
      <c r="I498" s="45">
        <f>Table3[[#This Row],[fecha_ultimo_reporte]]-Table3[[#This Row],[inicio]]</f>
        <v>0</v>
      </c>
      <c r="J498" s="37"/>
    </row>
    <row r="499" spans="1:10" hidden="1" x14ac:dyDescent="0.25">
      <c r="A499" s="37"/>
      <c r="B499" s="2" t="s">
        <v>663</v>
      </c>
      <c r="C499" s="9" t="s">
        <v>308</v>
      </c>
      <c r="E499" s="7">
        <v>-32.90334</v>
      </c>
      <c r="F499" s="7">
        <v>-60.67803</v>
      </c>
      <c r="G499" s="21"/>
      <c r="H499" s="44"/>
      <c r="I499" s="45">
        <f>Table3[[#This Row],[fecha_ultimo_reporte]]-Table3[[#This Row],[inicio]]</f>
        <v>0</v>
      </c>
      <c r="J499" s="37"/>
    </row>
    <row r="500" spans="1:10" hidden="1" x14ac:dyDescent="0.25">
      <c r="A500" s="37"/>
      <c r="B500" s="2" t="s">
        <v>664</v>
      </c>
      <c r="C500" s="9" t="s">
        <v>308</v>
      </c>
      <c r="E500" s="7">
        <v>-32.929679999999998</v>
      </c>
      <c r="F500" s="7">
        <v>-60.678739999999998</v>
      </c>
      <c r="G500" s="21"/>
      <c r="H500" s="44"/>
      <c r="I500" s="45">
        <f>Table3[[#This Row],[fecha_ultimo_reporte]]-Table3[[#This Row],[inicio]]</f>
        <v>0</v>
      </c>
      <c r="J500" s="37"/>
    </row>
    <row r="501" spans="1:10" hidden="1" x14ac:dyDescent="0.25">
      <c r="A501" s="37"/>
      <c r="B501" s="2" t="s">
        <v>665</v>
      </c>
      <c r="C501" s="9" t="s">
        <v>308</v>
      </c>
      <c r="E501" s="7">
        <v>-32.947589999999998</v>
      </c>
      <c r="F501" s="7">
        <v>-60.673969999999997</v>
      </c>
      <c r="G501" s="21"/>
      <c r="H501" s="44"/>
      <c r="I501" s="45">
        <f>Table3[[#This Row],[fecha_ultimo_reporte]]-Table3[[#This Row],[inicio]]</f>
        <v>0</v>
      </c>
      <c r="J501" s="37"/>
    </row>
    <row r="502" spans="1:10" hidden="1" x14ac:dyDescent="0.25">
      <c r="A502" s="37"/>
      <c r="B502" s="2" t="s">
        <v>666</v>
      </c>
      <c r="C502" s="9" t="s">
        <v>308</v>
      </c>
      <c r="E502" s="7">
        <v>-32.937370000000001</v>
      </c>
      <c r="F502" s="7">
        <v>-60.6755</v>
      </c>
      <c r="G502" s="21"/>
      <c r="H502" s="44"/>
      <c r="I502" s="45">
        <f>Table3[[#This Row],[fecha_ultimo_reporte]]-Table3[[#This Row],[inicio]]</f>
        <v>0</v>
      </c>
      <c r="J502" s="37"/>
    </row>
    <row r="503" spans="1:10" hidden="1" x14ac:dyDescent="0.25">
      <c r="A503" s="37"/>
      <c r="B503" s="2" t="s">
        <v>667</v>
      </c>
      <c r="C503" s="9" t="s">
        <v>308</v>
      </c>
      <c r="E503" s="7">
        <v>-32.937370000000001</v>
      </c>
      <c r="F503" s="7">
        <v>-60.67548</v>
      </c>
      <c r="G503" s="21"/>
      <c r="H503" s="44"/>
      <c r="I503" s="45">
        <f>Table3[[#This Row],[fecha_ultimo_reporte]]-Table3[[#This Row],[inicio]]</f>
        <v>0</v>
      </c>
      <c r="J503" s="37"/>
    </row>
    <row r="504" spans="1:10" hidden="1" x14ac:dyDescent="0.25">
      <c r="A504" s="37"/>
      <c r="B504" s="2" t="s">
        <v>668</v>
      </c>
      <c r="C504" s="9" t="s">
        <v>308</v>
      </c>
      <c r="E504" s="7">
        <v>-32.937869999999997</v>
      </c>
      <c r="F504" s="7">
        <v>-60.672710000000002</v>
      </c>
      <c r="G504" s="21"/>
      <c r="H504" s="44"/>
      <c r="I504" s="45">
        <f>Table3[[#This Row],[fecha_ultimo_reporte]]-Table3[[#This Row],[inicio]]</f>
        <v>0</v>
      </c>
      <c r="J504" s="37"/>
    </row>
    <row r="505" spans="1:10" hidden="1" x14ac:dyDescent="0.25">
      <c r="A505" s="37"/>
      <c r="B505" s="2" t="s">
        <v>669</v>
      </c>
      <c r="C505" s="9" t="s">
        <v>308</v>
      </c>
      <c r="E505" s="7">
        <v>-32.953000000000003</v>
      </c>
      <c r="F505" s="7">
        <v>-60.668999999999997</v>
      </c>
      <c r="G505" s="21"/>
      <c r="H505" s="44"/>
      <c r="I505" s="45">
        <f>Table3[[#This Row],[fecha_ultimo_reporte]]-Table3[[#This Row],[inicio]]</f>
        <v>0</v>
      </c>
      <c r="J505" s="37"/>
    </row>
    <row r="506" spans="1:10" hidden="1" x14ac:dyDescent="0.25">
      <c r="A506" s="37"/>
      <c r="B506" s="2" t="s">
        <v>670</v>
      </c>
      <c r="C506" s="9" t="s">
        <v>308</v>
      </c>
      <c r="E506" s="7">
        <v>-32.968240000000002</v>
      </c>
      <c r="F506" s="7">
        <v>-60.653669999999998</v>
      </c>
      <c r="G506" s="21"/>
      <c r="H506" s="44"/>
      <c r="I506" s="45">
        <f>Table3[[#This Row],[fecha_ultimo_reporte]]-Table3[[#This Row],[inicio]]</f>
        <v>0</v>
      </c>
      <c r="J506" s="37"/>
    </row>
    <row r="507" spans="1:10" hidden="1" x14ac:dyDescent="0.25">
      <c r="A507" s="37"/>
      <c r="B507" s="2" t="s">
        <v>671</v>
      </c>
      <c r="C507" s="9" t="s">
        <v>308</v>
      </c>
      <c r="E507" s="7">
        <v>-32.968220000000002</v>
      </c>
      <c r="F507" s="7">
        <v>-60.653619999999997</v>
      </c>
      <c r="G507" s="21"/>
      <c r="H507" s="44"/>
      <c r="I507" s="45">
        <f>Table3[[#This Row],[fecha_ultimo_reporte]]-Table3[[#This Row],[inicio]]</f>
        <v>0</v>
      </c>
      <c r="J507" s="37"/>
    </row>
    <row r="508" spans="1:10" hidden="1" x14ac:dyDescent="0.25">
      <c r="A508" s="37"/>
      <c r="B508" s="2" t="s">
        <v>672</v>
      </c>
      <c r="C508" s="9" t="s">
        <v>308</v>
      </c>
      <c r="E508" s="7">
        <v>-32.968220000000002</v>
      </c>
      <c r="F508" s="7">
        <v>-60.653590000000001</v>
      </c>
      <c r="G508" s="21"/>
      <c r="H508" s="44"/>
      <c r="I508" s="45">
        <f>Table3[[#This Row],[fecha_ultimo_reporte]]-Table3[[#This Row],[inicio]]</f>
        <v>0</v>
      </c>
      <c r="J508" s="37"/>
    </row>
    <row r="509" spans="1:10" hidden="1" x14ac:dyDescent="0.25">
      <c r="A509" s="37"/>
      <c r="B509" s="2" t="s">
        <v>673</v>
      </c>
      <c r="C509" s="9" t="s">
        <v>308</v>
      </c>
      <c r="E509" s="7">
        <v>-32.968229999999998</v>
      </c>
      <c r="F509" s="7">
        <v>-60.65354</v>
      </c>
      <c r="G509" s="21"/>
      <c r="H509" s="44"/>
      <c r="I509" s="45">
        <f>Table3[[#This Row],[fecha_ultimo_reporte]]-Table3[[#This Row],[inicio]]</f>
        <v>0</v>
      </c>
      <c r="J509" s="37"/>
    </row>
    <row r="510" spans="1:10" hidden="1" x14ac:dyDescent="0.25">
      <c r="A510" s="37"/>
      <c r="B510" s="2" t="s">
        <v>674</v>
      </c>
      <c r="C510" s="9" t="s">
        <v>308</v>
      </c>
      <c r="E510" s="7">
        <v>-33.521859999999997</v>
      </c>
      <c r="F510" s="7">
        <v>-60.319839999999999</v>
      </c>
      <c r="G510" s="21"/>
      <c r="H510" s="44"/>
      <c r="I510" s="45">
        <f>Table3[[#This Row],[fecha_ultimo_reporte]]-Table3[[#This Row],[inicio]]</f>
        <v>0</v>
      </c>
      <c r="J510" s="37"/>
    </row>
    <row r="511" spans="1:10" hidden="1" x14ac:dyDescent="0.25">
      <c r="A511" s="37"/>
      <c r="B511" s="2" t="s">
        <v>675</v>
      </c>
      <c r="C511" s="9" t="s">
        <v>308</v>
      </c>
      <c r="E511" s="7">
        <v>-32.928240000000002</v>
      </c>
      <c r="F511" s="7">
        <v>-60.66292</v>
      </c>
      <c r="G511" s="21"/>
      <c r="H511" s="44"/>
      <c r="I511" s="45">
        <f>Table3[[#This Row],[fecha_ultimo_reporte]]-Table3[[#This Row],[inicio]]</f>
        <v>0</v>
      </c>
      <c r="J511" s="37"/>
    </row>
    <row r="512" spans="1:10" hidden="1" x14ac:dyDescent="0.25">
      <c r="A512" s="37"/>
      <c r="B512" s="2" t="s">
        <v>676</v>
      </c>
      <c r="C512" s="9" t="s">
        <v>308</v>
      </c>
      <c r="E512" s="7">
        <v>-32.93967</v>
      </c>
      <c r="F512" s="7">
        <v>-60.638120000000001</v>
      </c>
      <c r="G512" s="21"/>
      <c r="H512" s="44"/>
      <c r="I512" s="45">
        <f>Table3[[#This Row],[fecha_ultimo_reporte]]-Table3[[#This Row],[inicio]]</f>
        <v>0</v>
      </c>
      <c r="J512" s="37"/>
    </row>
    <row r="513" spans="1:10" hidden="1" x14ac:dyDescent="0.25">
      <c r="A513" s="37"/>
      <c r="B513" s="2" t="s">
        <v>677</v>
      </c>
      <c r="C513" s="9" t="s">
        <v>308</v>
      </c>
      <c r="E513" s="7">
        <v>-32.947560000000003</v>
      </c>
      <c r="F513" s="7">
        <v>-60.646299999999997</v>
      </c>
      <c r="G513" s="21"/>
      <c r="H513" s="44"/>
      <c r="I513" s="45">
        <f>Table3[[#This Row],[fecha_ultimo_reporte]]-Table3[[#This Row],[inicio]]</f>
        <v>0</v>
      </c>
      <c r="J513" s="37"/>
    </row>
    <row r="514" spans="1:10" hidden="1" x14ac:dyDescent="0.25">
      <c r="A514" s="37"/>
      <c r="B514" s="2" t="s">
        <v>678</v>
      </c>
      <c r="C514" s="9" t="s">
        <v>308</v>
      </c>
      <c r="E514" s="7">
        <v>-32.949759999999998</v>
      </c>
      <c r="F514" s="7">
        <v>-60.644710000000003</v>
      </c>
      <c r="G514" s="21"/>
      <c r="H514" s="44"/>
      <c r="I514" s="45">
        <f>Table3[[#This Row],[fecha_ultimo_reporte]]-Table3[[#This Row],[inicio]]</f>
        <v>0</v>
      </c>
      <c r="J514" s="37"/>
    </row>
    <row r="515" spans="1:10" hidden="1" x14ac:dyDescent="0.25">
      <c r="A515" s="37"/>
      <c r="B515" s="2" t="s">
        <v>679</v>
      </c>
      <c r="C515" s="9" t="s">
        <v>308</v>
      </c>
      <c r="E515" s="7">
        <v>-32.950000000000003</v>
      </c>
      <c r="F515" s="7">
        <v>-60.643000000000001</v>
      </c>
      <c r="G515" s="21"/>
      <c r="H515" s="44"/>
      <c r="I515" s="45">
        <f>Table3[[#This Row],[fecha_ultimo_reporte]]-Table3[[#This Row],[inicio]]</f>
        <v>0</v>
      </c>
      <c r="J515" s="37"/>
    </row>
    <row r="516" spans="1:10" hidden="1" x14ac:dyDescent="0.25">
      <c r="A516" s="37"/>
      <c r="B516" s="2" t="s">
        <v>680</v>
      </c>
      <c r="C516" s="9" t="s">
        <v>308</v>
      </c>
      <c r="E516" s="7">
        <v>-32.956580000000002</v>
      </c>
      <c r="F516" s="7">
        <v>-60.650120000000001</v>
      </c>
      <c r="G516" s="21"/>
      <c r="H516" s="44"/>
      <c r="I516" s="45">
        <f>Table3[[#This Row],[fecha_ultimo_reporte]]-Table3[[#This Row],[inicio]]</f>
        <v>0</v>
      </c>
      <c r="J516" s="37"/>
    </row>
    <row r="517" spans="1:10" hidden="1" x14ac:dyDescent="0.25">
      <c r="A517" s="37"/>
      <c r="B517" s="2" t="s">
        <v>681</v>
      </c>
      <c r="C517" s="9" t="s">
        <v>308</v>
      </c>
      <c r="E517" s="7">
        <v>-32.959960000000002</v>
      </c>
      <c r="F517" s="7">
        <v>-60.64228</v>
      </c>
      <c r="G517" s="21"/>
      <c r="H517" s="44"/>
      <c r="I517" s="45">
        <f>Table3[[#This Row],[fecha_ultimo_reporte]]-Table3[[#This Row],[inicio]]</f>
        <v>0</v>
      </c>
      <c r="J517" s="37"/>
    </row>
    <row r="518" spans="1:10" hidden="1" x14ac:dyDescent="0.25">
      <c r="A518" s="37"/>
      <c r="B518" s="2" t="s">
        <v>682</v>
      </c>
      <c r="C518" s="9" t="s">
        <v>308</v>
      </c>
      <c r="E518" s="7">
        <v>-32.954180000000001</v>
      </c>
      <c r="F518" s="7">
        <v>-60.634770000000003</v>
      </c>
      <c r="G518" s="21"/>
      <c r="H518" s="44"/>
      <c r="I518" s="45">
        <f>Table3[[#This Row],[fecha_ultimo_reporte]]-Table3[[#This Row],[inicio]]</f>
        <v>0</v>
      </c>
      <c r="J518" s="37"/>
    </row>
    <row r="519" spans="1:10" hidden="1" x14ac:dyDescent="0.25">
      <c r="A519" s="37"/>
      <c r="B519" s="2" t="s">
        <v>683</v>
      </c>
      <c r="C519" s="9" t="s">
        <v>308</v>
      </c>
      <c r="E519" s="7">
        <v>-32.958069999999999</v>
      </c>
      <c r="F519" s="7">
        <v>-60.636099999999999</v>
      </c>
      <c r="G519" s="21"/>
      <c r="H519" s="44"/>
      <c r="I519" s="45">
        <f>Table3[[#This Row],[fecha_ultimo_reporte]]-Table3[[#This Row],[inicio]]</f>
        <v>0</v>
      </c>
      <c r="J519" s="37"/>
    </row>
    <row r="520" spans="1:10" hidden="1" x14ac:dyDescent="0.25">
      <c r="A520" s="37"/>
      <c r="B520" s="2" t="s">
        <v>684</v>
      </c>
      <c r="C520" s="9" t="s">
        <v>308</v>
      </c>
      <c r="E520" s="7">
        <v>-33.12773</v>
      </c>
      <c r="F520" s="7">
        <v>-60.508510000000001</v>
      </c>
      <c r="G520" s="21"/>
      <c r="H520" s="44"/>
      <c r="I520" s="45">
        <f>Table3[[#This Row],[fecha_ultimo_reporte]]-Table3[[#This Row],[inicio]]</f>
        <v>0</v>
      </c>
      <c r="J520" s="37"/>
    </row>
    <row r="521" spans="1:10" hidden="1" x14ac:dyDescent="0.25">
      <c r="A521" s="37"/>
      <c r="B521" s="2" t="s">
        <v>685</v>
      </c>
      <c r="C521" s="9" t="s">
        <v>308</v>
      </c>
      <c r="E521" s="7">
        <v>-33.317830000000001</v>
      </c>
      <c r="F521" s="7">
        <v>-60.320799999999998</v>
      </c>
      <c r="G521" s="21"/>
      <c r="H521" s="44"/>
      <c r="I521" s="45">
        <f>Table3[[#This Row],[fecha_ultimo_reporte]]-Table3[[#This Row],[inicio]]</f>
        <v>0</v>
      </c>
      <c r="J521" s="37"/>
    </row>
    <row r="522" spans="1:10" hidden="1" x14ac:dyDescent="0.25">
      <c r="A522" s="37"/>
      <c r="B522" s="2" t="s">
        <v>686</v>
      </c>
      <c r="C522" s="9" t="s">
        <v>308</v>
      </c>
      <c r="E522" s="7">
        <v>-33.897959999999998</v>
      </c>
      <c r="F522" s="7">
        <v>-60.547260000000001</v>
      </c>
      <c r="G522" s="21"/>
      <c r="H522" s="44"/>
      <c r="I522" s="45">
        <f>Table3[[#This Row],[fecha_ultimo_reporte]]-Table3[[#This Row],[inicio]]</f>
        <v>0</v>
      </c>
      <c r="J522" s="37"/>
    </row>
    <row r="523" spans="1:10" hidden="1" x14ac:dyDescent="0.25">
      <c r="A523" s="37"/>
      <c r="B523" s="2" t="s">
        <v>687</v>
      </c>
      <c r="C523" s="9" t="s">
        <v>308</v>
      </c>
      <c r="E523" s="7">
        <v>-33.90522</v>
      </c>
      <c r="F523" s="7">
        <v>-60.524050000000003</v>
      </c>
      <c r="G523" s="21"/>
      <c r="H523" s="44"/>
      <c r="I523" s="45">
        <f>Table3[[#This Row],[fecha_ultimo_reporte]]-Table3[[#This Row],[inicio]]</f>
        <v>0</v>
      </c>
      <c r="J523" s="37"/>
    </row>
    <row r="524" spans="1:10" hidden="1" x14ac:dyDescent="0.25">
      <c r="A524" s="37"/>
      <c r="B524" s="2" t="s">
        <v>688</v>
      </c>
      <c r="C524" s="9" t="s">
        <v>308</v>
      </c>
      <c r="E524" s="7">
        <v>-32.941040000000001</v>
      </c>
      <c r="F524" s="7">
        <v>-60.635559999999998</v>
      </c>
      <c r="G524" s="21"/>
      <c r="H524" s="44"/>
      <c r="I524" s="45">
        <f>Table3[[#This Row],[fecha_ultimo_reporte]]-Table3[[#This Row],[inicio]]</f>
        <v>0</v>
      </c>
      <c r="J524" s="37"/>
    </row>
    <row r="525" spans="1:10" hidden="1" x14ac:dyDescent="0.25">
      <c r="A525" s="37"/>
      <c r="B525" s="2" t="s">
        <v>689</v>
      </c>
      <c r="C525" s="9" t="s">
        <v>308</v>
      </c>
      <c r="E525" s="7">
        <v>-33.32282</v>
      </c>
      <c r="F525" s="7">
        <v>-60.22486</v>
      </c>
      <c r="G525" s="21"/>
      <c r="H525" s="44"/>
      <c r="I525" s="45">
        <f>Table3[[#This Row],[fecha_ultimo_reporte]]-Table3[[#This Row],[inicio]]</f>
        <v>0</v>
      </c>
      <c r="J525" s="37"/>
    </row>
    <row r="526" spans="1:10" hidden="1" x14ac:dyDescent="0.25">
      <c r="A526" s="37"/>
      <c r="B526" s="2" t="s">
        <v>690</v>
      </c>
      <c r="C526" s="9" t="s">
        <v>308</v>
      </c>
      <c r="E526" s="7">
        <v>-33.337499999999999</v>
      </c>
      <c r="F526" s="7">
        <v>-60.218159999999997</v>
      </c>
      <c r="G526" s="21"/>
      <c r="H526" s="44"/>
      <c r="I526" s="45">
        <f>Table3[[#This Row],[fecha_ultimo_reporte]]-Table3[[#This Row],[inicio]]</f>
        <v>0</v>
      </c>
      <c r="J526" s="37"/>
    </row>
    <row r="527" spans="1:10" hidden="1" x14ac:dyDescent="0.25">
      <c r="A527" s="37"/>
      <c r="B527" s="2" t="s">
        <v>691</v>
      </c>
      <c r="C527" s="9" t="s">
        <v>308</v>
      </c>
      <c r="E527" s="7">
        <v>-33.339680000000001</v>
      </c>
      <c r="F527" s="7">
        <v>-60.216009999999997</v>
      </c>
      <c r="G527" s="21"/>
      <c r="H527" s="44"/>
      <c r="I527" s="45">
        <f>Table3[[#This Row],[fecha_ultimo_reporte]]-Table3[[#This Row],[inicio]]</f>
        <v>0</v>
      </c>
      <c r="J527" s="37"/>
    </row>
    <row r="528" spans="1:10" hidden="1" x14ac:dyDescent="0.25">
      <c r="A528" s="37"/>
      <c r="B528" s="2" t="s">
        <v>692</v>
      </c>
      <c r="C528" s="9" t="s">
        <v>308</v>
      </c>
      <c r="E528" s="7">
        <v>-33.3386</v>
      </c>
      <c r="F528" s="7">
        <v>-60.21414</v>
      </c>
      <c r="G528" s="21"/>
      <c r="H528" s="44"/>
      <c r="I528" s="45">
        <f>Table3[[#This Row],[fecha_ultimo_reporte]]-Table3[[#This Row],[inicio]]</f>
        <v>0</v>
      </c>
      <c r="J528" s="37"/>
    </row>
    <row r="529" spans="1:10" hidden="1" x14ac:dyDescent="0.25">
      <c r="A529" s="37"/>
      <c r="B529" s="2" t="s">
        <v>693</v>
      </c>
      <c r="C529" s="9" t="s">
        <v>308</v>
      </c>
      <c r="E529" s="7">
        <v>-33.336509999999997</v>
      </c>
      <c r="F529" s="7">
        <v>-60.213059999999999</v>
      </c>
      <c r="G529" s="21"/>
      <c r="H529" s="44"/>
      <c r="I529" s="45">
        <f>Table3[[#This Row],[fecha_ultimo_reporte]]-Table3[[#This Row],[inicio]]</f>
        <v>0</v>
      </c>
      <c r="J529" s="37"/>
    </row>
    <row r="530" spans="1:10" hidden="1" x14ac:dyDescent="0.25">
      <c r="A530" s="37"/>
      <c r="B530" s="2" t="s">
        <v>694</v>
      </c>
      <c r="C530" s="9" t="s">
        <v>308</v>
      </c>
      <c r="E530" s="7">
        <v>-33.336179999999999</v>
      </c>
      <c r="F530" s="7">
        <v>-60.207590000000003</v>
      </c>
      <c r="G530" s="21"/>
      <c r="H530" s="44"/>
      <c r="I530" s="45">
        <f>Table3[[#This Row],[fecha_ultimo_reporte]]-Table3[[#This Row],[inicio]]</f>
        <v>0</v>
      </c>
      <c r="J530" s="37"/>
    </row>
  </sheetData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2A1A-F0BE-4FF9-9FAC-714FB61097B8}">
  <dimension ref="A1:C386"/>
  <sheetViews>
    <sheetView topLeftCell="A365" workbookViewId="0">
      <selection sqref="A1:C386"/>
    </sheetView>
  </sheetViews>
  <sheetFormatPr defaultRowHeight="15" x14ac:dyDescent="0.25"/>
  <sheetData>
    <row r="1" spans="1:3" x14ac:dyDescent="0.25">
      <c r="A1" t="s">
        <v>309</v>
      </c>
      <c r="B1">
        <v>-31.730399999999999</v>
      </c>
      <c r="C1">
        <v>-65.014300000000006</v>
      </c>
    </row>
    <row r="2" spans="1:3" x14ac:dyDescent="0.25">
      <c r="A2" t="s">
        <v>310</v>
      </c>
      <c r="B2">
        <v>-31.824359999999999</v>
      </c>
      <c r="C2">
        <v>-64.971720000000005</v>
      </c>
    </row>
    <row r="3" spans="1:3" x14ac:dyDescent="0.25">
      <c r="A3" t="s">
        <v>311</v>
      </c>
      <c r="B3">
        <v>-31.824339999999999</v>
      </c>
      <c r="C3">
        <v>-64.97166</v>
      </c>
    </row>
    <row r="4" spans="1:3" x14ac:dyDescent="0.25">
      <c r="A4" t="s">
        <v>312</v>
      </c>
      <c r="B4">
        <v>-31.82498</v>
      </c>
      <c r="C4">
        <v>-64.971459999999993</v>
      </c>
    </row>
    <row r="5" spans="1:3" x14ac:dyDescent="0.25">
      <c r="A5" t="s">
        <v>313</v>
      </c>
      <c r="B5">
        <v>-31.825500000000002</v>
      </c>
      <c r="C5">
        <v>-64.9602</v>
      </c>
    </row>
    <row r="6" spans="1:3" x14ac:dyDescent="0.25">
      <c r="A6" t="s">
        <v>314</v>
      </c>
      <c r="B6">
        <v>-31.624690000000001</v>
      </c>
      <c r="C6">
        <v>-64.707759999999993</v>
      </c>
    </row>
    <row r="7" spans="1:3" x14ac:dyDescent="0.25">
      <c r="A7" t="s">
        <v>315</v>
      </c>
      <c r="B7">
        <v>-32.015059999999998</v>
      </c>
      <c r="C7">
        <v>-64.764399999999995</v>
      </c>
    </row>
    <row r="8" spans="1:3" x14ac:dyDescent="0.25">
      <c r="A8" t="s">
        <v>316</v>
      </c>
      <c r="B8">
        <v>-32.3337</v>
      </c>
      <c r="C8">
        <v>-65.024090000000001</v>
      </c>
    </row>
    <row r="9" spans="1:3" x14ac:dyDescent="0.25">
      <c r="A9" t="s">
        <v>317</v>
      </c>
      <c r="B9">
        <v>-32.34216</v>
      </c>
      <c r="C9">
        <v>-65.024370000000005</v>
      </c>
    </row>
    <row r="10" spans="1:3" x14ac:dyDescent="0.25">
      <c r="A10" t="s">
        <v>318</v>
      </c>
      <c r="B10">
        <v>-32.370480000000001</v>
      </c>
      <c r="C10">
        <v>-64.931539999999998</v>
      </c>
    </row>
    <row r="11" spans="1:3" x14ac:dyDescent="0.25">
      <c r="A11" t="s">
        <v>319</v>
      </c>
      <c r="B11">
        <v>-32.408560000000001</v>
      </c>
      <c r="C11">
        <v>-64.973339999999993</v>
      </c>
    </row>
    <row r="12" spans="1:3" x14ac:dyDescent="0.25">
      <c r="A12" t="s">
        <v>320</v>
      </c>
      <c r="B12">
        <v>-33.28369</v>
      </c>
      <c r="C12">
        <v>-64.814260000000004</v>
      </c>
    </row>
    <row r="13" spans="1:3" x14ac:dyDescent="0.25">
      <c r="A13" t="s">
        <v>321</v>
      </c>
      <c r="B13">
        <v>-33.387149999999998</v>
      </c>
      <c r="C13">
        <v>-64.849289999999996</v>
      </c>
    </row>
    <row r="14" spans="1:3" x14ac:dyDescent="0.25">
      <c r="A14" t="s">
        <v>322</v>
      </c>
      <c r="B14">
        <v>-33.175620000000002</v>
      </c>
      <c r="C14">
        <v>-64.553650000000005</v>
      </c>
    </row>
    <row r="15" spans="1:3" x14ac:dyDescent="0.25">
      <c r="A15" t="s">
        <v>323</v>
      </c>
      <c r="B15">
        <v>-33.387059999999998</v>
      </c>
      <c r="C15">
        <v>-64.724710000000002</v>
      </c>
    </row>
    <row r="16" spans="1:3" x14ac:dyDescent="0.25">
      <c r="A16" t="s">
        <v>324</v>
      </c>
      <c r="B16">
        <v>-33.39443</v>
      </c>
      <c r="C16">
        <v>-64.711060000000003</v>
      </c>
    </row>
    <row r="17" spans="1:3" x14ac:dyDescent="0.25">
      <c r="A17" t="s">
        <v>325</v>
      </c>
      <c r="B17">
        <v>-33.114669999999997</v>
      </c>
      <c r="C17">
        <v>-64.399259999999998</v>
      </c>
    </row>
    <row r="18" spans="1:3" x14ac:dyDescent="0.25">
      <c r="A18" t="s">
        <v>326</v>
      </c>
      <c r="B18">
        <v>-33.45232</v>
      </c>
      <c r="C18">
        <v>-64.62021</v>
      </c>
    </row>
    <row r="19" spans="1:3" x14ac:dyDescent="0.25">
      <c r="A19" t="s">
        <v>327</v>
      </c>
      <c r="B19">
        <v>-33.129539999999999</v>
      </c>
      <c r="C19">
        <v>-64.353939999999994</v>
      </c>
    </row>
    <row r="20" spans="1:3" x14ac:dyDescent="0.25">
      <c r="A20" t="s">
        <v>328</v>
      </c>
      <c r="B20">
        <v>-33.626469999999998</v>
      </c>
      <c r="C20">
        <v>-64.604470000000006</v>
      </c>
    </row>
    <row r="21" spans="1:3" x14ac:dyDescent="0.25">
      <c r="A21" t="s">
        <v>329</v>
      </c>
      <c r="B21">
        <v>-33.920369999999998</v>
      </c>
      <c r="C21">
        <v>-64.431790000000007</v>
      </c>
    </row>
    <row r="22" spans="1:3" x14ac:dyDescent="0.25">
      <c r="A22" t="s">
        <v>330</v>
      </c>
      <c r="B22">
        <v>-33.937379999999997</v>
      </c>
      <c r="C22">
        <v>-64.370980000000003</v>
      </c>
    </row>
    <row r="23" spans="1:3" x14ac:dyDescent="0.25">
      <c r="A23" t="s">
        <v>331</v>
      </c>
      <c r="B23">
        <v>-32.095239999999997</v>
      </c>
      <c r="C23">
        <v>-64.756410000000002</v>
      </c>
    </row>
    <row r="24" spans="1:3" x14ac:dyDescent="0.25">
      <c r="A24" t="s">
        <v>332</v>
      </c>
      <c r="B24">
        <v>-32.52901</v>
      </c>
      <c r="C24">
        <v>-64.590369999999993</v>
      </c>
    </row>
    <row r="25" spans="1:3" x14ac:dyDescent="0.25">
      <c r="A25" t="s">
        <v>333</v>
      </c>
      <c r="B25">
        <v>-33.150759999999998</v>
      </c>
      <c r="C25">
        <v>-64.35633</v>
      </c>
    </row>
    <row r="26" spans="1:3" x14ac:dyDescent="0.25">
      <c r="A26" t="s">
        <v>334</v>
      </c>
      <c r="B26">
        <v>-33.151090000000003</v>
      </c>
      <c r="C26">
        <v>-64.354730000000004</v>
      </c>
    </row>
    <row r="27" spans="1:3" x14ac:dyDescent="0.25">
      <c r="A27" t="s">
        <v>335</v>
      </c>
      <c r="B27">
        <v>-33.622</v>
      </c>
      <c r="C27">
        <v>-64.587000000000003</v>
      </c>
    </row>
    <row r="28" spans="1:3" x14ac:dyDescent="0.25">
      <c r="A28" t="s">
        <v>336</v>
      </c>
      <c r="B28">
        <v>-33.120350000000002</v>
      </c>
      <c r="C28">
        <v>-64.348240000000004</v>
      </c>
    </row>
    <row r="29" spans="1:3" x14ac:dyDescent="0.25">
      <c r="A29" t="s">
        <v>337</v>
      </c>
      <c r="B29">
        <v>-31.96349</v>
      </c>
      <c r="C29">
        <v>-64.647130000000004</v>
      </c>
    </row>
    <row r="30" spans="1:3" x14ac:dyDescent="0.25">
      <c r="A30" t="s">
        <v>338</v>
      </c>
      <c r="B30">
        <v>-32.601570000000002</v>
      </c>
      <c r="C30">
        <v>-64.374430000000004</v>
      </c>
    </row>
    <row r="31" spans="1:3" x14ac:dyDescent="0.25">
      <c r="A31" t="s">
        <v>339</v>
      </c>
      <c r="B31">
        <v>-33.123289999999997</v>
      </c>
      <c r="C31">
        <v>-64.348330000000004</v>
      </c>
    </row>
    <row r="32" spans="1:3" x14ac:dyDescent="0.25">
      <c r="A32" t="s">
        <v>340</v>
      </c>
      <c r="B32">
        <v>-31.80246</v>
      </c>
      <c r="C32">
        <v>-64.5548</v>
      </c>
    </row>
    <row r="33" spans="1:3" x14ac:dyDescent="0.25">
      <c r="A33" t="s">
        <v>341</v>
      </c>
      <c r="B33">
        <v>-31.773849999999999</v>
      </c>
      <c r="C33">
        <v>-64.541989999999998</v>
      </c>
    </row>
    <row r="34" spans="1:3" x14ac:dyDescent="0.25">
      <c r="A34" t="s">
        <v>342</v>
      </c>
      <c r="B34">
        <v>-31.983889999999999</v>
      </c>
      <c r="C34">
        <v>-64.571560000000005</v>
      </c>
    </row>
    <row r="35" spans="1:3" x14ac:dyDescent="0.25">
      <c r="A35" t="s">
        <v>343</v>
      </c>
      <c r="B35">
        <v>-33.109319999999997</v>
      </c>
      <c r="C35">
        <v>-64.340249999999997</v>
      </c>
    </row>
    <row r="36" spans="1:3" x14ac:dyDescent="0.25">
      <c r="A36" t="s">
        <v>344</v>
      </c>
      <c r="B36">
        <v>-32.15663</v>
      </c>
      <c r="C36">
        <v>-64.508340000000004</v>
      </c>
    </row>
    <row r="37" spans="1:3" x14ac:dyDescent="0.25">
      <c r="A37" t="s">
        <v>345</v>
      </c>
      <c r="B37">
        <v>-33.11927</v>
      </c>
      <c r="C37">
        <v>-64.343530000000001</v>
      </c>
    </row>
    <row r="38" spans="1:3" x14ac:dyDescent="0.25">
      <c r="A38" t="s">
        <v>346</v>
      </c>
      <c r="B38">
        <v>-33.12379</v>
      </c>
      <c r="C38">
        <v>-64.345460000000003</v>
      </c>
    </row>
    <row r="39" spans="1:3" x14ac:dyDescent="0.25">
      <c r="A39" t="s">
        <v>347</v>
      </c>
      <c r="B39">
        <v>-34.039859999999997</v>
      </c>
      <c r="C39">
        <v>-64.005430000000004</v>
      </c>
    </row>
    <row r="40" spans="1:3" x14ac:dyDescent="0.25">
      <c r="A40" t="s">
        <v>348</v>
      </c>
      <c r="B40">
        <v>-31.647839999999999</v>
      </c>
      <c r="C40">
        <v>-64.483080000000001</v>
      </c>
    </row>
    <row r="41" spans="1:3" x14ac:dyDescent="0.25">
      <c r="A41" t="s">
        <v>349</v>
      </c>
      <c r="B41">
        <v>-32.195</v>
      </c>
      <c r="C41">
        <v>-64.454660000000004</v>
      </c>
    </row>
    <row r="42" spans="1:3" x14ac:dyDescent="0.25">
      <c r="A42" t="s">
        <v>350</v>
      </c>
      <c r="B42">
        <v>-32.194989999999997</v>
      </c>
      <c r="C42">
        <v>-64.454599999999999</v>
      </c>
    </row>
    <row r="43" spans="1:3" x14ac:dyDescent="0.25">
      <c r="A43" t="s">
        <v>351</v>
      </c>
      <c r="B43">
        <v>-33.097810000000003</v>
      </c>
      <c r="C43">
        <v>-64.330129999999997</v>
      </c>
    </row>
    <row r="44" spans="1:3" x14ac:dyDescent="0.25">
      <c r="A44" t="s">
        <v>352</v>
      </c>
      <c r="B44">
        <v>-34.307540000000003</v>
      </c>
      <c r="C44">
        <v>-63.861980000000003</v>
      </c>
    </row>
    <row r="45" spans="1:3" x14ac:dyDescent="0.25">
      <c r="A45" t="s">
        <v>353</v>
      </c>
      <c r="B45">
        <v>-31.733409999999999</v>
      </c>
      <c r="C45">
        <v>-64.462199999999996</v>
      </c>
    </row>
    <row r="46" spans="1:3" x14ac:dyDescent="0.25">
      <c r="A46" t="s">
        <v>354</v>
      </c>
      <c r="B46">
        <v>-31.734660000000002</v>
      </c>
      <c r="C46">
        <v>-64.460279999999997</v>
      </c>
    </row>
    <row r="47" spans="1:3" x14ac:dyDescent="0.25">
      <c r="A47" t="s">
        <v>355</v>
      </c>
      <c r="B47">
        <v>-31.7377</v>
      </c>
      <c r="C47">
        <v>-64.452799999999996</v>
      </c>
    </row>
    <row r="48" spans="1:3" x14ac:dyDescent="0.25">
      <c r="A48" t="s">
        <v>356</v>
      </c>
      <c r="B48">
        <v>-31.731439999999999</v>
      </c>
      <c r="C48">
        <v>-64.449719999999999</v>
      </c>
    </row>
    <row r="49" spans="1:3" x14ac:dyDescent="0.25">
      <c r="A49" t="s">
        <v>357</v>
      </c>
      <c r="B49">
        <v>-31.644449999999999</v>
      </c>
      <c r="C49">
        <v>-64.441659999999999</v>
      </c>
    </row>
    <row r="50" spans="1:3" x14ac:dyDescent="0.25">
      <c r="A50" t="s">
        <v>358</v>
      </c>
      <c r="B50">
        <v>-32.217039999999997</v>
      </c>
      <c r="C50">
        <v>-64.329089999999994</v>
      </c>
    </row>
    <row r="51" spans="1:3" x14ac:dyDescent="0.25">
      <c r="A51" t="s">
        <v>359</v>
      </c>
      <c r="B51">
        <v>-34.070149999999998</v>
      </c>
      <c r="C51">
        <v>-63.930990000000001</v>
      </c>
    </row>
    <row r="52" spans="1:3" x14ac:dyDescent="0.25">
      <c r="A52" t="s">
        <v>360</v>
      </c>
      <c r="B52">
        <v>-34.493160000000003</v>
      </c>
      <c r="C52">
        <v>-63.683459999999997</v>
      </c>
    </row>
    <row r="53" spans="1:3" x14ac:dyDescent="0.25">
      <c r="A53" t="s">
        <v>361</v>
      </c>
      <c r="B53">
        <v>-31.65822</v>
      </c>
      <c r="C53">
        <v>-64.431730000000002</v>
      </c>
    </row>
    <row r="54" spans="1:3" x14ac:dyDescent="0.25">
      <c r="A54" t="s">
        <v>362</v>
      </c>
      <c r="B54">
        <v>-31.65954</v>
      </c>
      <c r="C54">
        <v>-64.430850000000007</v>
      </c>
    </row>
    <row r="55" spans="1:3" x14ac:dyDescent="0.25">
      <c r="A55" t="s">
        <v>363</v>
      </c>
      <c r="B55">
        <v>-31.65943</v>
      </c>
      <c r="C55">
        <v>-64.43074</v>
      </c>
    </row>
    <row r="56" spans="1:3" x14ac:dyDescent="0.25">
      <c r="A56" t="s">
        <v>364</v>
      </c>
      <c r="B56">
        <v>-31.66958</v>
      </c>
      <c r="C56">
        <v>-64.430530000000005</v>
      </c>
    </row>
    <row r="57" spans="1:3" x14ac:dyDescent="0.25">
      <c r="A57" t="s">
        <v>365</v>
      </c>
      <c r="B57">
        <v>-31.73498</v>
      </c>
      <c r="C57">
        <v>-64.4392</v>
      </c>
    </row>
    <row r="58" spans="1:3" x14ac:dyDescent="0.25">
      <c r="A58" t="s">
        <v>366</v>
      </c>
      <c r="B58">
        <v>-31.941880000000001</v>
      </c>
      <c r="C58">
        <v>-64.366349999999997</v>
      </c>
    </row>
    <row r="59" spans="1:3" x14ac:dyDescent="0.25">
      <c r="A59" t="s">
        <v>367</v>
      </c>
      <c r="B59">
        <v>-33.127000000000002</v>
      </c>
      <c r="C59">
        <v>-64.343279999999993</v>
      </c>
    </row>
    <row r="60" spans="1:3" x14ac:dyDescent="0.25">
      <c r="A60" t="s">
        <v>368</v>
      </c>
      <c r="B60">
        <v>-33.357590000000002</v>
      </c>
      <c r="C60">
        <v>-64.161289999999994</v>
      </c>
    </row>
    <row r="61" spans="1:3" x14ac:dyDescent="0.25">
      <c r="A61" t="s">
        <v>369</v>
      </c>
      <c r="B61">
        <v>-31.657409999999999</v>
      </c>
      <c r="C61">
        <v>-64.428759999999997</v>
      </c>
    </row>
    <row r="62" spans="1:3" x14ac:dyDescent="0.25">
      <c r="A62" t="s">
        <v>370</v>
      </c>
      <c r="B62">
        <v>-31.729330000000001</v>
      </c>
      <c r="C62">
        <v>-64.426169999999999</v>
      </c>
    </row>
    <row r="63" spans="1:3" x14ac:dyDescent="0.25">
      <c r="A63" t="s">
        <v>371</v>
      </c>
      <c r="B63">
        <v>-31.862670000000001</v>
      </c>
      <c r="C63">
        <v>-64.379859999999994</v>
      </c>
    </row>
    <row r="64" spans="1:3" x14ac:dyDescent="0.25">
      <c r="A64" t="s">
        <v>372</v>
      </c>
      <c r="B64">
        <v>-31.94397</v>
      </c>
      <c r="C64">
        <v>-64.364009999999993</v>
      </c>
    </row>
    <row r="65" spans="1:3" x14ac:dyDescent="0.25">
      <c r="A65" t="s">
        <v>373</v>
      </c>
      <c r="B65">
        <v>-32.02966</v>
      </c>
      <c r="C65">
        <v>-64.355549999999994</v>
      </c>
    </row>
    <row r="66" spans="1:3" x14ac:dyDescent="0.25">
      <c r="A66" t="s">
        <v>374</v>
      </c>
      <c r="B66">
        <v>-32.479210000000002</v>
      </c>
      <c r="C66">
        <v>-64.113919999999993</v>
      </c>
    </row>
    <row r="67" spans="1:3" x14ac:dyDescent="0.25">
      <c r="A67" t="s">
        <v>375</v>
      </c>
      <c r="B67">
        <v>-33.096670000000003</v>
      </c>
      <c r="C67">
        <v>-64.305199999999999</v>
      </c>
    </row>
    <row r="68" spans="1:3" x14ac:dyDescent="0.25">
      <c r="A68" t="s">
        <v>376</v>
      </c>
      <c r="B68">
        <v>-33.634819999999998</v>
      </c>
      <c r="C68">
        <v>-64.020910000000001</v>
      </c>
    </row>
    <row r="69" spans="1:3" x14ac:dyDescent="0.25">
      <c r="A69" t="s">
        <v>377</v>
      </c>
      <c r="B69">
        <v>-34.001930000000002</v>
      </c>
      <c r="C69">
        <v>-63.916809999999998</v>
      </c>
    </row>
    <row r="70" spans="1:3" x14ac:dyDescent="0.25">
      <c r="A70" t="s">
        <v>378</v>
      </c>
      <c r="B70">
        <v>-32.187159999999999</v>
      </c>
      <c r="C70">
        <v>-64.251980000000003</v>
      </c>
    </row>
    <row r="71" spans="1:3" x14ac:dyDescent="0.25">
      <c r="A71" t="s">
        <v>379</v>
      </c>
      <c r="B71">
        <v>-33.69876</v>
      </c>
      <c r="C71">
        <v>-63.969880000000003</v>
      </c>
    </row>
    <row r="72" spans="1:3" x14ac:dyDescent="0.25">
      <c r="A72" t="s">
        <v>380</v>
      </c>
      <c r="B72">
        <v>-31.753499999999999</v>
      </c>
      <c r="C72">
        <v>-64.365889999999993</v>
      </c>
    </row>
    <row r="73" spans="1:3" x14ac:dyDescent="0.25">
      <c r="A73" t="s">
        <v>381</v>
      </c>
      <c r="B73">
        <v>-32.478540000000002</v>
      </c>
      <c r="C73">
        <v>-64.113159999999993</v>
      </c>
    </row>
    <row r="74" spans="1:3" x14ac:dyDescent="0.25">
      <c r="A74" t="s">
        <v>382</v>
      </c>
      <c r="B74">
        <v>-33.124299999999998</v>
      </c>
      <c r="C74">
        <v>-64.340339999999998</v>
      </c>
    </row>
    <row r="75" spans="1:3" x14ac:dyDescent="0.25">
      <c r="A75" t="s">
        <v>383</v>
      </c>
      <c r="B75">
        <v>-33.698</v>
      </c>
      <c r="C75">
        <v>-63.968000000000004</v>
      </c>
    </row>
    <row r="76" spans="1:3" x14ac:dyDescent="0.25">
      <c r="A76" t="s">
        <v>384</v>
      </c>
      <c r="B76">
        <v>-31.831230000000001</v>
      </c>
      <c r="C76">
        <v>-64.271709999999999</v>
      </c>
    </row>
    <row r="77" spans="1:3" x14ac:dyDescent="0.25">
      <c r="A77" t="s">
        <v>385</v>
      </c>
      <c r="B77">
        <v>-31.90447</v>
      </c>
      <c r="C77">
        <v>-64.244879999999995</v>
      </c>
    </row>
    <row r="78" spans="1:3" x14ac:dyDescent="0.25">
      <c r="A78" t="s">
        <v>386</v>
      </c>
      <c r="B78">
        <v>-31.91891</v>
      </c>
      <c r="C78">
        <v>-64.233649999999997</v>
      </c>
    </row>
    <row r="79" spans="1:3" x14ac:dyDescent="0.25">
      <c r="A79" t="s">
        <v>387</v>
      </c>
      <c r="B79">
        <v>-32.17</v>
      </c>
      <c r="C79">
        <v>-64.134</v>
      </c>
    </row>
    <row r="80" spans="1:3" x14ac:dyDescent="0.25">
      <c r="A80" t="s">
        <v>388</v>
      </c>
      <c r="B80">
        <v>-32.17</v>
      </c>
      <c r="C80">
        <v>-64.134</v>
      </c>
    </row>
    <row r="81" spans="1:3" x14ac:dyDescent="0.25">
      <c r="A81" t="s">
        <v>389</v>
      </c>
      <c r="B81">
        <v>-32.300089999999997</v>
      </c>
      <c r="C81">
        <v>-64.103020000000001</v>
      </c>
    </row>
    <row r="82" spans="1:3" x14ac:dyDescent="0.25">
      <c r="A82" t="s">
        <v>390</v>
      </c>
      <c r="B82">
        <v>-33.110639999999997</v>
      </c>
      <c r="C82">
        <v>-64.297479999999993</v>
      </c>
    </row>
    <row r="83" spans="1:3" x14ac:dyDescent="0.25">
      <c r="A83" t="s">
        <v>391</v>
      </c>
      <c r="B83">
        <v>-31.702549999999999</v>
      </c>
      <c r="C83">
        <v>-64.303129999999996</v>
      </c>
    </row>
    <row r="84" spans="1:3" x14ac:dyDescent="0.25">
      <c r="A84" t="s">
        <v>392</v>
      </c>
      <c r="B84">
        <v>-31.91816</v>
      </c>
      <c r="C84">
        <v>-64.210470000000001</v>
      </c>
    </row>
    <row r="85" spans="1:3" x14ac:dyDescent="0.25">
      <c r="A85" t="s">
        <v>393</v>
      </c>
      <c r="B85">
        <v>-31.92933</v>
      </c>
      <c r="C85">
        <v>-64.215540000000004</v>
      </c>
    </row>
    <row r="86" spans="1:3" x14ac:dyDescent="0.25">
      <c r="A86" t="s">
        <v>394</v>
      </c>
      <c r="B86">
        <v>-32.028709999999997</v>
      </c>
      <c r="C86">
        <v>-64.189930000000004</v>
      </c>
    </row>
    <row r="87" spans="1:3" x14ac:dyDescent="0.25">
      <c r="A87" t="s">
        <v>395</v>
      </c>
      <c r="B87">
        <v>-32.169499999999999</v>
      </c>
      <c r="C87">
        <v>-64.12809</v>
      </c>
    </row>
    <row r="88" spans="1:3" x14ac:dyDescent="0.25">
      <c r="A88" t="s">
        <v>396</v>
      </c>
      <c r="B88">
        <v>-32.205370000000002</v>
      </c>
      <c r="C88">
        <v>-64.113640000000004</v>
      </c>
    </row>
    <row r="89" spans="1:3" x14ac:dyDescent="0.25">
      <c r="A89" t="s">
        <v>397</v>
      </c>
      <c r="B89">
        <v>-32.478369999999998</v>
      </c>
      <c r="C89">
        <v>-64.113069999999993</v>
      </c>
    </row>
    <row r="90" spans="1:3" x14ac:dyDescent="0.25">
      <c r="A90" t="s">
        <v>398</v>
      </c>
      <c r="B90">
        <v>-32.478479999999998</v>
      </c>
      <c r="C90">
        <v>-64.113010000000003</v>
      </c>
    </row>
    <row r="91" spans="1:3" x14ac:dyDescent="0.25">
      <c r="A91" t="s">
        <v>399</v>
      </c>
      <c r="B91">
        <v>-33.122</v>
      </c>
      <c r="C91">
        <v>-64.337000000000003</v>
      </c>
    </row>
    <row r="92" spans="1:3" x14ac:dyDescent="0.25">
      <c r="A92" t="s">
        <v>400</v>
      </c>
      <c r="B92">
        <v>-32.18</v>
      </c>
      <c r="C92">
        <v>-64.113</v>
      </c>
    </row>
    <row r="93" spans="1:3" x14ac:dyDescent="0.25">
      <c r="A93" t="s">
        <v>401</v>
      </c>
      <c r="B93">
        <v>-32.172029999999999</v>
      </c>
      <c r="C93">
        <v>-64.111969999999999</v>
      </c>
    </row>
    <row r="94" spans="1:3" x14ac:dyDescent="0.25">
      <c r="A94" t="s">
        <v>402</v>
      </c>
      <c r="B94">
        <v>-32.325000000000003</v>
      </c>
      <c r="C94">
        <v>-64.040000000000006</v>
      </c>
    </row>
    <row r="95" spans="1:3" x14ac:dyDescent="0.25">
      <c r="A95" t="s">
        <v>403</v>
      </c>
      <c r="B95">
        <v>-33.276870000000002</v>
      </c>
      <c r="C95">
        <v>-63.963059999999999</v>
      </c>
    </row>
    <row r="96" spans="1:3" x14ac:dyDescent="0.25">
      <c r="A96" t="s">
        <v>404</v>
      </c>
      <c r="B96">
        <v>-31.91986</v>
      </c>
      <c r="C96">
        <v>-64.052310000000006</v>
      </c>
    </row>
    <row r="97" spans="1:3" x14ac:dyDescent="0.25">
      <c r="A97" t="s">
        <v>405</v>
      </c>
      <c r="B97">
        <v>-32.704590000000003</v>
      </c>
      <c r="C97">
        <v>-63.861280000000001</v>
      </c>
    </row>
    <row r="98" spans="1:3" x14ac:dyDescent="0.25">
      <c r="A98" t="s">
        <v>406</v>
      </c>
      <c r="B98">
        <v>-33.636629999999997</v>
      </c>
      <c r="C98">
        <v>-63.768900000000002</v>
      </c>
    </row>
    <row r="99" spans="1:3" x14ac:dyDescent="0.25">
      <c r="A99" t="s">
        <v>407</v>
      </c>
      <c r="B99">
        <v>-32.230589999999999</v>
      </c>
      <c r="C99">
        <v>-63.993780000000001</v>
      </c>
    </row>
    <row r="100" spans="1:3" x14ac:dyDescent="0.25">
      <c r="A100" t="s">
        <v>408</v>
      </c>
      <c r="B100">
        <v>-32.376379999999997</v>
      </c>
      <c r="C100">
        <v>-63.943919999999999</v>
      </c>
    </row>
    <row r="101" spans="1:3" x14ac:dyDescent="0.25">
      <c r="A101" t="s">
        <v>409</v>
      </c>
      <c r="B101">
        <v>-33.653280000000002</v>
      </c>
      <c r="C101">
        <v>-63.733370000000001</v>
      </c>
    </row>
    <row r="102" spans="1:3" x14ac:dyDescent="0.25">
      <c r="A102" t="s">
        <v>410</v>
      </c>
      <c r="B102">
        <v>-31.643730000000001</v>
      </c>
      <c r="C102">
        <v>-63.89931</v>
      </c>
    </row>
    <row r="103" spans="1:3" x14ac:dyDescent="0.25">
      <c r="A103" t="s">
        <v>411</v>
      </c>
      <c r="B103">
        <v>-31.650490000000001</v>
      </c>
      <c r="C103">
        <v>-63.898809999999997</v>
      </c>
    </row>
    <row r="104" spans="1:3" x14ac:dyDescent="0.25">
      <c r="A104" t="s">
        <v>412</v>
      </c>
      <c r="B104">
        <v>-32.699669999999998</v>
      </c>
      <c r="C104">
        <v>-63.70966</v>
      </c>
    </row>
    <row r="105" spans="1:3" x14ac:dyDescent="0.25">
      <c r="A105" t="s">
        <v>413</v>
      </c>
      <c r="B105">
        <v>-33.350020000000001</v>
      </c>
      <c r="C105">
        <v>-63.715690000000002</v>
      </c>
    </row>
    <row r="106" spans="1:3" x14ac:dyDescent="0.25">
      <c r="A106" t="s">
        <v>414</v>
      </c>
      <c r="B106">
        <v>-34.133560000000003</v>
      </c>
      <c r="C106">
        <v>-63.396509999999999</v>
      </c>
    </row>
    <row r="107" spans="1:3" x14ac:dyDescent="0.25">
      <c r="A107" t="s">
        <v>415</v>
      </c>
      <c r="B107">
        <v>-34.133679999999998</v>
      </c>
      <c r="C107">
        <v>-63.3964</v>
      </c>
    </row>
    <row r="108" spans="1:3" x14ac:dyDescent="0.25">
      <c r="A108" t="s">
        <v>416</v>
      </c>
      <c r="B108">
        <v>-31.65297</v>
      </c>
      <c r="C108">
        <v>-63.790430000000001</v>
      </c>
    </row>
    <row r="109" spans="1:3" x14ac:dyDescent="0.25">
      <c r="A109" t="s">
        <v>417</v>
      </c>
      <c r="B109">
        <v>-31.645869999999999</v>
      </c>
      <c r="C109">
        <v>-63.759070000000001</v>
      </c>
    </row>
    <row r="110" spans="1:3" x14ac:dyDescent="0.25">
      <c r="A110" t="s">
        <v>418</v>
      </c>
      <c r="B110">
        <v>-34.011650000000003</v>
      </c>
      <c r="C110">
        <v>-63.440689999999996</v>
      </c>
    </row>
    <row r="111" spans="1:3" x14ac:dyDescent="0.25">
      <c r="A111" t="s">
        <v>419</v>
      </c>
      <c r="B111">
        <v>-31.91179</v>
      </c>
      <c r="C111">
        <v>-63.678469999999997</v>
      </c>
    </row>
    <row r="112" spans="1:3" x14ac:dyDescent="0.25">
      <c r="A112" t="s">
        <v>420</v>
      </c>
      <c r="B112">
        <v>-32.435000000000002</v>
      </c>
      <c r="C112">
        <v>-63.722000000000001</v>
      </c>
    </row>
    <row r="113" spans="1:3" x14ac:dyDescent="0.25">
      <c r="A113" t="s">
        <v>421</v>
      </c>
      <c r="B113">
        <v>-32.610340000000001</v>
      </c>
      <c r="C113">
        <v>-63.57687</v>
      </c>
    </row>
    <row r="114" spans="1:3" x14ac:dyDescent="0.25">
      <c r="A114" t="s">
        <v>422</v>
      </c>
      <c r="B114">
        <v>-33.903700000000001</v>
      </c>
      <c r="C114">
        <v>-63.486170000000001</v>
      </c>
    </row>
    <row r="115" spans="1:3" x14ac:dyDescent="0.25">
      <c r="A115" t="s">
        <v>423</v>
      </c>
      <c r="B115">
        <v>-33.20335</v>
      </c>
      <c r="C115">
        <v>-63.396000000000001</v>
      </c>
    </row>
    <row r="116" spans="1:3" x14ac:dyDescent="0.25">
      <c r="A116" t="s">
        <v>424</v>
      </c>
      <c r="B116">
        <v>-33.07761</v>
      </c>
      <c r="C116">
        <v>-63.279170000000001</v>
      </c>
    </row>
    <row r="117" spans="1:3" x14ac:dyDescent="0.25">
      <c r="A117" t="s">
        <v>425</v>
      </c>
      <c r="B117">
        <v>-31.647410000000001</v>
      </c>
      <c r="C117">
        <v>-63.35642</v>
      </c>
    </row>
    <row r="118" spans="1:3" x14ac:dyDescent="0.25">
      <c r="A118" t="s">
        <v>426</v>
      </c>
      <c r="B118">
        <v>-31.64752</v>
      </c>
      <c r="C118">
        <v>-63.356400000000001</v>
      </c>
    </row>
    <row r="119" spans="1:3" x14ac:dyDescent="0.25">
      <c r="A119" t="s">
        <v>427</v>
      </c>
      <c r="B119">
        <v>-31.861660000000001</v>
      </c>
      <c r="C119">
        <v>-63.278370000000002</v>
      </c>
    </row>
    <row r="120" spans="1:3" x14ac:dyDescent="0.25">
      <c r="A120" t="s">
        <v>428</v>
      </c>
      <c r="B120">
        <v>-31.861059999999998</v>
      </c>
      <c r="C120">
        <v>-63.260019999999997</v>
      </c>
    </row>
    <row r="121" spans="1:3" x14ac:dyDescent="0.25">
      <c r="A121" t="s">
        <v>429</v>
      </c>
      <c r="B121">
        <v>-32.048369999999998</v>
      </c>
      <c r="C121">
        <v>-63.20017</v>
      </c>
    </row>
    <row r="122" spans="1:3" x14ac:dyDescent="0.25">
      <c r="A122" t="s">
        <v>430</v>
      </c>
      <c r="B122">
        <v>-32.387520000000002</v>
      </c>
      <c r="C122">
        <v>-63.248100000000001</v>
      </c>
    </row>
    <row r="123" spans="1:3" x14ac:dyDescent="0.25">
      <c r="A123" t="s">
        <v>431</v>
      </c>
      <c r="B123">
        <v>-32.42212</v>
      </c>
      <c r="C123">
        <v>-63.266120000000001</v>
      </c>
    </row>
    <row r="124" spans="1:3" x14ac:dyDescent="0.25">
      <c r="A124" t="s">
        <v>432</v>
      </c>
      <c r="B124">
        <v>-32.422060000000002</v>
      </c>
      <c r="C124">
        <v>-63.265979999999999</v>
      </c>
    </row>
    <row r="125" spans="1:3" x14ac:dyDescent="0.25">
      <c r="A125" t="s">
        <v>433</v>
      </c>
      <c r="B125">
        <v>-32.458309999999997</v>
      </c>
      <c r="C125">
        <v>-63.246989999999997</v>
      </c>
    </row>
    <row r="126" spans="1:3" x14ac:dyDescent="0.25">
      <c r="A126" t="s">
        <v>434</v>
      </c>
      <c r="B126">
        <v>-34.172600000000003</v>
      </c>
      <c r="C126">
        <v>-63.151739999999997</v>
      </c>
    </row>
    <row r="127" spans="1:3" x14ac:dyDescent="0.25">
      <c r="A127" t="s">
        <v>435</v>
      </c>
      <c r="B127">
        <v>-31.650559999999999</v>
      </c>
      <c r="C127">
        <v>-63.345269999999999</v>
      </c>
    </row>
    <row r="128" spans="1:3" x14ac:dyDescent="0.25">
      <c r="A128" t="s">
        <v>436</v>
      </c>
      <c r="B128">
        <v>-31.647819999999999</v>
      </c>
      <c r="C128">
        <v>-63.327869999999997</v>
      </c>
    </row>
    <row r="129" spans="1:3" x14ac:dyDescent="0.25">
      <c r="A129" t="s">
        <v>437</v>
      </c>
      <c r="B129">
        <v>-31.82235</v>
      </c>
      <c r="C129">
        <v>-63.240380000000002</v>
      </c>
    </row>
    <row r="130" spans="1:3" x14ac:dyDescent="0.25">
      <c r="A130" t="s">
        <v>438</v>
      </c>
      <c r="B130">
        <v>-32.393889999999999</v>
      </c>
      <c r="C130">
        <v>-63.248930000000001</v>
      </c>
    </row>
    <row r="131" spans="1:3" x14ac:dyDescent="0.25">
      <c r="A131" t="s">
        <v>439</v>
      </c>
      <c r="B131">
        <v>-33.932369999999999</v>
      </c>
      <c r="C131">
        <v>-63.109180000000002</v>
      </c>
    </row>
    <row r="132" spans="1:3" x14ac:dyDescent="0.25">
      <c r="A132" t="s">
        <v>440</v>
      </c>
      <c r="B132">
        <v>-32.130659999999999</v>
      </c>
      <c r="C132">
        <v>-63.026470000000003</v>
      </c>
    </row>
    <row r="133" spans="1:3" x14ac:dyDescent="0.25">
      <c r="A133" t="s">
        <v>441</v>
      </c>
      <c r="B133">
        <v>-33.833579999999998</v>
      </c>
      <c r="C133">
        <v>-63.070270000000001</v>
      </c>
    </row>
    <row r="134" spans="1:3" x14ac:dyDescent="0.25">
      <c r="A134" t="s">
        <v>442</v>
      </c>
      <c r="B134">
        <v>-31.66675</v>
      </c>
      <c r="C134">
        <v>-63.213329999999999</v>
      </c>
    </row>
    <row r="135" spans="1:3" x14ac:dyDescent="0.25">
      <c r="A135" t="s">
        <v>443</v>
      </c>
      <c r="B135">
        <v>-31.952660000000002</v>
      </c>
      <c r="C135">
        <v>-62.95919</v>
      </c>
    </row>
    <row r="136" spans="1:3" x14ac:dyDescent="0.25">
      <c r="A136" t="s">
        <v>444</v>
      </c>
      <c r="B136">
        <v>-31.964849999999998</v>
      </c>
      <c r="C136">
        <v>-62.95581</v>
      </c>
    </row>
    <row r="137" spans="1:3" x14ac:dyDescent="0.25">
      <c r="A137" t="s">
        <v>445</v>
      </c>
      <c r="B137">
        <v>-32.723610000000001</v>
      </c>
      <c r="C137">
        <v>-62.90354</v>
      </c>
    </row>
    <row r="138" spans="1:3" x14ac:dyDescent="0.25">
      <c r="A138" t="s">
        <v>446</v>
      </c>
      <c r="B138">
        <v>-32.8949</v>
      </c>
      <c r="C138">
        <v>-62.793500000000002</v>
      </c>
    </row>
    <row r="139" spans="1:3" x14ac:dyDescent="0.25">
      <c r="A139" t="s">
        <v>447</v>
      </c>
      <c r="B139">
        <v>-31.66367</v>
      </c>
      <c r="C139">
        <v>-63.05339</v>
      </c>
    </row>
    <row r="140" spans="1:3" x14ac:dyDescent="0.25">
      <c r="A140" t="s">
        <v>448</v>
      </c>
      <c r="B140">
        <v>-31.664739999999998</v>
      </c>
      <c r="C140">
        <v>-63.053620000000002</v>
      </c>
    </row>
    <row r="141" spans="1:3" x14ac:dyDescent="0.25">
      <c r="A141" t="s">
        <v>449</v>
      </c>
      <c r="B141">
        <v>-31.635760000000001</v>
      </c>
      <c r="C141">
        <v>-62.993160000000003</v>
      </c>
    </row>
    <row r="142" spans="1:3" x14ac:dyDescent="0.25">
      <c r="A142" t="s">
        <v>450</v>
      </c>
      <c r="B142">
        <v>-32.591749999999998</v>
      </c>
      <c r="C142">
        <v>-62.836840000000002</v>
      </c>
    </row>
    <row r="143" spans="1:3" x14ac:dyDescent="0.25">
      <c r="A143" t="s">
        <v>451</v>
      </c>
      <c r="B143">
        <v>-32.976190000000003</v>
      </c>
      <c r="C143">
        <v>-62.639949999999999</v>
      </c>
    </row>
    <row r="144" spans="1:3" x14ac:dyDescent="0.25">
      <c r="A144" t="s">
        <v>452</v>
      </c>
      <c r="B144">
        <v>-33.311349999999997</v>
      </c>
      <c r="C144">
        <v>-62.59395</v>
      </c>
    </row>
    <row r="145" spans="1:3" x14ac:dyDescent="0.25">
      <c r="A145" t="s">
        <v>453</v>
      </c>
      <c r="B145">
        <v>-34.27402</v>
      </c>
      <c r="C145">
        <v>-62.71848</v>
      </c>
    </row>
    <row r="146" spans="1:3" x14ac:dyDescent="0.25">
      <c r="A146" t="s">
        <v>454</v>
      </c>
      <c r="B146">
        <v>-34.274430000000002</v>
      </c>
      <c r="C146">
        <v>-62.718299999999999</v>
      </c>
    </row>
    <row r="147" spans="1:3" x14ac:dyDescent="0.25">
      <c r="A147" t="s">
        <v>455</v>
      </c>
      <c r="B147">
        <v>-32.890099999999997</v>
      </c>
      <c r="C147">
        <v>-62.680160000000001</v>
      </c>
    </row>
    <row r="148" spans="1:3" x14ac:dyDescent="0.25">
      <c r="A148" t="s">
        <v>456</v>
      </c>
      <c r="B148">
        <v>-32.89</v>
      </c>
      <c r="C148">
        <v>-62.677</v>
      </c>
    </row>
    <row r="149" spans="1:3" x14ac:dyDescent="0.25">
      <c r="A149" t="s">
        <v>457</v>
      </c>
      <c r="B149">
        <v>-32.916429999999998</v>
      </c>
      <c r="C149">
        <v>-62.669759999999997</v>
      </c>
    </row>
    <row r="150" spans="1:3" x14ac:dyDescent="0.25">
      <c r="A150" t="s">
        <v>458</v>
      </c>
      <c r="B150">
        <v>-33.630769999999998</v>
      </c>
      <c r="C150">
        <v>-62.65502</v>
      </c>
    </row>
    <row r="151" spans="1:3" x14ac:dyDescent="0.25">
      <c r="A151" t="s">
        <v>459</v>
      </c>
      <c r="B151">
        <v>-34.274039999999999</v>
      </c>
      <c r="C151">
        <v>-62.71837</v>
      </c>
    </row>
    <row r="152" spans="1:3" x14ac:dyDescent="0.25">
      <c r="A152" t="s">
        <v>460</v>
      </c>
      <c r="B152">
        <v>-31.6342</v>
      </c>
      <c r="C152">
        <v>-62.990499999999997</v>
      </c>
    </row>
    <row r="153" spans="1:3" x14ac:dyDescent="0.25">
      <c r="A153" t="s">
        <v>461</v>
      </c>
      <c r="B153">
        <v>-32.943309999999997</v>
      </c>
      <c r="C153">
        <v>-62.641669999999998</v>
      </c>
    </row>
    <row r="154" spans="1:3" x14ac:dyDescent="0.25">
      <c r="A154" t="s">
        <v>462</v>
      </c>
      <c r="B154">
        <v>-33.375120000000003</v>
      </c>
      <c r="C154">
        <v>-62.542879999999997</v>
      </c>
    </row>
    <row r="155" spans="1:3" x14ac:dyDescent="0.25">
      <c r="A155" t="s">
        <v>463</v>
      </c>
      <c r="B155">
        <v>-33.599640000000001</v>
      </c>
      <c r="C155">
        <v>-62.630279999999999</v>
      </c>
    </row>
    <row r="156" spans="1:3" x14ac:dyDescent="0.25">
      <c r="A156" t="s">
        <v>464</v>
      </c>
      <c r="B156">
        <v>-34.274050000000003</v>
      </c>
      <c r="C156">
        <v>-62.718269999999997</v>
      </c>
    </row>
    <row r="157" spans="1:3" x14ac:dyDescent="0.25">
      <c r="A157" t="s">
        <v>465</v>
      </c>
      <c r="B157">
        <v>-34.274099999999997</v>
      </c>
      <c r="C157">
        <v>-62.718249999999998</v>
      </c>
    </row>
    <row r="158" spans="1:3" x14ac:dyDescent="0.25">
      <c r="A158" t="s">
        <v>466</v>
      </c>
      <c r="B158">
        <v>-32.622999999999998</v>
      </c>
      <c r="C158">
        <v>-62.698999999999998</v>
      </c>
    </row>
    <row r="159" spans="1:3" x14ac:dyDescent="0.25">
      <c r="A159" t="s">
        <v>467</v>
      </c>
      <c r="B159">
        <v>-34.276780000000002</v>
      </c>
      <c r="C159">
        <v>-62.709609999999998</v>
      </c>
    </row>
    <row r="160" spans="1:3" x14ac:dyDescent="0.25">
      <c r="A160" t="s">
        <v>468</v>
      </c>
      <c r="B160">
        <v>-31.814900000000002</v>
      </c>
      <c r="C160">
        <v>-62.667909999999999</v>
      </c>
    </row>
    <row r="161" spans="1:3" x14ac:dyDescent="0.25">
      <c r="A161" t="s">
        <v>469</v>
      </c>
      <c r="B161">
        <v>-31.814910000000001</v>
      </c>
      <c r="C161">
        <v>-62.667349999999999</v>
      </c>
    </row>
    <row r="162" spans="1:3" x14ac:dyDescent="0.25">
      <c r="A162" t="s">
        <v>470</v>
      </c>
      <c r="B162">
        <v>-31.80152</v>
      </c>
      <c r="C162">
        <v>-62.61994</v>
      </c>
    </row>
    <row r="163" spans="1:3" x14ac:dyDescent="0.25">
      <c r="A163" t="s">
        <v>471</v>
      </c>
      <c r="B163">
        <v>-32.719670000000001</v>
      </c>
      <c r="C163">
        <v>-62.520200000000003</v>
      </c>
    </row>
    <row r="164" spans="1:3" x14ac:dyDescent="0.25">
      <c r="A164" t="s">
        <v>472</v>
      </c>
      <c r="B164">
        <v>-32.877600000000001</v>
      </c>
      <c r="C164">
        <v>-62.545009999999998</v>
      </c>
    </row>
    <row r="165" spans="1:3" x14ac:dyDescent="0.25">
      <c r="A165" t="s">
        <v>473</v>
      </c>
      <c r="B165">
        <v>-31.80311</v>
      </c>
      <c r="C165">
        <v>-62.613660000000003</v>
      </c>
    </row>
    <row r="166" spans="1:3" x14ac:dyDescent="0.25">
      <c r="A166" t="s">
        <v>474</v>
      </c>
      <c r="B166">
        <v>-31.806000000000001</v>
      </c>
      <c r="C166">
        <v>-62.613</v>
      </c>
    </row>
    <row r="167" spans="1:3" x14ac:dyDescent="0.25">
      <c r="A167" t="s">
        <v>475</v>
      </c>
      <c r="B167">
        <v>-32.632089999999998</v>
      </c>
      <c r="C167">
        <v>-62.476559999999999</v>
      </c>
    </row>
    <row r="168" spans="1:3" x14ac:dyDescent="0.25">
      <c r="A168" t="s">
        <v>476</v>
      </c>
      <c r="B168">
        <v>-33.239420000000003</v>
      </c>
      <c r="C168">
        <v>-62.402900000000002</v>
      </c>
    </row>
    <row r="169" spans="1:3" x14ac:dyDescent="0.25">
      <c r="A169" t="s">
        <v>477</v>
      </c>
      <c r="B169">
        <v>-33.238120000000002</v>
      </c>
      <c r="C169">
        <v>-62.401870000000002</v>
      </c>
    </row>
    <row r="170" spans="1:3" x14ac:dyDescent="0.25">
      <c r="A170" t="s">
        <v>478</v>
      </c>
      <c r="B170">
        <v>-33.468260000000001</v>
      </c>
      <c r="C170">
        <v>-62.31841</v>
      </c>
    </row>
    <row r="171" spans="1:3" x14ac:dyDescent="0.25">
      <c r="A171" t="s">
        <v>479</v>
      </c>
      <c r="B171">
        <v>-31.96781</v>
      </c>
      <c r="C171">
        <v>-62.304850000000002</v>
      </c>
    </row>
    <row r="172" spans="1:3" x14ac:dyDescent="0.25">
      <c r="A172" t="s">
        <v>480</v>
      </c>
      <c r="B172">
        <v>-34.260039999999996</v>
      </c>
      <c r="C172">
        <v>-62.482170000000004</v>
      </c>
    </row>
    <row r="173" spans="1:3" x14ac:dyDescent="0.25">
      <c r="A173" t="s">
        <v>481</v>
      </c>
      <c r="B173">
        <v>-32.37603</v>
      </c>
      <c r="C173">
        <v>-62.303269999999998</v>
      </c>
    </row>
    <row r="174" spans="1:3" x14ac:dyDescent="0.25">
      <c r="A174" t="s">
        <v>482</v>
      </c>
      <c r="B174">
        <v>-32.488869999999999</v>
      </c>
      <c r="C174">
        <v>-62.296729999999997</v>
      </c>
    </row>
    <row r="175" spans="1:3" x14ac:dyDescent="0.25">
      <c r="A175" t="s">
        <v>483</v>
      </c>
      <c r="B175">
        <v>-32.618690000000001</v>
      </c>
      <c r="C175">
        <v>-62.314320000000002</v>
      </c>
    </row>
    <row r="176" spans="1:3" x14ac:dyDescent="0.25">
      <c r="A176" t="s">
        <v>484</v>
      </c>
      <c r="B176">
        <v>-31.966850000000001</v>
      </c>
      <c r="C176">
        <v>-62.304079999999999</v>
      </c>
    </row>
    <row r="177" spans="1:3" x14ac:dyDescent="0.25">
      <c r="A177" t="s">
        <v>485</v>
      </c>
      <c r="B177">
        <v>-32.641620000000003</v>
      </c>
      <c r="C177">
        <v>-62.305889999999998</v>
      </c>
    </row>
    <row r="178" spans="1:3" x14ac:dyDescent="0.25">
      <c r="A178" t="s">
        <v>486</v>
      </c>
      <c r="B178">
        <v>-33.873519999999999</v>
      </c>
      <c r="C178">
        <v>-62.178370000000001</v>
      </c>
    </row>
    <row r="179" spans="1:3" x14ac:dyDescent="0.25">
      <c r="A179" t="s">
        <v>487</v>
      </c>
      <c r="B179">
        <v>-32.70973</v>
      </c>
      <c r="C179">
        <v>-62.264380000000003</v>
      </c>
    </row>
    <row r="180" spans="1:3" x14ac:dyDescent="0.25">
      <c r="A180" t="s">
        <v>488</v>
      </c>
      <c r="B180">
        <v>-32.83925</v>
      </c>
      <c r="C180">
        <v>-62.261899999999997</v>
      </c>
    </row>
    <row r="181" spans="1:3" x14ac:dyDescent="0.25">
      <c r="A181" t="s">
        <v>489</v>
      </c>
      <c r="B181">
        <v>-33.289560000000002</v>
      </c>
      <c r="C181">
        <v>-62.187759999999997</v>
      </c>
    </row>
    <row r="182" spans="1:3" x14ac:dyDescent="0.25">
      <c r="A182" t="s">
        <v>490</v>
      </c>
      <c r="B182">
        <v>-34.185079999999999</v>
      </c>
      <c r="C182">
        <v>-62.310189999999999</v>
      </c>
    </row>
    <row r="183" spans="1:3" x14ac:dyDescent="0.25">
      <c r="A183" t="s">
        <v>491</v>
      </c>
      <c r="B183">
        <v>-34.226100000000002</v>
      </c>
      <c r="C183">
        <v>-62.35783</v>
      </c>
    </row>
    <row r="184" spans="1:3" x14ac:dyDescent="0.25">
      <c r="A184" t="s">
        <v>492</v>
      </c>
      <c r="B184">
        <v>-34.266150000000003</v>
      </c>
      <c r="C184">
        <v>-62.325629999999997</v>
      </c>
    </row>
    <row r="185" spans="1:3" x14ac:dyDescent="0.25">
      <c r="A185" t="s">
        <v>493</v>
      </c>
      <c r="B185">
        <v>-34.266469999999998</v>
      </c>
      <c r="C185">
        <v>-62.32347</v>
      </c>
    </row>
    <row r="186" spans="1:3" x14ac:dyDescent="0.25">
      <c r="A186" t="s">
        <v>494</v>
      </c>
      <c r="B186">
        <v>-34.266770000000001</v>
      </c>
      <c r="C186">
        <v>-62.323039999999999</v>
      </c>
    </row>
    <row r="187" spans="1:3" x14ac:dyDescent="0.25">
      <c r="A187" t="s">
        <v>495</v>
      </c>
      <c r="B187">
        <v>-32.692</v>
      </c>
      <c r="C187">
        <v>-62.113</v>
      </c>
    </row>
    <row r="188" spans="1:3" x14ac:dyDescent="0.25">
      <c r="A188" t="s">
        <v>496</v>
      </c>
      <c r="B188">
        <v>-34.575000000000003</v>
      </c>
      <c r="C188">
        <v>-61.9833</v>
      </c>
    </row>
    <row r="189" spans="1:3" x14ac:dyDescent="0.25">
      <c r="A189" t="s">
        <v>497</v>
      </c>
      <c r="B189">
        <v>-32.360599999999998</v>
      </c>
      <c r="C189">
        <v>-61.938560000000003</v>
      </c>
    </row>
    <row r="190" spans="1:3" x14ac:dyDescent="0.25">
      <c r="A190" t="s">
        <v>498</v>
      </c>
      <c r="B190">
        <v>-32.265720000000002</v>
      </c>
      <c r="C190">
        <v>-61.901049999999998</v>
      </c>
    </row>
    <row r="191" spans="1:3" x14ac:dyDescent="0.25">
      <c r="A191" t="s">
        <v>499</v>
      </c>
      <c r="B191">
        <v>-32.265700000000002</v>
      </c>
      <c r="C191">
        <v>-61.901020000000003</v>
      </c>
    </row>
    <row r="192" spans="1:3" x14ac:dyDescent="0.25">
      <c r="A192" t="s">
        <v>500</v>
      </c>
      <c r="B192">
        <v>-32.807470000000002</v>
      </c>
      <c r="C192">
        <v>-62.140120000000003</v>
      </c>
    </row>
    <row r="193" spans="1:3" x14ac:dyDescent="0.25">
      <c r="A193" t="s">
        <v>501</v>
      </c>
      <c r="B193">
        <v>-33.755000000000003</v>
      </c>
      <c r="C193">
        <v>-61.97</v>
      </c>
    </row>
    <row r="194" spans="1:3" x14ac:dyDescent="0.25">
      <c r="A194" t="s">
        <v>502</v>
      </c>
      <c r="B194">
        <v>-33.747999999999998</v>
      </c>
      <c r="C194">
        <v>-61.967550000000003</v>
      </c>
    </row>
    <row r="195" spans="1:3" x14ac:dyDescent="0.25">
      <c r="A195" t="s">
        <v>503</v>
      </c>
      <c r="B195">
        <v>-33.984090000000002</v>
      </c>
      <c r="C195">
        <v>-62.020659999999999</v>
      </c>
    </row>
    <row r="196" spans="1:3" x14ac:dyDescent="0.25">
      <c r="A196" t="s">
        <v>504</v>
      </c>
      <c r="B196">
        <v>-32.37753</v>
      </c>
      <c r="C196">
        <v>-61.927570000000003</v>
      </c>
    </row>
    <row r="197" spans="1:3" x14ac:dyDescent="0.25">
      <c r="A197" t="s">
        <v>505</v>
      </c>
      <c r="B197">
        <v>-32.378790000000002</v>
      </c>
      <c r="C197">
        <v>-61.926659999999998</v>
      </c>
    </row>
    <row r="198" spans="1:3" x14ac:dyDescent="0.25">
      <c r="A198" t="s">
        <v>506</v>
      </c>
      <c r="B198">
        <v>-33.418930000000003</v>
      </c>
      <c r="C198">
        <v>-61.992139999999999</v>
      </c>
    </row>
    <row r="199" spans="1:3" x14ac:dyDescent="0.25">
      <c r="A199" t="s">
        <v>507</v>
      </c>
      <c r="B199">
        <v>-34.326259999999998</v>
      </c>
      <c r="C199">
        <v>-62.052750000000003</v>
      </c>
    </row>
    <row r="200" spans="1:3" x14ac:dyDescent="0.25">
      <c r="A200" t="s">
        <v>508</v>
      </c>
      <c r="B200">
        <v>-34.324849999999998</v>
      </c>
      <c r="C200">
        <v>-62.052669999999999</v>
      </c>
    </row>
    <row r="201" spans="1:3" x14ac:dyDescent="0.25">
      <c r="A201" t="s">
        <v>509</v>
      </c>
      <c r="B201">
        <v>-32.379620000000003</v>
      </c>
      <c r="C201">
        <v>-61.920349999999999</v>
      </c>
    </row>
    <row r="202" spans="1:3" x14ac:dyDescent="0.25">
      <c r="A202" t="s">
        <v>510</v>
      </c>
      <c r="B202">
        <v>-32.43844</v>
      </c>
      <c r="C202">
        <v>-61.929630000000003</v>
      </c>
    </row>
    <row r="203" spans="1:3" x14ac:dyDescent="0.25">
      <c r="A203" t="s">
        <v>511</v>
      </c>
      <c r="B203">
        <v>-32.981299999999997</v>
      </c>
      <c r="C203">
        <v>-62.028939999999999</v>
      </c>
    </row>
    <row r="204" spans="1:3" x14ac:dyDescent="0.25">
      <c r="A204" t="s">
        <v>512</v>
      </c>
      <c r="B204">
        <v>-33.182479999999998</v>
      </c>
      <c r="C204">
        <v>-61.95655</v>
      </c>
    </row>
    <row r="205" spans="1:3" x14ac:dyDescent="0.25">
      <c r="A205" t="s">
        <v>513</v>
      </c>
      <c r="B205">
        <v>-33.181849999999997</v>
      </c>
      <c r="C205">
        <v>-61.955590000000001</v>
      </c>
    </row>
    <row r="206" spans="1:3" x14ac:dyDescent="0.25">
      <c r="A206" t="s">
        <v>514</v>
      </c>
      <c r="B206">
        <v>-33.616579999999999</v>
      </c>
      <c r="C206">
        <v>-61.877899999999997</v>
      </c>
    </row>
    <row r="207" spans="1:3" x14ac:dyDescent="0.25">
      <c r="A207" t="s">
        <v>515</v>
      </c>
      <c r="B207">
        <v>-33.177999999999997</v>
      </c>
      <c r="C207">
        <v>-61.915999999999997</v>
      </c>
    </row>
    <row r="208" spans="1:3" x14ac:dyDescent="0.25">
      <c r="A208" t="s">
        <v>516</v>
      </c>
      <c r="B208">
        <v>-33.616909999999997</v>
      </c>
      <c r="C208">
        <v>-61.795029999999997</v>
      </c>
    </row>
    <row r="209" spans="1:3" x14ac:dyDescent="0.25">
      <c r="A209" t="s">
        <v>517</v>
      </c>
      <c r="B209">
        <v>-33.898339999999997</v>
      </c>
      <c r="C209">
        <v>-61.82714</v>
      </c>
    </row>
    <row r="210" spans="1:3" x14ac:dyDescent="0.25">
      <c r="A210" t="s">
        <v>518</v>
      </c>
      <c r="B210">
        <v>-34.441130000000001</v>
      </c>
      <c r="C210">
        <v>-61.811630000000001</v>
      </c>
    </row>
    <row r="211" spans="1:3" x14ac:dyDescent="0.25">
      <c r="A211" t="s">
        <v>519</v>
      </c>
      <c r="B211">
        <v>-34.440750000000001</v>
      </c>
      <c r="C211">
        <v>-61.810270000000003</v>
      </c>
    </row>
    <row r="212" spans="1:3" x14ac:dyDescent="0.25">
      <c r="A212" t="s">
        <v>520</v>
      </c>
      <c r="B212">
        <v>-34.444659999999999</v>
      </c>
      <c r="C212">
        <v>-61.80742</v>
      </c>
    </row>
    <row r="213" spans="1:3" x14ac:dyDescent="0.25">
      <c r="A213" t="s">
        <v>521</v>
      </c>
      <c r="B213">
        <v>-33.01</v>
      </c>
      <c r="C213">
        <v>-61.811</v>
      </c>
    </row>
    <row r="214" spans="1:3" x14ac:dyDescent="0.25">
      <c r="A214" t="s">
        <v>522</v>
      </c>
      <c r="B214">
        <v>-33.094000000000001</v>
      </c>
      <c r="C214">
        <v>-61.795000000000002</v>
      </c>
    </row>
    <row r="215" spans="1:3" x14ac:dyDescent="0.25">
      <c r="A215" t="s">
        <v>523</v>
      </c>
      <c r="B215">
        <v>-33.841709999999999</v>
      </c>
      <c r="C215">
        <v>-61.778190000000002</v>
      </c>
    </row>
    <row r="216" spans="1:3" x14ac:dyDescent="0.25">
      <c r="A216" t="s">
        <v>524</v>
      </c>
      <c r="B216">
        <v>-34.382109999999997</v>
      </c>
      <c r="C216">
        <v>-61.759270000000001</v>
      </c>
    </row>
    <row r="217" spans="1:3" x14ac:dyDescent="0.25">
      <c r="A217" t="s">
        <v>525</v>
      </c>
      <c r="B217">
        <v>-32.201999999999998</v>
      </c>
      <c r="C217">
        <v>-61.704000000000001</v>
      </c>
    </row>
    <row r="218" spans="1:3" x14ac:dyDescent="0.25">
      <c r="A218" t="s">
        <v>526</v>
      </c>
      <c r="B218">
        <v>-32.202750000000002</v>
      </c>
      <c r="C218">
        <v>-61.697679999999998</v>
      </c>
    </row>
    <row r="219" spans="1:3" x14ac:dyDescent="0.25">
      <c r="A219" t="s">
        <v>527</v>
      </c>
      <c r="B219">
        <v>-32.401249999999997</v>
      </c>
      <c r="C219">
        <v>-61.853619999999999</v>
      </c>
    </row>
    <row r="220" spans="1:3" x14ac:dyDescent="0.25">
      <c r="A220" t="s">
        <v>528</v>
      </c>
      <c r="B220">
        <v>-32.446680000000001</v>
      </c>
      <c r="C220">
        <v>-61.83784</v>
      </c>
    </row>
    <row r="221" spans="1:3" x14ac:dyDescent="0.25">
      <c r="A221" t="s">
        <v>529</v>
      </c>
      <c r="B221">
        <v>-32.746749999999999</v>
      </c>
      <c r="C221">
        <v>-61.791930000000001</v>
      </c>
    </row>
    <row r="222" spans="1:3" x14ac:dyDescent="0.25">
      <c r="A222" t="s">
        <v>530</v>
      </c>
      <c r="B222">
        <v>-33.007840000000002</v>
      </c>
      <c r="C222">
        <v>-61.798090000000002</v>
      </c>
    </row>
    <row r="223" spans="1:3" x14ac:dyDescent="0.25">
      <c r="A223" t="s">
        <v>531</v>
      </c>
      <c r="B223">
        <v>-33.094160000000002</v>
      </c>
      <c r="C223">
        <v>-61.794780000000003</v>
      </c>
    </row>
    <row r="224" spans="1:3" x14ac:dyDescent="0.25">
      <c r="A224" t="s">
        <v>532</v>
      </c>
      <c r="B224">
        <v>-33.242910000000002</v>
      </c>
      <c r="C224">
        <v>-61.756709999999998</v>
      </c>
    </row>
    <row r="225" spans="1:3" x14ac:dyDescent="0.25">
      <c r="A225" t="s">
        <v>533</v>
      </c>
      <c r="B225">
        <v>-34.3705</v>
      </c>
      <c r="C225">
        <v>-61.7393</v>
      </c>
    </row>
    <row r="226" spans="1:3" x14ac:dyDescent="0.25">
      <c r="A226" t="s">
        <v>534</v>
      </c>
      <c r="B226">
        <v>-32.593229999999998</v>
      </c>
      <c r="C226">
        <v>-61.762079999999997</v>
      </c>
    </row>
    <row r="227" spans="1:3" x14ac:dyDescent="0.25">
      <c r="A227" t="s">
        <v>535</v>
      </c>
      <c r="B227">
        <v>-33.094079999999998</v>
      </c>
      <c r="C227">
        <v>-61.79477</v>
      </c>
    </row>
    <row r="228" spans="1:3" x14ac:dyDescent="0.25">
      <c r="A228" t="s">
        <v>536</v>
      </c>
      <c r="B228">
        <v>-33.09413</v>
      </c>
      <c r="C228">
        <v>-61.794759999999997</v>
      </c>
    </row>
    <row r="229" spans="1:3" x14ac:dyDescent="0.25">
      <c r="A229" t="s">
        <v>537</v>
      </c>
      <c r="B229">
        <v>-33.4649</v>
      </c>
      <c r="C229">
        <v>-61.712789999999998</v>
      </c>
    </row>
    <row r="230" spans="1:3" x14ac:dyDescent="0.25">
      <c r="A230" t="s">
        <v>538</v>
      </c>
      <c r="B230">
        <v>-34.363</v>
      </c>
      <c r="C230">
        <v>-61.73639</v>
      </c>
    </row>
    <row r="231" spans="1:3" x14ac:dyDescent="0.25">
      <c r="A231" t="s">
        <v>539</v>
      </c>
      <c r="B231">
        <v>-32.865659999999998</v>
      </c>
      <c r="C231">
        <v>-61.667360000000002</v>
      </c>
    </row>
    <row r="232" spans="1:3" x14ac:dyDescent="0.25">
      <c r="A232" t="s">
        <v>540</v>
      </c>
      <c r="B232">
        <v>-33.094029999999997</v>
      </c>
      <c r="C232">
        <v>-61.794719999999998</v>
      </c>
    </row>
    <row r="233" spans="1:3" x14ac:dyDescent="0.25">
      <c r="A233" t="s">
        <v>541</v>
      </c>
      <c r="B233">
        <v>-33.094110000000001</v>
      </c>
      <c r="C233">
        <v>-61.794690000000003</v>
      </c>
    </row>
    <row r="234" spans="1:3" x14ac:dyDescent="0.25">
      <c r="A234" t="s">
        <v>542</v>
      </c>
      <c r="B234">
        <v>-32.250709999999998</v>
      </c>
      <c r="C234">
        <v>-61.658149999999999</v>
      </c>
    </row>
    <row r="235" spans="1:3" x14ac:dyDescent="0.25">
      <c r="A235" t="s">
        <v>543</v>
      </c>
      <c r="B235">
        <v>-32.708959999999998</v>
      </c>
      <c r="C235">
        <v>-61.620489999999997</v>
      </c>
    </row>
    <row r="236" spans="1:3" x14ac:dyDescent="0.25">
      <c r="A236" t="s">
        <v>544</v>
      </c>
      <c r="B236">
        <v>-33.69802</v>
      </c>
      <c r="C236">
        <v>-61.603749999999998</v>
      </c>
    </row>
    <row r="237" spans="1:3" x14ac:dyDescent="0.25">
      <c r="A237" t="s">
        <v>545</v>
      </c>
      <c r="B237">
        <v>-34.516629999999999</v>
      </c>
      <c r="C237">
        <v>-61.584299999999999</v>
      </c>
    </row>
    <row r="238" spans="1:3" x14ac:dyDescent="0.25">
      <c r="A238" t="s">
        <v>546</v>
      </c>
      <c r="B238">
        <v>-32.393039999999999</v>
      </c>
      <c r="C238">
        <v>-61.778579999999998</v>
      </c>
    </row>
    <row r="239" spans="1:3" x14ac:dyDescent="0.25">
      <c r="A239" t="s">
        <v>547</v>
      </c>
      <c r="B239">
        <v>-32.490189999999998</v>
      </c>
      <c r="C239">
        <v>-61.632150000000003</v>
      </c>
    </row>
    <row r="240" spans="1:3" x14ac:dyDescent="0.25">
      <c r="A240" t="s">
        <v>548</v>
      </c>
      <c r="B240">
        <v>-33.119320000000002</v>
      </c>
      <c r="C240">
        <v>-61.706989999999998</v>
      </c>
    </row>
    <row r="241" spans="1:3" x14ac:dyDescent="0.25">
      <c r="A241" t="s">
        <v>549</v>
      </c>
      <c r="B241">
        <v>-33.119320000000002</v>
      </c>
      <c r="C241">
        <v>-61.706960000000002</v>
      </c>
    </row>
    <row r="242" spans="1:3" x14ac:dyDescent="0.25">
      <c r="A242" t="s">
        <v>550</v>
      </c>
      <c r="B242">
        <v>-32.253329999999998</v>
      </c>
      <c r="C242">
        <v>-61.504800000000003</v>
      </c>
    </row>
    <row r="243" spans="1:3" x14ac:dyDescent="0.25">
      <c r="A243" t="s">
        <v>551</v>
      </c>
      <c r="B243">
        <v>-32.27552</v>
      </c>
      <c r="C243">
        <v>-61.51979</v>
      </c>
    </row>
    <row r="244" spans="1:3" x14ac:dyDescent="0.25">
      <c r="A244" t="s">
        <v>552</v>
      </c>
      <c r="B244">
        <v>-32.419249999999998</v>
      </c>
      <c r="C244">
        <v>-61.679760000000002</v>
      </c>
    </row>
    <row r="245" spans="1:3" x14ac:dyDescent="0.25">
      <c r="A245" t="s">
        <v>553</v>
      </c>
      <c r="B245">
        <v>-32.926229999999997</v>
      </c>
      <c r="C245">
        <v>-61.545160000000003</v>
      </c>
    </row>
    <row r="246" spans="1:3" x14ac:dyDescent="0.25">
      <c r="A246" t="s">
        <v>554</v>
      </c>
      <c r="B246">
        <v>-33.116790000000002</v>
      </c>
      <c r="C246">
        <v>-61.708869999999997</v>
      </c>
    </row>
    <row r="247" spans="1:3" x14ac:dyDescent="0.25">
      <c r="A247" t="s">
        <v>555</v>
      </c>
      <c r="B247">
        <v>-33.856870000000001</v>
      </c>
      <c r="C247">
        <v>-61.476280000000003</v>
      </c>
    </row>
    <row r="248" spans="1:3" x14ac:dyDescent="0.25">
      <c r="A248" t="s">
        <v>556</v>
      </c>
      <c r="B248">
        <v>-32.383369999999999</v>
      </c>
      <c r="C248">
        <v>-61.657449999999997</v>
      </c>
    </row>
    <row r="249" spans="1:3" x14ac:dyDescent="0.25">
      <c r="A249" t="s">
        <v>557</v>
      </c>
      <c r="B249">
        <v>-32.485840000000003</v>
      </c>
      <c r="C249">
        <v>-61.575310000000002</v>
      </c>
    </row>
    <row r="250" spans="1:3" x14ac:dyDescent="0.25">
      <c r="A250" t="s">
        <v>558</v>
      </c>
      <c r="B250">
        <v>-32.486040000000003</v>
      </c>
      <c r="C250">
        <v>-61.575229999999998</v>
      </c>
    </row>
    <row r="251" spans="1:3" x14ac:dyDescent="0.25">
      <c r="A251" t="s">
        <v>559</v>
      </c>
      <c r="B251">
        <v>-32.476999999999997</v>
      </c>
      <c r="C251">
        <v>-61.572000000000003</v>
      </c>
    </row>
    <row r="252" spans="1:3" x14ac:dyDescent="0.25">
      <c r="A252" t="s">
        <v>560</v>
      </c>
      <c r="B252">
        <v>-32.473950000000002</v>
      </c>
      <c r="C252">
        <v>-61.567740000000001</v>
      </c>
    </row>
    <row r="253" spans="1:3" x14ac:dyDescent="0.25">
      <c r="A253" t="s">
        <v>561</v>
      </c>
      <c r="B253">
        <v>-32.683109999999999</v>
      </c>
      <c r="C253">
        <v>-61.520119999999999</v>
      </c>
    </row>
    <row r="254" spans="1:3" x14ac:dyDescent="0.25">
      <c r="A254" t="s">
        <v>562</v>
      </c>
      <c r="B254">
        <v>-33.110570000000003</v>
      </c>
      <c r="C254">
        <v>-61.702120000000001</v>
      </c>
    </row>
    <row r="255" spans="1:3" x14ac:dyDescent="0.25">
      <c r="A255" t="s">
        <v>563</v>
      </c>
      <c r="B255">
        <v>-33.434890000000003</v>
      </c>
      <c r="C255">
        <v>-61.485140000000001</v>
      </c>
    </row>
    <row r="256" spans="1:3" x14ac:dyDescent="0.25">
      <c r="A256" t="s">
        <v>564</v>
      </c>
      <c r="B256">
        <v>-33.450000000000003</v>
      </c>
      <c r="C256">
        <v>-61.4833</v>
      </c>
    </row>
    <row r="257" spans="1:3" x14ac:dyDescent="0.25">
      <c r="A257" t="s">
        <v>565</v>
      </c>
      <c r="B257">
        <v>-34.486899999999999</v>
      </c>
      <c r="C257">
        <v>-61.490070000000003</v>
      </c>
    </row>
    <row r="258" spans="1:3" x14ac:dyDescent="0.25">
      <c r="A258" t="s">
        <v>566</v>
      </c>
      <c r="B258">
        <v>-34.488280000000003</v>
      </c>
      <c r="C258">
        <v>-61.490569999999998</v>
      </c>
    </row>
    <row r="259" spans="1:3" x14ac:dyDescent="0.25">
      <c r="A259" t="s">
        <v>567</v>
      </c>
      <c r="B259">
        <v>-32.27037</v>
      </c>
      <c r="C259">
        <v>-61.432470000000002</v>
      </c>
    </row>
    <row r="260" spans="1:3" x14ac:dyDescent="0.25">
      <c r="A260" t="s">
        <v>568</v>
      </c>
      <c r="B260">
        <v>-32.897309999999997</v>
      </c>
      <c r="C260">
        <v>-61.504899999999999</v>
      </c>
    </row>
    <row r="261" spans="1:3" x14ac:dyDescent="0.25">
      <c r="A261" t="s">
        <v>569</v>
      </c>
      <c r="B261">
        <v>-33.428550000000001</v>
      </c>
      <c r="C261">
        <v>-61.470770000000002</v>
      </c>
    </row>
    <row r="262" spans="1:3" x14ac:dyDescent="0.25">
      <c r="A262" t="s">
        <v>570</v>
      </c>
      <c r="B262">
        <v>-33.657550000000001</v>
      </c>
      <c r="C262">
        <v>-61.454279999999997</v>
      </c>
    </row>
    <row r="263" spans="1:3" x14ac:dyDescent="0.25">
      <c r="A263" t="s">
        <v>571</v>
      </c>
      <c r="B263">
        <v>-33.817999999999998</v>
      </c>
      <c r="C263">
        <v>-61.432000000000002</v>
      </c>
    </row>
    <row r="264" spans="1:3" x14ac:dyDescent="0.25">
      <c r="A264" t="s">
        <v>572</v>
      </c>
      <c r="B264">
        <v>-32.323709999999998</v>
      </c>
      <c r="C264">
        <v>-61.478729999999999</v>
      </c>
    </row>
    <row r="265" spans="1:3" x14ac:dyDescent="0.25">
      <c r="A265" t="s">
        <v>573</v>
      </c>
      <c r="B265">
        <v>-33.146079999999998</v>
      </c>
      <c r="C265">
        <v>-61.465170000000001</v>
      </c>
    </row>
    <row r="266" spans="1:3" x14ac:dyDescent="0.25">
      <c r="A266" t="s">
        <v>574</v>
      </c>
      <c r="B266">
        <v>-33.836239999999997</v>
      </c>
      <c r="C266">
        <v>-61.406010000000002</v>
      </c>
    </row>
    <row r="267" spans="1:3" x14ac:dyDescent="0.25">
      <c r="A267" t="s">
        <v>575</v>
      </c>
      <c r="B267">
        <v>-33.834240000000001</v>
      </c>
      <c r="C267">
        <v>-61.403919999999999</v>
      </c>
    </row>
    <row r="268" spans="1:3" x14ac:dyDescent="0.25">
      <c r="A268" t="s">
        <v>576</v>
      </c>
      <c r="B268">
        <v>-33.973649999999999</v>
      </c>
      <c r="C268">
        <v>-61.300609999999999</v>
      </c>
    </row>
    <row r="269" spans="1:3" x14ac:dyDescent="0.25">
      <c r="A269" t="s">
        <v>577</v>
      </c>
      <c r="B269">
        <v>-32.311770000000003</v>
      </c>
      <c r="C269">
        <v>-61.399250000000002</v>
      </c>
    </row>
    <row r="270" spans="1:3" x14ac:dyDescent="0.25">
      <c r="A270" t="s">
        <v>578</v>
      </c>
      <c r="B270">
        <v>-32.823309999999999</v>
      </c>
      <c r="C270">
        <v>-61.389659999999999</v>
      </c>
    </row>
    <row r="271" spans="1:3" x14ac:dyDescent="0.25">
      <c r="A271" t="s">
        <v>579</v>
      </c>
      <c r="B271">
        <v>-33.248280000000001</v>
      </c>
      <c r="C271">
        <v>-61.360309999999998</v>
      </c>
    </row>
    <row r="272" spans="1:3" x14ac:dyDescent="0.25">
      <c r="A272" t="s">
        <v>580</v>
      </c>
      <c r="B272">
        <v>-32.358789999999999</v>
      </c>
      <c r="C272">
        <v>-61.343789999999998</v>
      </c>
    </row>
    <row r="273" spans="1:3" x14ac:dyDescent="0.25">
      <c r="A273" t="s">
        <v>581</v>
      </c>
      <c r="B273">
        <v>-33.24832</v>
      </c>
      <c r="C273">
        <v>-61.36018</v>
      </c>
    </row>
    <row r="274" spans="1:3" x14ac:dyDescent="0.25">
      <c r="A274" t="s">
        <v>582</v>
      </c>
      <c r="B274">
        <v>-33.2483</v>
      </c>
      <c r="C274">
        <v>-61.360129999999998</v>
      </c>
    </row>
    <row r="275" spans="1:3" x14ac:dyDescent="0.25">
      <c r="A275" t="s">
        <v>583</v>
      </c>
      <c r="B275">
        <v>-33.239739999999998</v>
      </c>
      <c r="C275">
        <v>-61.347589999999997</v>
      </c>
    </row>
    <row r="276" spans="1:3" x14ac:dyDescent="0.25">
      <c r="A276" t="s">
        <v>584</v>
      </c>
      <c r="B276">
        <v>-33.818300000000001</v>
      </c>
      <c r="C276">
        <v>-61.365650000000002</v>
      </c>
    </row>
    <row r="277" spans="1:3" x14ac:dyDescent="0.25">
      <c r="A277" t="s">
        <v>585</v>
      </c>
      <c r="B277">
        <v>-33.880690000000001</v>
      </c>
      <c r="C277">
        <v>-61.323990000000002</v>
      </c>
    </row>
    <row r="278" spans="1:3" x14ac:dyDescent="0.25">
      <c r="A278" t="s">
        <v>586</v>
      </c>
      <c r="B278">
        <v>-32.365229999999997</v>
      </c>
      <c r="C278">
        <v>-61.34825</v>
      </c>
    </row>
    <row r="279" spans="1:3" x14ac:dyDescent="0.25">
      <c r="A279" t="s">
        <v>587</v>
      </c>
      <c r="B279">
        <v>-32.426389999999998</v>
      </c>
      <c r="C279">
        <v>-61.310740000000003</v>
      </c>
    </row>
    <row r="280" spans="1:3" x14ac:dyDescent="0.25">
      <c r="A280" t="s">
        <v>588</v>
      </c>
      <c r="B280">
        <v>-32.426929999999999</v>
      </c>
      <c r="C280">
        <v>-61.309780000000003</v>
      </c>
    </row>
    <row r="281" spans="1:3" x14ac:dyDescent="0.25">
      <c r="A281" t="s">
        <v>589</v>
      </c>
      <c r="B281">
        <v>-32.737349999999999</v>
      </c>
      <c r="C281">
        <v>-61.291910000000001</v>
      </c>
    </row>
    <row r="282" spans="1:3" x14ac:dyDescent="0.25">
      <c r="A282" t="s">
        <v>590</v>
      </c>
      <c r="B282">
        <v>-33.809339999999999</v>
      </c>
      <c r="C282">
        <v>-61.336080000000003</v>
      </c>
    </row>
    <row r="283" spans="1:3" x14ac:dyDescent="0.25">
      <c r="A283" t="s">
        <v>591</v>
      </c>
      <c r="B283">
        <v>-34.27364</v>
      </c>
      <c r="C283">
        <v>-61.127540000000003</v>
      </c>
    </row>
    <row r="284" spans="1:3" x14ac:dyDescent="0.25">
      <c r="A284" t="s">
        <v>592</v>
      </c>
      <c r="B284">
        <v>-33.080649999999999</v>
      </c>
      <c r="C284">
        <v>-61.212130000000002</v>
      </c>
    </row>
    <row r="285" spans="1:3" x14ac:dyDescent="0.25">
      <c r="A285" t="s">
        <v>593</v>
      </c>
      <c r="B285">
        <v>-33.305309999999999</v>
      </c>
      <c r="C285">
        <v>-61.228149999999999</v>
      </c>
    </row>
    <row r="286" spans="1:3" x14ac:dyDescent="0.25">
      <c r="A286" t="s">
        <v>594</v>
      </c>
      <c r="B286">
        <v>-33.158760000000001</v>
      </c>
      <c r="C286">
        <v>-61.192610000000002</v>
      </c>
    </row>
    <row r="287" spans="1:3" x14ac:dyDescent="0.25">
      <c r="A287" t="s">
        <v>595</v>
      </c>
      <c r="B287">
        <v>-34.546720000000001</v>
      </c>
      <c r="C287">
        <v>-61.166150000000002</v>
      </c>
    </row>
    <row r="288" spans="1:3" x14ac:dyDescent="0.25">
      <c r="A288" t="s">
        <v>596</v>
      </c>
      <c r="B288">
        <v>-32.584099999999999</v>
      </c>
      <c r="C288">
        <v>-61.175620000000002</v>
      </c>
    </row>
    <row r="289" spans="1:3" x14ac:dyDescent="0.25">
      <c r="A289" t="s">
        <v>597</v>
      </c>
      <c r="B289">
        <v>-32.861870000000003</v>
      </c>
      <c r="C289">
        <v>-61.164940000000001</v>
      </c>
    </row>
    <row r="290" spans="1:3" x14ac:dyDescent="0.25">
      <c r="A290" t="s">
        <v>598</v>
      </c>
      <c r="B290">
        <v>-33.3748</v>
      </c>
      <c r="C290">
        <v>-61.18524</v>
      </c>
    </row>
    <row r="291" spans="1:3" x14ac:dyDescent="0.25">
      <c r="A291" t="s">
        <v>599</v>
      </c>
      <c r="B291">
        <v>-34.458570000000002</v>
      </c>
      <c r="C291">
        <v>-61.064999999999998</v>
      </c>
    </row>
    <row r="292" spans="1:3" x14ac:dyDescent="0.25">
      <c r="A292" t="s">
        <v>600</v>
      </c>
      <c r="B292">
        <v>-34.577779999999997</v>
      </c>
      <c r="C292">
        <v>-61.030110000000001</v>
      </c>
    </row>
    <row r="293" spans="1:3" x14ac:dyDescent="0.25">
      <c r="A293" t="s">
        <v>601</v>
      </c>
      <c r="B293">
        <v>-34.710590000000003</v>
      </c>
      <c r="C293">
        <v>-61.114899999999999</v>
      </c>
    </row>
    <row r="294" spans="1:3" x14ac:dyDescent="0.25">
      <c r="A294" t="s">
        <v>602</v>
      </c>
      <c r="B294">
        <v>-34.716430000000003</v>
      </c>
      <c r="C294">
        <v>-61.119860000000003</v>
      </c>
    </row>
    <row r="295" spans="1:3" x14ac:dyDescent="0.25">
      <c r="A295" t="s">
        <v>603</v>
      </c>
      <c r="B295">
        <v>-32.65654</v>
      </c>
      <c r="C295">
        <v>-61.134399999999999</v>
      </c>
    </row>
    <row r="296" spans="1:3" x14ac:dyDescent="0.25">
      <c r="A296" t="s">
        <v>604</v>
      </c>
      <c r="B296">
        <v>-33.036670000000001</v>
      </c>
      <c r="C296">
        <v>-61.160319999999999</v>
      </c>
    </row>
    <row r="297" spans="1:3" x14ac:dyDescent="0.25">
      <c r="A297" t="s">
        <v>605</v>
      </c>
      <c r="B297">
        <v>-34.576160000000002</v>
      </c>
      <c r="C297">
        <v>-61.027560000000001</v>
      </c>
    </row>
    <row r="298" spans="1:3" x14ac:dyDescent="0.25">
      <c r="A298" t="s">
        <v>606</v>
      </c>
      <c r="B298">
        <v>-33.373170000000002</v>
      </c>
      <c r="C298">
        <v>-61.177970000000002</v>
      </c>
    </row>
    <row r="299" spans="1:3" x14ac:dyDescent="0.25">
      <c r="A299" t="s">
        <v>607</v>
      </c>
      <c r="B299">
        <v>-34.656889999999997</v>
      </c>
      <c r="C299">
        <v>-61.044620000000002</v>
      </c>
    </row>
    <row r="300" spans="1:3" x14ac:dyDescent="0.25">
      <c r="A300" t="s">
        <v>608</v>
      </c>
      <c r="B300">
        <v>-32.553489999999996</v>
      </c>
      <c r="C300">
        <v>-61.011859999999999</v>
      </c>
    </row>
    <row r="301" spans="1:3" x14ac:dyDescent="0.25">
      <c r="A301" t="s">
        <v>609</v>
      </c>
      <c r="B301">
        <v>-34.007089999999998</v>
      </c>
      <c r="C301">
        <v>-60.875120000000003</v>
      </c>
    </row>
    <row r="302" spans="1:3" x14ac:dyDescent="0.25">
      <c r="A302" t="s">
        <v>610</v>
      </c>
      <c r="B302">
        <v>-34.562779999999997</v>
      </c>
      <c r="C302">
        <v>-60.951700000000002</v>
      </c>
    </row>
    <row r="303" spans="1:3" x14ac:dyDescent="0.25">
      <c r="A303" t="s">
        <v>611</v>
      </c>
      <c r="B303">
        <v>-34.621760000000002</v>
      </c>
      <c r="C303">
        <v>-60.97683</v>
      </c>
    </row>
    <row r="304" spans="1:3" x14ac:dyDescent="0.25">
      <c r="A304" t="s">
        <v>612</v>
      </c>
      <c r="B304">
        <v>-32.36636</v>
      </c>
      <c r="C304">
        <v>-60.936959999999999</v>
      </c>
    </row>
    <row r="305" spans="1:3" x14ac:dyDescent="0.25">
      <c r="A305" t="s">
        <v>613</v>
      </c>
      <c r="B305">
        <v>-32.604050000000001</v>
      </c>
      <c r="C305">
        <v>-60.952440000000003</v>
      </c>
    </row>
    <row r="306" spans="1:3" x14ac:dyDescent="0.25">
      <c r="A306" t="s">
        <v>614</v>
      </c>
      <c r="B306">
        <v>-34.593919999999997</v>
      </c>
      <c r="C306">
        <v>-60.946449999999999</v>
      </c>
    </row>
    <row r="307" spans="1:3" x14ac:dyDescent="0.25">
      <c r="A307" t="s">
        <v>615</v>
      </c>
      <c r="B307">
        <v>-34.621740000000003</v>
      </c>
      <c r="C307">
        <v>-60.97681</v>
      </c>
    </row>
    <row r="308" spans="1:3" x14ac:dyDescent="0.25">
      <c r="A308" t="s">
        <v>616</v>
      </c>
      <c r="B308">
        <v>-32.895850000000003</v>
      </c>
      <c r="C308">
        <v>-60.899749999999997</v>
      </c>
    </row>
    <row r="309" spans="1:3" x14ac:dyDescent="0.25">
      <c r="A309" t="s">
        <v>617</v>
      </c>
      <c r="B309">
        <v>-33.913960000000003</v>
      </c>
      <c r="C309">
        <v>-60.836190000000002</v>
      </c>
    </row>
    <row r="310" spans="1:3" x14ac:dyDescent="0.25">
      <c r="A310" t="s">
        <v>618</v>
      </c>
      <c r="B310">
        <v>-34.588540000000002</v>
      </c>
      <c r="C310">
        <v>-60.932160000000003</v>
      </c>
    </row>
    <row r="311" spans="1:3" x14ac:dyDescent="0.25">
      <c r="A311" t="s">
        <v>619</v>
      </c>
      <c r="B311">
        <v>-34.601570000000002</v>
      </c>
      <c r="C311">
        <v>-60.944789999999998</v>
      </c>
    </row>
    <row r="312" spans="1:3" x14ac:dyDescent="0.25">
      <c r="A312" t="s">
        <v>620</v>
      </c>
      <c r="B312">
        <v>-32.572650000000003</v>
      </c>
      <c r="C312">
        <v>-60.851909999999997</v>
      </c>
    </row>
    <row r="313" spans="1:3" x14ac:dyDescent="0.25">
      <c r="A313" t="s">
        <v>621</v>
      </c>
      <c r="B313">
        <v>-32.918210000000002</v>
      </c>
      <c r="C313">
        <v>-60.872</v>
      </c>
    </row>
    <row r="314" spans="1:3" x14ac:dyDescent="0.25">
      <c r="A314" t="s">
        <v>622</v>
      </c>
      <c r="B314">
        <v>-32.918970000000002</v>
      </c>
      <c r="C314">
        <v>-60.862130000000001</v>
      </c>
    </row>
    <row r="315" spans="1:3" x14ac:dyDescent="0.25">
      <c r="A315" t="s">
        <v>623</v>
      </c>
      <c r="B315">
        <v>-33.58137</v>
      </c>
      <c r="C315">
        <v>-60.750680000000003</v>
      </c>
    </row>
    <row r="316" spans="1:3" x14ac:dyDescent="0.25">
      <c r="A316" t="s">
        <v>624</v>
      </c>
      <c r="B316">
        <v>-33.99409</v>
      </c>
      <c r="C316">
        <v>-60.731009999999998</v>
      </c>
    </row>
    <row r="317" spans="1:3" x14ac:dyDescent="0.25">
      <c r="A317" t="s">
        <v>625</v>
      </c>
      <c r="B317">
        <v>-32.619759999999999</v>
      </c>
      <c r="C317">
        <v>-60.760739999999998</v>
      </c>
    </row>
    <row r="318" spans="1:3" x14ac:dyDescent="0.25">
      <c r="A318" t="s">
        <v>626</v>
      </c>
      <c r="B318">
        <v>-32.92653</v>
      </c>
      <c r="C318">
        <v>-60.83417</v>
      </c>
    </row>
    <row r="319" spans="1:3" x14ac:dyDescent="0.25">
      <c r="A319" t="s">
        <v>627</v>
      </c>
      <c r="B319">
        <v>-32.62556</v>
      </c>
      <c r="C319">
        <v>-60.759079999999997</v>
      </c>
    </row>
    <row r="320" spans="1:3" x14ac:dyDescent="0.25">
      <c r="A320" t="s">
        <v>628</v>
      </c>
      <c r="B320">
        <v>-32.84834</v>
      </c>
      <c r="C320">
        <v>-60.788780000000003</v>
      </c>
    </row>
    <row r="321" spans="1:3" x14ac:dyDescent="0.25">
      <c r="A321" t="s">
        <v>629</v>
      </c>
      <c r="B321">
        <v>-32.915999999999997</v>
      </c>
      <c r="C321">
        <v>-60.817390000000003</v>
      </c>
    </row>
    <row r="322" spans="1:3" x14ac:dyDescent="0.25">
      <c r="A322" t="s">
        <v>630</v>
      </c>
      <c r="B322">
        <v>-32.917270000000002</v>
      </c>
      <c r="C322">
        <v>-60.811279999999996</v>
      </c>
    </row>
    <row r="323" spans="1:3" x14ac:dyDescent="0.25">
      <c r="A323" t="s">
        <v>631</v>
      </c>
      <c r="B323">
        <v>-33.114060000000002</v>
      </c>
      <c r="C323">
        <v>-60.748179999999998</v>
      </c>
    </row>
    <row r="324" spans="1:3" x14ac:dyDescent="0.25">
      <c r="A324" t="s">
        <v>632</v>
      </c>
      <c r="B324">
        <v>-33.184190000000001</v>
      </c>
      <c r="C324">
        <v>-60.736269999999998</v>
      </c>
    </row>
    <row r="325" spans="1:3" x14ac:dyDescent="0.25">
      <c r="A325" t="s">
        <v>633</v>
      </c>
      <c r="B325">
        <v>-34.28152</v>
      </c>
      <c r="C325">
        <v>-60.563470000000002</v>
      </c>
    </row>
    <row r="326" spans="1:3" x14ac:dyDescent="0.25">
      <c r="A326" t="s">
        <v>634</v>
      </c>
      <c r="B326">
        <v>-33.084829999999997</v>
      </c>
      <c r="C326">
        <v>-60.733409999999999</v>
      </c>
    </row>
    <row r="327" spans="1:3" x14ac:dyDescent="0.25">
      <c r="A327" t="s">
        <v>635</v>
      </c>
      <c r="B327">
        <v>-33.08493</v>
      </c>
      <c r="C327">
        <v>-60.726559999999999</v>
      </c>
    </row>
    <row r="328" spans="1:3" x14ac:dyDescent="0.25">
      <c r="A328" t="s">
        <v>636</v>
      </c>
      <c r="B328">
        <v>-33.900820000000003</v>
      </c>
      <c r="C328">
        <v>-60.574779999999997</v>
      </c>
    </row>
    <row r="329" spans="1:3" x14ac:dyDescent="0.25">
      <c r="A329" t="s">
        <v>637</v>
      </c>
      <c r="B329">
        <v>-34.266860000000001</v>
      </c>
      <c r="C329">
        <v>-60.517829999999996</v>
      </c>
    </row>
    <row r="330" spans="1:3" x14ac:dyDescent="0.25">
      <c r="A330" t="s">
        <v>638</v>
      </c>
      <c r="B330">
        <v>-32.811520000000002</v>
      </c>
      <c r="C330">
        <v>-60.720779999999998</v>
      </c>
    </row>
    <row r="331" spans="1:3" x14ac:dyDescent="0.25">
      <c r="A331" t="s">
        <v>639</v>
      </c>
      <c r="B331">
        <v>-33.315019999999997</v>
      </c>
      <c r="C331">
        <v>-60.603369999999998</v>
      </c>
    </row>
    <row r="332" spans="1:3" x14ac:dyDescent="0.25">
      <c r="A332" t="s">
        <v>640</v>
      </c>
      <c r="B332">
        <v>-33.900919999999999</v>
      </c>
      <c r="C332">
        <v>-60.574570000000001</v>
      </c>
    </row>
    <row r="333" spans="1:3" x14ac:dyDescent="0.25">
      <c r="A333" t="s">
        <v>641</v>
      </c>
      <c r="B333">
        <v>-33.891280000000002</v>
      </c>
      <c r="C333">
        <v>-60.572830000000003</v>
      </c>
    </row>
    <row r="334" spans="1:3" x14ac:dyDescent="0.25">
      <c r="A334" t="s">
        <v>642</v>
      </c>
      <c r="B334">
        <v>-32.963839999999998</v>
      </c>
      <c r="C334">
        <v>-60.724449999999997</v>
      </c>
    </row>
    <row r="335" spans="1:3" x14ac:dyDescent="0.25">
      <c r="A335" t="s">
        <v>643</v>
      </c>
      <c r="B335">
        <v>-33.392989999999998</v>
      </c>
      <c r="C335">
        <v>-60.498130000000003</v>
      </c>
    </row>
    <row r="336" spans="1:3" x14ac:dyDescent="0.25">
      <c r="A336" t="s">
        <v>644</v>
      </c>
      <c r="B336">
        <v>-33.866590000000002</v>
      </c>
      <c r="C336">
        <v>-60.562930000000001</v>
      </c>
    </row>
    <row r="337" spans="1:3" x14ac:dyDescent="0.25">
      <c r="A337" t="s">
        <v>645</v>
      </c>
      <c r="B337">
        <v>-32.859909999999999</v>
      </c>
      <c r="C337">
        <v>-60.711489999999998</v>
      </c>
    </row>
    <row r="338" spans="1:3" x14ac:dyDescent="0.25">
      <c r="A338" t="s">
        <v>646</v>
      </c>
      <c r="B338">
        <v>-32.86036</v>
      </c>
      <c r="C338">
        <v>-60.706760000000003</v>
      </c>
    </row>
    <row r="339" spans="1:3" x14ac:dyDescent="0.25">
      <c r="A339" t="s">
        <v>647</v>
      </c>
      <c r="B339">
        <v>-32.923000000000002</v>
      </c>
      <c r="C339">
        <v>-60.786000000000001</v>
      </c>
    </row>
    <row r="340" spans="1:3" x14ac:dyDescent="0.25">
      <c r="A340" t="s">
        <v>648</v>
      </c>
      <c r="B340">
        <v>-32.925409999999999</v>
      </c>
      <c r="C340">
        <v>-60.771189999999997</v>
      </c>
    </row>
    <row r="341" spans="1:3" x14ac:dyDescent="0.25">
      <c r="A341" t="s">
        <v>649</v>
      </c>
      <c r="B341">
        <v>-33.103000000000002</v>
      </c>
      <c r="C341">
        <v>-60.570999999999998</v>
      </c>
    </row>
    <row r="342" spans="1:3" x14ac:dyDescent="0.25">
      <c r="A342" t="s">
        <v>650</v>
      </c>
      <c r="B342">
        <v>-33.109560000000002</v>
      </c>
      <c r="C342">
        <v>-60.552129999999998</v>
      </c>
    </row>
    <row r="343" spans="1:3" x14ac:dyDescent="0.25">
      <c r="A343" t="s">
        <v>651</v>
      </c>
      <c r="B343">
        <v>-33.159059999999997</v>
      </c>
      <c r="C343">
        <v>-60.519030000000001</v>
      </c>
    </row>
    <row r="344" spans="1:3" x14ac:dyDescent="0.25">
      <c r="A344" t="s">
        <v>652</v>
      </c>
      <c r="B344">
        <v>-33.603789999999996</v>
      </c>
      <c r="C344">
        <v>-60.382249999999999</v>
      </c>
    </row>
    <row r="345" spans="1:3" x14ac:dyDescent="0.25">
      <c r="A345" t="s">
        <v>653</v>
      </c>
      <c r="B345">
        <v>-33.895650000000003</v>
      </c>
      <c r="C345">
        <v>-60.556249999999999</v>
      </c>
    </row>
    <row r="346" spans="1:3" x14ac:dyDescent="0.25">
      <c r="A346" t="s">
        <v>654</v>
      </c>
      <c r="B346">
        <v>-32.898960000000002</v>
      </c>
      <c r="C346">
        <v>-60.692439999999998</v>
      </c>
    </row>
    <row r="347" spans="1:3" x14ac:dyDescent="0.25">
      <c r="A347" t="s">
        <v>655</v>
      </c>
      <c r="B347">
        <v>-32.899790000000003</v>
      </c>
      <c r="C347">
        <v>-60.692279999999997</v>
      </c>
    </row>
    <row r="348" spans="1:3" x14ac:dyDescent="0.25">
      <c r="A348" t="s">
        <v>656</v>
      </c>
      <c r="B348">
        <v>-32.929340000000003</v>
      </c>
      <c r="C348">
        <v>-60.737859999999998</v>
      </c>
    </row>
    <row r="349" spans="1:3" x14ac:dyDescent="0.25">
      <c r="A349" t="s">
        <v>657</v>
      </c>
      <c r="B349">
        <v>-32.937840000000001</v>
      </c>
      <c r="C349">
        <v>-60.731619999999999</v>
      </c>
    </row>
    <row r="350" spans="1:3" x14ac:dyDescent="0.25">
      <c r="A350" t="s">
        <v>658</v>
      </c>
      <c r="B350">
        <v>-32.934010000000001</v>
      </c>
      <c r="C350">
        <v>-60.717399999999998</v>
      </c>
    </row>
    <row r="351" spans="1:3" x14ac:dyDescent="0.25">
      <c r="A351" t="s">
        <v>659</v>
      </c>
      <c r="B351">
        <v>-32.93412</v>
      </c>
      <c r="C351">
        <v>-60.71754</v>
      </c>
    </row>
    <row r="352" spans="1:3" x14ac:dyDescent="0.25">
      <c r="A352" t="s">
        <v>660</v>
      </c>
      <c r="B352">
        <v>-32.934139999999999</v>
      </c>
      <c r="C352">
        <v>-60.71752</v>
      </c>
    </row>
    <row r="353" spans="1:3" x14ac:dyDescent="0.25">
      <c r="A353" t="s">
        <v>661</v>
      </c>
      <c r="B353">
        <v>-32.996299999999998</v>
      </c>
      <c r="C353">
        <v>-60.63944</v>
      </c>
    </row>
    <row r="354" spans="1:3" x14ac:dyDescent="0.25">
      <c r="A354" t="s">
        <v>662</v>
      </c>
      <c r="B354">
        <v>-33.107439999999997</v>
      </c>
      <c r="C354">
        <v>-60.552610000000001</v>
      </c>
    </row>
    <row r="355" spans="1:3" x14ac:dyDescent="0.25">
      <c r="A355" t="s">
        <v>663</v>
      </c>
      <c r="B355">
        <v>-32.90334</v>
      </c>
      <c r="C355">
        <v>-60.67803</v>
      </c>
    </row>
    <row r="356" spans="1:3" x14ac:dyDescent="0.25">
      <c r="A356" t="s">
        <v>664</v>
      </c>
      <c r="B356">
        <v>-32.929679999999998</v>
      </c>
      <c r="C356">
        <v>-60.678739999999998</v>
      </c>
    </row>
    <row r="357" spans="1:3" x14ac:dyDescent="0.25">
      <c r="A357" t="s">
        <v>665</v>
      </c>
      <c r="B357">
        <v>-32.947589999999998</v>
      </c>
      <c r="C357">
        <v>-60.673969999999997</v>
      </c>
    </row>
    <row r="358" spans="1:3" x14ac:dyDescent="0.25">
      <c r="A358" t="s">
        <v>666</v>
      </c>
      <c r="B358">
        <v>-32.937370000000001</v>
      </c>
      <c r="C358">
        <v>-60.6755</v>
      </c>
    </row>
    <row r="359" spans="1:3" x14ac:dyDescent="0.25">
      <c r="A359" t="s">
        <v>667</v>
      </c>
      <c r="B359">
        <v>-32.937370000000001</v>
      </c>
      <c r="C359">
        <v>-60.67548</v>
      </c>
    </row>
    <row r="360" spans="1:3" x14ac:dyDescent="0.25">
      <c r="A360" t="s">
        <v>668</v>
      </c>
      <c r="B360">
        <v>-32.937869999999997</v>
      </c>
      <c r="C360">
        <v>-60.672710000000002</v>
      </c>
    </row>
    <row r="361" spans="1:3" x14ac:dyDescent="0.25">
      <c r="A361" t="s">
        <v>669</v>
      </c>
      <c r="B361">
        <v>-32.953000000000003</v>
      </c>
      <c r="C361">
        <v>-60.668999999999997</v>
      </c>
    </row>
    <row r="362" spans="1:3" x14ac:dyDescent="0.25">
      <c r="A362" t="s">
        <v>670</v>
      </c>
      <c r="B362">
        <v>-32.968240000000002</v>
      </c>
      <c r="C362">
        <v>-60.653669999999998</v>
      </c>
    </row>
    <row r="363" spans="1:3" x14ac:dyDescent="0.25">
      <c r="A363" t="s">
        <v>671</v>
      </c>
      <c r="B363">
        <v>-32.968220000000002</v>
      </c>
      <c r="C363">
        <v>-60.653619999999997</v>
      </c>
    </row>
    <row r="364" spans="1:3" x14ac:dyDescent="0.25">
      <c r="A364" t="s">
        <v>672</v>
      </c>
      <c r="B364">
        <v>-32.968220000000002</v>
      </c>
      <c r="C364">
        <v>-60.653590000000001</v>
      </c>
    </row>
    <row r="365" spans="1:3" x14ac:dyDescent="0.25">
      <c r="A365" t="s">
        <v>673</v>
      </c>
      <c r="B365">
        <v>-32.968229999999998</v>
      </c>
      <c r="C365">
        <v>-60.65354</v>
      </c>
    </row>
    <row r="366" spans="1:3" x14ac:dyDescent="0.25">
      <c r="A366" t="s">
        <v>674</v>
      </c>
      <c r="B366">
        <v>-33.521859999999997</v>
      </c>
      <c r="C366">
        <v>-60.319839999999999</v>
      </c>
    </row>
    <row r="367" spans="1:3" x14ac:dyDescent="0.25">
      <c r="A367" t="s">
        <v>675</v>
      </c>
      <c r="B367">
        <v>-32.928240000000002</v>
      </c>
      <c r="C367">
        <v>-60.66292</v>
      </c>
    </row>
    <row r="368" spans="1:3" x14ac:dyDescent="0.25">
      <c r="A368" t="s">
        <v>676</v>
      </c>
      <c r="B368">
        <v>-32.93967</v>
      </c>
      <c r="C368">
        <v>-60.638120000000001</v>
      </c>
    </row>
    <row r="369" spans="1:3" x14ac:dyDescent="0.25">
      <c r="A369" t="s">
        <v>677</v>
      </c>
      <c r="B369">
        <v>-32.947560000000003</v>
      </c>
      <c r="C369">
        <v>-60.646299999999997</v>
      </c>
    </row>
    <row r="370" spans="1:3" x14ac:dyDescent="0.25">
      <c r="A370" t="s">
        <v>678</v>
      </c>
      <c r="B370">
        <v>-32.949759999999998</v>
      </c>
      <c r="C370">
        <v>-60.644710000000003</v>
      </c>
    </row>
    <row r="371" spans="1:3" x14ac:dyDescent="0.25">
      <c r="A371" t="s">
        <v>679</v>
      </c>
      <c r="B371">
        <v>-32.950000000000003</v>
      </c>
      <c r="C371">
        <v>-60.643000000000001</v>
      </c>
    </row>
    <row r="372" spans="1:3" x14ac:dyDescent="0.25">
      <c r="A372" t="s">
        <v>680</v>
      </c>
      <c r="B372">
        <v>-32.956580000000002</v>
      </c>
      <c r="C372">
        <v>-60.650120000000001</v>
      </c>
    </row>
    <row r="373" spans="1:3" x14ac:dyDescent="0.25">
      <c r="A373" t="s">
        <v>681</v>
      </c>
      <c r="B373">
        <v>-32.959960000000002</v>
      </c>
      <c r="C373">
        <v>-60.64228</v>
      </c>
    </row>
    <row r="374" spans="1:3" x14ac:dyDescent="0.25">
      <c r="A374" t="s">
        <v>682</v>
      </c>
      <c r="B374">
        <v>-32.954180000000001</v>
      </c>
      <c r="C374">
        <v>-60.634770000000003</v>
      </c>
    </row>
    <row r="375" spans="1:3" x14ac:dyDescent="0.25">
      <c r="A375" t="s">
        <v>683</v>
      </c>
      <c r="B375">
        <v>-32.958069999999999</v>
      </c>
      <c r="C375">
        <v>-60.636099999999999</v>
      </c>
    </row>
    <row r="376" spans="1:3" x14ac:dyDescent="0.25">
      <c r="A376" t="s">
        <v>684</v>
      </c>
      <c r="B376">
        <v>-33.12773</v>
      </c>
      <c r="C376">
        <v>-60.508510000000001</v>
      </c>
    </row>
    <row r="377" spans="1:3" x14ac:dyDescent="0.25">
      <c r="A377" t="s">
        <v>685</v>
      </c>
      <c r="B377">
        <v>-33.317830000000001</v>
      </c>
      <c r="C377">
        <v>-60.320799999999998</v>
      </c>
    </row>
    <row r="378" spans="1:3" x14ac:dyDescent="0.25">
      <c r="A378" t="s">
        <v>686</v>
      </c>
      <c r="B378">
        <v>-33.897959999999998</v>
      </c>
      <c r="C378">
        <v>-60.547260000000001</v>
      </c>
    </row>
    <row r="379" spans="1:3" x14ac:dyDescent="0.25">
      <c r="A379" t="s">
        <v>687</v>
      </c>
      <c r="B379">
        <v>-33.90522</v>
      </c>
      <c r="C379">
        <v>-60.524050000000003</v>
      </c>
    </row>
    <row r="380" spans="1:3" x14ac:dyDescent="0.25">
      <c r="A380" t="s">
        <v>688</v>
      </c>
      <c r="B380">
        <v>-32.941040000000001</v>
      </c>
      <c r="C380">
        <v>-60.635559999999998</v>
      </c>
    </row>
    <row r="381" spans="1:3" x14ac:dyDescent="0.25">
      <c r="A381" t="s">
        <v>689</v>
      </c>
      <c r="B381">
        <v>-33.32282</v>
      </c>
      <c r="C381">
        <v>-60.22486</v>
      </c>
    </row>
    <row r="382" spans="1:3" x14ac:dyDescent="0.25">
      <c r="A382" t="s">
        <v>690</v>
      </c>
      <c r="B382">
        <v>-33.337499999999999</v>
      </c>
      <c r="C382">
        <v>-60.218159999999997</v>
      </c>
    </row>
    <row r="383" spans="1:3" x14ac:dyDescent="0.25">
      <c r="A383" t="s">
        <v>691</v>
      </c>
      <c r="B383">
        <v>-33.339680000000001</v>
      </c>
      <c r="C383">
        <v>-60.216009999999997</v>
      </c>
    </row>
    <row r="384" spans="1:3" x14ac:dyDescent="0.25">
      <c r="A384" t="s">
        <v>692</v>
      </c>
      <c r="B384">
        <v>-33.3386</v>
      </c>
      <c r="C384">
        <v>-60.21414</v>
      </c>
    </row>
    <row r="385" spans="1:3" x14ac:dyDescent="0.25">
      <c r="A385" t="s">
        <v>693</v>
      </c>
      <c r="B385">
        <v>-33.336509999999997</v>
      </c>
      <c r="C385">
        <v>-60.213059999999999</v>
      </c>
    </row>
    <row r="386" spans="1:3" x14ac:dyDescent="0.25">
      <c r="A386" t="s">
        <v>694</v>
      </c>
      <c r="B386">
        <v>-33.336179999999999</v>
      </c>
      <c r="C386">
        <v>-60.207590000000003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06A5-A71D-4461-B5BD-63800EDE98EF}">
  <dimension ref="A1:D140"/>
  <sheetViews>
    <sheetView workbookViewId="0">
      <selection activeCell="I14" sqref="I14"/>
    </sheetView>
  </sheetViews>
  <sheetFormatPr defaultRowHeight="15" x14ac:dyDescent="0.25"/>
  <cols>
    <col min="1" max="1" width="12.5703125" style="33" bestFit="1" customWidth="1"/>
    <col min="2" max="2" width="13.28515625" style="33" bestFit="1" customWidth="1"/>
    <col min="3" max="4" width="8.7109375" style="33" bestFit="1" customWidth="1"/>
    <col min="5" max="16384" width="9.140625" style="33"/>
  </cols>
  <sheetData>
    <row r="1" spans="1:4" x14ac:dyDescent="0.25">
      <c r="A1" s="33" t="s">
        <v>273</v>
      </c>
      <c r="B1" s="33" t="s">
        <v>267</v>
      </c>
      <c r="C1" s="33" t="s">
        <v>268</v>
      </c>
      <c r="D1" s="33" t="s">
        <v>269</v>
      </c>
    </row>
    <row r="2" spans="1:4" x14ac:dyDescent="0.25">
      <c r="A2" s="33" t="s">
        <v>5</v>
      </c>
      <c r="B2" s="33" t="s">
        <v>270</v>
      </c>
      <c r="C2" s="33">
        <v>-33.635800000000003</v>
      </c>
      <c r="D2" s="33">
        <v>-64.021600000000007</v>
      </c>
    </row>
    <row r="3" spans="1:4" x14ac:dyDescent="0.25">
      <c r="A3" s="33" t="s">
        <v>6</v>
      </c>
      <c r="B3" s="33" t="s">
        <v>270</v>
      </c>
      <c r="C3" s="33">
        <v>-34.158200000000001</v>
      </c>
      <c r="D3" s="33">
        <v>-62.4191</v>
      </c>
    </row>
    <row r="4" spans="1:4" x14ac:dyDescent="0.25">
      <c r="A4" s="33" t="s">
        <v>7</v>
      </c>
      <c r="B4" s="33" t="s">
        <v>270</v>
      </c>
      <c r="C4" s="33">
        <v>-33.643000000000001</v>
      </c>
      <c r="D4" s="33">
        <v>-62.396000000000001</v>
      </c>
    </row>
    <row r="5" spans="1:4" x14ac:dyDescent="0.25">
      <c r="A5" s="33" t="s">
        <v>8</v>
      </c>
      <c r="B5" s="33" t="s">
        <v>270</v>
      </c>
      <c r="C5" s="33">
        <v>-32.746899999999997</v>
      </c>
      <c r="D5" s="33">
        <v>-61.615900000000003</v>
      </c>
    </row>
    <row r="6" spans="1:4" x14ac:dyDescent="0.25">
      <c r="A6" s="33" t="s">
        <v>9</v>
      </c>
      <c r="B6" s="33" t="s">
        <v>270</v>
      </c>
      <c r="C6" s="33">
        <v>-32.562899999999999</v>
      </c>
      <c r="D6" s="33">
        <v>-61.767000000000003</v>
      </c>
    </row>
    <row r="7" spans="1:4" x14ac:dyDescent="0.25">
      <c r="A7" s="33" t="s">
        <v>10</v>
      </c>
      <c r="B7" s="33" t="s">
        <v>270</v>
      </c>
      <c r="C7" s="33">
        <v>-33.368699999999997</v>
      </c>
      <c r="D7" s="33">
        <v>-61.1813</v>
      </c>
    </row>
    <row r="8" spans="1:4" x14ac:dyDescent="0.25">
      <c r="A8" s="33" t="s">
        <v>11</v>
      </c>
      <c r="B8" s="33" t="s">
        <v>270</v>
      </c>
      <c r="C8" s="33">
        <v>-32.7149</v>
      </c>
      <c r="D8" s="33">
        <v>-61.227600000000002</v>
      </c>
    </row>
    <row r="9" spans="1:4" x14ac:dyDescent="0.25">
      <c r="A9" s="33" t="s">
        <v>12</v>
      </c>
      <c r="B9" s="33" t="s">
        <v>270</v>
      </c>
      <c r="C9" s="33">
        <v>-32.819200000000002</v>
      </c>
      <c r="D9" s="33">
        <v>-61.400700000000001</v>
      </c>
    </row>
    <row r="10" spans="1:4" x14ac:dyDescent="0.25">
      <c r="A10" s="33" t="s">
        <v>13</v>
      </c>
      <c r="B10" s="33" t="s">
        <v>270</v>
      </c>
      <c r="C10" s="33">
        <v>-32.369399999999999</v>
      </c>
      <c r="D10" s="33">
        <v>-64.637500000000003</v>
      </c>
    </row>
    <row r="11" spans="1:4" x14ac:dyDescent="0.25">
      <c r="A11" s="33" t="s">
        <v>14</v>
      </c>
      <c r="B11" s="33" t="s">
        <v>270</v>
      </c>
      <c r="C11" s="33">
        <v>-32.031300000000002</v>
      </c>
      <c r="D11" s="33">
        <v>-64.356099999999998</v>
      </c>
    </row>
    <row r="12" spans="1:4" x14ac:dyDescent="0.25">
      <c r="A12" s="33" t="s">
        <v>15</v>
      </c>
      <c r="B12" s="33" t="s">
        <v>270</v>
      </c>
      <c r="C12" s="33">
        <v>-31.997299999999999</v>
      </c>
      <c r="D12" s="33">
        <v>-64.558199999999999</v>
      </c>
    </row>
    <row r="13" spans="1:4" x14ac:dyDescent="0.25">
      <c r="A13" s="33" t="s">
        <v>1</v>
      </c>
      <c r="B13" s="33" t="s">
        <v>270</v>
      </c>
      <c r="C13" s="33">
        <v>-33.0443</v>
      </c>
      <c r="D13" s="33">
        <v>-61.166800000000002</v>
      </c>
    </row>
    <row r="14" spans="1:4" x14ac:dyDescent="0.25">
      <c r="A14" s="33" t="s">
        <v>16</v>
      </c>
      <c r="B14" s="33" t="s">
        <v>270</v>
      </c>
      <c r="C14" s="33">
        <v>-33.246600000000001</v>
      </c>
      <c r="D14" s="33">
        <v>-61.359099999999998</v>
      </c>
    </row>
    <row r="15" spans="1:4" x14ac:dyDescent="0.25">
      <c r="A15" s="33" t="s">
        <v>17</v>
      </c>
      <c r="B15" s="33" t="s">
        <v>270</v>
      </c>
      <c r="C15" s="33">
        <v>-33.341099999999997</v>
      </c>
      <c r="D15" s="33">
        <v>-61.963000000000001</v>
      </c>
    </row>
    <row r="16" spans="1:4" x14ac:dyDescent="0.25">
      <c r="A16" s="33" t="s">
        <v>142</v>
      </c>
      <c r="B16" s="33" t="s">
        <v>270</v>
      </c>
      <c r="C16" s="33">
        <v>-33.372500000000002</v>
      </c>
      <c r="D16" s="33">
        <v>-61.186999999999998</v>
      </c>
    </row>
    <row r="17" spans="1:4" x14ac:dyDescent="0.25">
      <c r="A17" s="33" t="s">
        <v>18</v>
      </c>
      <c r="B17" s="33" t="s">
        <v>270</v>
      </c>
      <c r="C17" s="33">
        <v>-33.112299999999998</v>
      </c>
      <c r="D17" s="33">
        <v>-61.708799999999997</v>
      </c>
    </row>
    <row r="18" spans="1:4" x14ac:dyDescent="0.25">
      <c r="A18" s="33" t="s">
        <v>19</v>
      </c>
      <c r="B18" s="33" t="s">
        <v>270</v>
      </c>
      <c r="C18" s="33">
        <v>-33.058100000000003</v>
      </c>
      <c r="D18" s="33">
        <v>-61.189500000000002</v>
      </c>
    </row>
    <row r="19" spans="1:4" x14ac:dyDescent="0.25">
      <c r="A19" s="33" t="s">
        <v>140</v>
      </c>
      <c r="B19" s="33" t="s">
        <v>270</v>
      </c>
      <c r="C19" s="33">
        <v>-33.048999999999999</v>
      </c>
      <c r="D19" s="33">
        <v>-61.168100000000003</v>
      </c>
    </row>
    <row r="20" spans="1:4" x14ac:dyDescent="0.25">
      <c r="A20" s="33" t="s">
        <v>21</v>
      </c>
      <c r="B20" s="33" t="s">
        <v>270</v>
      </c>
      <c r="C20" s="33">
        <v>-33.1235</v>
      </c>
      <c r="D20" s="33">
        <v>-61.0871</v>
      </c>
    </row>
    <row r="21" spans="1:4" x14ac:dyDescent="0.25">
      <c r="A21" s="33" t="s">
        <v>22</v>
      </c>
      <c r="B21" s="33" t="s">
        <v>271</v>
      </c>
      <c r="C21" s="33">
        <v>-33.897100000000002</v>
      </c>
      <c r="D21" s="33">
        <v>-61.108899999999998</v>
      </c>
    </row>
    <row r="22" spans="1:4" x14ac:dyDescent="0.25">
      <c r="A22" s="33" t="s">
        <v>23</v>
      </c>
      <c r="B22" s="33" t="s">
        <v>270</v>
      </c>
      <c r="C22" s="33">
        <v>-33.437100000000001</v>
      </c>
      <c r="D22" s="33">
        <v>-61.484299999999998</v>
      </c>
    </row>
    <row r="23" spans="1:4" x14ac:dyDescent="0.25">
      <c r="A23" s="33" t="s">
        <v>24</v>
      </c>
      <c r="B23" s="33" t="s">
        <v>271</v>
      </c>
      <c r="C23" s="33">
        <v>-33.356400000000001</v>
      </c>
      <c r="D23" s="33">
        <v>-60.724499999999999</v>
      </c>
    </row>
    <row r="24" spans="1:4" x14ac:dyDescent="0.25">
      <c r="A24" s="33" t="s">
        <v>25</v>
      </c>
      <c r="B24" s="33" t="s">
        <v>271</v>
      </c>
      <c r="C24" s="33">
        <v>-33.5383</v>
      </c>
      <c r="D24" s="33">
        <v>-61.115600000000001</v>
      </c>
    </row>
    <row r="25" spans="1:4" x14ac:dyDescent="0.25">
      <c r="A25" s="33" t="s">
        <v>26</v>
      </c>
      <c r="B25" s="33" t="s">
        <v>271</v>
      </c>
      <c r="C25" s="33">
        <v>-33.232300000000002</v>
      </c>
      <c r="D25" s="33">
        <v>-60.326799999999999</v>
      </c>
    </row>
    <row r="26" spans="1:4" x14ac:dyDescent="0.25">
      <c r="A26" s="33" t="s">
        <v>27</v>
      </c>
      <c r="B26" s="33" t="s">
        <v>271</v>
      </c>
      <c r="C26" s="33">
        <v>-33.106000000000002</v>
      </c>
      <c r="D26" s="33">
        <v>-63.726900000000001</v>
      </c>
    </row>
    <row r="27" spans="1:4" x14ac:dyDescent="0.25">
      <c r="A27" s="33" t="s">
        <v>28</v>
      </c>
      <c r="B27" s="33" t="s">
        <v>271</v>
      </c>
      <c r="C27" s="33">
        <v>-32.4084</v>
      </c>
      <c r="D27" s="33">
        <v>-63.259300000000003</v>
      </c>
    </row>
    <row r="28" spans="1:4" x14ac:dyDescent="0.25">
      <c r="A28" s="33" t="s">
        <v>29</v>
      </c>
      <c r="B28" s="33" t="s">
        <v>270</v>
      </c>
      <c r="C28" s="33">
        <v>-31.8245</v>
      </c>
      <c r="D28" s="33">
        <v>-64.971599999999995</v>
      </c>
    </row>
    <row r="29" spans="1:4" x14ac:dyDescent="0.25">
      <c r="A29" s="33" t="s">
        <v>30</v>
      </c>
      <c r="B29" s="33" t="s">
        <v>270</v>
      </c>
      <c r="C29" s="33">
        <v>-32.241399999999999</v>
      </c>
      <c r="D29" s="33">
        <v>-63.986400000000003</v>
      </c>
    </row>
    <row r="30" spans="1:4" x14ac:dyDescent="0.25">
      <c r="A30" s="33" t="s">
        <v>31</v>
      </c>
      <c r="B30" s="33" t="s">
        <v>270</v>
      </c>
      <c r="C30" s="33">
        <v>-31.9039</v>
      </c>
      <c r="D30" s="33">
        <v>-64.111000000000004</v>
      </c>
    </row>
    <row r="31" spans="1:4" x14ac:dyDescent="0.25">
      <c r="A31" s="33" t="s">
        <v>32</v>
      </c>
      <c r="B31" s="33" t="s">
        <v>270</v>
      </c>
      <c r="C31" s="33">
        <v>-31.768599999999999</v>
      </c>
      <c r="D31" s="33">
        <v>-63.989899999999999</v>
      </c>
    </row>
    <row r="32" spans="1:4" x14ac:dyDescent="0.25">
      <c r="A32" s="33" t="s">
        <v>33</v>
      </c>
      <c r="B32" s="33" t="s">
        <v>270</v>
      </c>
      <c r="C32" s="33">
        <v>-34.266199999999998</v>
      </c>
      <c r="D32" s="33">
        <v>-62.313800000000001</v>
      </c>
    </row>
    <row r="33" spans="1:4" x14ac:dyDescent="0.25">
      <c r="A33" s="33" t="s">
        <v>34</v>
      </c>
      <c r="B33" s="33" t="s">
        <v>270</v>
      </c>
      <c r="C33" s="33">
        <v>-32.933999999999997</v>
      </c>
      <c r="D33" s="33">
        <v>-60.83</v>
      </c>
    </row>
    <row r="34" spans="1:4" x14ac:dyDescent="0.25">
      <c r="A34" s="33" t="s">
        <v>36</v>
      </c>
      <c r="B34" s="33" t="s">
        <v>270</v>
      </c>
      <c r="C34" s="33">
        <v>-33.7774</v>
      </c>
      <c r="D34" s="33">
        <v>-61.546799999999998</v>
      </c>
    </row>
    <row r="35" spans="1:4" x14ac:dyDescent="0.25">
      <c r="A35" s="33" t="s">
        <v>37</v>
      </c>
      <c r="B35" s="33" t="s">
        <v>270</v>
      </c>
      <c r="C35" s="33">
        <v>-34.255499999999998</v>
      </c>
      <c r="D35" s="33">
        <v>-62.676600000000001</v>
      </c>
    </row>
    <row r="36" spans="1:4" x14ac:dyDescent="0.25">
      <c r="A36" s="33" t="s">
        <v>38</v>
      </c>
      <c r="B36" s="33" t="s">
        <v>270</v>
      </c>
      <c r="C36" s="33">
        <v>-33.447899999999997</v>
      </c>
      <c r="D36" s="33">
        <v>-61.4983</v>
      </c>
    </row>
    <row r="37" spans="1:4" x14ac:dyDescent="0.25">
      <c r="A37" s="33" t="s">
        <v>39</v>
      </c>
      <c r="B37" s="33" t="s">
        <v>270</v>
      </c>
      <c r="C37" s="33">
        <v>-34.265900000000002</v>
      </c>
      <c r="D37" s="33">
        <v>-62.700099999999999</v>
      </c>
    </row>
    <row r="38" spans="1:4" x14ac:dyDescent="0.25">
      <c r="A38" s="33" t="s">
        <v>40</v>
      </c>
      <c r="B38" s="33" t="s">
        <v>270</v>
      </c>
      <c r="C38" s="33">
        <v>-34.109099999999998</v>
      </c>
      <c r="D38" s="33">
        <v>-62.159100000000002</v>
      </c>
    </row>
    <row r="39" spans="1:4" x14ac:dyDescent="0.25">
      <c r="A39" s="33" t="s">
        <v>41</v>
      </c>
      <c r="B39" s="33" t="s">
        <v>270</v>
      </c>
      <c r="C39" s="33">
        <v>-33.429299999999998</v>
      </c>
      <c r="D39" s="33">
        <v>-61.499200000000002</v>
      </c>
    </row>
    <row r="40" spans="1:4" x14ac:dyDescent="0.25">
      <c r="A40" s="33" t="s">
        <v>42</v>
      </c>
      <c r="B40" s="33" t="s">
        <v>270</v>
      </c>
      <c r="C40" s="33">
        <v>-34.014000000000003</v>
      </c>
      <c r="D40" s="33">
        <v>-62.244999999999997</v>
      </c>
    </row>
    <row r="41" spans="1:4" x14ac:dyDescent="0.25">
      <c r="A41" s="33" t="s">
        <v>43</v>
      </c>
      <c r="B41" s="33" t="s">
        <v>271</v>
      </c>
      <c r="C41" s="33">
        <v>-34.401699999999998</v>
      </c>
      <c r="D41" s="33">
        <v>-62.042999999999999</v>
      </c>
    </row>
    <row r="42" spans="1:4" x14ac:dyDescent="0.25">
      <c r="A42" s="33" t="s">
        <v>44</v>
      </c>
      <c r="B42" s="33" t="s">
        <v>270</v>
      </c>
      <c r="C42" s="33">
        <v>-34.192100000000003</v>
      </c>
      <c r="D42" s="33">
        <v>-62.542400000000001</v>
      </c>
    </row>
    <row r="43" spans="1:4" x14ac:dyDescent="0.25">
      <c r="A43" s="33" t="s">
        <v>45</v>
      </c>
      <c r="B43" s="33" t="s">
        <v>270</v>
      </c>
      <c r="C43" s="33">
        <v>-32.478000000000002</v>
      </c>
      <c r="D43" s="33">
        <v>-63.491</v>
      </c>
    </row>
    <row r="44" spans="1:4" x14ac:dyDescent="0.25">
      <c r="A44" s="33" t="s">
        <v>46</v>
      </c>
      <c r="B44" s="33" t="s">
        <v>270</v>
      </c>
      <c r="C44" s="33">
        <v>-34.113300000000002</v>
      </c>
      <c r="D44" s="33">
        <v>-62.4407</v>
      </c>
    </row>
    <row r="45" spans="1:4" x14ac:dyDescent="0.25">
      <c r="A45" s="33" t="s">
        <v>47</v>
      </c>
      <c r="B45" s="33" t="s">
        <v>270</v>
      </c>
      <c r="C45" s="33">
        <v>-33.858400000000003</v>
      </c>
      <c r="D45" s="33">
        <v>-61.475200000000001</v>
      </c>
    </row>
    <row r="46" spans="1:4" x14ac:dyDescent="0.25">
      <c r="A46" s="33" t="s">
        <v>48</v>
      </c>
      <c r="B46" s="33" t="s">
        <v>270</v>
      </c>
      <c r="C46" s="33">
        <v>-33.8369</v>
      </c>
      <c r="D46" s="33">
        <v>-61.4086</v>
      </c>
    </row>
    <row r="47" spans="1:4" x14ac:dyDescent="0.25">
      <c r="A47" s="33" t="s">
        <v>49</v>
      </c>
      <c r="B47" s="33" t="s">
        <v>270</v>
      </c>
      <c r="C47" s="33">
        <v>-32.854999999999997</v>
      </c>
      <c r="D47" s="33">
        <v>-61.940399999999997</v>
      </c>
    </row>
    <row r="48" spans="1:4" x14ac:dyDescent="0.25">
      <c r="A48" s="33" t="s">
        <v>50</v>
      </c>
      <c r="B48" s="33" t="s">
        <v>270</v>
      </c>
      <c r="C48" s="33">
        <v>-33.0745</v>
      </c>
      <c r="D48" s="33">
        <v>-62.261000000000003</v>
      </c>
    </row>
    <row r="49" spans="1:4" x14ac:dyDescent="0.25">
      <c r="A49" s="33" t="s">
        <v>35</v>
      </c>
      <c r="B49" s="33" t="s">
        <v>270</v>
      </c>
      <c r="C49" s="33">
        <v>-34.004300000000001</v>
      </c>
      <c r="D49" s="33">
        <v>-61.607599999999998</v>
      </c>
    </row>
    <row r="50" spans="1:4" x14ac:dyDescent="0.25">
      <c r="A50" s="33" t="s">
        <v>51</v>
      </c>
      <c r="B50" s="33" t="s">
        <v>270</v>
      </c>
      <c r="C50" s="33">
        <v>-32.954900000000002</v>
      </c>
      <c r="D50" s="33">
        <v>-62.193199999999997</v>
      </c>
    </row>
    <row r="51" spans="1:4" x14ac:dyDescent="0.25">
      <c r="A51" s="33" t="s">
        <v>52</v>
      </c>
      <c r="B51" s="33" t="s">
        <v>270</v>
      </c>
      <c r="C51" s="33">
        <v>-32.590600000000002</v>
      </c>
      <c r="D51" s="33">
        <v>-61.1708</v>
      </c>
    </row>
    <row r="52" spans="1:4" x14ac:dyDescent="0.25">
      <c r="A52" s="33" t="s">
        <v>53</v>
      </c>
      <c r="B52" s="33" t="s">
        <v>270</v>
      </c>
      <c r="C52" s="33">
        <v>-32.816400000000002</v>
      </c>
      <c r="D52" s="33">
        <v>-61.3949</v>
      </c>
    </row>
    <row r="53" spans="1:4" x14ac:dyDescent="0.25">
      <c r="A53" s="33" t="s">
        <v>54</v>
      </c>
      <c r="B53" s="33" t="s">
        <v>271</v>
      </c>
      <c r="C53" s="33">
        <v>-32.706499999999998</v>
      </c>
      <c r="D53" s="33">
        <v>-61.1676</v>
      </c>
    </row>
    <row r="54" spans="1:4" x14ac:dyDescent="0.25">
      <c r="A54" s="33" t="s">
        <v>55</v>
      </c>
      <c r="B54" s="33" t="s">
        <v>270</v>
      </c>
      <c r="C54" s="33">
        <v>-33.347000000000001</v>
      </c>
      <c r="D54" s="33">
        <v>-62.3566</v>
      </c>
    </row>
    <row r="55" spans="1:4" x14ac:dyDescent="0.25">
      <c r="A55" s="33" t="s">
        <v>56</v>
      </c>
      <c r="B55" s="33" t="s">
        <v>270</v>
      </c>
      <c r="C55" s="33">
        <v>-34.518799999999999</v>
      </c>
      <c r="D55" s="33">
        <v>-63.944099999999999</v>
      </c>
    </row>
    <row r="56" spans="1:4" x14ac:dyDescent="0.25">
      <c r="A56" s="33" t="s">
        <v>58</v>
      </c>
      <c r="B56" s="33" t="s">
        <v>272</v>
      </c>
      <c r="C56" s="33">
        <v>-32.347299999999997</v>
      </c>
      <c r="D56" s="33">
        <v>-64.990799999999993</v>
      </c>
    </row>
    <row r="57" spans="1:4" x14ac:dyDescent="0.25">
      <c r="A57" s="33" t="s">
        <v>59</v>
      </c>
      <c r="B57" s="33" t="s">
        <v>272</v>
      </c>
      <c r="C57" s="33">
        <v>-32.320599999999999</v>
      </c>
      <c r="D57" s="33">
        <v>-65.0197</v>
      </c>
    </row>
    <row r="58" spans="1:4" x14ac:dyDescent="0.25">
      <c r="A58" s="33" t="s">
        <v>60</v>
      </c>
      <c r="B58" s="33" t="s">
        <v>270</v>
      </c>
      <c r="C58" s="33">
        <v>-33.634900000000002</v>
      </c>
      <c r="D58" s="33">
        <v>-63.764299999999999</v>
      </c>
    </row>
    <row r="59" spans="1:4" x14ac:dyDescent="0.25">
      <c r="A59" s="33" t="s">
        <v>61</v>
      </c>
      <c r="B59" s="33" t="s">
        <v>270</v>
      </c>
      <c r="C59" s="33">
        <v>-32.704999999999998</v>
      </c>
      <c r="D59" s="33">
        <v>-63.860799999999998</v>
      </c>
    </row>
    <row r="60" spans="1:4" x14ac:dyDescent="0.25">
      <c r="A60" s="33" t="s">
        <v>62</v>
      </c>
      <c r="B60" s="33" t="s">
        <v>270</v>
      </c>
      <c r="C60" s="33">
        <v>-33.338900000000002</v>
      </c>
      <c r="D60" s="33">
        <v>-63.717399999999998</v>
      </c>
    </row>
    <row r="61" spans="1:4" x14ac:dyDescent="0.25">
      <c r="A61" s="33" t="s">
        <v>63</v>
      </c>
      <c r="B61" s="33" t="s">
        <v>270</v>
      </c>
      <c r="C61" s="33">
        <v>-33.206600000000002</v>
      </c>
      <c r="D61" s="33">
        <v>-63.396500000000003</v>
      </c>
    </row>
    <row r="62" spans="1:4" x14ac:dyDescent="0.25">
      <c r="A62" s="33" t="s">
        <v>64</v>
      </c>
      <c r="B62" s="33" t="s">
        <v>270</v>
      </c>
      <c r="C62" s="33">
        <v>-33.544600000000003</v>
      </c>
      <c r="D62" s="33">
        <v>-61.972900000000003</v>
      </c>
    </row>
    <row r="63" spans="1:4" x14ac:dyDescent="0.25">
      <c r="A63" s="33" t="s">
        <v>65</v>
      </c>
      <c r="B63" s="33" t="s">
        <v>270</v>
      </c>
      <c r="C63" s="33">
        <v>-32.711100000000002</v>
      </c>
      <c r="D63" s="33">
        <v>-61.554900000000004</v>
      </c>
    </row>
    <row r="64" spans="1:4" x14ac:dyDescent="0.25">
      <c r="A64" s="33" t="s">
        <v>66</v>
      </c>
      <c r="B64" s="33" t="s">
        <v>270</v>
      </c>
      <c r="C64" s="33">
        <v>-32.6708</v>
      </c>
      <c r="D64" s="33">
        <v>-61.583500000000001</v>
      </c>
    </row>
    <row r="65" spans="1:4" x14ac:dyDescent="0.25">
      <c r="A65" s="33" t="s">
        <v>68</v>
      </c>
      <c r="B65" s="33" t="s">
        <v>271</v>
      </c>
      <c r="C65" s="33">
        <v>-34.441200000000002</v>
      </c>
      <c r="D65" s="33">
        <v>-61.811599999999999</v>
      </c>
    </row>
    <row r="66" spans="1:4" x14ac:dyDescent="0.25">
      <c r="A66" s="33" t="s">
        <v>69</v>
      </c>
      <c r="B66" s="33" t="s">
        <v>271</v>
      </c>
      <c r="C66" s="33">
        <v>-34.5304</v>
      </c>
      <c r="D66" s="33">
        <v>-61.237900000000003</v>
      </c>
    </row>
    <row r="67" spans="1:4" x14ac:dyDescent="0.25">
      <c r="A67" s="33" t="s">
        <v>67</v>
      </c>
      <c r="B67" s="33" t="s">
        <v>271</v>
      </c>
      <c r="C67" s="33">
        <v>-34.499000000000002</v>
      </c>
      <c r="D67" s="33">
        <v>-61.539499999999997</v>
      </c>
    </row>
    <row r="68" spans="1:4" x14ac:dyDescent="0.25">
      <c r="A68" s="33" t="s">
        <v>70</v>
      </c>
      <c r="B68" s="33" t="s">
        <v>270</v>
      </c>
      <c r="C68" s="33">
        <v>-33.044499999999999</v>
      </c>
      <c r="D68" s="33">
        <v>-61.404400000000003</v>
      </c>
    </row>
    <row r="69" spans="1:4" x14ac:dyDescent="0.25">
      <c r="A69" s="33" t="s">
        <v>71</v>
      </c>
      <c r="B69" s="33" t="s">
        <v>270</v>
      </c>
      <c r="C69" s="33">
        <v>-33.2821</v>
      </c>
      <c r="D69" s="33">
        <v>-62.185899999999997</v>
      </c>
    </row>
    <row r="70" spans="1:4" x14ac:dyDescent="0.25">
      <c r="A70" s="33" t="s">
        <v>72</v>
      </c>
      <c r="B70" s="33" t="s">
        <v>270</v>
      </c>
      <c r="C70" s="33">
        <v>-33.802799999999998</v>
      </c>
      <c r="D70" s="33">
        <v>-62.466700000000003</v>
      </c>
    </row>
    <row r="71" spans="1:4" x14ac:dyDescent="0.25">
      <c r="A71" s="33" t="s">
        <v>73</v>
      </c>
      <c r="B71" s="33" t="s">
        <v>270</v>
      </c>
      <c r="C71" s="33">
        <v>-33.030099999999997</v>
      </c>
      <c r="D71" s="33">
        <v>-62.0625</v>
      </c>
    </row>
    <row r="72" spans="1:4" x14ac:dyDescent="0.25">
      <c r="A72" s="33" t="s">
        <v>74</v>
      </c>
      <c r="B72" s="33" t="s">
        <v>270</v>
      </c>
      <c r="C72" s="33">
        <v>-32.9908</v>
      </c>
      <c r="D72" s="33">
        <v>-61.791499999999999</v>
      </c>
    </row>
    <row r="73" spans="1:4" x14ac:dyDescent="0.25">
      <c r="A73" s="33" t="s">
        <v>75</v>
      </c>
      <c r="B73" s="33" t="s">
        <v>270</v>
      </c>
      <c r="C73" s="33">
        <v>-33.689100000000003</v>
      </c>
      <c r="D73" s="33">
        <v>-61.413699999999999</v>
      </c>
    </row>
    <row r="74" spans="1:4" x14ac:dyDescent="0.25">
      <c r="A74" s="33" t="s">
        <v>76</v>
      </c>
      <c r="B74" s="33" t="s">
        <v>270</v>
      </c>
      <c r="C74" s="33">
        <v>-31.956299999999999</v>
      </c>
      <c r="D74" s="33">
        <v>-63.780200000000001</v>
      </c>
    </row>
    <row r="75" spans="1:4" x14ac:dyDescent="0.25">
      <c r="A75" s="33" t="s">
        <v>78</v>
      </c>
      <c r="B75" s="33" t="s">
        <v>271</v>
      </c>
      <c r="C75" s="33">
        <v>-33.869999999999997</v>
      </c>
      <c r="D75" s="33">
        <v>-60.576300000000003</v>
      </c>
    </row>
    <row r="76" spans="1:4" x14ac:dyDescent="0.25">
      <c r="A76" s="33" t="s">
        <v>79</v>
      </c>
      <c r="B76" s="33" t="s">
        <v>271</v>
      </c>
      <c r="C76" s="33">
        <v>-33.914900000000003</v>
      </c>
      <c r="D76" s="33">
        <v>-60.6447</v>
      </c>
    </row>
    <row r="77" spans="1:4" x14ac:dyDescent="0.25">
      <c r="A77" s="33" t="s">
        <v>80</v>
      </c>
      <c r="B77" s="33" t="s">
        <v>271</v>
      </c>
      <c r="C77" s="33">
        <v>-33.899500000000003</v>
      </c>
      <c r="D77" s="33">
        <v>-60.545200000000001</v>
      </c>
    </row>
    <row r="78" spans="1:4" x14ac:dyDescent="0.25">
      <c r="A78" s="33" t="s">
        <v>81</v>
      </c>
      <c r="B78" s="33" t="s">
        <v>271</v>
      </c>
      <c r="C78" s="33">
        <v>-33.860599999999998</v>
      </c>
      <c r="D78" s="33">
        <v>-60.726900000000001</v>
      </c>
    </row>
    <row r="79" spans="1:4" x14ac:dyDescent="0.25">
      <c r="A79" s="33" t="s">
        <v>77</v>
      </c>
      <c r="B79" s="33" t="s">
        <v>271</v>
      </c>
      <c r="C79" s="33">
        <v>-33.7654</v>
      </c>
      <c r="D79" s="33">
        <v>-60.6509</v>
      </c>
    </row>
    <row r="80" spans="1:4" x14ac:dyDescent="0.25">
      <c r="A80" s="33" t="s">
        <v>82</v>
      </c>
      <c r="B80" s="33" t="s">
        <v>271</v>
      </c>
      <c r="C80" s="33">
        <v>-33.9514</v>
      </c>
      <c r="D80" s="33">
        <v>-60.733699999999999</v>
      </c>
    </row>
    <row r="81" spans="1:4" x14ac:dyDescent="0.25">
      <c r="A81" s="33" t="s">
        <v>83</v>
      </c>
      <c r="B81" s="33" t="s">
        <v>270</v>
      </c>
      <c r="C81" s="33">
        <v>-34.289200000000001</v>
      </c>
      <c r="D81" s="33">
        <v>-63.077199999999998</v>
      </c>
    </row>
    <row r="82" spans="1:4" x14ac:dyDescent="0.25">
      <c r="A82" s="33" t="s">
        <v>141</v>
      </c>
      <c r="B82" s="33" t="s">
        <v>270</v>
      </c>
      <c r="C82" s="33">
        <v>-32.997500000000002</v>
      </c>
      <c r="D82" s="33">
        <v>-60.768000000000001</v>
      </c>
    </row>
    <row r="83" spans="1:4" x14ac:dyDescent="0.25">
      <c r="A83" s="33" t="s">
        <v>84</v>
      </c>
      <c r="B83" s="33" t="s">
        <v>270</v>
      </c>
      <c r="C83" s="33">
        <v>-32.457900000000002</v>
      </c>
      <c r="D83" s="33">
        <v>-64.387799999999999</v>
      </c>
    </row>
    <row r="84" spans="1:4" x14ac:dyDescent="0.25">
      <c r="A84" s="33" t="s">
        <v>85</v>
      </c>
      <c r="B84" s="33" t="s">
        <v>270</v>
      </c>
      <c r="C84" s="33">
        <v>-32.424300000000002</v>
      </c>
      <c r="D84" s="33">
        <v>-64.1922</v>
      </c>
    </row>
    <row r="85" spans="1:4" x14ac:dyDescent="0.25">
      <c r="A85" s="33" t="s">
        <v>86</v>
      </c>
      <c r="B85" s="33" t="s">
        <v>270</v>
      </c>
      <c r="C85" s="33">
        <v>-32.521099999999997</v>
      </c>
      <c r="D85" s="33">
        <v>-64.142700000000005</v>
      </c>
    </row>
    <row r="86" spans="1:4" x14ac:dyDescent="0.25">
      <c r="A86" s="33" t="s">
        <v>87</v>
      </c>
      <c r="B86" s="33" t="s">
        <v>270</v>
      </c>
      <c r="C86" s="33">
        <v>-32.572200000000002</v>
      </c>
      <c r="D86" s="33">
        <v>-64.392899999999997</v>
      </c>
    </row>
    <row r="87" spans="1:4" x14ac:dyDescent="0.25">
      <c r="A87" s="33" t="s">
        <v>88</v>
      </c>
      <c r="B87" s="33" t="s">
        <v>271</v>
      </c>
      <c r="C87" s="33">
        <v>-33.237400000000001</v>
      </c>
      <c r="D87" s="33">
        <v>-64.144099999999995</v>
      </c>
    </row>
    <row r="88" spans="1:4" x14ac:dyDescent="0.25">
      <c r="A88" s="33" t="s">
        <v>89</v>
      </c>
      <c r="B88" s="33" t="s">
        <v>270</v>
      </c>
      <c r="C88" s="33">
        <v>-32.529899999999998</v>
      </c>
      <c r="D88" s="33">
        <v>-64.590900000000005</v>
      </c>
    </row>
    <row r="89" spans="1:4" x14ac:dyDescent="0.25">
      <c r="A89" s="33" t="s">
        <v>90</v>
      </c>
      <c r="B89" s="33" t="s">
        <v>270</v>
      </c>
      <c r="C89" s="33">
        <v>-32.933999999999997</v>
      </c>
      <c r="D89" s="33">
        <v>-60.661000000000001</v>
      </c>
    </row>
    <row r="90" spans="1:4" x14ac:dyDescent="0.25">
      <c r="A90" s="33" t="s">
        <v>91</v>
      </c>
      <c r="B90" s="33" t="s">
        <v>270</v>
      </c>
      <c r="C90" s="33">
        <v>-32.923400000000001</v>
      </c>
      <c r="D90" s="33">
        <v>-60.787500000000001</v>
      </c>
    </row>
    <row r="91" spans="1:4" x14ac:dyDescent="0.25">
      <c r="A91" s="33" t="s">
        <v>92</v>
      </c>
      <c r="B91" s="33" t="s">
        <v>270</v>
      </c>
      <c r="C91" s="33">
        <v>-32.955300000000001</v>
      </c>
      <c r="D91" s="33">
        <v>-60.6693</v>
      </c>
    </row>
    <row r="92" spans="1:4" x14ac:dyDescent="0.25">
      <c r="A92" s="33" t="s">
        <v>93</v>
      </c>
      <c r="B92" s="33" t="s">
        <v>270</v>
      </c>
      <c r="C92" s="33">
        <v>-32.9178</v>
      </c>
      <c r="D92" s="33">
        <v>-60.714399999999998</v>
      </c>
    </row>
    <row r="93" spans="1:4" x14ac:dyDescent="0.25">
      <c r="A93" s="33" t="s">
        <v>94</v>
      </c>
      <c r="B93" s="33" t="s">
        <v>270</v>
      </c>
      <c r="C93" s="33">
        <v>-32.948399999999999</v>
      </c>
      <c r="D93" s="33">
        <v>-60.631300000000003</v>
      </c>
    </row>
    <row r="94" spans="1:4" x14ac:dyDescent="0.25">
      <c r="A94" s="33" t="s">
        <v>97</v>
      </c>
      <c r="B94" s="33" t="s">
        <v>270</v>
      </c>
      <c r="C94" s="33">
        <v>-32.937399999999997</v>
      </c>
      <c r="D94" s="33">
        <v>-60.645400000000002</v>
      </c>
    </row>
    <row r="95" spans="1:4" x14ac:dyDescent="0.25">
      <c r="A95" s="33" t="s">
        <v>98</v>
      </c>
      <c r="B95" s="33" t="s">
        <v>270</v>
      </c>
      <c r="C95" s="33">
        <v>-32.912700000000001</v>
      </c>
      <c r="D95" s="33">
        <v>-60.687899999999999</v>
      </c>
    </row>
    <row r="96" spans="1:4" x14ac:dyDescent="0.25">
      <c r="A96" s="33" t="s">
        <v>99</v>
      </c>
      <c r="B96" s="33" t="s">
        <v>270</v>
      </c>
      <c r="C96" s="33">
        <v>-32.968600000000002</v>
      </c>
      <c r="D96" s="33">
        <v>-60.667299999999997</v>
      </c>
    </row>
    <row r="97" spans="1:4" x14ac:dyDescent="0.25">
      <c r="A97" s="33" t="s">
        <v>100</v>
      </c>
      <c r="B97" s="33" t="s">
        <v>270</v>
      </c>
      <c r="C97" s="33">
        <v>-32.876399999999997</v>
      </c>
      <c r="D97" s="33">
        <v>-60.734999999999999</v>
      </c>
    </row>
    <row r="98" spans="1:4" x14ac:dyDescent="0.25">
      <c r="A98" s="33" t="s">
        <v>96</v>
      </c>
      <c r="B98" s="33" t="s">
        <v>270</v>
      </c>
      <c r="C98" s="33">
        <v>-32.930100000000003</v>
      </c>
      <c r="D98" s="33">
        <v>-60.8048</v>
      </c>
    </row>
    <row r="99" spans="1:4" x14ac:dyDescent="0.25">
      <c r="A99" s="33" t="s">
        <v>101</v>
      </c>
      <c r="B99" s="33" t="s">
        <v>270</v>
      </c>
      <c r="C99" s="33">
        <v>-32.860100000000003</v>
      </c>
      <c r="D99" s="33">
        <v>-60.706499999999998</v>
      </c>
    </row>
    <row r="100" spans="1:4" x14ac:dyDescent="0.25">
      <c r="A100" s="33" t="s">
        <v>102</v>
      </c>
      <c r="B100" s="33" t="s">
        <v>270</v>
      </c>
      <c r="C100" s="33">
        <v>-32.927300000000002</v>
      </c>
      <c r="D100" s="33">
        <v>-60.814100000000003</v>
      </c>
    </row>
    <row r="101" spans="1:4" x14ac:dyDescent="0.25">
      <c r="A101" s="33" t="s">
        <v>103</v>
      </c>
      <c r="B101" s="33" t="s">
        <v>270</v>
      </c>
      <c r="C101" s="33">
        <v>-32.934399999999997</v>
      </c>
      <c r="D101" s="33">
        <v>-60.809199999999997</v>
      </c>
    </row>
    <row r="102" spans="1:4" x14ac:dyDescent="0.25">
      <c r="A102" s="33" t="s">
        <v>104</v>
      </c>
      <c r="B102" s="33" t="s">
        <v>270</v>
      </c>
      <c r="C102" s="33">
        <v>-32.917900000000003</v>
      </c>
      <c r="D102" s="33">
        <v>-60.809600000000003</v>
      </c>
    </row>
    <row r="103" spans="1:4" x14ac:dyDescent="0.25">
      <c r="A103" s="33" t="s">
        <v>105</v>
      </c>
      <c r="B103" s="33" t="s">
        <v>270</v>
      </c>
      <c r="C103" s="33">
        <v>-32.958100000000002</v>
      </c>
      <c r="D103" s="33">
        <v>-60.635800000000003</v>
      </c>
    </row>
    <row r="104" spans="1:4" x14ac:dyDescent="0.25">
      <c r="A104" s="33" t="s">
        <v>106</v>
      </c>
      <c r="B104" s="33" t="s">
        <v>270</v>
      </c>
      <c r="C104" s="33">
        <v>-32.933199999999999</v>
      </c>
      <c r="D104" s="33">
        <v>-60.717399999999998</v>
      </c>
    </row>
    <row r="105" spans="1:4" x14ac:dyDescent="0.25">
      <c r="A105" s="33" t="s">
        <v>107</v>
      </c>
      <c r="B105" s="33" t="s">
        <v>270</v>
      </c>
      <c r="C105" s="33">
        <v>-32.890500000000003</v>
      </c>
      <c r="D105" s="33">
        <v>-60.689700000000002</v>
      </c>
    </row>
    <row r="106" spans="1:4" x14ac:dyDescent="0.25">
      <c r="A106" s="33" t="s">
        <v>108</v>
      </c>
      <c r="B106" s="33" t="s">
        <v>270</v>
      </c>
      <c r="C106" s="33">
        <v>-32.917299999999997</v>
      </c>
      <c r="D106" s="33">
        <v>-60.811300000000003</v>
      </c>
    </row>
    <row r="107" spans="1:4" x14ac:dyDescent="0.25">
      <c r="A107" s="33" t="s">
        <v>109</v>
      </c>
      <c r="B107" s="33" t="s">
        <v>270</v>
      </c>
      <c r="C107" s="33">
        <v>-33.107599999999998</v>
      </c>
      <c r="D107" s="33">
        <v>-60.552399999999999</v>
      </c>
    </row>
    <row r="108" spans="1:4" x14ac:dyDescent="0.25">
      <c r="A108" s="33" t="s">
        <v>111</v>
      </c>
      <c r="B108" s="33" t="s">
        <v>271</v>
      </c>
      <c r="C108" s="33">
        <v>-32.960500000000003</v>
      </c>
      <c r="D108" s="33">
        <v>-60.633400000000002</v>
      </c>
    </row>
    <row r="109" spans="1:4" x14ac:dyDescent="0.25">
      <c r="A109" s="33" t="s">
        <v>112</v>
      </c>
      <c r="B109" s="33" t="s">
        <v>271</v>
      </c>
      <c r="C109" s="33">
        <v>-32.952199999999998</v>
      </c>
      <c r="D109" s="33">
        <v>-60.644599999999997</v>
      </c>
    </row>
    <row r="110" spans="1:4" x14ac:dyDescent="0.25">
      <c r="A110" s="33" t="s">
        <v>114</v>
      </c>
      <c r="B110" s="33" t="s">
        <v>270</v>
      </c>
      <c r="C110" s="33">
        <v>-31.654299999999999</v>
      </c>
      <c r="D110" s="33">
        <v>-63.856499999999997</v>
      </c>
    </row>
    <row r="111" spans="1:4" x14ac:dyDescent="0.25">
      <c r="A111" s="33" t="s">
        <v>115</v>
      </c>
      <c r="B111" s="33" t="s">
        <v>270</v>
      </c>
      <c r="C111" s="33">
        <v>-31.7089</v>
      </c>
      <c r="D111" s="33">
        <v>-63.516599999999997</v>
      </c>
    </row>
    <row r="112" spans="1:4" x14ac:dyDescent="0.25">
      <c r="A112" s="33" t="s">
        <v>116</v>
      </c>
      <c r="B112" s="33" t="s">
        <v>270</v>
      </c>
      <c r="C112" s="33">
        <v>-31.596599999999999</v>
      </c>
      <c r="D112" s="33">
        <v>-63.9803</v>
      </c>
    </row>
    <row r="113" spans="1:4" x14ac:dyDescent="0.25">
      <c r="A113" s="33" t="s">
        <v>113</v>
      </c>
      <c r="B113" s="33" t="s">
        <v>270</v>
      </c>
      <c r="C113" s="33">
        <v>-31.7699</v>
      </c>
      <c r="D113" s="33">
        <v>-64.040999999999997</v>
      </c>
    </row>
    <row r="114" spans="1:4" x14ac:dyDescent="0.25">
      <c r="A114" s="33" t="s">
        <v>117</v>
      </c>
      <c r="B114" s="33" t="s">
        <v>270</v>
      </c>
      <c r="C114" s="33">
        <v>-33.147199999999998</v>
      </c>
      <c r="D114" s="33">
        <v>-61.277700000000003</v>
      </c>
    </row>
    <row r="115" spans="1:4" x14ac:dyDescent="0.25">
      <c r="A115" s="33" t="s">
        <v>118</v>
      </c>
      <c r="B115" s="33" t="s">
        <v>270</v>
      </c>
      <c r="C115" s="33">
        <v>-32.024500000000003</v>
      </c>
      <c r="D115" s="33">
        <v>-65.037700000000001</v>
      </c>
    </row>
    <row r="116" spans="1:4" x14ac:dyDescent="0.25">
      <c r="A116" s="33" t="s">
        <v>119</v>
      </c>
      <c r="B116" s="33" t="s">
        <v>271</v>
      </c>
      <c r="C116" s="33">
        <v>-31.946899999999999</v>
      </c>
      <c r="D116" s="33">
        <v>-65.103200000000001</v>
      </c>
    </row>
    <row r="117" spans="1:4" x14ac:dyDescent="0.25">
      <c r="A117" s="33" t="s">
        <v>120</v>
      </c>
      <c r="B117" s="33" t="s">
        <v>270</v>
      </c>
      <c r="C117" s="33">
        <v>-33.110700000000001</v>
      </c>
      <c r="D117" s="33">
        <v>-61.702199999999998</v>
      </c>
    </row>
    <row r="118" spans="1:4" x14ac:dyDescent="0.25">
      <c r="A118" s="33" t="s">
        <v>121</v>
      </c>
      <c r="B118" s="33" t="s">
        <v>270</v>
      </c>
      <c r="C118" s="33">
        <v>-31.9678</v>
      </c>
      <c r="D118" s="33">
        <v>-62.304699999999997</v>
      </c>
    </row>
    <row r="119" spans="1:4" x14ac:dyDescent="0.25">
      <c r="A119" s="33" t="s">
        <v>2</v>
      </c>
      <c r="B119" s="33" t="s">
        <v>270</v>
      </c>
      <c r="C119" s="33">
        <v>-32.773000000000003</v>
      </c>
      <c r="D119" s="33">
        <v>-60.787399999999998</v>
      </c>
    </row>
    <row r="120" spans="1:4" x14ac:dyDescent="0.25">
      <c r="A120" s="33" t="s">
        <v>3</v>
      </c>
      <c r="B120" s="33" t="s">
        <v>270</v>
      </c>
      <c r="C120" s="33">
        <v>-32.745399999999997</v>
      </c>
      <c r="D120" s="33">
        <v>-60.7453</v>
      </c>
    </row>
    <row r="121" spans="1:4" x14ac:dyDescent="0.25">
      <c r="A121" s="33" t="s">
        <v>4</v>
      </c>
      <c r="B121" s="33" t="s">
        <v>271</v>
      </c>
      <c r="C121" s="33">
        <v>-32.819699999999997</v>
      </c>
      <c r="D121" s="33">
        <v>-60.705500000000001</v>
      </c>
    </row>
    <row r="122" spans="1:4" x14ac:dyDescent="0.25">
      <c r="A122" s="33" t="s">
        <v>0</v>
      </c>
      <c r="B122" s="33" t="s">
        <v>271</v>
      </c>
      <c r="C122" s="33">
        <v>-32.883299999999998</v>
      </c>
      <c r="D122" s="33">
        <v>-61.033299999999997</v>
      </c>
    </row>
    <row r="123" spans="1:4" x14ac:dyDescent="0.25">
      <c r="A123" s="33" t="s">
        <v>123</v>
      </c>
      <c r="B123" s="33" t="s">
        <v>271</v>
      </c>
      <c r="C123" s="33">
        <v>-33.344299999999997</v>
      </c>
      <c r="D123" s="33">
        <v>-60.232500000000002</v>
      </c>
    </row>
    <row r="124" spans="1:4" x14ac:dyDescent="0.25">
      <c r="A124" s="33" t="s">
        <v>124</v>
      </c>
      <c r="B124" s="33" t="s">
        <v>271</v>
      </c>
      <c r="C124" s="33">
        <v>-33.334499999999998</v>
      </c>
      <c r="D124" s="33">
        <v>-60.2224</v>
      </c>
    </row>
    <row r="125" spans="1:4" x14ac:dyDescent="0.25">
      <c r="A125" s="33" t="s">
        <v>122</v>
      </c>
      <c r="B125" s="33" t="s">
        <v>271</v>
      </c>
      <c r="C125" s="33">
        <v>-33.339799999999997</v>
      </c>
      <c r="D125" s="33">
        <v>-60.216099999999997</v>
      </c>
    </row>
    <row r="126" spans="1:4" x14ac:dyDescent="0.25">
      <c r="A126" s="33" t="s">
        <v>125</v>
      </c>
      <c r="B126" s="33" t="s">
        <v>271</v>
      </c>
      <c r="C126" s="33">
        <v>-33.594799999999999</v>
      </c>
      <c r="D126" s="33">
        <v>-60.353999999999999</v>
      </c>
    </row>
    <row r="127" spans="1:4" x14ac:dyDescent="0.25">
      <c r="A127" s="33" t="s">
        <v>129</v>
      </c>
      <c r="B127" s="33" t="s">
        <v>270</v>
      </c>
      <c r="C127" s="33">
        <v>-33.142000000000003</v>
      </c>
      <c r="D127" s="33">
        <v>-63.279800000000002</v>
      </c>
    </row>
    <row r="128" spans="1:4" x14ac:dyDescent="0.25">
      <c r="A128" s="33" t="s">
        <v>127</v>
      </c>
      <c r="B128" s="33" t="s">
        <v>270</v>
      </c>
      <c r="C128" s="33">
        <v>-31.805599999999998</v>
      </c>
      <c r="D128" s="33">
        <v>-64.185500000000005</v>
      </c>
    </row>
    <row r="129" spans="1:4" x14ac:dyDescent="0.25">
      <c r="A129" s="33" t="s">
        <v>126</v>
      </c>
      <c r="B129" s="33" t="s">
        <v>270</v>
      </c>
      <c r="C129" s="33">
        <v>-31.7897</v>
      </c>
      <c r="D129" s="33">
        <v>-64.544399999999996</v>
      </c>
    </row>
    <row r="130" spans="1:4" x14ac:dyDescent="0.25">
      <c r="A130" s="33" t="s">
        <v>128</v>
      </c>
      <c r="B130" s="33" t="s">
        <v>270</v>
      </c>
      <c r="C130" s="33">
        <v>-31.8035</v>
      </c>
      <c r="D130" s="33">
        <v>-64.414000000000001</v>
      </c>
    </row>
    <row r="131" spans="1:4" x14ac:dyDescent="0.25">
      <c r="A131" s="33" t="s">
        <v>132</v>
      </c>
      <c r="B131" s="33" t="s">
        <v>271</v>
      </c>
      <c r="C131" s="33">
        <v>-32.994700000000002</v>
      </c>
      <c r="D131" s="33">
        <v>-60.6511</v>
      </c>
    </row>
    <row r="132" spans="1:4" x14ac:dyDescent="0.25">
      <c r="A132" s="33" t="s">
        <v>130</v>
      </c>
      <c r="B132" s="33" t="s">
        <v>271</v>
      </c>
      <c r="C132" s="33">
        <v>-34.095300000000002</v>
      </c>
      <c r="D132" s="33">
        <v>-61.628300000000003</v>
      </c>
    </row>
    <row r="133" spans="1:4" x14ac:dyDescent="0.25">
      <c r="A133" s="33" t="s">
        <v>131</v>
      </c>
      <c r="B133" s="33" t="s">
        <v>271</v>
      </c>
      <c r="C133" s="33">
        <v>-33.298099999999998</v>
      </c>
      <c r="D133" s="33">
        <v>-61.184800000000003</v>
      </c>
    </row>
    <row r="134" spans="1:4" x14ac:dyDescent="0.25">
      <c r="A134" s="33" t="s">
        <v>133</v>
      </c>
      <c r="B134" s="33" t="s">
        <v>270</v>
      </c>
      <c r="C134" s="33">
        <v>-33.476100000000002</v>
      </c>
      <c r="D134" s="33">
        <v>-60.716099999999997</v>
      </c>
    </row>
    <row r="135" spans="1:4" x14ac:dyDescent="0.25">
      <c r="A135" s="33" t="s">
        <v>134</v>
      </c>
      <c r="B135" s="33" t="s">
        <v>270</v>
      </c>
      <c r="C135" s="33">
        <v>-32.7455</v>
      </c>
      <c r="D135" s="33">
        <v>-61.792499999999997</v>
      </c>
    </row>
    <row r="136" spans="1:4" x14ac:dyDescent="0.25">
      <c r="A136" s="33" t="s">
        <v>135</v>
      </c>
      <c r="B136" s="33" t="s">
        <v>270</v>
      </c>
      <c r="C136" s="33">
        <v>-33.880899999999997</v>
      </c>
      <c r="D136" s="33">
        <v>-62.841299999999997</v>
      </c>
    </row>
    <row r="137" spans="1:4" x14ac:dyDescent="0.25">
      <c r="A137" s="33" t="s">
        <v>136</v>
      </c>
      <c r="B137" s="33" t="s">
        <v>271</v>
      </c>
      <c r="C137" s="33">
        <v>-33.146099999999997</v>
      </c>
      <c r="D137" s="33">
        <v>-62.8538</v>
      </c>
    </row>
    <row r="138" spans="1:4" x14ac:dyDescent="0.25">
      <c r="A138" s="33" t="s">
        <v>137</v>
      </c>
      <c r="B138" s="33" t="s">
        <v>270</v>
      </c>
      <c r="C138" s="33">
        <v>-33.720500000000001</v>
      </c>
      <c r="D138" s="33">
        <v>-62.007899999999999</v>
      </c>
    </row>
    <row r="139" spans="1:4" x14ac:dyDescent="0.25">
      <c r="A139" s="33" t="s">
        <v>139</v>
      </c>
      <c r="B139" s="33" t="s">
        <v>270</v>
      </c>
      <c r="C139" s="33">
        <v>-31.978100000000001</v>
      </c>
      <c r="D139" s="33">
        <v>-64.577699999999993</v>
      </c>
    </row>
    <row r="140" spans="1:4" x14ac:dyDescent="0.25">
      <c r="A140" s="33" t="s">
        <v>138</v>
      </c>
      <c r="B140" s="33" t="s">
        <v>270</v>
      </c>
      <c r="C140" s="33">
        <v>-33.025700000000001</v>
      </c>
      <c r="D140" s="33">
        <v>-60.622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B681-42F9-41A2-B521-362FB4730680}">
  <dimension ref="A1:F245"/>
  <sheetViews>
    <sheetView topLeftCell="A25" workbookViewId="0">
      <selection activeCell="B33" sqref="B33"/>
    </sheetView>
  </sheetViews>
  <sheetFormatPr defaultRowHeight="15" x14ac:dyDescent="0.25"/>
  <cols>
    <col min="1" max="1" width="26.140625" bestFit="1" customWidth="1"/>
    <col min="2" max="2" width="35.85546875" bestFit="1" customWidth="1"/>
    <col min="6" max="6" width="11.28515625" customWidth="1"/>
  </cols>
  <sheetData>
    <row r="1" spans="1:4" s="4" customFormat="1" ht="45" customHeight="1" x14ac:dyDescent="0.25">
      <c r="A1" s="4" t="s">
        <v>175</v>
      </c>
      <c r="B1" s="5" t="s">
        <v>174</v>
      </c>
    </row>
    <row r="2" spans="1:4" s="4" customFormat="1" ht="45" customHeight="1" x14ac:dyDescent="0.25">
      <c r="A2" s="4" t="s">
        <v>176</v>
      </c>
      <c r="B2" s="4" t="s">
        <v>146</v>
      </c>
    </row>
    <row r="3" spans="1:4" x14ac:dyDescent="0.25">
      <c r="A3" s="10" t="s">
        <v>178</v>
      </c>
      <c r="B3" s="10" t="s">
        <v>177</v>
      </c>
    </row>
    <row r="4" spans="1:4" x14ac:dyDescent="0.25">
      <c r="A4" t="s">
        <v>143</v>
      </c>
      <c r="B4" t="s">
        <v>276</v>
      </c>
      <c r="D4" s="3"/>
    </row>
    <row r="5" spans="1:4" x14ac:dyDescent="0.25">
      <c r="A5" t="s">
        <v>144</v>
      </c>
      <c r="B5" t="s">
        <v>277</v>
      </c>
      <c r="D5" s="3"/>
    </row>
    <row r="6" spans="1:4" x14ac:dyDescent="0.25">
      <c r="A6" t="s">
        <v>147</v>
      </c>
      <c r="B6" t="s">
        <v>278</v>
      </c>
      <c r="D6" s="3"/>
    </row>
    <row r="7" spans="1:4" x14ac:dyDescent="0.25">
      <c r="A7" t="s">
        <v>145</v>
      </c>
      <c r="B7" t="s">
        <v>279</v>
      </c>
      <c r="D7" s="3"/>
    </row>
    <row r="8" spans="1:4" x14ac:dyDescent="0.25">
      <c r="A8" t="s">
        <v>148</v>
      </c>
      <c r="B8" t="s">
        <v>280</v>
      </c>
      <c r="D8" s="3"/>
    </row>
    <row r="9" spans="1:4" x14ac:dyDescent="0.25">
      <c r="A9" t="s">
        <v>149</v>
      </c>
      <c r="B9" t="s">
        <v>281</v>
      </c>
      <c r="D9" s="3"/>
    </row>
    <row r="10" spans="1:4" x14ac:dyDescent="0.25">
      <c r="A10" t="s">
        <v>150</v>
      </c>
      <c r="B10" t="s">
        <v>282</v>
      </c>
      <c r="D10" s="3"/>
    </row>
    <row r="11" spans="1:4" x14ac:dyDescent="0.25">
      <c r="A11" t="s">
        <v>151</v>
      </c>
      <c r="B11" t="s">
        <v>283</v>
      </c>
      <c r="D11" s="3"/>
    </row>
    <row r="12" spans="1:4" x14ac:dyDescent="0.25">
      <c r="A12" t="s">
        <v>152</v>
      </c>
      <c r="B12" t="s">
        <v>284</v>
      </c>
      <c r="D12" s="3"/>
    </row>
    <row r="13" spans="1:4" x14ac:dyDescent="0.25">
      <c r="A13" t="s">
        <v>153</v>
      </c>
      <c r="B13" t="s">
        <v>285</v>
      </c>
      <c r="D13" s="3"/>
    </row>
    <row r="14" spans="1:4" x14ac:dyDescent="0.25">
      <c r="A14" t="s">
        <v>154</v>
      </c>
      <c r="B14" t="s">
        <v>286</v>
      </c>
      <c r="D14" s="3"/>
    </row>
    <row r="15" spans="1:4" x14ac:dyDescent="0.25">
      <c r="A15" s="2" t="s">
        <v>155</v>
      </c>
      <c r="B15" t="s">
        <v>287</v>
      </c>
    </row>
    <row r="16" spans="1:4" x14ac:dyDescent="0.25">
      <c r="A16" t="s">
        <v>156</v>
      </c>
      <c r="B16" t="s">
        <v>288</v>
      </c>
    </row>
    <row r="17" spans="1:2" x14ac:dyDescent="0.25">
      <c r="A17" t="s">
        <v>157</v>
      </c>
      <c r="B17" t="s">
        <v>289</v>
      </c>
    </row>
    <row r="18" spans="1:2" x14ac:dyDescent="0.25">
      <c r="A18" t="s">
        <v>158</v>
      </c>
      <c r="B18" t="s">
        <v>290</v>
      </c>
    </row>
    <row r="19" spans="1:2" x14ac:dyDescent="0.25">
      <c r="A19" t="s">
        <v>159</v>
      </c>
      <c r="B19" t="s">
        <v>291</v>
      </c>
    </row>
    <row r="20" spans="1:2" x14ac:dyDescent="0.25">
      <c r="A20" t="s">
        <v>160</v>
      </c>
      <c r="B20" t="s">
        <v>292</v>
      </c>
    </row>
    <row r="21" spans="1:2" x14ac:dyDescent="0.25">
      <c r="A21" t="s">
        <v>161</v>
      </c>
      <c r="B21" t="s">
        <v>293</v>
      </c>
    </row>
    <row r="22" spans="1:2" x14ac:dyDescent="0.25">
      <c r="A22" t="s">
        <v>162</v>
      </c>
      <c r="B22" t="s">
        <v>294</v>
      </c>
    </row>
    <row r="23" spans="1:2" x14ac:dyDescent="0.25">
      <c r="A23" t="s">
        <v>163</v>
      </c>
      <c r="B23" t="s">
        <v>295</v>
      </c>
    </row>
    <row r="24" spans="1:2" x14ac:dyDescent="0.25">
      <c r="A24" t="s">
        <v>164</v>
      </c>
      <c r="B24" t="s">
        <v>296</v>
      </c>
    </row>
    <row r="25" spans="1:2" x14ac:dyDescent="0.25">
      <c r="A25" t="s">
        <v>165</v>
      </c>
      <c r="B25" t="s">
        <v>297</v>
      </c>
    </row>
    <row r="26" spans="1:2" x14ac:dyDescent="0.25">
      <c r="A26" t="s">
        <v>166</v>
      </c>
      <c r="B26" t="s">
        <v>298</v>
      </c>
    </row>
    <row r="27" spans="1:2" x14ac:dyDescent="0.25">
      <c r="A27" t="s">
        <v>167</v>
      </c>
      <c r="B27" s="27" t="s">
        <v>299</v>
      </c>
    </row>
    <row r="28" spans="1:2" x14ac:dyDescent="0.25">
      <c r="A28" t="s">
        <v>168</v>
      </c>
      <c r="B28" t="s">
        <v>300</v>
      </c>
    </row>
    <row r="29" spans="1:2" x14ac:dyDescent="0.25">
      <c r="A29" t="s">
        <v>169</v>
      </c>
      <c r="B29" s="27" t="s">
        <v>301</v>
      </c>
    </row>
    <row r="30" spans="1:2" x14ac:dyDescent="0.25">
      <c r="A30" s="2" t="s">
        <v>170</v>
      </c>
      <c r="B30" t="s">
        <v>305</v>
      </c>
    </row>
    <row r="31" spans="1:2" x14ac:dyDescent="0.25">
      <c r="A31" t="s">
        <v>171</v>
      </c>
      <c r="B31" t="s">
        <v>302</v>
      </c>
    </row>
    <row r="32" spans="1:2" x14ac:dyDescent="0.25">
      <c r="A32" s="2" t="s">
        <v>172</v>
      </c>
      <c r="B32" t="s">
        <v>303</v>
      </c>
    </row>
    <row r="33" spans="1:2" x14ac:dyDescent="0.25">
      <c r="A33" t="s">
        <v>173</v>
      </c>
      <c r="B33" t="s">
        <v>304</v>
      </c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</sheetData>
  <hyperlinks>
    <hyperlink ref="A5" r:id="rId1" xr:uid="{A461DFE7-4315-4EC7-913E-A3A81FE43FDB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5401-12BF-43E6-A189-B8D84824F13C}">
  <dimension ref="A1:M38"/>
  <sheetViews>
    <sheetView workbookViewId="0">
      <selection activeCell="E31" sqref="E31"/>
    </sheetView>
  </sheetViews>
  <sheetFormatPr defaultRowHeight="15" x14ac:dyDescent="0.25"/>
  <cols>
    <col min="1" max="1" width="12.5703125" bestFit="1" customWidth="1"/>
    <col min="2" max="2" width="12.7109375" bestFit="1" customWidth="1"/>
    <col min="3" max="3" width="16" bestFit="1" customWidth="1"/>
    <col min="5" max="5" width="17.42578125" bestFit="1" customWidth="1"/>
    <col min="6" max="6" width="12.5703125" bestFit="1" customWidth="1"/>
    <col min="8" max="8" width="15.85546875" bestFit="1" customWidth="1"/>
    <col min="9" max="9" width="11.42578125" customWidth="1"/>
    <col min="10" max="10" width="12.5703125" bestFit="1" customWidth="1"/>
    <col min="11" max="11" width="27.5703125" bestFit="1" customWidth="1"/>
    <col min="12" max="12" width="16.85546875" bestFit="1" customWidth="1"/>
    <col min="13" max="13" width="16" bestFit="1" customWidth="1"/>
  </cols>
  <sheetData>
    <row r="1" spans="1:12" x14ac:dyDescent="0.25">
      <c r="A1" t="s">
        <v>222</v>
      </c>
      <c r="B1" t="s">
        <v>244</v>
      </c>
      <c r="C1" t="s">
        <v>217</v>
      </c>
      <c r="E1" t="s">
        <v>212</v>
      </c>
      <c r="F1" t="s">
        <v>214</v>
      </c>
      <c r="G1" t="s">
        <v>244</v>
      </c>
      <c r="H1" t="s">
        <v>232</v>
      </c>
      <c r="J1" s="38" t="s">
        <v>245</v>
      </c>
      <c r="K1" s="38"/>
      <c r="L1" s="38"/>
    </row>
    <row r="2" spans="1:12" x14ac:dyDescent="0.25">
      <c r="A2" t="s">
        <v>218</v>
      </c>
      <c r="B2" t="s">
        <v>215</v>
      </c>
      <c r="C2">
        <v>50</v>
      </c>
      <c r="E2" t="s">
        <v>180</v>
      </c>
      <c r="F2" t="s">
        <v>219</v>
      </c>
      <c r="G2" t="str">
        <f>VLOOKUP(campos[[#This Row],[tipo_dato]],datos[],2,FALSE)</f>
        <v>fija</v>
      </c>
      <c r="H2">
        <f>VLOOKUP(campos[[#This Row],[tipo_dato]],datos[],3,FALSE)</f>
        <v>4</v>
      </c>
      <c r="J2" s="11" t="s">
        <v>235</v>
      </c>
      <c r="K2" s="11" t="s">
        <v>236</v>
      </c>
      <c r="L2" s="11" t="s">
        <v>237</v>
      </c>
    </row>
    <row r="3" spans="1:12" x14ac:dyDescent="0.25">
      <c r="A3" t="s">
        <v>226</v>
      </c>
      <c r="B3" t="s">
        <v>216</v>
      </c>
      <c r="C3">
        <v>1</v>
      </c>
      <c r="E3" t="s">
        <v>213</v>
      </c>
      <c r="F3" t="s">
        <v>220</v>
      </c>
      <c r="G3" t="str">
        <f>VLOOKUP(campos[[#This Row],[tipo_dato]],datos[],2,FALSE)</f>
        <v>fija</v>
      </c>
      <c r="H3">
        <f>VLOOKUP(campos[[#This Row],[tipo_dato]],datos[],3,FALSE)</f>
        <v>2</v>
      </c>
      <c r="J3" s="11">
        <v>1</v>
      </c>
      <c r="K3" t="s">
        <v>230</v>
      </c>
      <c r="L3" s="12">
        <v>31977051</v>
      </c>
    </row>
    <row r="4" spans="1:12" x14ac:dyDescent="0.25">
      <c r="A4" t="s">
        <v>221</v>
      </c>
      <c r="B4" t="s">
        <v>216</v>
      </c>
      <c r="C4">
        <v>1</v>
      </c>
      <c r="E4" t="s">
        <v>181</v>
      </c>
      <c r="F4" t="s">
        <v>225</v>
      </c>
      <c r="G4" t="str">
        <f>VLOOKUP(campos[[#This Row],[tipo_dato]],datos[],2,FALSE)</f>
        <v>fija</v>
      </c>
      <c r="H4">
        <f>VLOOKUP(campos[[#This Row],[tipo_dato]],datos[],3,FALSE)</f>
        <v>6</v>
      </c>
      <c r="J4" s="39">
        <v>2</v>
      </c>
      <c r="K4" t="s">
        <v>231</v>
      </c>
      <c r="L4">
        <f>COUNTA(campos[campo])</f>
        <v>37</v>
      </c>
    </row>
    <row r="5" spans="1:12" x14ac:dyDescent="0.25">
      <c r="A5" t="s">
        <v>220</v>
      </c>
      <c r="B5" t="s">
        <v>216</v>
      </c>
      <c r="C5">
        <v>2</v>
      </c>
      <c r="E5" t="s">
        <v>182</v>
      </c>
      <c r="F5" t="s">
        <v>225</v>
      </c>
      <c r="G5" t="str">
        <f>VLOOKUP(campos[[#This Row],[tipo_dato]],datos[],2,FALSE)</f>
        <v>fija</v>
      </c>
      <c r="H5">
        <f>VLOOKUP(campos[[#This Row],[tipo_dato]],datos[],3,FALSE)</f>
        <v>6</v>
      </c>
      <c r="J5" s="39"/>
      <c r="K5" t="s">
        <v>240</v>
      </c>
      <c r="L5">
        <f>SUMIF(campos[longitudes],"fija",campos[tamaño_biyes])</f>
        <v>129</v>
      </c>
    </row>
    <row r="6" spans="1:12" x14ac:dyDescent="0.25">
      <c r="A6" t="s">
        <v>219</v>
      </c>
      <c r="B6" t="s">
        <v>216</v>
      </c>
      <c r="C6">
        <v>4</v>
      </c>
      <c r="E6" t="s">
        <v>183</v>
      </c>
      <c r="F6" t="s">
        <v>219</v>
      </c>
      <c r="G6" t="str">
        <f>VLOOKUP(campos[[#This Row],[tipo_dato]],datos[],2,FALSE)</f>
        <v>fija</v>
      </c>
      <c r="H6">
        <f>VLOOKUP(campos[[#This Row],[tipo_dato]],datos[],3,FALSE)</f>
        <v>4</v>
      </c>
      <c r="J6" s="39"/>
      <c r="K6" t="s">
        <v>233</v>
      </c>
      <c r="L6">
        <f>COUNTIF(campos[longitudes],"variable")</f>
        <v>0</v>
      </c>
    </row>
    <row r="7" spans="1:12" x14ac:dyDescent="0.25">
      <c r="A7" t="s">
        <v>229</v>
      </c>
      <c r="B7" t="s">
        <v>216</v>
      </c>
      <c r="C7">
        <v>4</v>
      </c>
      <c r="E7" t="s">
        <v>224</v>
      </c>
      <c r="F7" t="s">
        <v>229</v>
      </c>
      <c r="G7" t="str">
        <f>VLOOKUP(campos[[#This Row],[tipo_dato]],datos[],2,FALSE)</f>
        <v>fija</v>
      </c>
      <c r="H7">
        <f>VLOOKUP(campos[[#This Row],[tipo_dato]],datos[],3,FALSE)</f>
        <v>4</v>
      </c>
      <c r="J7" s="39"/>
      <c r="K7" t="s">
        <v>241</v>
      </c>
      <c r="L7">
        <f>SUMIF(campos[longitudes],"variable",campos[tamaño_biyes])</f>
        <v>0</v>
      </c>
    </row>
    <row r="8" spans="1:12" x14ac:dyDescent="0.25">
      <c r="A8" t="s">
        <v>223</v>
      </c>
      <c r="B8" t="s">
        <v>216</v>
      </c>
      <c r="C8">
        <v>5</v>
      </c>
      <c r="E8" t="s">
        <v>184</v>
      </c>
      <c r="F8" t="s">
        <v>229</v>
      </c>
      <c r="G8" t="str">
        <f>VLOOKUP(campos[[#This Row],[tipo_dato]],datos[],2,FALSE)</f>
        <v>fija</v>
      </c>
      <c r="H8">
        <f>VLOOKUP(campos[[#This Row],[tipo_dato]],datos[],3,FALSE)</f>
        <v>4</v>
      </c>
      <c r="J8" s="11">
        <v>3</v>
      </c>
      <c r="K8" t="s">
        <v>234</v>
      </c>
      <c r="L8">
        <f>INT(2 + ((L4+ 7) / 8))</f>
        <v>7</v>
      </c>
    </row>
    <row r="9" spans="1:12" x14ac:dyDescent="0.25">
      <c r="A9" t="s">
        <v>225</v>
      </c>
      <c r="B9" t="s">
        <v>216</v>
      </c>
      <c r="C9">
        <v>6</v>
      </c>
      <c r="E9" t="s">
        <v>185</v>
      </c>
      <c r="F9" t="s">
        <v>220</v>
      </c>
      <c r="G9" t="str">
        <f>VLOOKUP(campos[[#This Row],[tipo_dato]],datos[],2,FALSE)</f>
        <v>fija</v>
      </c>
      <c r="H9">
        <f>VLOOKUP(campos[[#This Row],[tipo_dato]],datos[],3,FALSE)</f>
        <v>2</v>
      </c>
      <c r="J9" s="11">
        <v>4</v>
      </c>
      <c r="K9" t="s">
        <v>242</v>
      </c>
      <c r="L9">
        <f>IF(L6&gt;0,2+2*L6+L7,0)</f>
        <v>0</v>
      </c>
    </row>
    <row r="10" spans="1:12" x14ac:dyDescent="0.25">
      <c r="E10" t="s">
        <v>186</v>
      </c>
      <c r="F10" t="s">
        <v>221</v>
      </c>
      <c r="G10" t="str">
        <f>VLOOKUP(campos[[#This Row],[tipo_dato]],datos[],2,FALSE)</f>
        <v>fija</v>
      </c>
      <c r="H10">
        <f>VLOOKUP(campos[[#This Row],[tipo_dato]],datos[],3,FALSE)</f>
        <v>1</v>
      </c>
      <c r="J10" s="11">
        <v>5</v>
      </c>
      <c r="K10" t="s">
        <v>243</v>
      </c>
      <c r="L10">
        <f>L5+L9+L8+4</f>
        <v>140</v>
      </c>
    </row>
    <row r="11" spans="1:12" ht="15.75" thickBot="1" x14ac:dyDescent="0.3">
      <c r="E11" t="s">
        <v>187</v>
      </c>
      <c r="F11" t="s">
        <v>221</v>
      </c>
      <c r="G11" t="str">
        <f>VLOOKUP(campos[[#This Row],[tipo_dato]],datos[],2,FALSE)</f>
        <v>fija</v>
      </c>
      <c r="H11">
        <f>VLOOKUP(campos[[#This Row],[tipo_dato]],datos[],3,FALSE)</f>
        <v>1</v>
      </c>
      <c r="J11" s="11">
        <v>6</v>
      </c>
      <c r="K11" t="s">
        <v>238</v>
      </c>
      <c r="L11" s="15">
        <f>8096/(L10+2)</f>
        <v>57.014084507042256</v>
      </c>
    </row>
    <row r="12" spans="1:12" x14ac:dyDescent="0.25">
      <c r="A12" s="40" t="s">
        <v>261</v>
      </c>
      <c r="B12" s="42">
        <f>L14+L29</f>
        <v>4.2859356589977011</v>
      </c>
      <c r="E12" t="s">
        <v>188</v>
      </c>
      <c r="F12" t="s">
        <v>221</v>
      </c>
      <c r="G12" t="str">
        <f>VLOOKUP(campos[[#This Row],[tipo_dato]],datos[],2,FALSE)</f>
        <v>fija</v>
      </c>
      <c r="H12">
        <f>VLOOKUP(campos[[#This Row],[tipo_dato]],datos[],3,FALSE)</f>
        <v>1</v>
      </c>
      <c r="J12" s="11">
        <v>7</v>
      </c>
      <c r="K12" t="s">
        <v>239</v>
      </c>
      <c r="L12" s="12">
        <f>_xlfn.CEILING.MATH(L3/L11)</f>
        <v>560863</v>
      </c>
    </row>
    <row r="13" spans="1:12" ht="15.75" thickBot="1" x14ac:dyDescent="0.3">
      <c r="A13" s="41"/>
      <c r="B13" s="43"/>
      <c r="E13" t="s">
        <v>189</v>
      </c>
      <c r="F13" t="s">
        <v>221</v>
      </c>
      <c r="G13" t="str">
        <f>VLOOKUP(campos[[#This Row],[tipo_dato]],datos[],2,FALSE)</f>
        <v>fija</v>
      </c>
      <c r="H13">
        <f>VLOOKUP(campos[[#This Row],[tipo_dato]],datos[],3,FALSE)</f>
        <v>1</v>
      </c>
      <c r="J13" s="11">
        <v>8</v>
      </c>
      <c r="K13" t="s">
        <v>257</v>
      </c>
      <c r="L13" s="12">
        <f>L12*8192</f>
        <v>4594589696</v>
      </c>
    </row>
    <row r="14" spans="1:12" x14ac:dyDescent="0.25">
      <c r="E14" t="s">
        <v>190</v>
      </c>
      <c r="F14" t="s">
        <v>229</v>
      </c>
      <c r="G14" t="str">
        <f>VLOOKUP(campos[[#This Row],[tipo_dato]],datos[],2,FALSE)</f>
        <v>fija</v>
      </c>
      <c r="H14">
        <f>VLOOKUP(campos[[#This Row],[tipo_dato]],datos[],3,FALSE)</f>
        <v>4</v>
      </c>
      <c r="K14" t="s">
        <v>258</v>
      </c>
      <c r="L14" s="16">
        <f>L13/POWER(1024,3)</f>
        <v>4.2790451049804688</v>
      </c>
    </row>
    <row r="15" spans="1:12" x14ac:dyDescent="0.25">
      <c r="E15" t="s">
        <v>191</v>
      </c>
      <c r="F15" t="s">
        <v>229</v>
      </c>
      <c r="G15" t="str">
        <f>VLOOKUP(campos[[#This Row],[tipo_dato]],datos[],2,FALSE)</f>
        <v>fija</v>
      </c>
      <c r="H15">
        <f>VLOOKUP(campos[[#This Row],[tipo_dato]],datos[],3,FALSE)</f>
        <v>4</v>
      </c>
    </row>
    <row r="16" spans="1:12" x14ac:dyDescent="0.25">
      <c r="E16" t="s">
        <v>192</v>
      </c>
      <c r="F16" t="s">
        <v>229</v>
      </c>
      <c r="G16" t="str">
        <f>VLOOKUP(campos[[#This Row],[tipo_dato]],datos[],2,FALSE)</f>
        <v>fija</v>
      </c>
      <c r="H16">
        <f>VLOOKUP(campos[[#This Row],[tipo_dato]],datos[],3,FALSE)</f>
        <v>4</v>
      </c>
      <c r="J16" s="38" t="s">
        <v>246</v>
      </c>
      <c r="K16" s="38"/>
      <c r="L16" s="38"/>
    </row>
    <row r="17" spans="5:13" x14ac:dyDescent="0.25">
      <c r="E17" t="s">
        <v>193</v>
      </c>
      <c r="F17" t="s">
        <v>229</v>
      </c>
      <c r="G17" t="str">
        <f>VLOOKUP(campos[[#This Row],[tipo_dato]],datos[],2,FALSE)</f>
        <v>fija</v>
      </c>
      <c r="H17">
        <f>VLOOKUP(campos[[#This Row],[tipo_dato]],datos[],3,FALSE)</f>
        <v>4</v>
      </c>
      <c r="J17" s="11" t="s">
        <v>235</v>
      </c>
      <c r="K17" t="s">
        <v>236</v>
      </c>
      <c r="L17" s="12"/>
    </row>
    <row r="18" spans="5:13" x14ac:dyDescent="0.25">
      <c r="E18" t="s">
        <v>194</v>
      </c>
      <c r="F18" t="s">
        <v>229</v>
      </c>
      <c r="G18" t="str">
        <f>VLOOKUP(campos[[#This Row],[tipo_dato]],datos[],2,FALSE)</f>
        <v>fija</v>
      </c>
      <c r="H18">
        <f>VLOOKUP(campos[[#This Row],[tipo_dato]],datos[],3,FALSE)</f>
        <v>4</v>
      </c>
      <c r="J18" s="39">
        <v>1</v>
      </c>
      <c r="K18" t="s">
        <v>248</v>
      </c>
      <c r="L18">
        <v>100</v>
      </c>
    </row>
    <row r="19" spans="5:13" x14ac:dyDescent="0.25">
      <c r="E19" t="s">
        <v>195</v>
      </c>
      <c r="F19" t="s">
        <v>229</v>
      </c>
      <c r="G19" t="str">
        <f>VLOOKUP(campos[[#This Row],[tipo_dato]],datos[],2,FALSE)</f>
        <v>fija</v>
      </c>
      <c r="H19">
        <f>VLOOKUP(campos[[#This Row],[tipo_dato]],datos[],3,FALSE)</f>
        <v>4</v>
      </c>
      <c r="J19" s="39"/>
      <c r="K19" t="s">
        <v>247</v>
      </c>
      <c r="L19" s="16">
        <f>8096*((100 -L18)/100)/(L10+2)</f>
        <v>0</v>
      </c>
    </row>
    <row r="20" spans="5:13" x14ac:dyDescent="0.25">
      <c r="E20" t="s">
        <v>196</v>
      </c>
      <c r="F20" t="s">
        <v>229</v>
      </c>
      <c r="G20" t="str">
        <f>VLOOKUP(campos[[#This Row],[tipo_dato]],datos[],2,FALSE)</f>
        <v>fija</v>
      </c>
      <c r="H20">
        <f>VLOOKUP(campos[[#This Row],[tipo_dato]],datos[],3,FALSE)</f>
        <v>4</v>
      </c>
      <c r="J20" s="39"/>
      <c r="K20" t="s">
        <v>249</v>
      </c>
      <c r="L20" s="15">
        <f>_xlfn.CEILING.MATH(L3/(L11-L19))</f>
        <v>560863</v>
      </c>
    </row>
    <row r="21" spans="5:13" x14ac:dyDescent="0.25">
      <c r="E21" t="s">
        <v>197</v>
      </c>
      <c r="F21" t="s">
        <v>229</v>
      </c>
      <c r="G21" t="str">
        <f>VLOOKUP(campos[[#This Row],[tipo_dato]],datos[],2,FALSE)</f>
        <v>fija</v>
      </c>
      <c r="H21">
        <f>VLOOKUP(campos[[#This Row],[tipo_dato]],datos[],3,FALSE)</f>
        <v>4</v>
      </c>
      <c r="J21" s="39"/>
      <c r="K21" t="s">
        <v>250</v>
      </c>
      <c r="L21" s="14">
        <f>8192*L20</f>
        <v>4594589696</v>
      </c>
    </row>
    <row r="22" spans="5:13" x14ac:dyDescent="0.25">
      <c r="E22" t="s">
        <v>198</v>
      </c>
      <c r="F22" t="s">
        <v>229</v>
      </c>
      <c r="G22" t="str">
        <f>VLOOKUP(campos[[#This Row],[tipo_dato]],datos[],2,FALSE)</f>
        <v>fija</v>
      </c>
      <c r="H22">
        <f>VLOOKUP(campos[[#This Row],[tipo_dato]],datos[],3,FALSE)</f>
        <v>4</v>
      </c>
      <c r="J22" s="39">
        <v>2</v>
      </c>
      <c r="K22" s="19" t="s">
        <v>251</v>
      </c>
      <c r="L22">
        <v>1</v>
      </c>
    </row>
    <row r="23" spans="5:13" x14ac:dyDescent="0.25">
      <c r="E23" t="s">
        <v>199</v>
      </c>
      <c r="F23" t="s">
        <v>229</v>
      </c>
      <c r="G23" t="str">
        <f>VLOOKUP(campos[[#This Row],[tipo_dato]],datos[],2,FALSE)</f>
        <v>fija</v>
      </c>
      <c r="H23">
        <f>VLOOKUP(campos[[#This Row],[tipo_dato]],datos[],3,FALSE)</f>
        <v>4</v>
      </c>
      <c r="J23" s="39"/>
      <c r="K23" t="s">
        <v>252</v>
      </c>
      <c r="L23">
        <f>H2</f>
        <v>4</v>
      </c>
    </row>
    <row r="24" spans="5:13" x14ac:dyDescent="0.25">
      <c r="E24" t="s">
        <v>200</v>
      </c>
      <c r="F24" t="s">
        <v>229</v>
      </c>
      <c r="G24" t="str">
        <f>VLOOKUP(campos[[#This Row],[tipo_dato]],datos[],2,FALSE)</f>
        <v>fija</v>
      </c>
      <c r="H24">
        <f>VLOOKUP(campos[[#This Row],[tipo_dato]],datos[],3,FALSE)</f>
        <v>4</v>
      </c>
      <c r="J24" s="39"/>
      <c r="K24" t="s">
        <v>253</v>
      </c>
      <c r="L24">
        <f>L23+1+6</f>
        <v>11</v>
      </c>
    </row>
    <row r="25" spans="5:13" x14ac:dyDescent="0.25">
      <c r="E25" t="s">
        <v>201</v>
      </c>
      <c r="F25" t="s">
        <v>229</v>
      </c>
      <c r="G25" t="str">
        <f>VLOOKUP(campos[[#This Row],[tipo_dato]],datos[],2,FALSE)</f>
        <v>fija</v>
      </c>
      <c r="H25">
        <f>VLOOKUP(campos[[#This Row],[tipo_dato]],datos[],3,FALSE)</f>
        <v>4</v>
      </c>
      <c r="J25" s="39"/>
      <c r="K25" t="s">
        <v>254</v>
      </c>
      <c r="L25">
        <f>_xlfn.FLOOR.MATH(8096/(L24+2))</f>
        <v>622</v>
      </c>
    </row>
    <row r="26" spans="5:13" x14ac:dyDescent="0.25">
      <c r="E26" t="s">
        <v>202</v>
      </c>
      <c r="F26" t="s">
        <v>229</v>
      </c>
      <c r="G26" t="str">
        <f>VLOOKUP(campos[[#This Row],[tipo_dato]],datos[],2,FALSE)</f>
        <v>fija</v>
      </c>
      <c r="H26">
        <f>VLOOKUP(campos[[#This Row],[tipo_dato]],datos[],3,FALSE)</f>
        <v>4</v>
      </c>
      <c r="J26" s="39"/>
      <c r="K26" t="s">
        <v>255</v>
      </c>
      <c r="L26" s="15">
        <f>ROUND(1+LOG(L20/L25,L25),0)</f>
        <v>2</v>
      </c>
    </row>
    <row r="27" spans="5:13" x14ac:dyDescent="0.25">
      <c r="E27" t="s">
        <v>203</v>
      </c>
      <c r="F27" t="s">
        <v>229</v>
      </c>
      <c r="G27" t="str">
        <f>VLOOKUP(campos[[#This Row],[tipo_dato]],datos[],2,FALSE)</f>
        <v>fija</v>
      </c>
      <c r="H27">
        <f>VLOOKUP(campos[[#This Row],[tipo_dato]],datos[],3,FALSE)</f>
        <v>4</v>
      </c>
      <c r="J27" s="39"/>
      <c r="K27" t="s">
        <v>256</v>
      </c>
      <c r="L27" s="14">
        <f>L12/POWER(L25,1)+L12/POWER(L25,2)</f>
        <v>903.15869614664859</v>
      </c>
    </row>
    <row r="28" spans="5:13" x14ac:dyDescent="0.25">
      <c r="E28" t="s">
        <v>204</v>
      </c>
      <c r="F28" t="s">
        <v>229</v>
      </c>
      <c r="G28" t="str">
        <f>VLOOKUP(campos[[#This Row],[tipo_dato]],datos[],2,FALSE)</f>
        <v>fija</v>
      </c>
      <c r="H28">
        <f>VLOOKUP(campos[[#This Row],[tipo_dato]],datos[],3,FALSE)</f>
        <v>4</v>
      </c>
      <c r="J28" s="39"/>
      <c r="K28" t="s">
        <v>259</v>
      </c>
      <c r="L28" s="14">
        <f>8192*L27</f>
        <v>7398676.0388333453</v>
      </c>
    </row>
    <row r="29" spans="5:13" x14ac:dyDescent="0.25">
      <c r="E29" t="s">
        <v>205</v>
      </c>
      <c r="F29" t="s">
        <v>229</v>
      </c>
      <c r="G29" t="str">
        <f>VLOOKUP(campos[[#This Row],[tipo_dato]],datos[],2,FALSE)</f>
        <v>fija</v>
      </c>
      <c r="H29">
        <f>VLOOKUP(campos[[#This Row],[tipo_dato]],datos[],3,FALSE)</f>
        <v>4</v>
      </c>
      <c r="J29" s="39"/>
      <c r="K29" t="s">
        <v>260</v>
      </c>
      <c r="L29" s="16">
        <f>L28/POWER(1024,3)</f>
        <v>6.8905540172321212E-3</v>
      </c>
    </row>
    <row r="30" spans="5:13" x14ac:dyDescent="0.25">
      <c r="E30" t="s">
        <v>206</v>
      </c>
      <c r="F30" t="s">
        <v>229</v>
      </c>
      <c r="G30" t="str">
        <f>VLOOKUP(campos[[#This Row],[tipo_dato]],datos[],2,FALSE)</f>
        <v>fija</v>
      </c>
      <c r="H30">
        <f>VLOOKUP(campos[[#This Row],[tipo_dato]],datos[],3,FALSE)</f>
        <v>4</v>
      </c>
      <c r="J30" s="18"/>
      <c r="L30" s="16"/>
    </row>
    <row r="31" spans="5:13" x14ac:dyDescent="0.25">
      <c r="E31" t="s">
        <v>207</v>
      </c>
      <c r="F31" t="s">
        <v>229</v>
      </c>
      <c r="G31" t="str">
        <f>VLOOKUP(campos[[#This Row],[tipo_dato]],datos[],2,FALSE)</f>
        <v>fija</v>
      </c>
      <c r="H31">
        <f>VLOOKUP(campos[[#This Row],[tipo_dato]],datos[],3,FALSE)</f>
        <v>4</v>
      </c>
      <c r="M31" s="17"/>
    </row>
    <row r="32" spans="5:13" x14ac:dyDescent="0.25">
      <c r="E32" t="s">
        <v>208</v>
      </c>
      <c r="F32" t="s">
        <v>229</v>
      </c>
      <c r="G32" t="str">
        <f>VLOOKUP(campos[[#This Row],[tipo_dato]],datos[],2,FALSE)</f>
        <v>fija</v>
      </c>
      <c r="H32">
        <f>VLOOKUP(campos[[#This Row],[tipo_dato]],datos[],3,FALSE)</f>
        <v>4</v>
      </c>
    </row>
    <row r="33" spans="5:8" x14ac:dyDescent="0.25">
      <c r="E33" t="s">
        <v>209</v>
      </c>
      <c r="F33" t="s">
        <v>229</v>
      </c>
      <c r="G33" t="str">
        <f>VLOOKUP(campos[[#This Row],[tipo_dato]],datos[],2,FALSE)</f>
        <v>fija</v>
      </c>
      <c r="H33">
        <f>VLOOKUP(campos[[#This Row],[tipo_dato]],datos[],3,FALSE)</f>
        <v>4</v>
      </c>
    </row>
    <row r="34" spans="5:8" x14ac:dyDescent="0.25">
      <c r="E34" t="s">
        <v>210</v>
      </c>
      <c r="F34" t="s">
        <v>229</v>
      </c>
      <c r="G34" t="str">
        <f>VLOOKUP(campos[[#This Row],[tipo_dato]],datos[],2,FALSE)</f>
        <v>fija</v>
      </c>
      <c r="H34">
        <f>VLOOKUP(campos[[#This Row],[tipo_dato]],datos[],3,FALSE)</f>
        <v>4</v>
      </c>
    </row>
    <row r="35" spans="5:8" x14ac:dyDescent="0.25">
      <c r="E35" t="s">
        <v>211</v>
      </c>
      <c r="F35" t="s">
        <v>229</v>
      </c>
      <c r="G35" t="str">
        <f>VLOOKUP(campos[[#This Row],[tipo_dato]],datos[],2,FALSE)</f>
        <v>fija</v>
      </c>
      <c r="H35">
        <f>VLOOKUP(campos[[#This Row],[tipo_dato]],datos[],3,FALSE)</f>
        <v>4</v>
      </c>
    </row>
    <row r="36" spans="5:8" x14ac:dyDescent="0.25">
      <c r="E36" t="s">
        <v>179</v>
      </c>
      <c r="F36" t="s">
        <v>229</v>
      </c>
      <c r="G36" t="str">
        <f>VLOOKUP(campos[[#This Row],[tipo_dato]],datos[],2,FALSE)</f>
        <v>fija</v>
      </c>
      <c r="H36">
        <f>VLOOKUP(campos[[#This Row],[tipo_dato]],datos[],3,FALSE)</f>
        <v>4</v>
      </c>
    </row>
    <row r="37" spans="5:8" x14ac:dyDescent="0.25">
      <c r="E37" t="s">
        <v>227</v>
      </c>
      <c r="F37" t="s">
        <v>226</v>
      </c>
      <c r="G37" t="str">
        <f>VLOOKUP(campos[[#This Row],[tipo_dato]],datos[],2,FALSE)</f>
        <v>fija</v>
      </c>
      <c r="H37">
        <f>VLOOKUP(campos[[#This Row],[tipo_dato]],datos[],3,FALSE)/2</f>
        <v>0.5</v>
      </c>
    </row>
    <row r="38" spans="5:8" x14ac:dyDescent="0.25">
      <c r="E38" t="s">
        <v>228</v>
      </c>
      <c r="F38" t="s">
        <v>226</v>
      </c>
      <c r="G38" t="str">
        <f>VLOOKUP(campos[[#This Row],[tipo_dato]],datos[],2,FALSE)</f>
        <v>fija</v>
      </c>
      <c r="H38">
        <f>VLOOKUP(campos[[#This Row],[tipo_dato]],datos[],3,FALSE)/2</f>
        <v>0.5</v>
      </c>
    </row>
  </sheetData>
  <mergeCells count="7">
    <mergeCell ref="J1:L1"/>
    <mergeCell ref="J16:L16"/>
    <mergeCell ref="J18:J21"/>
    <mergeCell ref="J22:J29"/>
    <mergeCell ref="A12:A13"/>
    <mergeCell ref="B12:B13"/>
    <mergeCell ref="J4:J7"/>
  </mergeCells>
  <dataValidations count="1">
    <dataValidation type="list" allowBlank="1" showInputMessage="1" showErrorMessage="1" sqref="F2:F38" xr:uid="{2592A699-A406-4B3B-A78A-23F942191ED6}">
      <formula1>tipo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estaciones</vt:lpstr>
      <vt:lpstr>Sheet1</vt:lpstr>
      <vt:lpstr>db</vt:lpstr>
      <vt:lpstr>apiKeys</vt:lpstr>
      <vt:lpstr>tamaño_DB</vt:lpstr>
      <vt:lpstr>db</vt:lpstr>
      <vt:lpstr>tipo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Usuario</cp:lastModifiedBy>
  <cp:revision>111</cp:revision>
  <dcterms:created xsi:type="dcterms:W3CDTF">2015-06-05T18:19:34Z</dcterms:created>
  <dcterms:modified xsi:type="dcterms:W3CDTF">2024-12-12T04:55:24Z</dcterms:modified>
  <dc:language>es-AR</dc:language>
</cp:coreProperties>
</file>