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Desktop\"/>
    </mc:Choice>
  </mc:AlternateContent>
  <xr:revisionPtr revIDLastSave="0" documentId="13_ncr:1_{5B2D1004-70B8-46D0-8B95-18D899A40A40}" xr6:coauthVersionLast="47" xr6:coauthVersionMax="47" xr10:uidLastSave="{00000000-0000-0000-0000-000000000000}"/>
  <bookViews>
    <workbookView xWindow="-108" yWindow="-108" windowWidth="23256" windowHeight="12456" xr2:uid="{C76E05FA-16D5-4E13-ADDA-1C14640AFB4F}"/>
  </bookViews>
  <sheets>
    <sheet name="Janvier2023" sheetId="1" r:id="rId1"/>
  </sheets>
  <definedNames>
    <definedName name="_xlchart.v1.0" hidden="1">Janvier2023!$A$2:$A$47</definedName>
    <definedName name="_xlchart.v1.1" hidden="1">Janvier2023!$G$2:$G$47</definedName>
    <definedName name="_xlchart.v1.2" hidden="1">Janvier2023!$A$2:$A$47</definedName>
    <definedName name="_xlchart.v1.3" hidden="1">Janvier2023!$G$2:$G$47</definedName>
    <definedName name="_xlchart.v1.4" hidden="1">Janvier2023!$A$2:$A$47</definedName>
    <definedName name="_xlchart.v1.5" hidden="1">Janvier2023!$G$2:$G$47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G14" i="1"/>
  <c r="C48" i="1"/>
  <c r="D48" i="1"/>
  <c r="E8" i="1"/>
  <c r="F8" i="1" s="1"/>
  <c r="G8" i="1" s="1"/>
  <c r="E31" i="1"/>
  <c r="F31" i="1" s="1"/>
  <c r="G31" i="1" s="1"/>
  <c r="E33" i="1"/>
  <c r="F33" i="1" s="1"/>
  <c r="G33" i="1" s="1"/>
  <c r="E6" i="1"/>
  <c r="F6" i="1" s="1"/>
  <c r="G6" i="1" s="1"/>
  <c r="E10" i="1"/>
  <c r="F10" i="1" s="1"/>
  <c r="G10" i="1" s="1"/>
  <c r="E19" i="1"/>
  <c r="F19" i="1" s="1"/>
  <c r="G19" i="1" s="1"/>
  <c r="E26" i="1"/>
  <c r="F26" i="1" s="1"/>
  <c r="G26" i="1" s="1"/>
  <c r="E27" i="1"/>
  <c r="F27" i="1" s="1"/>
  <c r="G27" i="1" s="1"/>
  <c r="E45" i="1"/>
  <c r="F45" i="1" s="1"/>
  <c r="G45" i="1" s="1"/>
  <c r="E15" i="1"/>
  <c r="F15" i="1" s="1"/>
  <c r="G15" i="1" s="1"/>
  <c r="E30" i="1"/>
  <c r="E5" i="1"/>
  <c r="F5" i="1" s="1"/>
  <c r="G5" i="1" s="1"/>
  <c r="E39" i="1"/>
  <c r="F39" i="1" s="1"/>
  <c r="G39" i="1" s="1"/>
  <c r="E2" i="1"/>
  <c r="F2" i="1" s="1"/>
  <c r="G2" i="1" s="1"/>
  <c r="E24" i="1"/>
  <c r="E9" i="1"/>
  <c r="F9" i="1" s="1"/>
  <c r="G9" i="1" s="1"/>
  <c r="E32" i="1"/>
  <c r="F32" i="1" s="1"/>
  <c r="G32" i="1" s="1"/>
  <c r="E36" i="1"/>
  <c r="F36" i="1" s="1"/>
  <c r="G36" i="1" s="1"/>
  <c r="E23" i="1"/>
  <c r="E18" i="1"/>
  <c r="F18" i="1" s="1"/>
  <c r="G18" i="1" s="1"/>
  <c r="E29" i="1"/>
  <c r="F29" i="1" s="1"/>
  <c r="G29" i="1" s="1"/>
  <c r="E43" i="1"/>
  <c r="F43" i="1" s="1"/>
  <c r="G43" i="1" s="1"/>
  <c r="E22" i="1"/>
  <c r="E34" i="1"/>
  <c r="F34" i="1" s="1"/>
  <c r="G34" i="1" s="1"/>
  <c r="E16" i="1"/>
  <c r="F16" i="1" s="1"/>
  <c r="G16" i="1" s="1"/>
  <c r="E21" i="1"/>
  <c r="F21" i="1" s="1"/>
  <c r="G21" i="1" s="1"/>
  <c r="E37" i="1"/>
  <c r="E38" i="1"/>
  <c r="F38" i="1" s="1"/>
  <c r="G38" i="1" s="1"/>
  <c r="E3" i="1"/>
  <c r="F3" i="1" s="1"/>
  <c r="G3" i="1" s="1"/>
  <c r="E46" i="1"/>
  <c r="F46" i="1" s="1"/>
  <c r="G46" i="1" s="1"/>
  <c r="E14" i="1"/>
  <c r="F14" i="1" s="1"/>
  <c r="E44" i="1"/>
  <c r="F44" i="1" s="1"/>
  <c r="G44" i="1" s="1"/>
  <c r="E17" i="1"/>
  <c r="F17" i="1" s="1"/>
  <c r="G17" i="1" s="1"/>
  <c r="E35" i="1"/>
  <c r="F35" i="1" s="1"/>
  <c r="G35" i="1" s="1"/>
  <c r="E12" i="1"/>
  <c r="F12" i="1" s="1"/>
  <c r="G12" i="1" s="1"/>
  <c r="E20" i="1"/>
  <c r="F20" i="1" s="1"/>
  <c r="G20" i="1" s="1"/>
  <c r="E25" i="1"/>
  <c r="F25" i="1" s="1"/>
  <c r="G25" i="1" s="1"/>
  <c r="E42" i="1"/>
  <c r="F42" i="1" s="1"/>
  <c r="G42" i="1" s="1"/>
  <c r="E7" i="1"/>
  <c r="E40" i="1"/>
  <c r="F40" i="1" s="1"/>
  <c r="G40" i="1" s="1"/>
  <c r="E13" i="1"/>
  <c r="F13" i="1" s="1"/>
  <c r="G13" i="1" s="1"/>
  <c r="E28" i="1"/>
  <c r="F28" i="1" s="1"/>
  <c r="G28" i="1" s="1"/>
  <c r="E4" i="1"/>
  <c r="E11" i="1"/>
  <c r="F11" i="1" s="1"/>
  <c r="G11" i="1" s="1"/>
  <c r="E41" i="1"/>
  <c r="F41" i="1" s="1"/>
  <c r="G41" i="1" s="1"/>
  <c r="E47" i="1"/>
  <c r="F47" i="1" s="1"/>
  <c r="G47" i="1" s="1"/>
  <c r="E48" i="1" l="1"/>
  <c r="F22" i="1"/>
  <c r="G22" i="1" s="1"/>
  <c r="F24" i="1"/>
  <c r="G24" i="1" s="1"/>
  <c r="F23" i="1"/>
  <c r="G23" i="1" s="1"/>
  <c r="F7" i="1"/>
  <c r="G7" i="1" s="1"/>
  <c r="F4" i="1"/>
  <c r="G4" i="1" s="1"/>
  <c r="F37" i="1"/>
  <c r="G37" i="1" s="1"/>
  <c r="F30" i="1"/>
  <c r="G30" i="1" s="1"/>
  <c r="F48" i="1" l="1"/>
  <c r="G48" i="1"/>
</calcChain>
</file>

<file path=xl/sharedStrings.xml><?xml version="1.0" encoding="utf-8"?>
<sst xmlns="http://schemas.openxmlformats.org/spreadsheetml/2006/main" count="56" uniqueCount="19">
  <si>
    <t>Date</t>
  </si>
  <si>
    <t>Produit</t>
  </si>
  <si>
    <t>Quantité Vendue</t>
  </si>
  <si>
    <t>Produit G</t>
  </si>
  <si>
    <t>Produit E</t>
  </si>
  <si>
    <t>Produit C</t>
  </si>
  <si>
    <t>Produit F</t>
  </si>
  <si>
    <t>Produit B</t>
  </si>
  <si>
    <t>Produit I</t>
  </si>
  <si>
    <t>Produit D</t>
  </si>
  <si>
    <t>Produit A</t>
  </si>
  <si>
    <t>Produit H</t>
  </si>
  <si>
    <t>Prix HT</t>
  </si>
  <si>
    <t>Prix unitaire en (Dhs)*</t>
  </si>
  <si>
    <t>TVA</t>
  </si>
  <si>
    <t>TTC</t>
  </si>
  <si>
    <t>Somme</t>
  </si>
  <si>
    <t>Remise</t>
  </si>
  <si>
    <t>Prix après remise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</si>
</sst>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0" formatCode="_-* #,##0.00\ [$DH-380C]_-;\-* #,##0.00\ [$DH-380C]_-;_-* &quot;-&quot;??\ [$DH-380C]_-;_-@_-"/>
    <numFmt numFmtId="173" formatCode="_-* #,##0\ [$DH-380C]_-;\-* #,##0\ [$DH-380C]_-;_-* &quot;-&quot;??\ [$DH-380C]_-;_-@_-"/>
    <numFmt numFmtId="176" formatCode="_-* #,##0.00\ [$DH-380C]_-;\-* #,##0.00\ [$DH-380C]_-;_-* &quot;-&quot;\ [$DH-380C]_-;_-@_-"/>
    <numFmt numFmtId="178" formatCode="[$-F800]dddd\,\ mmmm\ dd\,\ 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34">
    <xf numFmtId="0" fontId="0" fillId="0" borderId="0" xfId="0"/>
    <xf numFmtId="0" fontId="0" fillId="0" borderId="6" xfId="0" applyBorder="1" applyAlignment="1">
      <alignment vertical="center" wrapText="1"/>
    </xf>
    <xf numFmtId="0" fontId="1" fillId="3" borderId="2" xfId="2" applyBorder="1" applyAlignment="1">
      <alignment vertical="center" wrapText="1"/>
    </xf>
    <xf numFmtId="0" fontId="1" fillId="3" borderId="9" xfId="2" applyBorder="1" applyAlignment="1">
      <alignment vertical="center" wrapText="1"/>
    </xf>
    <xf numFmtId="176" fontId="0" fillId="0" borderId="6" xfId="0" applyNumberFormat="1" applyBorder="1" applyAlignment="1">
      <alignment vertical="center" wrapText="1"/>
    </xf>
    <xf numFmtId="176" fontId="1" fillId="3" borderId="2" xfId="2" applyNumberFormat="1" applyBorder="1" applyAlignment="1">
      <alignment horizontal="left" vertical="center" wrapText="1"/>
    </xf>
    <xf numFmtId="176" fontId="1" fillId="3" borderId="9" xfId="2" applyNumberFormat="1" applyBorder="1" applyAlignment="1">
      <alignment horizontal="left" vertical="center" wrapText="1"/>
    </xf>
    <xf numFmtId="176" fontId="0" fillId="0" borderId="0" xfId="0" applyNumberFormat="1"/>
    <xf numFmtId="1" fontId="0" fillId="0" borderId="7" xfId="0" applyNumberFormat="1" applyBorder="1" applyAlignment="1">
      <alignment vertical="center" wrapText="1"/>
    </xf>
    <xf numFmtId="1" fontId="1" fillId="3" borderId="4" xfId="2" applyNumberFormat="1" applyBorder="1" applyAlignment="1">
      <alignment horizontal="left" vertical="center" wrapText="1"/>
    </xf>
    <xf numFmtId="1" fontId="1" fillId="3" borderId="10" xfId="2" applyNumberFormat="1" applyBorder="1" applyAlignment="1">
      <alignment horizontal="left" vertical="center" wrapText="1"/>
    </xf>
    <xf numFmtId="1" fontId="0" fillId="0" borderId="0" xfId="0" applyNumberFormat="1"/>
    <xf numFmtId="178" fontId="0" fillId="0" borderId="5" xfId="0" applyNumberFormat="1" applyBorder="1" applyAlignment="1">
      <alignment vertical="center" wrapText="1"/>
    </xf>
    <xf numFmtId="178" fontId="1" fillId="3" borderId="3" xfId="2" applyNumberFormat="1" applyBorder="1" applyAlignment="1">
      <alignment horizontal="left" vertical="top" wrapText="1"/>
    </xf>
    <xf numFmtId="178" fontId="1" fillId="3" borderId="8" xfId="2" applyNumberFormat="1" applyBorder="1" applyAlignment="1">
      <alignment horizontal="left" vertical="top" wrapText="1"/>
    </xf>
    <xf numFmtId="178" fontId="0" fillId="0" borderId="0" xfId="0" applyNumberFormat="1"/>
    <xf numFmtId="176" fontId="1" fillId="2" borderId="1" xfId="1" applyNumberFormat="1" applyAlignment="1">
      <alignment horizontal="left" vertical="center" wrapText="1"/>
    </xf>
    <xf numFmtId="1" fontId="1" fillId="2" borderId="1" xfId="1" applyNumberFormat="1" applyFont="1" applyAlignment="1">
      <alignment horizontal="left" vertical="center" wrapText="1"/>
    </xf>
    <xf numFmtId="170" fontId="0" fillId="0" borderId="7" xfId="0" applyNumberFormat="1" applyBorder="1" applyAlignment="1">
      <alignment vertical="center" wrapText="1"/>
    </xf>
    <xf numFmtId="170" fontId="1" fillId="3" borderId="4" xfId="2" applyNumberFormat="1" applyBorder="1" applyAlignment="1">
      <alignment horizontal="left" vertical="center" wrapText="1"/>
    </xf>
    <xf numFmtId="170" fontId="1" fillId="3" borderId="10" xfId="2" applyNumberFormat="1" applyBorder="1" applyAlignment="1">
      <alignment horizontal="left" vertical="center" wrapText="1"/>
    </xf>
    <xf numFmtId="170" fontId="1" fillId="2" borderId="1" xfId="1" applyNumberFormat="1" applyFont="1" applyAlignment="1">
      <alignment horizontal="left" vertical="center" wrapText="1"/>
    </xf>
    <xf numFmtId="0" fontId="1" fillId="4" borderId="11" xfId="3" applyBorder="1" applyAlignment="1">
      <alignment vertical="center" wrapText="1"/>
    </xf>
    <xf numFmtId="178" fontId="0" fillId="0" borderId="0" xfId="0" applyNumberFormat="1" applyBorder="1"/>
    <xf numFmtId="9" fontId="1" fillId="3" borderId="4" xfId="2" applyNumberFormat="1" applyBorder="1" applyAlignment="1">
      <alignment horizontal="left" vertical="center" wrapText="1"/>
    </xf>
    <xf numFmtId="9" fontId="1" fillId="3" borderId="10" xfId="2" applyNumberFormat="1" applyBorder="1" applyAlignment="1">
      <alignment horizontal="left" vertical="center" wrapText="1"/>
    </xf>
    <xf numFmtId="9" fontId="0" fillId="0" borderId="0" xfId="0" applyNumberFormat="1"/>
    <xf numFmtId="9" fontId="0" fillId="0" borderId="7" xfId="0" applyNumberFormat="1" applyBorder="1" applyAlignment="1">
      <alignment vertical="center" wrapText="1"/>
    </xf>
    <xf numFmtId="9" fontId="1" fillId="2" borderId="1" xfId="1" applyNumberFormat="1" applyFont="1" applyAlignment="1">
      <alignment horizontal="left" vertical="center" wrapText="1"/>
    </xf>
    <xf numFmtId="173" fontId="0" fillId="0" borderId="7" xfId="0" applyNumberFormat="1" applyBorder="1" applyAlignment="1">
      <alignment vertical="center" wrapText="1"/>
    </xf>
    <xf numFmtId="173" fontId="1" fillId="3" borderId="4" xfId="2" applyNumberFormat="1" applyBorder="1" applyAlignment="1">
      <alignment horizontal="left" vertical="center" wrapText="1"/>
    </xf>
    <xf numFmtId="173" fontId="1" fillId="3" borderId="10" xfId="2" applyNumberFormat="1" applyBorder="1" applyAlignment="1">
      <alignment horizontal="left" vertical="center" wrapText="1"/>
    </xf>
    <xf numFmtId="173" fontId="1" fillId="2" borderId="1" xfId="1" applyNumberFormat="1" applyFont="1" applyAlignment="1">
      <alignment horizontal="left" vertical="center" wrapText="1"/>
    </xf>
    <xf numFmtId="173" fontId="0" fillId="0" borderId="0" xfId="0" applyNumberFormat="1"/>
  </cellXfs>
  <cellStyles count="4">
    <cellStyle name="20 % - Accent1" xfId="2" builtinId="30"/>
    <cellStyle name="60 % - Accent4" xfId="3" builtinId="44"/>
    <cellStyle name="Normal" xfId="0" builtinId="0"/>
    <cellStyle name="Note" xfId="1" builtinId="10"/>
  </cellStyles>
  <dxfs count="2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3" formatCode="_-* #,##0\ [$DH-380C]_-;\-* #,##0\ [$DH-380C]_-;_-* &quot;-&quot;??\ [$DH-380C]_-;_-@_-"/>
      <alignment horizontal="left" vertical="center" textRotation="0" wrapText="1" indent="0" justifyLastLine="0" shrinkToFit="0" readingOrder="0"/>
    </dxf>
    <dxf>
      <numFmt numFmtId="173" formatCode="_-* #,##0\ [$DH-380C]_-;\-* #,##0\ [$DH-380C]_-;_-* &quot;-&quot;??\ [$DH-380C]_-;_-@_-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3" formatCode="_-* #,##0\ [$DH-380C]_-;\-* #,##0\ [$DH-380C]_-;_-* &quot;-&quot;??\ [$DH-380C]_-;_-@_-"/>
      <alignment horizontal="left" vertical="center" textRotation="0" wrapText="1" indent="0" justifyLastLine="0" shrinkToFit="0" readingOrder="0"/>
    </dxf>
    <dxf>
      <numFmt numFmtId="173" formatCode="_-* #,##0\ [$DH-380C]_-;\-* #,##0\ [$DH-380C]_-;_-* &quot;-&quot;??\ [$DH-380C]_-;_-@_-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3" formatCode="_-* #,##0\ [$DH-380C]_-;\-* #,##0\ [$DH-380C]_-;_-* &quot;-&quot;??\ [$DH-380C]_-;_-@_-"/>
      <alignment horizontal="left" vertical="center" textRotation="0" wrapText="1" indent="0" justifyLastLine="0" shrinkToFit="0" readingOrder="0"/>
    </dxf>
    <dxf>
      <numFmt numFmtId="173" formatCode="_-* #,##0\ [$DH-380C]_-;\-* #,##0\ [$DH-380C]_-;_-* &quot;-&quot;??\ [$DH-380C]_-;_-@_-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70" formatCode="_-* #,##0.00\ [$DH-380C]_-;\-* #,##0.00\ [$DH-380C]_-;_-* &quot;-&quot;??\ [$DH-380C]_-;_-@_-"/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70" formatCode="_-* #,##0.00\ [$DH-380C]_-;\-* #,##0.00\ [$DH-380C]_-;_-* &quot;-&quot;??\ [$DH-380C]_-;_-@_-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alignment horizontal="left" vertical="center" textRotation="0" wrapText="1" indent="0" justifyLastLine="0" shrinkToFit="0" readingOrder="0"/>
    </dxf>
    <dxf>
      <numFmt numFmtId="176" formatCode="_-* #,##0.00\ [$DH-380C]_-;\-* #,##0.00\ [$DH-380C]_-;_-* &quot;-&quot;\ [$DH-380C]_-;_-@_-"/>
      <alignment horizontal="left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 outline="0">
        <left/>
        <right style="thin">
          <color rgb="FFB2B2B2"/>
        </right>
        <top style="thin">
          <color rgb="FFB2B2B2"/>
        </top>
        <bottom style="thin">
          <color rgb="FFB2B2B2"/>
        </bottom>
      </border>
    </dxf>
    <dxf>
      <numFmt numFmtId="178" formatCode="[$-F800]dddd\,\ mmmm\ dd\,\ yyyy"/>
      <border diagonalUp="0" diagonalDown="0" outline="0">
        <left/>
        <right/>
        <top/>
        <bottom/>
      </border>
    </dxf>
    <dxf>
      <numFmt numFmtId="13" formatCode="0%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" formatCode="0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76" formatCode="_-* #,##0.00\ [$DH-380C]_-;\-* #,##0.00\ [$DH-380C]_-;_-* &quot;-&quot;\ [$DH-380C]_-;_-@_-"/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78" formatCode="[$-F800]dddd\,\ mmmm\ dd\,\ yyyy"/>
      <alignment horizontal="left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Total</a:t>
            </a:r>
            <a:r>
              <a:rPr lang="fr-FR" baseline="0"/>
              <a:t> TTC par Date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Janvier2023!$A$2:$A$47</c:f>
              <c:numCache>
                <c:formatCode>[$-F800]dddd\,\ mmmm\ dd\,\ yyyy</c:formatCode>
                <c:ptCount val="46"/>
                <c:pt idx="0">
                  <c:v>44932</c:v>
                </c:pt>
                <c:pt idx="1">
                  <c:v>44939</c:v>
                </c:pt>
                <c:pt idx="2">
                  <c:v>44946</c:v>
                </c:pt>
                <c:pt idx="3">
                  <c:v>44930</c:v>
                </c:pt>
                <c:pt idx="4">
                  <c:v>44928</c:v>
                </c:pt>
                <c:pt idx="5">
                  <c:v>44944</c:v>
                </c:pt>
                <c:pt idx="6">
                  <c:v>44927</c:v>
                </c:pt>
                <c:pt idx="7">
                  <c:v>44933</c:v>
                </c:pt>
                <c:pt idx="8">
                  <c:v>44928</c:v>
                </c:pt>
                <c:pt idx="9">
                  <c:v>44946</c:v>
                </c:pt>
                <c:pt idx="10">
                  <c:v>44942</c:v>
                </c:pt>
                <c:pt idx="11">
                  <c:v>44945</c:v>
                </c:pt>
                <c:pt idx="12">
                  <c:v>44940</c:v>
                </c:pt>
                <c:pt idx="13">
                  <c:v>44930</c:v>
                </c:pt>
                <c:pt idx="14">
                  <c:v>44937</c:v>
                </c:pt>
                <c:pt idx="15">
                  <c:v>44941</c:v>
                </c:pt>
                <c:pt idx="16">
                  <c:v>44935</c:v>
                </c:pt>
                <c:pt idx="17">
                  <c:v>44928</c:v>
                </c:pt>
                <c:pt idx="18">
                  <c:v>44942</c:v>
                </c:pt>
                <c:pt idx="19">
                  <c:v>44937</c:v>
                </c:pt>
                <c:pt idx="20">
                  <c:v>44936</c:v>
                </c:pt>
                <c:pt idx="21">
                  <c:v>44934</c:v>
                </c:pt>
                <c:pt idx="22">
                  <c:v>44932</c:v>
                </c:pt>
                <c:pt idx="23">
                  <c:v>44942</c:v>
                </c:pt>
                <c:pt idx="24">
                  <c:v>44928</c:v>
                </c:pt>
                <c:pt idx="25">
                  <c:v>44929</c:v>
                </c:pt>
                <c:pt idx="26">
                  <c:v>44945</c:v>
                </c:pt>
                <c:pt idx="27">
                  <c:v>44935</c:v>
                </c:pt>
                <c:pt idx="28">
                  <c:v>44930</c:v>
                </c:pt>
                <c:pt idx="29">
                  <c:v>44927</c:v>
                </c:pt>
                <c:pt idx="30">
                  <c:v>44933</c:v>
                </c:pt>
                <c:pt idx="31">
                  <c:v>44927</c:v>
                </c:pt>
                <c:pt idx="32">
                  <c:v>44936</c:v>
                </c:pt>
                <c:pt idx="33">
                  <c:v>44941</c:v>
                </c:pt>
                <c:pt idx="34">
                  <c:v>44933</c:v>
                </c:pt>
                <c:pt idx="35">
                  <c:v>44937</c:v>
                </c:pt>
                <c:pt idx="36">
                  <c:v>44938</c:v>
                </c:pt>
                <c:pt idx="37">
                  <c:v>44931</c:v>
                </c:pt>
                <c:pt idx="38">
                  <c:v>44944</c:v>
                </c:pt>
                <c:pt idx="39">
                  <c:v>44946</c:v>
                </c:pt>
                <c:pt idx="40">
                  <c:v>44942</c:v>
                </c:pt>
                <c:pt idx="41">
                  <c:v>44935</c:v>
                </c:pt>
                <c:pt idx="42">
                  <c:v>44940</c:v>
                </c:pt>
                <c:pt idx="43">
                  <c:v>44929</c:v>
                </c:pt>
                <c:pt idx="44">
                  <c:v>44939</c:v>
                </c:pt>
                <c:pt idx="45">
                  <c:v>44946</c:v>
                </c:pt>
              </c:numCache>
            </c:numRef>
          </c:cat>
          <c:val>
            <c:numRef>
              <c:f>Janvier2023!$G$2:$G$47</c:f>
              <c:numCache>
                <c:formatCode>_-* #\ ##0\ [$DH-380C]_-;\-* #\ ##0\ [$DH-380C]_-;_-* "-"??\ [$DH-380C]_-;_-@_-</c:formatCode>
                <c:ptCount val="46"/>
                <c:pt idx="0">
                  <c:v>1260000</c:v>
                </c:pt>
                <c:pt idx="1">
                  <c:v>1008000</c:v>
                </c:pt>
                <c:pt idx="2">
                  <c:v>926400</c:v>
                </c:pt>
                <c:pt idx="3">
                  <c:v>864000</c:v>
                </c:pt>
                <c:pt idx="4">
                  <c:v>864000</c:v>
                </c:pt>
                <c:pt idx="5">
                  <c:v>806400</c:v>
                </c:pt>
                <c:pt idx="6">
                  <c:v>756000</c:v>
                </c:pt>
                <c:pt idx="7">
                  <c:v>730800</c:v>
                </c:pt>
                <c:pt idx="8">
                  <c:v>720000</c:v>
                </c:pt>
                <c:pt idx="9">
                  <c:v>658800</c:v>
                </c:pt>
                <c:pt idx="10">
                  <c:v>638400</c:v>
                </c:pt>
                <c:pt idx="11">
                  <c:v>567240</c:v>
                </c:pt>
                <c:pt idx="12">
                  <c:v>550800</c:v>
                </c:pt>
                <c:pt idx="13">
                  <c:v>522000</c:v>
                </c:pt>
                <c:pt idx="14">
                  <c:v>504000</c:v>
                </c:pt>
                <c:pt idx="15">
                  <c:v>494400</c:v>
                </c:pt>
                <c:pt idx="16">
                  <c:v>456000</c:v>
                </c:pt>
                <c:pt idx="17">
                  <c:v>437400</c:v>
                </c:pt>
                <c:pt idx="18">
                  <c:v>424800</c:v>
                </c:pt>
                <c:pt idx="19">
                  <c:v>365400</c:v>
                </c:pt>
                <c:pt idx="20">
                  <c:v>356400</c:v>
                </c:pt>
                <c:pt idx="21">
                  <c:v>288000</c:v>
                </c:pt>
                <c:pt idx="22">
                  <c:v>115200</c:v>
                </c:pt>
                <c:pt idx="23">
                  <c:v>79200</c:v>
                </c:pt>
                <c:pt idx="24">
                  <c:v>79200</c:v>
                </c:pt>
                <c:pt idx="25">
                  <c:v>67200</c:v>
                </c:pt>
                <c:pt idx="26">
                  <c:v>63000</c:v>
                </c:pt>
                <c:pt idx="27">
                  <c:v>59400</c:v>
                </c:pt>
                <c:pt idx="28">
                  <c:v>54000</c:v>
                </c:pt>
                <c:pt idx="29">
                  <c:v>54000</c:v>
                </c:pt>
                <c:pt idx="30">
                  <c:v>50400</c:v>
                </c:pt>
                <c:pt idx="31">
                  <c:v>50400</c:v>
                </c:pt>
                <c:pt idx="32">
                  <c:v>46800</c:v>
                </c:pt>
                <c:pt idx="33">
                  <c:v>44100</c:v>
                </c:pt>
                <c:pt idx="34">
                  <c:v>39600</c:v>
                </c:pt>
                <c:pt idx="35">
                  <c:v>38400</c:v>
                </c:pt>
                <c:pt idx="36">
                  <c:v>36000</c:v>
                </c:pt>
                <c:pt idx="37">
                  <c:v>35640</c:v>
                </c:pt>
                <c:pt idx="38">
                  <c:v>34800</c:v>
                </c:pt>
                <c:pt idx="39">
                  <c:v>33600</c:v>
                </c:pt>
                <c:pt idx="40">
                  <c:v>29160</c:v>
                </c:pt>
                <c:pt idx="41">
                  <c:v>27000</c:v>
                </c:pt>
                <c:pt idx="42">
                  <c:v>25200</c:v>
                </c:pt>
                <c:pt idx="43">
                  <c:v>24360</c:v>
                </c:pt>
                <c:pt idx="44">
                  <c:v>20160</c:v>
                </c:pt>
                <c:pt idx="45">
                  <c:v>16800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58-41CC-8DCF-640000539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8"/>
        <c:overlap val="100"/>
        <c:axId val="1607213583"/>
        <c:axId val="1607211503"/>
      </c:barChart>
      <c:dateAx>
        <c:axId val="1607213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m/d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7211503"/>
        <c:crossesAt val="0"/>
        <c:auto val="1"/>
        <c:lblOffset val="100"/>
        <c:baseTimeUnit val="days"/>
      </c:dateAx>
      <c:valAx>
        <c:axId val="160721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Prix TTC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_-* #,##0\ [$DH-380C]_-;\-* #,##0\ [$DH-380C]_-;_-* &quot;-&quot;\ [$DH-380C]_-;_-@_-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7213583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Évolution du</a:t>
            </a:r>
            <a:r>
              <a:rPr lang="fr-FR" baseline="0"/>
              <a:t> prix TTC par date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Janvier2023!$A$2:$A$47</c:f>
              <c:numCache>
                <c:formatCode>[$-F800]dddd\,\ mmmm\ dd\,\ yyyy</c:formatCode>
                <c:ptCount val="46"/>
                <c:pt idx="0">
                  <c:v>44932</c:v>
                </c:pt>
                <c:pt idx="1">
                  <c:v>44939</c:v>
                </c:pt>
                <c:pt idx="2">
                  <c:v>44946</c:v>
                </c:pt>
                <c:pt idx="3">
                  <c:v>44930</c:v>
                </c:pt>
                <c:pt idx="4">
                  <c:v>44928</c:v>
                </c:pt>
                <c:pt idx="5">
                  <c:v>44944</c:v>
                </c:pt>
                <c:pt idx="6">
                  <c:v>44927</c:v>
                </c:pt>
                <c:pt idx="7">
                  <c:v>44933</c:v>
                </c:pt>
                <c:pt idx="8">
                  <c:v>44928</c:v>
                </c:pt>
                <c:pt idx="9">
                  <c:v>44946</c:v>
                </c:pt>
                <c:pt idx="10">
                  <c:v>44942</c:v>
                </c:pt>
                <c:pt idx="11">
                  <c:v>44945</c:v>
                </c:pt>
                <c:pt idx="12">
                  <c:v>44940</c:v>
                </c:pt>
                <c:pt idx="13">
                  <c:v>44930</c:v>
                </c:pt>
                <c:pt idx="14">
                  <c:v>44937</c:v>
                </c:pt>
                <c:pt idx="15">
                  <c:v>44941</c:v>
                </c:pt>
                <c:pt idx="16">
                  <c:v>44935</c:v>
                </c:pt>
                <c:pt idx="17">
                  <c:v>44928</c:v>
                </c:pt>
                <c:pt idx="18">
                  <c:v>44942</c:v>
                </c:pt>
                <c:pt idx="19">
                  <c:v>44937</c:v>
                </c:pt>
                <c:pt idx="20">
                  <c:v>44936</c:v>
                </c:pt>
                <c:pt idx="21">
                  <c:v>44934</c:v>
                </c:pt>
                <c:pt idx="22">
                  <c:v>44932</c:v>
                </c:pt>
                <c:pt idx="23">
                  <c:v>44942</c:v>
                </c:pt>
                <c:pt idx="24">
                  <c:v>44928</c:v>
                </c:pt>
                <c:pt idx="25">
                  <c:v>44929</c:v>
                </c:pt>
                <c:pt idx="26">
                  <c:v>44945</c:v>
                </c:pt>
                <c:pt idx="27">
                  <c:v>44935</c:v>
                </c:pt>
                <c:pt idx="28">
                  <c:v>44930</c:v>
                </c:pt>
                <c:pt idx="29">
                  <c:v>44927</c:v>
                </c:pt>
                <c:pt idx="30">
                  <c:v>44933</c:v>
                </c:pt>
                <c:pt idx="31">
                  <c:v>44927</c:v>
                </c:pt>
                <c:pt idx="32">
                  <c:v>44936</c:v>
                </c:pt>
                <c:pt idx="33">
                  <c:v>44941</c:v>
                </c:pt>
                <c:pt idx="34">
                  <c:v>44933</c:v>
                </c:pt>
                <c:pt idx="35">
                  <c:v>44937</c:v>
                </c:pt>
                <c:pt idx="36">
                  <c:v>44938</c:v>
                </c:pt>
                <c:pt idx="37">
                  <c:v>44931</c:v>
                </c:pt>
                <c:pt idx="38">
                  <c:v>44944</c:v>
                </c:pt>
                <c:pt idx="39">
                  <c:v>44946</c:v>
                </c:pt>
                <c:pt idx="40">
                  <c:v>44942</c:v>
                </c:pt>
                <c:pt idx="41">
                  <c:v>44935</c:v>
                </c:pt>
                <c:pt idx="42">
                  <c:v>44940</c:v>
                </c:pt>
                <c:pt idx="43">
                  <c:v>44929</c:v>
                </c:pt>
                <c:pt idx="44">
                  <c:v>44939</c:v>
                </c:pt>
                <c:pt idx="45">
                  <c:v>44946</c:v>
                </c:pt>
              </c:numCache>
            </c:numRef>
          </c:cat>
          <c:val>
            <c:numRef>
              <c:f>Janvier2023!$G$2:$G$47</c:f>
              <c:numCache>
                <c:formatCode>_-* #\ ##0\ [$DH-380C]_-;\-* #\ ##0\ [$DH-380C]_-;_-* "-"??\ [$DH-380C]_-;_-@_-</c:formatCode>
                <c:ptCount val="46"/>
                <c:pt idx="0">
                  <c:v>1260000</c:v>
                </c:pt>
                <c:pt idx="1">
                  <c:v>1008000</c:v>
                </c:pt>
                <c:pt idx="2">
                  <c:v>926400</c:v>
                </c:pt>
                <c:pt idx="3">
                  <c:v>864000</c:v>
                </c:pt>
                <c:pt idx="4">
                  <c:v>864000</c:v>
                </c:pt>
                <c:pt idx="5">
                  <c:v>806400</c:v>
                </c:pt>
                <c:pt idx="6">
                  <c:v>756000</c:v>
                </c:pt>
                <c:pt idx="7">
                  <c:v>730800</c:v>
                </c:pt>
                <c:pt idx="8">
                  <c:v>720000</c:v>
                </c:pt>
                <c:pt idx="9">
                  <c:v>658800</c:v>
                </c:pt>
                <c:pt idx="10">
                  <c:v>638400</c:v>
                </c:pt>
                <c:pt idx="11">
                  <c:v>567240</c:v>
                </c:pt>
                <c:pt idx="12">
                  <c:v>550800</c:v>
                </c:pt>
                <c:pt idx="13">
                  <c:v>522000</c:v>
                </c:pt>
                <c:pt idx="14">
                  <c:v>504000</c:v>
                </c:pt>
                <c:pt idx="15">
                  <c:v>494400</c:v>
                </c:pt>
                <c:pt idx="16">
                  <c:v>456000</c:v>
                </c:pt>
                <c:pt idx="17">
                  <c:v>437400</c:v>
                </c:pt>
                <c:pt idx="18">
                  <c:v>424800</c:v>
                </c:pt>
                <c:pt idx="19">
                  <c:v>365400</c:v>
                </c:pt>
                <c:pt idx="20">
                  <c:v>356400</c:v>
                </c:pt>
                <c:pt idx="21">
                  <c:v>288000</c:v>
                </c:pt>
                <c:pt idx="22">
                  <c:v>115200</c:v>
                </c:pt>
                <c:pt idx="23">
                  <c:v>79200</c:v>
                </c:pt>
                <c:pt idx="24">
                  <c:v>79200</c:v>
                </c:pt>
                <c:pt idx="25">
                  <c:v>67200</c:v>
                </c:pt>
                <c:pt idx="26">
                  <c:v>63000</c:v>
                </c:pt>
                <c:pt idx="27">
                  <c:v>59400</c:v>
                </c:pt>
                <c:pt idx="28">
                  <c:v>54000</c:v>
                </c:pt>
                <c:pt idx="29">
                  <c:v>54000</c:v>
                </c:pt>
                <c:pt idx="30">
                  <c:v>50400</c:v>
                </c:pt>
                <c:pt idx="31">
                  <c:v>50400</c:v>
                </c:pt>
                <c:pt idx="32">
                  <c:v>46800</c:v>
                </c:pt>
                <c:pt idx="33">
                  <c:v>44100</c:v>
                </c:pt>
                <c:pt idx="34">
                  <c:v>39600</c:v>
                </c:pt>
                <c:pt idx="35">
                  <c:v>38400</c:v>
                </c:pt>
                <c:pt idx="36">
                  <c:v>36000</c:v>
                </c:pt>
                <c:pt idx="37">
                  <c:v>35640</c:v>
                </c:pt>
                <c:pt idx="38">
                  <c:v>34800</c:v>
                </c:pt>
                <c:pt idx="39">
                  <c:v>33600</c:v>
                </c:pt>
                <c:pt idx="40">
                  <c:v>29160</c:v>
                </c:pt>
                <c:pt idx="41">
                  <c:v>27000</c:v>
                </c:pt>
                <c:pt idx="42">
                  <c:v>25200</c:v>
                </c:pt>
                <c:pt idx="43">
                  <c:v>24360</c:v>
                </c:pt>
                <c:pt idx="44">
                  <c:v>20160</c:v>
                </c:pt>
                <c:pt idx="45">
                  <c:v>16800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58-41CC-8DCF-640000539B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07213583"/>
        <c:axId val="1607211503"/>
      </c:lineChart>
      <c:dateAx>
        <c:axId val="1607213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m/d/yyyy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7211503"/>
        <c:crossesAt val="0"/>
        <c:auto val="1"/>
        <c:lblOffset val="100"/>
        <c:baseTimeUnit val="days"/>
      </c:dateAx>
      <c:valAx>
        <c:axId val="1607211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Prix TTC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_-* #,##0\ [$DH-380C]_-;\-* #,##0\ [$DH-380C]_-;_-* &quot;-&quot;\ [$DH-380C]_-;_-@_-" sourceLinked="0"/>
        <c:majorTickMark val="none"/>
        <c:minorTickMark val="none"/>
        <c:tickLblPos val="nextTo"/>
        <c:spPr>
          <a:noFill/>
          <a:ln>
            <a:solidFill>
              <a:schemeClr val="accent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607213583"/>
        <c:crosses val="autoZero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</c:dispUnitsLbl>
        </c:dispUnits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273385</xdr:colOff>
      <xdr:row>50</xdr:row>
      <xdr:rowOff>91307</xdr:rowOff>
    </xdr:from>
    <xdr:to>
      <xdr:col>4</xdr:col>
      <xdr:colOff>1351949</xdr:colOff>
      <xdr:row>69</xdr:row>
      <xdr:rowOff>117977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4550D98D-7A76-49D1-99C0-72CFF9F27A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1292860</xdr:colOff>
      <xdr:row>49</xdr:row>
      <xdr:rowOff>28207</xdr:rowOff>
    </xdr:from>
    <xdr:to>
      <xdr:col>12</xdr:col>
      <xdr:colOff>494632</xdr:colOff>
      <xdr:row>69</xdr:row>
      <xdr:rowOff>106946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1D22B8CF-2EDE-422F-878D-F5494E1BE99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42A089-5772-4C8C-8044-AAA2C82F8D17}" name="Tableau1" displayName="Tableau1" ref="A1:I48" totalsRowCount="1" headerRowDxfId="21" headerRowBorderDxfId="19" tableBorderDxfId="20" totalsRowBorderDxfId="18" dataCellStyle="20 % - Accent1">
  <autoFilter ref="A1:I47" xr:uid="{2542A089-5772-4C8C-8044-AAA2C82F8D17}"/>
  <sortState xmlns:xlrd2="http://schemas.microsoft.com/office/spreadsheetml/2017/richdata2" ref="A2:G47">
    <sortCondition descending="1" ref="E1:E47"/>
  </sortState>
  <tableColumns count="9">
    <tableColumn id="1" xr3:uid="{E9A7E0FE-8FE8-4EED-9204-F7C079F28791}" name="Date" dataDxfId="17" totalsRowDxfId="12" dataCellStyle="20 % - Accent1"/>
    <tableColumn id="2" xr3:uid="{4B568D60-3395-4E31-9A66-1B03FA2D3BAF}" name="Produit" totalsRowLabel="Somme" dataDxfId="16" totalsRowDxfId="11" dataCellStyle="20 % - Accent1" totalsRowCellStyle="60 % - Accent4"/>
    <tableColumn id="3" xr3:uid="{7805496C-2CF1-4D5E-88D5-698FD8D1E3DE}" name="Prix unitaire en (Dhs)*" totalsRowFunction="sum" dataDxfId="15" totalsRowDxfId="10" dataCellStyle="20 % - Accent1" totalsRowCellStyle="Note"/>
    <tableColumn id="4" xr3:uid="{46288C74-8A85-45B5-AF2D-B89A6EBDDFA5}" name="Quantité Vendue" totalsRowFunction="sum" dataDxfId="14" totalsRowDxfId="9" dataCellStyle="20 % - Accent1" totalsRowCellStyle="Note"/>
    <tableColumn id="5" xr3:uid="{0AAA63BC-5319-43D8-B785-89E2804779A2}" name="Prix HT" totalsRowFunction="sum" dataDxfId="5" totalsRowDxfId="4" dataCellStyle="20 % - Accent1" totalsRowCellStyle="Note">
      <calculatedColumnFormula>Tableau1[[#This Row],[Prix unitaire en (Dhs)*]]*Tableau1[[#This Row],[Quantité Vendue]]</calculatedColumnFormula>
    </tableColumn>
    <tableColumn id="6" xr3:uid="{7DDE96CA-E5F0-4BA6-B028-7DEE0B084663}" name="TVA" totalsRowFunction="sum" dataDxfId="3" totalsRowDxfId="2" dataCellStyle="20 % - Accent1" totalsRowCellStyle="Note">
      <calculatedColumnFormula>Tableau1[[#This Row],[Prix HT]]*20%</calculatedColumnFormula>
    </tableColumn>
    <tableColumn id="7" xr3:uid="{985516EA-C973-43CB-B42D-664D3A72799E}" name="TTC" totalsRowFunction="sum" dataDxfId="1" totalsRowDxfId="0" dataCellStyle="20 % - Accent1" totalsRowCellStyle="Note">
      <calculatedColumnFormula>Tableau1[[#This Row],[TVA]]+Tableau1[[#This Row],[Prix HT]]</calculatedColumnFormula>
    </tableColumn>
    <tableColumn id="8" xr3:uid="{32862800-8AE5-4D37-8DB4-B1F7B64E7F4F}" name="Remise" dataDxfId="13" totalsRowDxfId="8" dataCellStyle="20 % - Accent1" totalsRowCellStyle="Note">
      <calculatedColumnFormula>IF(Tableau1[[#This Row],[Quantité Vendue]]&gt;=175,0.1,0)</calculatedColumnFormula>
    </tableColumn>
    <tableColumn id="9" xr3:uid="{77EF6034-83B6-4C9C-B577-D8CC5EB2C0D5}" name="Prix après remise" dataDxfId="6" totalsRowDxfId="7" dataCellStyle="20 % - Accent1" totalsRowCellStyle="Note">
      <calculatedColumnFormula>Tableau1[[#This Row],[TTC]]-(Tableau1[[#This Row],[Prix HT]]*Tableau1[[#This Row],[Remise]])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7CCB-B94C-46C9-A475-F8B1E00FC0AB}">
  <dimension ref="A1:I48"/>
  <sheetViews>
    <sheetView tabSelected="1" topLeftCell="A20" zoomScale="85" workbookViewId="0">
      <selection activeCell="G1" activeCellId="2" sqref="E1:E1048576 F1:F1048576 G1:G1048576"/>
    </sheetView>
  </sheetViews>
  <sheetFormatPr baseColWidth="10" defaultRowHeight="14.4" x14ac:dyDescent="0.3"/>
  <cols>
    <col min="1" max="1" width="24.109375" style="15" customWidth="1"/>
    <col min="2" max="2" width="20.77734375" customWidth="1"/>
    <col min="3" max="3" width="20.77734375" style="7" customWidth="1"/>
    <col min="4" max="4" width="20.77734375" style="11" customWidth="1"/>
    <col min="5" max="7" width="20.77734375" style="33" customWidth="1"/>
    <col min="8" max="8" width="20.77734375" style="26" customWidth="1"/>
    <col min="9" max="9" width="20.77734375" style="11" customWidth="1"/>
  </cols>
  <sheetData>
    <row r="1" spans="1:9" x14ac:dyDescent="0.3">
      <c r="A1" s="12" t="s">
        <v>0</v>
      </c>
      <c r="B1" s="1" t="s">
        <v>1</v>
      </c>
      <c r="C1" s="4" t="s">
        <v>13</v>
      </c>
      <c r="D1" s="8" t="s">
        <v>2</v>
      </c>
      <c r="E1" s="29" t="s">
        <v>12</v>
      </c>
      <c r="F1" s="29" t="s">
        <v>14</v>
      </c>
      <c r="G1" s="29" t="s">
        <v>15</v>
      </c>
      <c r="H1" s="27" t="s">
        <v>17</v>
      </c>
      <c r="I1" s="18" t="s">
        <v>18</v>
      </c>
    </row>
    <row r="2" spans="1:9" x14ac:dyDescent="0.3">
      <c r="A2" s="13">
        <v>44932</v>
      </c>
      <c r="B2" s="2" t="s">
        <v>3</v>
      </c>
      <c r="C2" s="5">
        <v>5250</v>
      </c>
      <c r="D2" s="9">
        <v>200</v>
      </c>
      <c r="E2" s="30">
        <f>Tableau1[[#This Row],[Prix unitaire en (Dhs)*]]*Tableau1[[#This Row],[Quantité Vendue]]</f>
        <v>1050000</v>
      </c>
      <c r="F2" s="30">
        <f>Tableau1[[#This Row],[Prix HT]]*20%</f>
        <v>210000</v>
      </c>
      <c r="G2" s="30">
        <f>Tableau1[[#This Row],[TVA]]+Tableau1[[#This Row],[Prix HT]]</f>
        <v>1260000</v>
      </c>
      <c r="H2" s="24">
        <f>IF(Tableau1[[#This Row],[Quantité Vendue]]&gt;=175,0.1,0)</f>
        <v>0.1</v>
      </c>
      <c r="I2" s="19">
        <f>Tableau1[[#This Row],[TTC]]-(Tableau1[[#This Row],[Prix HT]]*Tableau1[[#This Row],[Remise]])</f>
        <v>1155000</v>
      </c>
    </row>
    <row r="3" spans="1:9" x14ac:dyDescent="0.3">
      <c r="A3" s="13">
        <v>44939</v>
      </c>
      <c r="B3" s="2" t="s">
        <v>3</v>
      </c>
      <c r="C3" s="5">
        <v>5250</v>
      </c>
      <c r="D3" s="9">
        <v>160</v>
      </c>
      <c r="E3" s="30">
        <f>Tableau1[[#This Row],[Prix unitaire en (Dhs)*]]*Tableau1[[#This Row],[Quantité Vendue]]</f>
        <v>840000</v>
      </c>
      <c r="F3" s="30">
        <f>Tableau1[[#This Row],[Prix HT]]*20%</f>
        <v>168000</v>
      </c>
      <c r="G3" s="30">
        <f>Tableau1[[#This Row],[TVA]]+Tableau1[[#This Row],[Prix HT]]</f>
        <v>1008000</v>
      </c>
      <c r="H3" s="24">
        <f>IF(Tableau1[[#This Row],[Quantité Vendue]]&gt;=175,0.1,0)</f>
        <v>0</v>
      </c>
      <c r="I3" s="19">
        <f>Tableau1[[#This Row],[TTC]]-(Tableau1[[#This Row],[Prix HT]]*Tableau1[[#This Row],[Remise]])</f>
        <v>1008000</v>
      </c>
    </row>
    <row r="4" spans="1:9" x14ac:dyDescent="0.3">
      <c r="A4" s="13">
        <v>44946</v>
      </c>
      <c r="B4" s="2" t="s">
        <v>6</v>
      </c>
      <c r="C4" s="5">
        <v>4000</v>
      </c>
      <c r="D4" s="9">
        <v>193</v>
      </c>
      <c r="E4" s="30">
        <f>Tableau1[[#This Row],[Prix unitaire en (Dhs)*]]*Tableau1[[#This Row],[Quantité Vendue]]</f>
        <v>772000</v>
      </c>
      <c r="F4" s="30">
        <f>Tableau1[[#This Row],[Prix HT]]*20%</f>
        <v>154400</v>
      </c>
      <c r="G4" s="30">
        <f>Tableau1[[#This Row],[TVA]]+Tableau1[[#This Row],[Prix HT]]</f>
        <v>926400</v>
      </c>
      <c r="H4" s="24">
        <f>IF(Tableau1[[#This Row],[Quantité Vendue]]&gt;=175,0.1,0)</f>
        <v>0.1</v>
      </c>
      <c r="I4" s="19">
        <f>Tableau1[[#This Row],[TTC]]-(Tableau1[[#This Row],[Prix HT]]*Tableau1[[#This Row],[Remise]])</f>
        <v>849200</v>
      </c>
    </row>
    <row r="5" spans="1:9" x14ac:dyDescent="0.3">
      <c r="A5" s="13">
        <v>44930</v>
      </c>
      <c r="B5" s="2" t="s">
        <v>6</v>
      </c>
      <c r="C5" s="5">
        <v>4000</v>
      </c>
      <c r="D5" s="9">
        <v>180</v>
      </c>
      <c r="E5" s="30">
        <f>Tableau1[[#This Row],[Prix unitaire en (Dhs)*]]*Tableau1[[#This Row],[Quantité Vendue]]</f>
        <v>720000</v>
      </c>
      <c r="F5" s="30">
        <f>Tableau1[[#This Row],[Prix HT]]*20%</f>
        <v>144000</v>
      </c>
      <c r="G5" s="30">
        <f>Tableau1[[#This Row],[TVA]]+Tableau1[[#This Row],[Prix HT]]</f>
        <v>864000</v>
      </c>
      <c r="H5" s="24">
        <f>IF(Tableau1[[#This Row],[Quantité Vendue]]&gt;=175,0.1,0)</f>
        <v>0.1</v>
      </c>
      <c r="I5" s="19">
        <f>Tableau1[[#This Row],[TTC]]-(Tableau1[[#This Row],[Prix HT]]*Tableau1[[#This Row],[Remise]])</f>
        <v>792000</v>
      </c>
    </row>
    <row r="6" spans="1:9" x14ac:dyDescent="0.3">
      <c r="A6" s="13">
        <v>44928</v>
      </c>
      <c r="B6" s="2" t="s">
        <v>6</v>
      </c>
      <c r="C6" s="5">
        <v>4000</v>
      </c>
      <c r="D6" s="9">
        <v>180</v>
      </c>
      <c r="E6" s="30">
        <f>Tableau1[[#This Row],[Prix unitaire en (Dhs)*]]*Tableau1[[#This Row],[Quantité Vendue]]</f>
        <v>720000</v>
      </c>
      <c r="F6" s="30">
        <f>Tableau1[[#This Row],[Prix HT]]*20%</f>
        <v>144000</v>
      </c>
      <c r="G6" s="30">
        <f>Tableau1[[#This Row],[TVA]]+Tableau1[[#This Row],[Prix HT]]</f>
        <v>864000</v>
      </c>
      <c r="H6" s="24">
        <f>IF(Tableau1[[#This Row],[Quantité Vendue]]&gt;=175,0.1,0)</f>
        <v>0.1</v>
      </c>
      <c r="I6" s="19">
        <f>Tableau1[[#This Row],[TTC]]-(Tableau1[[#This Row],[Prix HT]]*Tableau1[[#This Row],[Remise]])</f>
        <v>792000</v>
      </c>
    </row>
    <row r="7" spans="1:9" x14ac:dyDescent="0.3">
      <c r="A7" s="13">
        <v>44944</v>
      </c>
      <c r="B7" s="2" t="s">
        <v>3</v>
      </c>
      <c r="C7" s="5">
        <v>5250</v>
      </c>
      <c r="D7" s="9">
        <v>128</v>
      </c>
      <c r="E7" s="30">
        <f>Tableau1[[#This Row],[Prix unitaire en (Dhs)*]]*Tableau1[[#This Row],[Quantité Vendue]]</f>
        <v>672000</v>
      </c>
      <c r="F7" s="30">
        <f>Tableau1[[#This Row],[Prix HT]]*20%</f>
        <v>134400</v>
      </c>
      <c r="G7" s="30">
        <f>Tableau1[[#This Row],[TVA]]+Tableau1[[#This Row],[Prix HT]]</f>
        <v>806400</v>
      </c>
      <c r="H7" s="24">
        <f>IF(Tableau1[[#This Row],[Quantité Vendue]]&gt;=175,0.1,0)</f>
        <v>0</v>
      </c>
      <c r="I7" s="19">
        <f>Tableau1[[#This Row],[TTC]]-(Tableau1[[#This Row],[Prix HT]]*Tableau1[[#This Row],[Remise]])</f>
        <v>806400</v>
      </c>
    </row>
    <row r="8" spans="1:9" x14ac:dyDescent="0.3">
      <c r="A8" s="13">
        <v>44927</v>
      </c>
      <c r="B8" s="2" t="s">
        <v>3</v>
      </c>
      <c r="C8" s="5">
        <v>5250</v>
      </c>
      <c r="D8" s="9">
        <v>120</v>
      </c>
      <c r="E8" s="30">
        <f>Tableau1[[#This Row],[Prix unitaire en (Dhs)*]]*Tableau1[[#This Row],[Quantité Vendue]]</f>
        <v>630000</v>
      </c>
      <c r="F8" s="30">
        <f>Tableau1[[#This Row],[Prix HT]]*20%</f>
        <v>126000</v>
      </c>
      <c r="G8" s="30">
        <f>Tableau1[[#This Row],[TVA]]+Tableau1[[#This Row],[Prix HT]]</f>
        <v>756000</v>
      </c>
      <c r="H8" s="24">
        <f>IF(Tableau1[[#This Row],[Quantité Vendue]]&gt;=175,0.1,0)</f>
        <v>0</v>
      </c>
      <c r="I8" s="19">
        <f>Tableau1[[#This Row],[TTC]]-(Tableau1[[#This Row],[Prix HT]]*Tableau1[[#This Row],[Remise]])</f>
        <v>756000</v>
      </c>
    </row>
    <row r="9" spans="1:9" x14ac:dyDescent="0.3">
      <c r="A9" s="13">
        <v>44933</v>
      </c>
      <c r="B9" s="2" t="s">
        <v>9</v>
      </c>
      <c r="C9" s="5">
        <v>2900</v>
      </c>
      <c r="D9" s="9">
        <v>210</v>
      </c>
      <c r="E9" s="30">
        <f>Tableau1[[#This Row],[Prix unitaire en (Dhs)*]]*Tableau1[[#This Row],[Quantité Vendue]]</f>
        <v>609000</v>
      </c>
      <c r="F9" s="30">
        <f>Tableau1[[#This Row],[Prix HT]]*20%</f>
        <v>121800</v>
      </c>
      <c r="G9" s="30">
        <f>Tableau1[[#This Row],[TVA]]+Tableau1[[#This Row],[Prix HT]]</f>
        <v>730800</v>
      </c>
      <c r="H9" s="24">
        <f>IF(Tableau1[[#This Row],[Quantité Vendue]]&gt;=175,0.1,0)</f>
        <v>0.1</v>
      </c>
      <c r="I9" s="19">
        <f>Tableau1[[#This Row],[TTC]]-(Tableau1[[#This Row],[Prix HT]]*Tableau1[[#This Row],[Remise]])</f>
        <v>669900</v>
      </c>
    </row>
    <row r="10" spans="1:9" x14ac:dyDescent="0.3">
      <c r="A10" s="13">
        <v>44928</v>
      </c>
      <c r="B10" s="2" t="s">
        <v>6</v>
      </c>
      <c r="C10" s="5">
        <v>4000</v>
      </c>
      <c r="D10" s="9">
        <v>150</v>
      </c>
      <c r="E10" s="30">
        <f>Tableau1[[#This Row],[Prix unitaire en (Dhs)*]]*Tableau1[[#This Row],[Quantité Vendue]]</f>
        <v>600000</v>
      </c>
      <c r="F10" s="30">
        <f>Tableau1[[#This Row],[Prix HT]]*20%</f>
        <v>120000</v>
      </c>
      <c r="G10" s="30">
        <f>Tableau1[[#This Row],[TVA]]+Tableau1[[#This Row],[Prix HT]]</f>
        <v>720000</v>
      </c>
      <c r="H10" s="24">
        <f>IF(Tableau1[[#This Row],[Quantité Vendue]]&gt;=175,0.1,0)</f>
        <v>0</v>
      </c>
      <c r="I10" s="19">
        <f>Tableau1[[#This Row],[TTC]]-(Tableau1[[#This Row],[Prix HT]]*Tableau1[[#This Row],[Remise]])</f>
        <v>720000</v>
      </c>
    </row>
    <row r="11" spans="1:9" x14ac:dyDescent="0.3">
      <c r="A11" s="13">
        <v>44946</v>
      </c>
      <c r="B11" s="2" t="s">
        <v>10</v>
      </c>
      <c r="C11" s="5">
        <v>3000</v>
      </c>
      <c r="D11" s="9">
        <v>183</v>
      </c>
      <c r="E11" s="30">
        <f>Tableau1[[#This Row],[Prix unitaire en (Dhs)*]]*Tableau1[[#This Row],[Quantité Vendue]]</f>
        <v>549000</v>
      </c>
      <c r="F11" s="30">
        <f>Tableau1[[#This Row],[Prix HT]]*20%</f>
        <v>109800</v>
      </c>
      <c r="G11" s="30">
        <f>Tableau1[[#This Row],[TVA]]+Tableau1[[#This Row],[Prix HT]]</f>
        <v>658800</v>
      </c>
      <c r="H11" s="24">
        <f>IF(Tableau1[[#This Row],[Quantité Vendue]]&gt;=175,0.1,0)</f>
        <v>0.1</v>
      </c>
      <c r="I11" s="19">
        <f>Tableau1[[#This Row],[TTC]]-(Tableau1[[#This Row],[Prix HT]]*Tableau1[[#This Row],[Remise]])</f>
        <v>603900</v>
      </c>
    </row>
    <row r="12" spans="1:9" x14ac:dyDescent="0.3">
      <c r="A12" s="13">
        <v>44942</v>
      </c>
      <c r="B12" s="2" t="s">
        <v>6</v>
      </c>
      <c r="C12" s="5">
        <v>4000</v>
      </c>
      <c r="D12" s="9">
        <v>133</v>
      </c>
      <c r="E12" s="30">
        <f>Tableau1[[#This Row],[Prix unitaire en (Dhs)*]]*Tableau1[[#This Row],[Quantité Vendue]]</f>
        <v>532000</v>
      </c>
      <c r="F12" s="30">
        <f>Tableau1[[#This Row],[Prix HT]]*20%</f>
        <v>106400</v>
      </c>
      <c r="G12" s="30">
        <f>Tableau1[[#This Row],[TVA]]+Tableau1[[#This Row],[Prix HT]]</f>
        <v>638400</v>
      </c>
      <c r="H12" s="24">
        <f>IF(Tableau1[[#This Row],[Quantité Vendue]]&gt;=175,0.1,0)</f>
        <v>0</v>
      </c>
      <c r="I12" s="19">
        <f>Tableau1[[#This Row],[TTC]]-(Tableau1[[#This Row],[Prix HT]]*Tableau1[[#This Row],[Remise]])</f>
        <v>638400</v>
      </c>
    </row>
    <row r="13" spans="1:9" x14ac:dyDescent="0.3">
      <c r="A13" s="13">
        <v>44945</v>
      </c>
      <c r="B13" s="2" t="s">
        <v>9</v>
      </c>
      <c r="C13" s="5">
        <v>2900</v>
      </c>
      <c r="D13" s="9">
        <v>163</v>
      </c>
      <c r="E13" s="30">
        <f>Tableau1[[#This Row],[Prix unitaire en (Dhs)*]]*Tableau1[[#This Row],[Quantité Vendue]]</f>
        <v>472700</v>
      </c>
      <c r="F13" s="30">
        <f>Tableau1[[#This Row],[Prix HT]]*20%</f>
        <v>94540</v>
      </c>
      <c r="G13" s="30">
        <f>Tableau1[[#This Row],[TVA]]+Tableau1[[#This Row],[Prix HT]]</f>
        <v>567240</v>
      </c>
      <c r="H13" s="24">
        <f>IF(Tableau1[[#This Row],[Quantité Vendue]]&gt;=175,0.1,0)</f>
        <v>0</v>
      </c>
      <c r="I13" s="19">
        <f>Tableau1[[#This Row],[TTC]]-(Tableau1[[#This Row],[Prix HT]]*Tableau1[[#This Row],[Remise]])</f>
        <v>567240</v>
      </c>
    </row>
    <row r="14" spans="1:9" x14ac:dyDescent="0.3">
      <c r="A14" s="13">
        <v>44940</v>
      </c>
      <c r="B14" s="2" t="s">
        <v>7</v>
      </c>
      <c r="C14" s="5">
        <v>2700</v>
      </c>
      <c r="D14" s="9">
        <v>170</v>
      </c>
      <c r="E14" s="30">
        <f>Tableau1[[#This Row],[Prix unitaire en (Dhs)*]]*Tableau1[[#This Row],[Quantité Vendue]]</f>
        <v>459000</v>
      </c>
      <c r="F14" s="30">
        <f>Tableau1[[#This Row],[Prix HT]]*20%</f>
        <v>91800</v>
      </c>
      <c r="G14" s="30">
        <f>Tableau1[[#This Row],[TVA]]+Tableau1[[#This Row],[Prix HT]]</f>
        <v>550800</v>
      </c>
      <c r="H14" s="24">
        <f>IF(Tableau1[[#This Row],[Quantité Vendue]]&gt;=175,0.1,0)</f>
        <v>0</v>
      </c>
      <c r="I14" s="19">
        <f>Tableau1[[#This Row],[TTC]]-(Tableau1[[#This Row],[Prix HT]]*Tableau1[[#This Row],[Remise]])</f>
        <v>550800</v>
      </c>
    </row>
    <row r="15" spans="1:9" x14ac:dyDescent="0.3">
      <c r="A15" s="13">
        <v>44930</v>
      </c>
      <c r="B15" s="2" t="s">
        <v>10</v>
      </c>
      <c r="C15" s="5">
        <v>3000</v>
      </c>
      <c r="D15" s="9">
        <v>145</v>
      </c>
      <c r="E15" s="30">
        <f>Tableau1[[#This Row],[Prix unitaire en (Dhs)*]]*Tableau1[[#This Row],[Quantité Vendue]]</f>
        <v>435000</v>
      </c>
      <c r="F15" s="30">
        <f>Tableau1[[#This Row],[Prix HT]]*20%</f>
        <v>87000</v>
      </c>
      <c r="G15" s="30">
        <f>Tableau1[[#This Row],[TVA]]+Tableau1[[#This Row],[Prix HT]]</f>
        <v>522000</v>
      </c>
      <c r="H15" s="24">
        <f>IF(Tableau1[[#This Row],[Quantité Vendue]]&gt;=175,0.1,0)</f>
        <v>0</v>
      </c>
      <c r="I15" s="19">
        <f>Tableau1[[#This Row],[TTC]]-(Tableau1[[#This Row],[Prix HT]]*Tableau1[[#This Row],[Remise]])</f>
        <v>522000</v>
      </c>
    </row>
    <row r="16" spans="1:9" x14ac:dyDescent="0.3">
      <c r="A16" s="13">
        <v>44937</v>
      </c>
      <c r="B16" s="2" t="s">
        <v>10</v>
      </c>
      <c r="C16" s="5">
        <v>3000</v>
      </c>
      <c r="D16" s="9">
        <v>140</v>
      </c>
      <c r="E16" s="30">
        <f>Tableau1[[#This Row],[Prix unitaire en (Dhs)*]]*Tableau1[[#This Row],[Quantité Vendue]]</f>
        <v>420000</v>
      </c>
      <c r="F16" s="30">
        <f>Tableau1[[#This Row],[Prix HT]]*20%</f>
        <v>84000</v>
      </c>
      <c r="G16" s="30">
        <f>Tableau1[[#This Row],[TVA]]+Tableau1[[#This Row],[Prix HT]]</f>
        <v>504000</v>
      </c>
      <c r="H16" s="24">
        <f>IF(Tableau1[[#This Row],[Quantité Vendue]]&gt;=175,0.1,0)</f>
        <v>0</v>
      </c>
      <c r="I16" s="19">
        <f>Tableau1[[#This Row],[TTC]]-(Tableau1[[#This Row],[Prix HT]]*Tableau1[[#This Row],[Remise]])</f>
        <v>504000</v>
      </c>
    </row>
    <row r="17" spans="1:9" x14ac:dyDescent="0.3">
      <c r="A17" s="13">
        <v>44941</v>
      </c>
      <c r="B17" s="2" t="s">
        <v>6</v>
      </c>
      <c r="C17" s="5">
        <v>4000</v>
      </c>
      <c r="D17" s="9">
        <v>103</v>
      </c>
      <c r="E17" s="30">
        <f>Tableau1[[#This Row],[Prix unitaire en (Dhs)*]]*Tableau1[[#This Row],[Quantité Vendue]]</f>
        <v>412000</v>
      </c>
      <c r="F17" s="30">
        <f>Tableau1[[#This Row],[Prix HT]]*20%</f>
        <v>82400</v>
      </c>
      <c r="G17" s="30">
        <f>Tableau1[[#This Row],[TVA]]+Tableau1[[#This Row],[Prix HT]]</f>
        <v>494400</v>
      </c>
      <c r="H17" s="24">
        <f>IF(Tableau1[[#This Row],[Quantité Vendue]]&gt;=175,0.1,0)</f>
        <v>0</v>
      </c>
      <c r="I17" s="19">
        <f>Tableau1[[#This Row],[TTC]]-(Tableau1[[#This Row],[Prix HT]]*Tableau1[[#This Row],[Remise]])</f>
        <v>494400</v>
      </c>
    </row>
    <row r="18" spans="1:9" x14ac:dyDescent="0.3">
      <c r="A18" s="13">
        <v>44935</v>
      </c>
      <c r="B18" s="2" t="s">
        <v>6</v>
      </c>
      <c r="C18" s="5">
        <v>4000</v>
      </c>
      <c r="D18" s="9">
        <v>95</v>
      </c>
      <c r="E18" s="30">
        <f>Tableau1[[#This Row],[Prix unitaire en (Dhs)*]]*Tableau1[[#This Row],[Quantité Vendue]]</f>
        <v>380000</v>
      </c>
      <c r="F18" s="30">
        <f>Tableau1[[#This Row],[Prix HT]]*20%</f>
        <v>76000</v>
      </c>
      <c r="G18" s="30">
        <f>Tableau1[[#This Row],[TVA]]+Tableau1[[#This Row],[Prix HT]]</f>
        <v>456000</v>
      </c>
      <c r="H18" s="24">
        <f>IF(Tableau1[[#This Row],[Quantité Vendue]]&gt;=175,0.1,0)</f>
        <v>0</v>
      </c>
      <c r="I18" s="19">
        <f>Tableau1[[#This Row],[TTC]]-(Tableau1[[#This Row],[Prix HT]]*Tableau1[[#This Row],[Remise]])</f>
        <v>456000</v>
      </c>
    </row>
    <row r="19" spans="1:9" x14ac:dyDescent="0.3">
      <c r="A19" s="13">
        <v>44928</v>
      </c>
      <c r="B19" s="2" t="s">
        <v>7</v>
      </c>
      <c r="C19" s="5">
        <v>2700</v>
      </c>
      <c r="D19" s="9">
        <v>135</v>
      </c>
      <c r="E19" s="30">
        <f>Tableau1[[#This Row],[Prix unitaire en (Dhs)*]]*Tableau1[[#This Row],[Quantité Vendue]]</f>
        <v>364500</v>
      </c>
      <c r="F19" s="30">
        <f>Tableau1[[#This Row],[Prix HT]]*20%</f>
        <v>72900</v>
      </c>
      <c r="G19" s="30">
        <f>Tableau1[[#This Row],[TVA]]+Tableau1[[#This Row],[Prix HT]]</f>
        <v>437400</v>
      </c>
      <c r="H19" s="24">
        <f>IF(Tableau1[[#This Row],[Quantité Vendue]]&gt;=175,0.1,0)</f>
        <v>0</v>
      </c>
      <c r="I19" s="19">
        <f>Tableau1[[#This Row],[TTC]]-(Tableau1[[#This Row],[Prix HT]]*Tableau1[[#This Row],[Remise]])</f>
        <v>437400</v>
      </c>
    </row>
    <row r="20" spans="1:9" x14ac:dyDescent="0.3">
      <c r="A20" s="13">
        <v>44942</v>
      </c>
      <c r="B20" s="2" t="s">
        <v>10</v>
      </c>
      <c r="C20" s="5">
        <v>3000</v>
      </c>
      <c r="D20" s="9">
        <v>118</v>
      </c>
      <c r="E20" s="30">
        <f>Tableau1[[#This Row],[Prix unitaire en (Dhs)*]]*Tableau1[[#This Row],[Quantité Vendue]]</f>
        <v>354000</v>
      </c>
      <c r="F20" s="30">
        <f>Tableau1[[#This Row],[Prix HT]]*20%</f>
        <v>70800</v>
      </c>
      <c r="G20" s="30">
        <f>Tableau1[[#This Row],[TVA]]+Tableau1[[#This Row],[Prix HT]]</f>
        <v>424800</v>
      </c>
      <c r="H20" s="24">
        <f>IF(Tableau1[[#This Row],[Quantité Vendue]]&gt;=175,0.1,0)</f>
        <v>0</v>
      </c>
      <c r="I20" s="19">
        <f>Tableau1[[#This Row],[TTC]]-(Tableau1[[#This Row],[Prix HT]]*Tableau1[[#This Row],[Remise]])</f>
        <v>424800</v>
      </c>
    </row>
    <row r="21" spans="1:9" x14ac:dyDescent="0.3">
      <c r="A21" s="13">
        <v>44937</v>
      </c>
      <c r="B21" s="2" t="s">
        <v>9</v>
      </c>
      <c r="C21" s="5">
        <v>2900</v>
      </c>
      <c r="D21" s="9">
        <v>105</v>
      </c>
      <c r="E21" s="30">
        <f>Tableau1[[#This Row],[Prix unitaire en (Dhs)*]]*Tableau1[[#This Row],[Quantité Vendue]]</f>
        <v>304500</v>
      </c>
      <c r="F21" s="30">
        <f>Tableau1[[#This Row],[Prix HT]]*20%</f>
        <v>60900</v>
      </c>
      <c r="G21" s="30">
        <f>Tableau1[[#This Row],[TVA]]+Tableau1[[#This Row],[Prix HT]]</f>
        <v>365400</v>
      </c>
      <c r="H21" s="24">
        <f>IF(Tableau1[[#This Row],[Quantité Vendue]]&gt;=175,0.1,0)</f>
        <v>0</v>
      </c>
      <c r="I21" s="19">
        <f>Tableau1[[#This Row],[TTC]]-(Tableau1[[#This Row],[Prix HT]]*Tableau1[[#This Row],[Remise]])</f>
        <v>365400</v>
      </c>
    </row>
    <row r="22" spans="1:9" x14ac:dyDescent="0.3">
      <c r="A22" s="13">
        <v>44936</v>
      </c>
      <c r="B22" s="2" t="s">
        <v>7</v>
      </c>
      <c r="C22" s="5">
        <v>2700</v>
      </c>
      <c r="D22" s="9">
        <v>110</v>
      </c>
      <c r="E22" s="30">
        <f>Tableau1[[#This Row],[Prix unitaire en (Dhs)*]]*Tableau1[[#This Row],[Quantité Vendue]]</f>
        <v>297000</v>
      </c>
      <c r="F22" s="30">
        <f>Tableau1[[#This Row],[Prix HT]]*20%</f>
        <v>59400</v>
      </c>
      <c r="G22" s="30">
        <f>Tableau1[[#This Row],[TVA]]+Tableau1[[#This Row],[Prix HT]]</f>
        <v>356400</v>
      </c>
      <c r="H22" s="24">
        <f>IF(Tableau1[[#This Row],[Quantité Vendue]]&gt;=175,0.1,0)</f>
        <v>0</v>
      </c>
      <c r="I22" s="19">
        <f>Tableau1[[#This Row],[TTC]]-(Tableau1[[#This Row],[Prix HT]]*Tableau1[[#This Row],[Remise]])</f>
        <v>356400</v>
      </c>
    </row>
    <row r="23" spans="1:9" x14ac:dyDescent="0.3">
      <c r="A23" s="13">
        <v>44934</v>
      </c>
      <c r="B23" s="2" t="s">
        <v>10</v>
      </c>
      <c r="C23" s="5">
        <v>3000</v>
      </c>
      <c r="D23" s="9">
        <v>80</v>
      </c>
      <c r="E23" s="30">
        <f>Tableau1[[#This Row],[Prix unitaire en (Dhs)*]]*Tableau1[[#This Row],[Quantité Vendue]]</f>
        <v>240000</v>
      </c>
      <c r="F23" s="30">
        <f>Tableau1[[#This Row],[Prix HT]]*20%</f>
        <v>48000</v>
      </c>
      <c r="G23" s="30">
        <f>Tableau1[[#This Row],[TVA]]+Tableau1[[#This Row],[Prix HT]]</f>
        <v>288000</v>
      </c>
      <c r="H23" s="24">
        <f>IF(Tableau1[[#This Row],[Quantité Vendue]]&gt;=175,0.1,0)</f>
        <v>0</v>
      </c>
      <c r="I23" s="19">
        <f>Tableau1[[#This Row],[TTC]]-(Tableau1[[#This Row],[Prix HT]]*Tableau1[[#This Row],[Remise]])</f>
        <v>288000</v>
      </c>
    </row>
    <row r="24" spans="1:9" x14ac:dyDescent="0.3">
      <c r="A24" s="13">
        <v>44932</v>
      </c>
      <c r="B24" s="2" t="s">
        <v>10</v>
      </c>
      <c r="C24" s="5">
        <v>3000</v>
      </c>
      <c r="D24" s="9">
        <v>32</v>
      </c>
      <c r="E24" s="30">
        <f>Tableau1[[#This Row],[Prix unitaire en (Dhs)*]]*Tableau1[[#This Row],[Quantité Vendue]]</f>
        <v>96000</v>
      </c>
      <c r="F24" s="30">
        <f>Tableau1[[#This Row],[Prix HT]]*20%</f>
        <v>19200</v>
      </c>
      <c r="G24" s="30">
        <f>Tableau1[[#This Row],[TVA]]+Tableau1[[#This Row],[Prix HT]]</f>
        <v>115200</v>
      </c>
      <c r="H24" s="24">
        <f>IF(Tableau1[[#This Row],[Quantité Vendue]]&gt;=175,0.1,0)</f>
        <v>0</v>
      </c>
      <c r="I24" s="19">
        <f>Tableau1[[#This Row],[TTC]]-(Tableau1[[#This Row],[Prix HT]]*Tableau1[[#This Row],[Remise]])</f>
        <v>115200</v>
      </c>
    </row>
    <row r="25" spans="1:9" x14ac:dyDescent="0.3">
      <c r="A25" s="13">
        <v>44942</v>
      </c>
      <c r="B25" s="2" t="s">
        <v>8</v>
      </c>
      <c r="C25" s="5">
        <v>5500</v>
      </c>
      <c r="D25" s="9">
        <v>12</v>
      </c>
      <c r="E25" s="30">
        <f>Tableau1[[#This Row],[Prix unitaire en (Dhs)*]]*Tableau1[[#This Row],[Quantité Vendue]]</f>
        <v>66000</v>
      </c>
      <c r="F25" s="30">
        <f>Tableau1[[#This Row],[Prix HT]]*20%</f>
        <v>13200</v>
      </c>
      <c r="G25" s="30">
        <f>Tableau1[[#This Row],[TVA]]+Tableau1[[#This Row],[Prix HT]]</f>
        <v>79200</v>
      </c>
      <c r="H25" s="24">
        <f>IF(Tableau1[[#This Row],[Quantité Vendue]]&gt;=175,0.1,0)</f>
        <v>0</v>
      </c>
      <c r="I25" s="19">
        <f>Tableau1[[#This Row],[TTC]]-(Tableau1[[#This Row],[Prix HT]]*Tableau1[[#This Row],[Remise]])</f>
        <v>79200</v>
      </c>
    </row>
    <row r="26" spans="1:9" x14ac:dyDescent="0.3">
      <c r="A26" s="13">
        <v>44928</v>
      </c>
      <c r="B26" s="2" t="s">
        <v>8</v>
      </c>
      <c r="C26" s="5">
        <v>5500</v>
      </c>
      <c r="D26" s="9">
        <v>12</v>
      </c>
      <c r="E26" s="30">
        <f>Tableau1[[#This Row],[Prix unitaire en (Dhs)*]]*Tableau1[[#This Row],[Quantité Vendue]]</f>
        <v>66000</v>
      </c>
      <c r="F26" s="30">
        <f>Tableau1[[#This Row],[Prix HT]]*20%</f>
        <v>13200</v>
      </c>
      <c r="G26" s="30">
        <f>Tableau1[[#This Row],[TVA]]+Tableau1[[#This Row],[Prix HT]]</f>
        <v>79200</v>
      </c>
      <c r="H26" s="24">
        <f>IF(Tableau1[[#This Row],[Quantité Vendue]]&gt;=175,0.1,0)</f>
        <v>0</v>
      </c>
      <c r="I26" s="19">
        <f>Tableau1[[#This Row],[TTC]]-(Tableau1[[#This Row],[Prix HT]]*Tableau1[[#This Row],[Remise]])</f>
        <v>79200</v>
      </c>
    </row>
    <row r="27" spans="1:9" x14ac:dyDescent="0.3">
      <c r="A27" s="13">
        <v>44929</v>
      </c>
      <c r="B27" s="2" t="s">
        <v>6</v>
      </c>
      <c r="C27" s="5">
        <v>4000</v>
      </c>
      <c r="D27" s="9">
        <v>14</v>
      </c>
      <c r="E27" s="30">
        <f>Tableau1[[#This Row],[Prix unitaire en (Dhs)*]]*Tableau1[[#This Row],[Quantité Vendue]]</f>
        <v>56000</v>
      </c>
      <c r="F27" s="30">
        <f>Tableau1[[#This Row],[Prix HT]]*20%</f>
        <v>11200</v>
      </c>
      <c r="G27" s="30">
        <f>Tableau1[[#This Row],[TVA]]+Tableau1[[#This Row],[Prix HT]]</f>
        <v>67200</v>
      </c>
      <c r="H27" s="24">
        <f>IF(Tableau1[[#This Row],[Quantité Vendue]]&gt;=175,0.1,0)</f>
        <v>0</v>
      </c>
      <c r="I27" s="19">
        <f>Tableau1[[#This Row],[TTC]]-(Tableau1[[#This Row],[Prix HT]]*Tableau1[[#This Row],[Remise]])</f>
        <v>67200</v>
      </c>
    </row>
    <row r="28" spans="1:9" x14ac:dyDescent="0.3">
      <c r="A28" s="13">
        <v>44945</v>
      </c>
      <c r="B28" s="2" t="s">
        <v>3</v>
      </c>
      <c r="C28" s="5">
        <v>5250</v>
      </c>
      <c r="D28" s="9">
        <v>10</v>
      </c>
      <c r="E28" s="30">
        <f>Tableau1[[#This Row],[Prix unitaire en (Dhs)*]]*Tableau1[[#This Row],[Quantité Vendue]]</f>
        <v>52500</v>
      </c>
      <c r="F28" s="30">
        <f>Tableau1[[#This Row],[Prix HT]]*20%</f>
        <v>10500</v>
      </c>
      <c r="G28" s="30">
        <f>Tableau1[[#This Row],[TVA]]+Tableau1[[#This Row],[Prix HT]]</f>
        <v>63000</v>
      </c>
      <c r="H28" s="24">
        <f>IF(Tableau1[[#This Row],[Quantité Vendue]]&gt;=175,0.1,0)</f>
        <v>0</v>
      </c>
      <c r="I28" s="19">
        <f>Tableau1[[#This Row],[TTC]]-(Tableau1[[#This Row],[Prix HT]]*Tableau1[[#This Row],[Remise]])</f>
        <v>63000</v>
      </c>
    </row>
    <row r="29" spans="1:9" x14ac:dyDescent="0.3">
      <c r="A29" s="13">
        <v>44935</v>
      </c>
      <c r="B29" s="2" t="s">
        <v>8</v>
      </c>
      <c r="C29" s="5">
        <v>5500</v>
      </c>
      <c r="D29" s="9">
        <v>9</v>
      </c>
      <c r="E29" s="30">
        <f>Tableau1[[#This Row],[Prix unitaire en (Dhs)*]]*Tableau1[[#This Row],[Quantité Vendue]]</f>
        <v>49500</v>
      </c>
      <c r="F29" s="30">
        <f>Tableau1[[#This Row],[Prix HT]]*20%</f>
        <v>9900</v>
      </c>
      <c r="G29" s="30">
        <f>Tableau1[[#This Row],[TVA]]+Tableau1[[#This Row],[Prix HT]]</f>
        <v>59400</v>
      </c>
      <c r="H29" s="24">
        <f>IF(Tableau1[[#This Row],[Quantité Vendue]]&gt;=175,0.1,0)</f>
        <v>0</v>
      </c>
      <c r="I29" s="19">
        <f>Tableau1[[#This Row],[TTC]]-(Tableau1[[#This Row],[Prix HT]]*Tableau1[[#This Row],[Remise]])</f>
        <v>59400</v>
      </c>
    </row>
    <row r="30" spans="1:9" x14ac:dyDescent="0.3">
      <c r="A30" s="13">
        <v>44930</v>
      </c>
      <c r="B30" s="2" t="s">
        <v>4</v>
      </c>
      <c r="C30" s="5">
        <v>4500</v>
      </c>
      <c r="D30" s="9">
        <v>10</v>
      </c>
      <c r="E30" s="30">
        <f>Tableau1[[#This Row],[Prix unitaire en (Dhs)*]]*Tableau1[[#This Row],[Quantité Vendue]]</f>
        <v>45000</v>
      </c>
      <c r="F30" s="30">
        <f>Tableau1[[#This Row],[Prix HT]]*20%</f>
        <v>9000</v>
      </c>
      <c r="G30" s="30">
        <f>Tableau1[[#This Row],[TVA]]+Tableau1[[#This Row],[Prix HT]]</f>
        <v>54000</v>
      </c>
      <c r="H30" s="24">
        <f>IF(Tableau1[[#This Row],[Quantité Vendue]]&gt;=175,0.1,0)</f>
        <v>0</v>
      </c>
      <c r="I30" s="19">
        <f>Tableau1[[#This Row],[TTC]]-(Tableau1[[#This Row],[Prix HT]]*Tableau1[[#This Row],[Remise]])</f>
        <v>54000</v>
      </c>
    </row>
    <row r="31" spans="1:9" x14ac:dyDescent="0.3">
      <c r="A31" s="13">
        <v>44927</v>
      </c>
      <c r="B31" s="2" t="s">
        <v>4</v>
      </c>
      <c r="C31" s="5">
        <v>4500</v>
      </c>
      <c r="D31" s="9">
        <v>10</v>
      </c>
      <c r="E31" s="30">
        <f>Tableau1[[#This Row],[Prix unitaire en (Dhs)*]]*Tableau1[[#This Row],[Quantité Vendue]]</f>
        <v>45000</v>
      </c>
      <c r="F31" s="30">
        <f>Tableau1[[#This Row],[Prix HT]]*20%</f>
        <v>9000</v>
      </c>
      <c r="G31" s="30">
        <f>Tableau1[[#This Row],[TVA]]+Tableau1[[#This Row],[Prix HT]]</f>
        <v>54000</v>
      </c>
      <c r="H31" s="24">
        <f>IF(Tableau1[[#This Row],[Quantité Vendue]]&gt;=175,0.1,0)</f>
        <v>0</v>
      </c>
      <c r="I31" s="19">
        <f>Tableau1[[#This Row],[TTC]]-(Tableau1[[#This Row],[Prix HT]]*Tableau1[[#This Row],[Remise]])</f>
        <v>54000</v>
      </c>
    </row>
    <row r="32" spans="1:9" x14ac:dyDescent="0.3">
      <c r="A32" s="13">
        <v>44933</v>
      </c>
      <c r="B32" s="2" t="s">
        <v>11</v>
      </c>
      <c r="C32" s="5">
        <v>2800</v>
      </c>
      <c r="D32" s="9">
        <v>15</v>
      </c>
      <c r="E32" s="30">
        <f>Tableau1[[#This Row],[Prix unitaire en (Dhs)*]]*Tableau1[[#This Row],[Quantité Vendue]]</f>
        <v>42000</v>
      </c>
      <c r="F32" s="30">
        <f>Tableau1[[#This Row],[Prix HT]]*20%</f>
        <v>8400</v>
      </c>
      <c r="G32" s="30">
        <f>Tableau1[[#This Row],[TVA]]+Tableau1[[#This Row],[Prix HT]]</f>
        <v>50400</v>
      </c>
      <c r="H32" s="24">
        <f>IF(Tableau1[[#This Row],[Quantité Vendue]]&gt;=175,0.1,0)</f>
        <v>0</v>
      </c>
      <c r="I32" s="19">
        <f>Tableau1[[#This Row],[TTC]]-(Tableau1[[#This Row],[Prix HT]]*Tableau1[[#This Row],[Remise]])</f>
        <v>50400</v>
      </c>
    </row>
    <row r="33" spans="1:9" x14ac:dyDescent="0.3">
      <c r="A33" s="13">
        <v>44927</v>
      </c>
      <c r="B33" s="2" t="s">
        <v>5</v>
      </c>
      <c r="C33" s="5">
        <v>3500</v>
      </c>
      <c r="D33" s="9">
        <v>12</v>
      </c>
      <c r="E33" s="30">
        <f>Tableau1[[#This Row],[Prix unitaire en (Dhs)*]]*Tableau1[[#This Row],[Quantité Vendue]]</f>
        <v>42000</v>
      </c>
      <c r="F33" s="30">
        <f>Tableau1[[#This Row],[Prix HT]]*20%</f>
        <v>8400</v>
      </c>
      <c r="G33" s="30">
        <f>Tableau1[[#This Row],[TVA]]+Tableau1[[#This Row],[Prix HT]]</f>
        <v>50400</v>
      </c>
      <c r="H33" s="24">
        <f>IF(Tableau1[[#This Row],[Quantité Vendue]]&gt;=175,0.1,0)</f>
        <v>0</v>
      </c>
      <c r="I33" s="19">
        <f>Tableau1[[#This Row],[TTC]]-(Tableau1[[#This Row],[Prix HT]]*Tableau1[[#This Row],[Remise]])</f>
        <v>50400</v>
      </c>
    </row>
    <row r="34" spans="1:9" x14ac:dyDescent="0.3">
      <c r="A34" s="13">
        <v>44936</v>
      </c>
      <c r="B34" s="2" t="s">
        <v>10</v>
      </c>
      <c r="C34" s="5">
        <v>3000</v>
      </c>
      <c r="D34" s="9">
        <v>13</v>
      </c>
      <c r="E34" s="30">
        <f>Tableau1[[#This Row],[Prix unitaire en (Dhs)*]]*Tableau1[[#This Row],[Quantité Vendue]]</f>
        <v>39000</v>
      </c>
      <c r="F34" s="30">
        <f>Tableau1[[#This Row],[Prix HT]]*20%</f>
        <v>7800</v>
      </c>
      <c r="G34" s="30">
        <f>Tableau1[[#This Row],[TVA]]+Tableau1[[#This Row],[Prix HT]]</f>
        <v>46800</v>
      </c>
      <c r="H34" s="24">
        <f>IF(Tableau1[[#This Row],[Quantité Vendue]]&gt;=175,0.1,0)</f>
        <v>0</v>
      </c>
      <c r="I34" s="19">
        <f>Tableau1[[#This Row],[TTC]]-(Tableau1[[#This Row],[Prix HT]]*Tableau1[[#This Row],[Remise]])</f>
        <v>46800</v>
      </c>
    </row>
    <row r="35" spans="1:9" x14ac:dyDescent="0.3">
      <c r="A35" s="13">
        <v>44941</v>
      </c>
      <c r="B35" s="2" t="s">
        <v>3</v>
      </c>
      <c r="C35" s="5">
        <v>5250</v>
      </c>
      <c r="D35" s="9">
        <v>7</v>
      </c>
      <c r="E35" s="30">
        <f>Tableau1[[#This Row],[Prix unitaire en (Dhs)*]]*Tableau1[[#This Row],[Quantité Vendue]]</f>
        <v>36750</v>
      </c>
      <c r="F35" s="30">
        <f>Tableau1[[#This Row],[Prix HT]]*20%</f>
        <v>7350</v>
      </c>
      <c r="G35" s="30">
        <f>Tableau1[[#This Row],[TVA]]+Tableau1[[#This Row],[Prix HT]]</f>
        <v>44100</v>
      </c>
      <c r="H35" s="24">
        <f>IF(Tableau1[[#This Row],[Quantité Vendue]]&gt;=175,0.1,0)</f>
        <v>0</v>
      </c>
      <c r="I35" s="19">
        <f>Tableau1[[#This Row],[TTC]]-(Tableau1[[#This Row],[Prix HT]]*Tableau1[[#This Row],[Remise]])</f>
        <v>44100</v>
      </c>
    </row>
    <row r="36" spans="1:9" x14ac:dyDescent="0.3">
      <c r="A36" s="13">
        <v>44933</v>
      </c>
      <c r="B36" s="2" t="s">
        <v>10</v>
      </c>
      <c r="C36" s="5">
        <v>3000</v>
      </c>
      <c r="D36" s="9">
        <v>11</v>
      </c>
      <c r="E36" s="30">
        <f>Tableau1[[#This Row],[Prix unitaire en (Dhs)*]]*Tableau1[[#This Row],[Quantité Vendue]]</f>
        <v>33000</v>
      </c>
      <c r="F36" s="30">
        <f>Tableau1[[#This Row],[Prix HT]]*20%</f>
        <v>6600</v>
      </c>
      <c r="G36" s="30">
        <f>Tableau1[[#This Row],[TVA]]+Tableau1[[#This Row],[Prix HT]]</f>
        <v>39600</v>
      </c>
      <c r="H36" s="24">
        <f>IF(Tableau1[[#This Row],[Quantité Vendue]]&gt;=175,0.1,0)</f>
        <v>0</v>
      </c>
      <c r="I36" s="19">
        <f>Tableau1[[#This Row],[TTC]]-(Tableau1[[#This Row],[Prix HT]]*Tableau1[[#This Row],[Remise]])</f>
        <v>39600</v>
      </c>
    </row>
    <row r="37" spans="1:9" x14ac:dyDescent="0.3">
      <c r="A37" s="13">
        <v>44937</v>
      </c>
      <c r="B37" s="2" t="s">
        <v>6</v>
      </c>
      <c r="C37" s="5">
        <v>4000</v>
      </c>
      <c r="D37" s="9">
        <v>8</v>
      </c>
      <c r="E37" s="30">
        <f>Tableau1[[#This Row],[Prix unitaire en (Dhs)*]]*Tableau1[[#This Row],[Quantité Vendue]]</f>
        <v>32000</v>
      </c>
      <c r="F37" s="30">
        <f>Tableau1[[#This Row],[Prix HT]]*20%</f>
        <v>6400</v>
      </c>
      <c r="G37" s="30">
        <f>Tableau1[[#This Row],[TVA]]+Tableau1[[#This Row],[Prix HT]]</f>
        <v>38400</v>
      </c>
      <c r="H37" s="24">
        <f>IF(Tableau1[[#This Row],[Quantité Vendue]]&gt;=175,0.1,0)</f>
        <v>0</v>
      </c>
      <c r="I37" s="19">
        <f>Tableau1[[#This Row],[TTC]]-(Tableau1[[#This Row],[Prix HT]]*Tableau1[[#This Row],[Remise]])</f>
        <v>38400</v>
      </c>
    </row>
    <row r="38" spans="1:9" x14ac:dyDescent="0.3">
      <c r="A38" s="13">
        <v>44938</v>
      </c>
      <c r="B38" s="2" t="s">
        <v>10</v>
      </c>
      <c r="C38" s="5">
        <v>3000</v>
      </c>
      <c r="D38" s="9">
        <v>10</v>
      </c>
      <c r="E38" s="30">
        <f>Tableau1[[#This Row],[Prix unitaire en (Dhs)*]]*Tableau1[[#This Row],[Quantité Vendue]]</f>
        <v>30000</v>
      </c>
      <c r="F38" s="30">
        <f>Tableau1[[#This Row],[Prix HT]]*20%</f>
        <v>6000</v>
      </c>
      <c r="G38" s="30">
        <f>Tableau1[[#This Row],[TVA]]+Tableau1[[#This Row],[Prix HT]]</f>
        <v>36000</v>
      </c>
      <c r="H38" s="24">
        <f>IF(Tableau1[[#This Row],[Quantité Vendue]]&gt;=175,0.1,0)</f>
        <v>0</v>
      </c>
      <c r="I38" s="19">
        <f>Tableau1[[#This Row],[TTC]]-(Tableau1[[#This Row],[Prix HT]]*Tableau1[[#This Row],[Remise]])</f>
        <v>36000</v>
      </c>
    </row>
    <row r="39" spans="1:9" x14ac:dyDescent="0.3">
      <c r="A39" s="13">
        <v>44931</v>
      </c>
      <c r="B39" s="2" t="s">
        <v>7</v>
      </c>
      <c r="C39" s="5">
        <v>2700</v>
      </c>
      <c r="D39" s="9">
        <v>11</v>
      </c>
      <c r="E39" s="30">
        <f>Tableau1[[#This Row],[Prix unitaire en (Dhs)*]]*Tableau1[[#This Row],[Quantité Vendue]]</f>
        <v>29700</v>
      </c>
      <c r="F39" s="30">
        <f>Tableau1[[#This Row],[Prix HT]]*20%</f>
        <v>5940</v>
      </c>
      <c r="G39" s="30">
        <f>Tableau1[[#This Row],[TVA]]+Tableau1[[#This Row],[Prix HT]]</f>
        <v>35640</v>
      </c>
      <c r="H39" s="24">
        <f>IF(Tableau1[[#This Row],[Quantité Vendue]]&gt;=175,0.1,0)</f>
        <v>0</v>
      </c>
      <c r="I39" s="19">
        <f>Tableau1[[#This Row],[TTC]]-(Tableau1[[#This Row],[Prix HT]]*Tableau1[[#This Row],[Remise]])</f>
        <v>35640</v>
      </c>
    </row>
    <row r="40" spans="1:9" x14ac:dyDescent="0.3">
      <c r="A40" s="13">
        <v>44944</v>
      </c>
      <c r="B40" s="2" t="s">
        <v>9</v>
      </c>
      <c r="C40" s="5">
        <v>2900</v>
      </c>
      <c r="D40" s="9">
        <v>10</v>
      </c>
      <c r="E40" s="30">
        <f>Tableau1[[#This Row],[Prix unitaire en (Dhs)*]]*Tableau1[[#This Row],[Quantité Vendue]]</f>
        <v>29000</v>
      </c>
      <c r="F40" s="30">
        <f>Tableau1[[#This Row],[Prix HT]]*20%</f>
        <v>5800</v>
      </c>
      <c r="G40" s="30">
        <f>Tableau1[[#This Row],[TVA]]+Tableau1[[#This Row],[Prix HT]]</f>
        <v>34800</v>
      </c>
      <c r="H40" s="24">
        <f>IF(Tableau1[[#This Row],[Quantité Vendue]]&gt;=175,0.1,0)</f>
        <v>0</v>
      </c>
      <c r="I40" s="19">
        <f>Tableau1[[#This Row],[TTC]]-(Tableau1[[#This Row],[Prix HT]]*Tableau1[[#This Row],[Remise]])</f>
        <v>34800</v>
      </c>
    </row>
    <row r="41" spans="1:9" x14ac:dyDescent="0.3">
      <c r="A41" s="13">
        <v>44946</v>
      </c>
      <c r="B41" s="2" t="s">
        <v>5</v>
      </c>
      <c r="C41" s="5">
        <v>3500</v>
      </c>
      <c r="D41" s="9">
        <v>8</v>
      </c>
      <c r="E41" s="30">
        <f>Tableau1[[#This Row],[Prix unitaire en (Dhs)*]]*Tableau1[[#This Row],[Quantité Vendue]]</f>
        <v>28000</v>
      </c>
      <c r="F41" s="30">
        <f>Tableau1[[#This Row],[Prix HT]]*20%</f>
        <v>5600</v>
      </c>
      <c r="G41" s="30">
        <f>Tableau1[[#This Row],[TVA]]+Tableau1[[#This Row],[Prix HT]]</f>
        <v>33600</v>
      </c>
      <c r="H41" s="24">
        <f>IF(Tableau1[[#This Row],[Quantité Vendue]]&gt;=175,0.1,0)</f>
        <v>0</v>
      </c>
      <c r="I41" s="19">
        <f>Tableau1[[#This Row],[TTC]]-(Tableau1[[#This Row],[Prix HT]]*Tableau1[[#This Row],[Remise]])</f>
        <v>33600</v>
      </c>
    </row>
    <row r="42" spans="1:9" x14ac:dyDescent="0.3">
      <c r="A42" s="13">
        <v>44942</v>
      </c>
      <c r="B42" s="2" t="s">
        <v>7</v>
      </c>
      <c r="C42" s="5">
        <v>2700</v>
      </c>
      <c r="D42" s="9">
        <v>9</v>
      </c>
      <c r="E42" s="30">
        <f>Tableau1[[#This Row],[Prix unitaire en (Dhs)*]]*Tableau1[[#This Row],[Quantité Vendue]]</f>
        <v>24300</v>
      </c>
      <c r="F42" s="30">
        <f>Tableau1[[#This Row],[Prix HT]]*20%</f>
        <v>4860</v>
      </c>
      <c r="G42" s="30">
        <f>Tableau1[[#This Row],[TVA]]+Tableau1[[#This Row],[Prix HT]]</f>
        <v>29160</v>
      </c>
      <c r="H42" s="24">
        <f>IF(Tableau1[[#This Row],[Quantité Vendue]]&gt;=175,0.1,0)</f>
        <v>0</v>
      </c>
      <c r="I42" s="19">
        <f>Tableau1[[#This Row],[TTC]]-(Tableau1[[#This Row],[Prix HT]]*Tableau1[[#This Row],[Remise]])</f>
        <v>29160</v>
      </c>
    </row>
    <row r="43" spans="1:9" x14ac:dyDescent="0.3">
      <c r="A43" s="13">
        <v>44935</v>
      </c>
      <c r="B43" s="2" t="s">
        <v>4</v>
      </c>
      <c r="C43" s="5">
        <v>4500</v>
      </c>
      <c r="D43" s="9">
        <v>5</v>
      </c>
      <c r="E43" s="30">
        <f>Tableau1[[#This Row],[Prix unitaire en (Dhs)*]]*Tableau1[[#This Row],[Quantité Vendue]]</f>
        <v>22500</v>
      </c>
      <c r="F43" s="30">
        <f>Tableau1[[#This Row],[Prix HT]]*20%</f>
        <v>4500</v>
      </c>
      <c r="G43" s="30">
        <f>Tableau1[[#This Row],[TVA]]+Tableau1[[#This Row],[Prix HT]]</f>
        <v>27000</v>
      </c>
      <c r="H43" s="24">
        <f>IF(Tableau1[[#This Row],[Quantité Vendue]]&gt;=175,0.1,0)</f>
        <v>0</v>
      </c>
      <c r="I43" s="19">
        <f>Tableau1[[#This Row],[TTC]]-(Tableau1[[#This Row],[Prix HT]]*Tableau1[[#This Row],[Remise]])</f>
        <v>27000</v>
      </c>
    </row>
    <row r="44" spans="1:9" x14ac:dyDescent="0.3">
      <c r="A44" s="13">
        <v>44940</v>
      </c>
      <c r="B44" s="2" t="s">
        <v>5</v>
      </c>
      <c r="C44" s="5">
        <v>3500</v>
      </c>
      <c r="D44" s="9">
        <v>6</v>
      </c>
      <c r="E44" s="30">
        <f>Tableau1[[#This Row],[Prix unitaire en (Dhs)*]]*Tableau1[[#This Row],[Quantité Vendue]]</f>
        <v>21000</v>
      </c>
      <c r="F44" s="30">
        <f>Tableau1[[#This Row],[Prix HT]]*20%</f>
        <v>4200</v>
      </c>
      <c r="G44" s="30">
        <f>Tableau1[[#This Row],[TVA]]+Tableau1[[#This Row],[Prix HT]]</f>
        <v>25200</v>
      </c>
      <c r="H44" s="24">
        <f>IF(Tableau1[[#This Row],[Quantité Vendue]]&gt;=175,0.1,0)</f>
        <v>0</v>
      </c>
      <c r="I44" s="19">
        <f>Tableau1[[#This Row],[TTC]]-(Tableau1[[#This Row],[Prix HT]]*Tableau1[[#This Row],[Remise]])</f>
        <v>25200</v>
      </c>
    </row>
    <row r="45" spans="1:9" x14ac:dyDescent="0.3">
      <c r="A45" s="13">
        <v>44929</v>
      </c>
      <c r="B45" s="2" t="s">
        <v>9</v>
      </c>
      <c r="C45" s="5">
        <v>2900</v>
      </c>
      <c r="D45" s="9">
        <v>7</v>
      </c>
      <c r="E45" s="30">
        <f>Tableau1[[#This Row],[Prix unitaire en (Dhs)*]]*Tableau1[[#This Row],[Quantité Vendue]]</f>
        <v>20300</v>
      </c>
      <c r="F45" s="30">
        <f>Tableau1[[#This Row],[Prix HT]]*20%</f>
        <v>4060</v>
      </c>
      <c r="G45" s="30">
        <f>Tableau1[[#This Row],[TVA]]+Tableau1[[#This Row],[Prix HT]]</f>
        <v>24360</v>
      </c>
      <c r="H45" s="24">
        <f>IF(Tableau1[[#This Row],[Quantité Vendue]]&gt;=175,0.1,0)</f>
        <v>0</v>
      </c>
      <c r="I45" s="19">
        <f>Tableau1[[#This Row],[TTC]]-(Tableau1[[#This Row],[Prix HT]]*Tableau1[[#This Row],[Remise]])</f>
        <v>24360</v>
      </c>
    </row>
    <row r="46" spans="1:9" x14ac:dyDescent="0.3">
      <c r="A46" s="13">
        <v>44939</v>
      </c>
      <c r="B46" s="2" t="s">
        <v>11</v>
      </c>
      <c r="C46" s="5">
        <v>2800</v>
      </c>
      <c r="D46" s="9">
        <v>6</v>
      </c>
      <c r="E46" s="30">
        <f>Tableau1[[#This Row],[Prix unitaire en (Dhs)*]]*Tableau1[[#This Row],[Quantité Vendue]]</f>
        <v>16800</v>
      </c>
      <c r="F46" s="30">
        <f>Tableau1[[#This Row],[Prix HT]]*20%</f>
        <v>3360</v>
      </c>
      <c r="G46" s="30">
        <f>Tableau1[[#This Row],[TVA]]+Tableau1[[#This Row],[Prix HT]]</f>
        <v>20160</v>
      </c>
      <c r="H46" s="24">
        <f>IF(Tableau1[[#This Row],[Quantité Vendue]]&gt;=175,0.1,0)</f>
        <v>0</v>
      </c>
      <c r="I46" s="19">
        <f>Tableau1[[#This Row],[TTC]]-(Tableau1[[#This Row],[Prix HT]]*Tableau1[[#This Row],[Remise]])</f>
        <v>20160</v>
      </c>
    </row>
    <row r="47" spans="1:9" x14ac:dyDescent="0.3">
      <c r="A47" s="14">
        <v>44946</v>
      </c>
      <c r="B47" s="3" t="s">
        <v>11</v>
      </c>
      <c r="C47" s="6">
        <v>2800</v>
      </c>
      <c r="D47" s="10">
        <v>5</v>
      </c>
      <c r="E47" s="31">
        <f>Tableau1[[#This Row],[Prix unitaire en (Dhs)*]]*Tableau1[[#This Row],[Quantité Vendue]]</f>
        <v>14000</v>
      </c>
      <c r="F47" s="31">
        <f>Tableau1[[#This Row],[Prix HT]]*20%</f>
        <v>2800</v>
      </c>
      <c r="G47" s="31">
        <f>Tableau1[[#This Row],[TVA]]+Tableau1[[#This Row],[Prix HT]]</f>
        <v>16800</v>
      </c>
      <c r="H47" s="25">
        <f>IF(Tableau1[[#This Row],[Quantité Vendue]]&gt;=175,0.1,0)</f>
        <v>0</v>
      </c>
      <c r="I47" s="20">
        <f>Tableau1[[#This Row],[TTC]]-(Tableau1[[#This Row],[Prix HT]]*Tableau1[[#This Row],[Remise]])</f>
        <v>16800</v>
      </c>
    </row>
    <row r="48" spans="1:9" x14ac:dyDescent="0.3">
      <c r="A48" s="23"/>
      <c r="B48" s="22" t="s">
        <v>16</v>
      </c>
      <c r="C48" s="16">
        <f>SUBTOTAL(109,Tableau1[Prix unitaire en (Dhs)*])</f>
        <v>171400</v>
      </c>
      <c r="D48" s="17">
        <f>SUBTOTAL(109,Tableau1[Quantité Vendue])</f>
        <v>3453</v>
      </c>
      <c r="E48" s="32">
        <f>SUBTOTAL(109,Tableau1[Prix HT])</f>
        <v>12769050</v>
      </c>
      <c r="F48" s="32">
        <f>SUBTOTAL(109,Tableau1[TVA])</f>
        <v>2553810</v>
      </c>
      <c r="G48" s="32">
        <f>SUBTOTAL(109,Tableau1[TTC])</f>
        <v>15322860</v>
      </c>
      <c r="H48" s="28"/>
      <c r="I48" s="21"/>
    </row>
  </sheetData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Janvier2023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Hiba Tijani</dc:creator>
  <cp:lastModifiedBy>Hiba Tijani</cp:lastModifiedBy>
  <dcterms:created xsi:type="dcterms:W3CDTF">2025-05-18T05:14:58Z</dcterms:created>
  <dcterms:modified xsi:type="dcterms:W3CDTF">2025-05-18T10:20:54Z</dcterms:modified>
</cp:coreProperties>
</file>