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4\Permodelan dan simulasi\TUBES\"/>
    </mc:Choice>
  </mc:AlternateContent>
  <xr:revisionPtr revIDLastSave="0" documentId="8_{E5418DD2-9EB4-4669-9BBE-3F78ED15B0D8}" xr6:coauthVersionLast="47" xr6:coauthVersionMax="47" xr10:uidLastSave="{00000000-0000-0000-0000-000000000000}"/>
  <bookViews>
    <workbookView xWindow="-120" yWindow="-120" windowWidth="20730" windowHeight="11160" activeTab="1" xr2:uid="{02786999-47E2-4344-AFFB-44B3238AF764}"/>
  </bookViews>
  <sheets>
    <sheet name="RJK1" sheetId="1" r:id="rId1"/>
    <sheet name="RJK2" sheetId="3" r:id="rId2"/>
    <sheet name="MCG" sheetId="2" r:id="rId3"/>
  </sheets>
  <definedNames>
    <definedName name="_xlnm._FilterDatabase" localSheetId="1" hidden="1">'RJK2'!$I$5:$M$57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3" l="1"/>
  <c r="M55" i="3" s="1"/>
  <c r="L57" i="3"/>
  <c r="M57" i="3" s="1"/>
  <c r="L6" i="3"/>
  <c r="M6" i="3" s="1"/>
  <c r="L35" i="3"/>
  <c r="M35" i="3" s="1"/>
  <c r="L37" i="3"/>
  <c r="M37" i="3" s="1"/>
  <c r="L38" i="3"/>
  <c r="M38" i="3" s="1"/>
  <c r="L40" i="3"/>
  <c r="M40" i="3" s="1"/>
  <c r="L25" i="3"/>
  <c r="M25" i="3" s="1"/>
  <c r="L24" i="3"/>
  <c r="M24" i="3" s="1"/>
  <c r="L23" i="3"/>
  <c r="M23" i="3" s="1"/>
  <c r="L19" i="3"/>
  <c r="M19" i="3" s="1"/>
  <c r="L22" i="3"/>
  <c r="M22" i="3" s="1"/>
  <c r="L18" i="3"/>
  <c r="M18" i="3" s="1"/>
  <c r="L21" i="3"/>
  <c r="M21" i="3" s="1"/>
  <c r="L16" i="3"/>
  <c r="M16" i="3" s="1"/>
  <c r="L11" i="3"/>
  <c r="M11" i="3" s="1"/>
  <c r="L15" i="3"/>
  <c r="M15" i="3" s="1"/>
  <c r="L14" i="3"/>
  <c r="M14" i="3" s="1"/>
  <c r="L12" i="3"/>
  <c r="M12" i="3" s="1"/>
  <c r="L13" i="3"/>
  <c r="M13" i="3" s="1"/>
  <c r="L10" i="3"/>
  <c r="M10" i="3" s="1"/>
  <c r="L8" i="3"/>
  <c r="M8" i="3" s="1"/>
  <c r="L7" i="3"/>
  <c r="M7" i="3" s="1"/>
  <c r="L9" i="3"/>
  <c r="M9" i="3" s="1"/>
  <c r="L17" i="3"/>
  <c r="M17" i="3" s="1"/>
  <c r="L20" i="3"/>
  <c r="M20" i="3" s="1"/>
  <c r="L29" i="3"/>
  <c r="M29" i="3" s="1"/>
  <c r="L32" i="3"/>
  <c r="M32" i="3" s="1"/>
  <c r="L43" i="3"/>
  <c r="M43" i="3" s="1"/>
  <c r="L42" i="3"/>
  <c r="M42" i="3" s="1"/>
  <c r="L51" i="3"/>
  <c r="M51" i="3" s="1"/>
  <c r="L27" i="3"/>
  <c r="M27" i="3" s="1"/>
  <c r="L26" i="3"/>
  <c r="M26" i="3" s="1"/>
  <c r="L33" i="3"/>
  <c r="M33" i="3" s="1"/>
  <c r="L28" i="3"/>
  <c r="M28" i="3" s="1"/>
  <c r="L48" i="3"/>
  <c r="M48" i="3" s="1"/>
  <c r="L47" i="3"/>
  <c r="M47" i="3" s="1"/>
  <c r="L53" i="3"/>
  <c r="M53" i="3" s="1"/>
  <c r="L39" i="3"/>
  <c r="M39" i="3" s="1"/>
  <c r="L49" i="3"/>
  <c r="M49" i="3" s="1"/>
  <c r="L34" i="3"/>
  <c r="M34" i="3" s="1"/>
  <c r="L52" i="3"/>
  <c r="M52" i="3" s="1"/>
  <c r="L41" i="3"/>
  <c r="M41" i="3" s="1"/>
  <c r="L50" i="3"/>
  <c r="M50" i="3" s="1"/>
  <c r="L44" i="3"/>
  <c r="M44" i="3" s="1"/>
  <c r="L46" i="3"/>
  <c r="M46" i="3" s="1"/>
  <c r="L30" i="3"/>
  <c r="M30" i="3" s="1"/>
  <c r="L31" i="3"/>
  <c r="M31" i="3" s="1"/>
  <c r="L56" i="3"/>
  <c r="M56" i="3" s="1"/>
  <c r="L36" i="3"/>
  <c r="M36" i="3" s="1"/>
  <c r="L54" i="3"/>
  <c r="M54" i="3" s="1"/>
  <c r="L45" i="3"/>
  <c r="M45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6" i="1"/>
  <c r="F6" i="1" s="1"/>
  <c r="E7" i="1"/>
  <c r="B5" i="2"/>
  <c r="C5" i="2" s="1"/>
  <c r="V6" i="1" s="1"/>
  <c r="D5" i="2" l="1"/>
  <c r="E5" i="2" s="1"/>
  <c r="Q5" i="3"/>
  <c r="Q10" i="3" s="1"/>
  <c r="S6" i="3" s="1"/>
  <c r="Q6" i="3"/>
  <c r="Q7" i="3"/>
  <c r="Q9" i="3" s="1"/>
  <c r="B6" i="2"/>
  <c r="C6" i="2" s="1"/>
  <c r="V7" i="1" s="1"/>
  <c r="Z6" i="3" l="1"/>
  <c r="X6" i="3"/>
  <c r="U6" i="3"/>
  <c r="S7" i="3" s="1"/>
  <c r="U7" i="3"/>
  <c r="S8" i="3" s="1"/>
  <c r="B7" i="2"/>
  <c r="C7" i="2" s="1"/>
  <c r="V8" i="1" s="1"/>
  <c r="D6" i="2"/>
  <c r="E6" i="2" s="1"/>
  <c r="X7" i="3" l="1"/>
  <c r="Z17" i="3"/>
  <c r="AB17" i="3" s="1"/>
  <c r="Z18" i="3" s="1"/>
  <c r="AB18" i="3" s="1"/>
  <c r="Z19" i="3" s="1"/>
  <c r="AB19" i="3" s="1"/>
  <c r="Z20" i="3" s="1"/>
  <c r="AB20" i="3" s="1"/>
  <c r="Z21" i="3" s="1"/>
  <c r="AB21" i="3" s="1"/>
  <c r="Z22" i="3" s="1"/>
  <c r="AB22" i="3" s="1"/>
  <c r="Z23" i="3" s="1"/>
  <c r="AB23" i="3" s="1"/>
  <c r="AB6" i="3"/>
  <c r="Z7" i="3" s="1"/>
  <c r="AB7" i="3" s="1"/>
  <c r="Z8" i="3" s="1"/>
  <c r="AB8" i="3" s="1"/>
  <c r="Z9" i="3" s="1"/>
  <c r="AB9" i="3" s="1"/>
  <c r="Z10" i="3" s="1"/>
  <c r="AB10" i="3" s="1"/>
  <c r="Z11" i="3" s="1"/>
  <c r="AB11" i="3" s="1"/>
  <c r="Z12" i="3" s="1"/>
  <c r="AB12" i="3" s="1"/>
  <c r="V6" i="3"/>
  <c r="V13" i="3" s="1"/>
  <c r="U8" i="3"/>
  <c r="S9" i="3" s="1"/>
  <c r="B8" i="2"/>
  <c r="C8" i="2" s="1"/>
  <c r="V9" i="1" s="1"/>
  <c r="D7" i="2"/>
  <c r="E7" i="2" s="1"/>
  <c r="X8" i="3" l="1"/>
  <c r="U9" i="3"/>
  <c r="S10" i="3" s="1"/>
  <c r="B9" i="2"/>
  <c r="C9" i="2" s="1"/>
  <c r="V10" i="1" s="1"/>
  <c r="D8" i="2"/>
  <c r="E8" i="2" s="1"/>
  <c r="X9" i="3" l="1"/>
  <c r="U10" i="3"/>
  <c r="S11" i="3" s="1"/>
  <c r="B10" i="2"/>
  <c r="C10" i="2" s="1"/>
  <c r="V11" i="1" s="1"/>
  <c r="D9" i="2"/>
  <c r="E9" i="2" s="1"/>
  <c r="X10" i="3" l="1"/>
  <c r="U11" i="3"/>
  <c r="S12" i="3" s="1"/>
  <c r="B11" i="2"/>
  <c r="C11" i="2" s="1"/>
  <c r="V12" i="1" s="1"/>
  <c r="D10" i="2"/>
  <c r="E10" i="2" s="1"/>
  <c r="AC10" i="3" l="1"/>
  <c r="X11" i="3"/>
  <c r="U12" i="3"/>
  <c r="X12" i="3" s="1"/>
  <c r="AC12" i="3" s="1"/>
  <c r="B12" i="2"/>
  <c r="C12" i="2" s="1"/>
  <c r="V13" i="1" s="1"/>
  <c r="D11" i="2"/>
  <c r="E11" i="2" s="1"/>
  <c r="AC11" i="3" l="1"/>
  <c r="AC6" i="3"/>
  <c r="AE6" i="3" s="1"/>
  <c r="AC7" i="3"/>
  <c r="AC8" i="3"/>
  <c r="AC9" i="3"/>
  <c r="B13" i="2"/>
  <c r="C13" i="2" s="1"/>
  <c r="V14" i="1" s="1"/>
  <c r="D12" i="2"/>
  <c r="E12" i="2" s="1"/>
  <c r="AD17" i="3" l="1"/>
  <c r="AF6" i="3"/>
  <c r="AI6" i="3" s="1"/>
  <c r="AG7" i="3" s="1"/>
  <c r="AE7" i="3"/>
  <c r="B14" i="2"/>
  <c r="C14" i="2" s="1"/>
  <c r="V15" i="1" s="1"/>
  <c r="D13" i="2"/>
  <c r="E13" i="2" s="1"/>
  <c r="AF7" i="3" l="1"/>
  <c r="AI7" i="3" s="1"/>
  <c r="AG8" i="3" s="1"/>
  <c r="AE8" i="3"/>
  <c r="AE17" i="3"/>
  <c r="AD18" i="3"/>
  <c r="B15" i="2"/>
  <c r="C15" i="2" s="1"/>
  <c r="V16" i="1" s="1"/>
  <c r="D14" i="2"/>
  <c r="E14" i="2" s="1"/>
  <c r="AD19" i="3" l="1"/>
  <c r="AE18" i="3"/>
  <c r="AF8" i="3"/>
  <c r="AI8" i="3" s="1"/>
  <c r="AG9" i="3" s="1"/>
  <c r="AE9" i="3"/>
  <c r="B16" i="2"/>
  <c r="C16" i="2" s="1"/>
  <c r="V17" i="1" s="1"/>
  <c r="D15" i="2"/>
  <c r="E15" i="2" s="1"/>
  <c r="AF9" i="3" l="1"/>
  <c r="AI9" i="3" s="1"/>
  <c r="AG10" i="3" s="1"/>
  <c r="AE10" i="3"/>
  <c r="AD20" i="3"/>
  <c r="AE19" i="3"/>
  <c r="B17" i="2"/>
  <c r="C17" i="2" s="1"/>
  <c r="V18" i="1" s="1"/>
  <c r="D16" i="2"/>
  <c r="E16" i="2" s="1"/>
  <c r="AE11" i="3" l="1"/>
  <c r="AF10" i="3"/>
  <c r="AI10" i="3" s="1"/>
  <c r="AG11" i="3" s="1"/>
  <c r="AE20" i="3"/>
  <c r="AD21" i="3"/>
  <c r="B18" i="2"/>
  <c r="C18" i="2" s="1"/>
  <c r="V19" i="1" s="1"/>
  <c r="D17" i="2"/>
  <c r="E17" i="2" s="1"/>
  <c r="AE21" i="3" l="1"/>
  <c r="AD22" i="3"/>
  <c r="AF11" i="3"/>
  <c r="AI11" i="3" s="1"/>
  <c r="AG12" i="3" s="1"/>
  <c r="AE12" i="3"/>
  <c r="AF12" i="3" s="1"/>
  <c r="B19" i="2"/>
  <c r="C19" i="2" s="1"/>
  <c r="V20" i="1" s="1"/>
  <c r="D18" i="2"/>
  <c r="E18" i="2" s="1"/>
  <c r="AE22" i="3" l="1"/>
  <c r="AD23" i="3"/>
  <c r="AE23" i="3" s="1"/>
  <c r="B20" i="2"/>
  <c r="C20" i="2" s="1"/>
  <c r="V21" i="1" s="1"/>
  <c r="D19" i="2"/>
  <c r="E19" i="2" s="1"/>
  <c r="B21" i="2" l="1"/>
  <c r="C21" i="2" s="1"/>
  <c r="V22" i="1" s="1"/>
  <c r="D20" i="2"/>
  <c r="E20" i="2" s="1"/>
  <c r="B22" i="2" l="1"/>
  <c r="C22" i="2" s="1"/>
  <c r="V23" i="1" s="1"/>
  <c r="D21" i="2"/>
  <c r="E21" i="2" s="1"/>
  <c r="B23" i="2" l="1"/>
  <c r="C23" i="2" s="1"/>
  <c r="V24" i="1" s="1"/>
  <c r="D22" i="2"/>
  <c r="E22" i="2" s="1"/>
  <c r="B24" i="2" l="1"/>
  <c r="C24" i="2" s="1"/>
  <c r="V25" i="1" s="1"/>
  <c r="D23" i="2"/>
  <c r="E23" i="2" s="1"/>
  <c r="B25" i="2" l="1"/>
  <c r="C25" i="2" s="1"/>
  <c r="V26" i="1" s="1"/>
  <c r="D24" i="2"/>
  <c r="E24" i="2" s="1"/>
  <c r="B26" i="2" l="1"/>
  <c r="C26" i="2" s="1"/>
  <c r="V27" i="1" s="1"/>
  <c r="D25" i="2"/>
  <c r="E25" i="2" s="1"/>
  <c r="B27" i="2" l="1"/>
  <c r="C27" i="2" s="1"/>
  <c r="V28" i="1" s="1"/>
  <c r="D26" i="2"/>
  <c r="E26" i="2" s="1"/>
  <c r="B28" i="2" l="1"/>
  <c r="C28" i="2" s="1"/>
  <c r="V29" i="1" s="1"/>
  <c r="D27" i="2"/>
  <c r="E27" i="2" s="1"/>
  <c r="B29" i="2" l="1"/>
  <c r="C29" i="2" s="1"/>
  <c r="V30" i="1" s="1"/>
  <c r="D28" i="2"/>
  <c r="E28" i="2" s="1"/>
  <c r="B30" i="2" l="1"/>
  <c r="C30" i="2" s="1"/>
  <c r="V31" i="1" s="1"/>
  <c r="D29" i="2"/>
  <c r="E29" i="2" s="1"/>
  <c r="B31" i="2" l="1"/>
  <c r="C31" i="2" s="1"/>
  <c r="V32" i="1" s="1"/>
  <c r="D30" i="2"/>
  <c r="E30" i="2" s="1"/>
  <c r="B32" i="2" l="1"/>
  <c r="C32" i="2" s="1"/>
  <c r="V33" i="1" s="1"/>
  <c r="D31" i="2"/>
  <c r="E31" i="2" s="1"/>
  <c r="B33" i="2" l="1"/>
  <c r="C33" i="2" s="1"/>
  <c r="V34" i="1" s="1"/>
  <c r="D32" i="2"/>
  <c r="E32" i="2" s="1"/>
  <c r="B34" i="2" l="1"/>
  <c r="C34" i="2" s="1"/>
  <c r="V35" i="1" s="1"/>
  <c r="D33" i="2"/>
  <c r="E33" i="2" s="1"/>
  <c r="B35" i="2" l="1"/>
  <c r="C35" i="2" s="1"/>
  <c r="V36" i="1" s="1"/>
  <c r="D34" i="2"/>
  <c r="E34" i="2" s="1"/>
  <c r="B36" i="2" l="1"/>
  <c r="C36" i="2" s="1"/>
  <c r="V37" i="1" s="1"/>
  <c r="D35" i="2"/>
  <c r="E35" i="2" s="1"/>
  <c r="B37" i="2" l="1"/>
  <c r="C37" i="2" s="1"/>
  <c r="V38" i="1" s="1"/>
  <c r="D36" i="2"/>
  <c r="E36" i="2" s="1"/>
  <c r="B38" i="2" l="1"/>
  <c r="C38" i="2" s="1"/>
  <c r="V39" i="1" s="1"/>
  <c r="D37" i="2"/>
  <c r="E37" i="2" s="1"/>
  <c r="B39" i="2" l="1"/>
  <c r="C39" i="2" s="1"/>
  <c r="V40" i="1" s="1"/>
  <c r="D38" i="2"/>
  <c r="E38" i="2" s="1"/>
  <c r="B40" i="2" l="1"/>
  <c r="C40" i="2" s="1"/>
  <c r="V41" i="1" s="1"/>
  <c r="D39" i="2"/>
  <c r="E39" i="2" s="1"/>
  <c r="B41" i="2" l="1"/>
  <c r="C41" i="2" s="1"/>
  <c r="V42" i="1" s="1"/>
  <c r="D40" i="2"/>
  <c r="E40" i="2" s="1"/>
  <c r="B42" i="2" l="1"/>
  <c r="C42" i="2" s="1"/>
  <c r="V43" i="1" s="1"/>
  <c r="D41" i="2"/>
  <c r="E41" i="2" s="1"/>
  <c r="B43" i="2" l="1"/>
  <c r="C43" i="2" s="1"/>
  <c r="V44" i="1" s="1"/>
  <c r="D42" i="2"/>
  <c r="E42" i="2" s="1"/>
  <c r="B44" i="2" l="1"/>
  <c r="C44" i="2" s="1"/>
  <c r="V45" i="1" s="1"/>
  <c r="D43" i="2"/>
  <c r="E43" i="2" s="1"/>
  <c r="B45" i="2" l="1"/>
  <c r="C45" i="2" s="1"/>
  <c r="V46" i="1" s="1"/>
  <c r="D44" i="2"/>
  <c r="E44" i="2" s="1"/>
  <c r="B46" i="2" l="1"/>
  <c r="C46" i="2" s="1"/>
  <c r="V47" i="1" s="1"/>
  <c r="D45" i="2"/>
  <c r="E45" i="2" s="1"/>
  <c r="B47" i="2" l="1"/>
  <c r="C47" i="2" s="1"/>
  <c r="V48" i="1" s="1"/>
  <c r="D46" i="2"/>
  <c r="E46" i="2" s="1"/>
  <c r="B48" i="2" l="1"/>
  <c r="C48" i="2" s="1"/>
  <c r="V49" i="1" s="1"/>
  <c r="D47" i="2"/>
  <c r="E47" i="2" s="1"/>
  <c r="B49" i="2" l="1"/>
  <c r="C49" i="2" s="1"/>
  <c r="V50" i="1" s="1"/>
  <c r="D48" i="2"/>
  <c r="E48" i="2" s="1"/>
  <c r="B50" i="2" l="1"/>
  <c r="C50" i="2" s="1"/>
  <c r="V51" i="1" s="1"/>
  <c r="D49" i="2"/>
  <c r="E49" i="2" s="1"/>
  <c r="B51" i="2" l="1"/>
  <c r="C51" i="2" s="1"/>
  <c r="V52" i="1" s="1"/>
  <c r="D50" i="2"/>
  <c r="E50" i="2" s="1"/>
  <c r="B52" i="2" l="1"/>
  <c r="C52" i="2" s="1"/>
  <c r="V53" i="1" s="1"/>
  <c r="D51" i="2"/>
  <c r="E51" i="2" s="1"/>
  <c r="B53" i="2" l="1"/>
  <c r="C53" i="2" s="1"/>
  <c r="V54" i="1" s="1"/>
  <c r="D52" i="2"/>
  <c r="E52" i="2" s="1"/>
  <c r="B54" i="2" l="1"/>
  <c r="C54" i="2" s="1"/>
  <c r="V55" i="1" s="1"/>
  <c r="D53" i="2"/>
  <c r="E53" i="2" s="1"/>
  <c r="B55" i="2" l="1"/>
  <c r="C55" i="2" s="1"/>
  <c r="V56" i="1" s="1"/>
  <c r="D54" i="2"/>
  <c r="E54" i="2" s="1"/>
  <c r="B56" i="2" l="1"/>
  <c r="C56" i="2" s="1"/>
  <c r="V57" i="1" s="1"/>
  <c r="D55" i="2"/>
  <c r="E55" i="2" s="1"/>
  <c r="B57" i="2" l="1"/>
  <c r="C57" i="2" s="1"/>
  <c r="V58" i="1" s="1"/>
  <c r="D56" i="2"/>
  <c r="E56" i="2" s="1"/>
  <c r="B58" i="2" l="1"/>
  <c r="C58" i="2" s="1"/>
  <c r="V59" i="1" s="1"/>
  <c r="D57" i="2"/>
  <c r="E57" i="2" s="1"/>
  <c r="B59" i="2" l="1"/>
  <c r="C59" i="2" s="1"/>
  <c r="V60" i="1" s="1"/>
  <c r="D58" i="2"/>
  <c r="E58" i="2" s="1"/>
  <c r="B60" i="2" l="1"/>
  <c r="C60" i="2" s="1"/>
  <c r="V61" i="1" s="1"/>
  <c r="D59" i="2"/>
  <c r="E59" i="2" s="1"/>
  <c r="B61" i="2" l="1"/>
  <c r="C61" i="2" s="1"/>
  <c r="V62" i="1" s="1"/>
  <c r="D60" i="2"/>
  <c r="E60" i="2" s="1"/>
  <c r="B62" i="2" l="1"/>
  <c r="C62" i="2" s="1"/>
  <c r="V63" i="1" s="1"/>
  <c r="D61" i="2"/>
  <c r="E61" i="2" s="1"/>
  <c r="B63" i="2" l="1"/>
  <c r="C63" i="2" s="1"/>
  <c r="V64" i="1" s="1"/>
  <c r="D62" i="2"/>
  <c r="E62" i="2" s="1"/>
  <c r="B64" i="2" l="1"/>
  <c r="C64" i="2" s="1"/>
  <c r="V65" i="1" s="1"/>
  <c r="D63" i="2"/>
  <c r="E63" i="2" s="1"/>
  <c r="B65" i="2" l="1"/>
  <c r="C65" i="2" s="1"/>
  <c r="V66" i="1" s="1"/>
  <c r="D64" i="2"/>
  <c r="E64" i="2" s="1"/>
  <c r="B66" i="2" l="1"/>
  <c r="C66" i="2" s="1"/>
  <c r="V67" i="1" s="1"/>
  <c r="D65" i="2"/>
  <c r="E65" i="2" s="1"/>
  <c r="B67" i="2" l="1"/>
  <c r="C67" i="2" s="1"/>
  <c r="V68" i="1" s="1"/>
  <c r="D66" i="2"/>
  <c r="E66" i="2" s="1"/>
  <c r="B68" i="2" l="1"/>
  <c r="C68" i="2" s="1"/>
  <c r="V69" i="1" s="1"/>
  <c r="D67" i="2"/>
  <c r="E67" i="2" s="1"/>
  <c r="B69" i="2" l="1"/>
  <c r="C69" i="2" s="1"/>
  <c r="V70" i="1" s="1"/>
  <c r="D68" i="2"/>
  <c r="E68" i="2" s="1"/>
  <c r="B70" i="2" l="1"/>
  <c r="C70" i="2" s="1"/>
  <c r="V71" i="1" s="1"/>
  <c r="D69" i="2"/>
  <c r="E69" i="2" s="1"/>
  <c r="B71" i="2" l="1"/>
  <c r="C71" i="2" s="1"/>
  <c r="V72" i="1" s="1"/>
  <c r="D70" i="2"/>
  <c r="E70" i="2" s="1"/>
  <c r="B72" i="2" l="1"/>
  <c r="C72" i="2" s="1"/>
  <c r="V73" i="1" s="1"/>
  <c r="D71" i="2"/>
  <c r="E71" i="2" s="1"/>
  <c r="B73" i="2" l="1"/>
  <c r="C73" i="2" s="1"/>
  <c r="V74" i="1" s="1"/>
  <c r="D72" i="2"/>
  <c r="E72" i="2" s="1"/>
  <c r="B74" i="2" l="1"/>
  <c r="C74" i="2" s="1"/>
  <c r="V75" i="1" s="1"/>
  <c r="D73" i="2"/>
  <c r="E73" i="2" s="1"/>
  <c r="B75" i="2" l="1"/>
  <c r="C75" i="2" s="1"/>
  <c r="V76" i="1" s="1"/>
  <c r="D74" i="2"/>
  <c r="E74" i="2" s="1"/>
  <c r="B76" i="2" l="1"/>
  <c r="C76" i="2" s="1"/>
  <c r="V77" i="1" s="1"/>
  <c r="D75" i="2"/>
  <c r="E75" i="2" s="1"/>
  <c r="B77" i="2" l="1"/>
  <c r="C77" i="2" s="1"/>
  <c r="V78" i="1" s="1"/>
  <c r="D76" i="2"/>
  <c r="E76" i="2" s="1"/>
  <c r="B78" i="2" l="1"/>
  <c r="C78" i="2" s="1"/>
  <c r="V79" i="1" s="1"/>
  <c r="D77" i="2"/>
  <c r="E77" i="2" s="1"/>
  <c r="B79" i="2" l="1"/>
  <c r="C79" i="2" s="1"/>
  <c r="V80" i="1" s="1"/>
  <c r="D78" i="2"/>
  <c r="E78" i="2" s="1"/>
  <c r="B80" i="2" l="1"/>
  <c r="C80" i="2" s="1"/>
  <c r="V81" i="1" s="1"/>
  <c r="D79" i="2"/>
  <c r="E79" i="2" s="1"/>
  <c r="B81" i="2" l="1"/>
  <c r="C81" i="2" s="1"/>
  <c r="V82" i="1" s="1"/>
  <c r="D80" i="2"/>
  <c r="E80" i="2" s="1"/>
  <c r="B82" i="2" l="1"/>
  <c r="C82" i="2" s="1"/>
  <c r="V83" i="1" s="1"/>
  <c r="D81" i="2"/>
  <c r="E81" i="2" s="1"/>
  <c r="B83" i="2" l="1"/>
  <c r="C83" i="2" s="1"/>
  <c r="V84" i="1" s="1"/>
  <c r="D82" i="2"/>
  <c r="E82" i="2" s="1"/>
  <c r="B84" i="2" l="1"/>
  <c r="C84" i="2" s="1"/>
  <c r="V85" i="1" s="1"/>
  <c r="D83" i="2"/>
  <c r="E83" i="2" s="1"/>
  <c r="B85" i="2" l="1"/>
  <c r="C85" i="2" s="1"/>
  <c r="V86" i="1" s="1"/>
  <c r="D84" i="2"/>
  <c r="E84" i="2" s="1"/>
  <c r="B86" i="2" l="1"/>
  <c r="C86" i="2" s="1"/>
  <c r="V87" i="1" s="1"/>
  <c r="D85" i="2"/>
  <c r="E85" i="2" s="1"/>
  <c r="B87" i="2" l="1"/>
  <c r="C87" i="2" s="1"/>
  <c r="V88" i="1" s="1"/>
  <c r="D86" i="2"/>
  <c r="E86" i="2" s="1"/>
  <c r="B88" i="2" l="1"/>
  <c r="C88" i="2" s="1"/>
  <c r="V89" i="1" s="1"/>
  <c r="D87" i="2"/>
  <c r="E87" i="2" s="1"/>
  <c r="B89" i="2" l="1"/>
  <c r="C89" i="2" s="1"/>
  <c r="V90" i="1" s="1"/>
  <c r="D88" i="2"/>
  <c r="E88" i="2" s="1"/>
  <c r="B90" i="2" l="1"/>
  <c r="C90" i="2" s="1"/>
  <c r="V91" i="1" s="1"/>
  <c r="D89" i="2"/>
  <c r="E89" i="2" s="1"/>
  <c r="B91" i="2" l="1"/>
  <c r="C91" i="2" s="1"/>
  <c r="V92" i="1" s="1"/>
  <c r="D90" i="2"/>
  <c r="E90" i="2" s="1"/>
  <c r="B92" i="2" l="1"/>
  <c r="C92" i="2" s="1"/>
  <c r="V93" i="1" s="1"/>
  <c r="D91" i="2"/>
  <c r="E91" i="2" s="1"/>
  <c r="B93" i="2" l="1"/>
  <c r="C93" i="2" s="1"/>
  <c r="V94" i="1" s="1"/>
  <c r="D92" i="2"/>
  <c r="E92" i="2" s="1"/>
  <c r="B94" i="2" l="1"/>
  <c r="C94" i="2" s="1"/>
  <c r="V95" i="1" s="1"/>
  <c r="D93" i="2"/>
  <c r="E93" i="2" s="1"/>
  <c r="B95" i="2" l="1"/>
  <c r="C95" i="2" s="1"/>
  <c r="V96" i="1" s="1"/>
  <c r="D94" i="2"/>
  <c r="E94" i="2" s="1"/>
  <c r="B96" i="2" l="1"/>
  <c r="C96" i="2" s="1"/>
  <c r="V97" i="1" s="1"/>
  <c r="D95" i="2"/>
  <c r="E95" i="2" s="1"/>
  <c r="B97" i="2" l="1"/>
  <c r="C97" i="2" s="1"/>
  <c r="V98" i="1" s="1"/>
  <c r="D96" i="2"/>
  <c r="E96" i="2" s="1"/>
  <c r="B98" i="2" l="1"/>
  <c r="C98" i="2" s="1"/>
  <c r="V99" i="1" s="1"/>
  <c r="D97" i="2"/>
  <c r="E97" i="2" s="1"/>
  <c r="B99" i="2" l="1"/>
  <c r="C99" i="2" s="1"/>
  <c r="V100" i="1" s="1"/>
  <c r="D98" i="2"/>
  <c r="E98" i="2" s="1"/>
  <c r="B100" i="2" l="1"/>
  <c r="C100" i="2" s="1"/>
  <c r="V101" i="1" s="1"/>
  <c r="D99" i="2"/>
  <c r="E99" i="2" s="1"/>
  <c r="B101" i="2" l="1"/>
  <c r="C101" i="2" s="1"/>
  <c r="V102" i="1" s="1"/>
  <c r="D100" i="2"/>
  <c r="E100" i="2" s="1"/>
  <c r="B102" i="2" l="1"/>
  <c r="C102" i="2" s="1"/>
  <c r="V103" i="1" s="1"/>
  <c r="D101" i="2"/>
  <c r="E101" i="2" s="1"/>
  <c r="B103" i="2" l="1"/>
  <c r="C103" i="2" s="1"/>
  <c r="V104" i="1" s="1"/>
  <c r="D102" i="2"/>
  <c r="E102" i="2" s="1"/>
  <c r="B104" i="2" l="1"/>
  <c r="D103" i="2"/>
  <c r="E103" i="2" s="1"/>
  <c r="C104" i="2" l="1"/>
  <c r="D104" i="2" l="1"/>
  <c r="E104" i="2" s="1"/>
  <c r="V105" i="1"/>
  <c r="L7" i="1"/>
  <c r="L8" i="1"/>
  <c r="L6" i="1"/>
  <c r="F10" i="1"/>
  <c r="F14" i="1"/>
  <c r="F18" i="1"/>
  <c r="F22" i="1"/>
  <c r="F26" i="1"/>
  <c r="F30" i="1"/>
  <c r="F34" i="1"/>
  <c r="F38" i="1"/>
  <c r="F42" i="1"/>
  <c r="F46" i="1"/>
  <c r="F50" i="1"/>
  <c r="F54" i="1"/>
  <c r="F7" i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E15" i="1"/>
  <c r="F15" i="1" s="1"/>
  <c r="E16" i="1"/>
  <c r="F16" i="1" s="1"/>
  <c r="E17" i="1"/>
  <c r="F17" i="1" s="1"/>
  <c r="E18" i="1"/>
  <c r="E19" i="1"/>
  <c r="F19" i="1" s="1"/>
  <c r="E20" i="1"/>
  <c r="F20" i="1" s="1"/>
  <c r="E21" i="1"/>
  <c r="F21" i="1" s="1"/>
  <c r="E22" i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E31" i="1"/>
  <c r="F31" i="1" s="1"/>
  <c r="E32" i="1"/>
  <c r="F32" i="1" s="1"/>
  <c r="E33" i="1"/>
  <c r="F33" i="1" s="1"/>
  <c r="E34" i="1"/>
  <c r="E35" i="1"/>
  <c r="F35" i="1" s="1"/>
  <c r="E36" i="1"/>
  <c r="F36" i="1" s="1"/>
  <c r="E37" i="1"/>
  <c r="F37" i="1" s="1"/>
  <c r="E38" i="1"/>
  <c r="E39" i="1"/>
  <c r="F39" i="1" s="1"/>
  <c r="E40" i="1"/>
  <c r="F40" i="1" s="1"/>
  <c r="E41" i="1"/>
  <c r="F41" i="1" s="1"/>
  <c r="E42" i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F53" i="1" s="1"/>
  <c r="E54" i="1"/>
  <c r="E55" i="1"/>
  <c r="F55" i="1" s="1"/>
  <c r="E56" i="1"/>
  <c r="F56" i="1" s="1"/>
  <c r="E57" i="1"/>
  <c r="F57" i="1" s="1"/>
  <c r="J6" i="1" l="1"/>
  <c r="J7" i="1"/>
  <c r="W6" i="1"/>
  <c r="J8" i="1"/>
  <c r="W7" i="1" l="1"/>
  <c r="J9" i="1"/>
  <c r="M8" i="1" s="1"/>
  <c r="M6" i="1" l="1"/>
  <c r="N6" i="1" s="1"/>
  <c r="M7" i="1"/>
  <c r="W8" i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W21" i="1" l="1"/>
  <c r="W22" i="1" l="1"/>
  <c r="W23" i="1" l="1"/>
  <c r="W24" i="1" l="1"/>
  <c r="W25" i="1" l="1"/>
  <c r="W26" i="1" l="1"/>
  <c r="W27" i="1" l="1"/>
  <c r="W28" i="1" l="1"/>
  <c r="W29" i="1" l="1"/>
  <c r="W30" i="1" l="1"/>
  <c r="W31" i="1" l="1"/>
  <c r="W32" i="1" l="1"/>
  <c r="W33" i="1" l="1"/>
  <c r="W34" i="1" l="1"/>
  <c r="W35" i="1" l="1"/>
  <c r="W36" i="1" l="1"/>
  <c r="W37" i="1" l="1"/>
  <c r="W38" i="1" l="1"/>
  <c r="W39" i="1" l="1"/>
  <c r="W40" i="1" l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/>
  <c r="O6" i="1" l="1"/>
  <c r="N7" i="1"/>
  <c r="O7" i="1" l="1"/>
  <c r="N8" i="1"/>
  <c r="O8" i="1" s="1"/>
</calcChain>
</file>

<file path=xl/sharedStrings.xml><?xml version="1.0" encoding="utf-8"?>
<sst xmlns="http://schemas.openxmlformats.org/spreadsheetml/2006/main" count="93" uniqueCount="42">
  <si>
    <t>Data PENDUDUK INDONESIA</t>
  </si>
  <si>
    <t>Tahun</t>
  </si>
  <si>
    <t>TAHUN</t>
  </si>
  <si>
    <t>Jumlah Penduduk Laki-Laki</t>
  </si>
  <si>
    <t>Jumlah Penduduk Perempuan</t>
  </si>
  <si>
    <t>RJK</t>
  </si>
  <si>
    <t>Kiteria</t>
  </si>
  <si>
    <t>Frekuensi</t>
  </si>
  <si>
    <t>Jumlah Penduduk Perempuan Lebih Banyak Daripada Jumlah Penduduk Laki-laki</t>
  </si>
  <si>
    <t>Jumlah Penduduk Laki-Laki Sama Dengan Jumlah Penduduk Perempuan</t>
  </si>
  <si>
    <t>Jumlah Penduduk Laki Laki Lebih Banyak Dari Pada Jumlah Penduduk Perempuan</t>
  </si>
  <si>
    <t>Probabilitas</t>
  </si>
  <si>
    <t>Interval Angka Random</t>
  </si>
  <si>
    <t>Status BMI</t>
  </si>
  <si>
    <t>Probabilitas Kumulatif</t>
  </si>
  <si>
    <t>Probabilitas Kumulatif (X100)</t>
  </si>
  <si>
    <t>-</t>
  </si>
  <si>
    <t>Simulasi</t>
  </si>
  <si>
    <t>Angka Random</t>
  </si>
  <si>
    <t>Kiteria RJK</t>
  </si>
  <si>
    <t>i</t>
  </si>
  <si>
    <t>zi-1</t>
  </si>
  <si>
    <t>zi(Random Integer Number)</t>
  </si>
  <si>
    <t xml:space="preserve"> ui(Uniform R,N)</t>
  </si>
  <si>
    <t>X100</t>
  </si>
  <si>
    <t>A:</t>
  </si>
  <si>
    <t>M:</t>
  </si>
  <si>
    <t>Zo:</t>
  </si>
  <si>
    <t>Frekuensi Kiteria</t>
  </si>
  <si>
    <t>Simulasi variable acak menggunakan MCG sebanyak 300 kali</t>
  </si>
  <si>
    <t>DATA PENDUDUK INDONESIA</t>
  </si>
  <si>
    <t>Nilai Terendah</t>
  </si>
  <si>
    <t>Nilai Tertinggi</t>
  </si>
  <si>
    <t>Range</t>
  </si>
  <si>
    <t>Jumlah Kelas</t>
  </si>
  <si>
    <t>Interval Kelas</t>
  </si>
  <si>
    <t>Batas Bawah</t>
  </si>
  <si>
    <t>Total</t>
  </si>
  <si>
    <t>Tabel Distribusi Frekuensi</t>
  </si>
  <si>
    <t>Distribusi RJK</t>
  </si>
  <si>
    <t>Nilai Tengah</t>
  </si>
  <si>
    <t>Interval Angka 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</si>
</sst>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rgb="FFD9EAD3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/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/>
    <xf numFmtId="0" fontId="2" fillId="0" borderId="1" xfId="0" applyFont="1" applyBorder="1"/>
    <xf numFmtId="0" fontId="6" fillId="0" borderId="11" xfId="0" applyFont="1" applyBorder="1"/>
    <xf numFmtId="164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3" xfId="0" applyFont="1" applyBorder="1"/>
    <xf numFmtId="1" fontId="6" fillId="0" borderId="14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2" fontId="11" fillId="0" borderId="2" xfId="0" applyNumberFormat="1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0" xfId="0" applyFont="1" applyBorder="1"/>
    <xf numFmtId="3" fontId="9" fillId="0" borderId="0" xfId="0" applyNumberFormat="1" applyFont="1" applyBorder="1"/>
    <xf numFmtId="164" fontId="8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 applyAlignment="1"/>
    <xf numFmtId="0" fontId="12" fillId="0" borderId="2" xfId="0" applyFont="1" applyBorder="1"/>
    <xf numFmtId="3" fontId="11" fillId="0" borderId="2" xfId="0" applyNumberFormat="1" applyFont="1" applyBorder="1"/>
    <xf numFmtId="1" fontId="11" fillId="0" borderId="2" xfId="0" applyNumberFormat="1" applyFont="1" applyBorder="1"/>
    <xf numFmtId="3" fontId="11" fillId="0" borderId="3" xfId="0" applyNumberFormat="1" applyFont="1" applyBorder="1" applyAlignment="1">
      <alignment horizontal="center"/>
    </xf>
    <xf numFmtId="3" fontId="11" fillId="0" borderId="25" xfId="0" applyNumberFormat="1" applyFont="1" applyBorder="1" applyAlignment="1">
      <alignment horizontal="center"/>
    </xf>
    <xf numFmtId="0" fontId="11" fillId="0" borderId="2" xfId="0" applyFont="1" applyBorder="1"/>
    <xf numFmtId="0" fontId="11" fillId="0" borderId="26" xfId="0" applyFont="1" applyBorder="1" applyAlignment="1">
      <alignment horizontal="center"/>
    </xf>
    <xf numFmtId="0" fontId="12" fillId="0" borderId="0" xfId="0" applyFont="1" applyAlignment="1"/>
    <xf numFmtId="0" fontId="0" fillId="0" borderId="0" xfId="0" applyAlignment="1"/>
    <xf numFmtId="164" fontId="12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3" fontId="11" fillId="0" borderId="27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0" fontId="10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4" borderId="8" xfId="0" applyFont="1" applyFill="1" applyBorder="1" applyAlignment="1">
      <alignment horizontal="center"/>
    </xf>
    <xf numFmtId="0" fontId="5" fillId="5" borderId="9" xfId="0" applyFont="1" applyFill="1" applyBorder="1"/>
    <xf numFmtId="0" fontId="5" fillId="5" borderId="10" xfId="0" applyFont="1" applyFill="1" applyBorder="1"/>
    <xf numFmtId="0" fontId="12" fillId="0" borderId="3" xfId="0" applyFont="1" applyBorder="1" applyAlignment="1">
      <alignment horizontal="center"/>
    </xf>
    <xf numFmtId="0" fontId="13" fillId="0" borderId="24" xfId="0" applyFont="1" applyBorder="1"/>
    <xf numFmtId="0" fontId="13" fillId="0" borderId="25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660-8A95-4103-8FB9-962CEE16079F}">
  <dimension ref="B4:W162"/>
  <sheetViews>
    <sheetView zoomScale="42" zoomScaleNormal="100" workbookViewId="0">
      <selection sqref="A1:F57"/>
    </sheetView>
  </sheetViews>
  <sheetFormatPr defaultRowHeight="15" x14ac:dyDescent="0.25"/>
  <cols>
    <col min="1" max="1" width="9.140625" style="4"/>
    <col min="2" max="2" width="7.28515625" style="4" bestFit="1" customWidth="1"/>
    <col min="3" max="3" width="25.140625" style="4" bestFit="1" customWidth="1"/>
    <col min="4" max="4" width="28" style="4" bestFit="1" customWidth="1"/>
    <col min="5" max="5" width="9.140625" style="4"/>
    <col min="6" max="6" width="78" style="4" bestFit="1" customWidth="1"/>
    <col min="7" max="8" width="9.140625" style="4"/>
    <col min="9" max="9" width="78" style="4" bestFit="1" customWidth="1"/>
    <col min="10" max="10" width="17.140625" style="4" bestFit="1" customWidth="1"/>
    <col min="11" max="11" width="20.28515625" style="4" bestFit="1" customWidth="1"/>
    <col min="12" max="12" width="67" style="4" bestFit="1" customWidth="1"/>
    <col min="13" max="13" width="22.85546875" style="4" bestFit="1" customWidth="1"/>
    <col min="14" max="14" width="18.5703125" style="4" bestFit="1" customWidth="1"/>
    <col min="15" max="15" width="24.140625" style="4" bestFit="1" customWidth="1"/>
    <col min="16" max="21" width="9.140625" style="4"/>
    <col min="22" max="22" width="15.85546875" style="4" bestFit="1" customWidth="1"/>
    <col min="23" max="23" width="81.140625" style="4" bestFit="1" customWidth="1"/>
    <col min="24" max="16384" width="9.140625" style="4"/>
  </cols>
  <sheetData>
    <row r="4" spans="2:23" ht="15.75" thickBot="1" x14ac:dyDescent="0.3">
      <c r="B4" s="79" t="s">
        <v>0</v>
      </c>
      <c r="C4" s="79"/>
      <c r="D4" s="79"/>
      <c r="L4" s="80" t="s">
        <v>11</v>
      </c>
      <c r="M4" s="81"/>
      <c r="N4" s="81"/>
      <c r="O4" s="81"/>
      <c r="P4" s="81"/>
      <c r="Q4" s="81"/>
      <c r="R4" s="81"/>
      <c r="U4" s="79" t="s">
        <v>17</v>
      </c>
      <c r="V4" s="79"/>
      <c r="W4" s="79"/>
    </row>
    <row r="5" spans="2:23" x14ac:dyDescent="0.2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I5" s="34" t="s">
        <v>7</v>
      </c>
      <c r="J5" s="35" t="s">
        <v>28</v>
      </c>
      <c r="L5" s="6" t="s">
        <v>13</v>
      </c>
      <c r="M5" s="7" t="s">
        <v>11</v>
      </c>
      <c r="N5" s="7" t="s">
        <v>14</v>
      </c>
      <c r="O5" s="8" t="s">
        <v>15</v>
      </c>
      <c r="P5" s="82" t="s">
        <v>12</v>
      </c>
      <c r="Q5" s="83"/>
      <c r="R5" s="84"/>
      <c r="U5" s="9" t="s">
        <v>1</v>
      </c>
      <c r="V5" s="9" t="s">
        <v>18</v>
      </c>
      <c r="W5" s="9" t="s">
        <v>19</v>
      </c>
    </row>
    <row r="6" spans="2:23" x14ac:dyDescent="0.25">
      <c r="B6" s="10">
        <v>1971</v>
      </c>
      <c r="C6" s="11">
        <v>59985</v>
      </c>
      <c r="D6" s="11">
        <v>59212</v>
      </c>
      <c r="E6" s="12">
        <f>(C6/D6)*100</f>
        <v>101.30547861919881</v>
      </c>
      <c r="F6" s="13" t="str">
        <f>IF(E6&lt;100,"Jumlah Penduduk Perempuan Lebih Banyak Daripada Jumlah Penduduk Laki-laki",IF(E6=100,"Jumlah Penduduk Laki-Laki Sama Dengan Jumlah Penduduk Perempuan","Jumlah Penduduk Laki Laki Lebih Banyak Dari Pada Jumlah Penduduk Perempuan" ))</f>
        <v>Jumlah Penduduk Laki Laki Lebih Banyak Dari Pada Jumlah Penduduk Perempuan</v>
      </c>
      <c r="I6" s="36" t="s">
        <v>8</v>
      </c>
      <c r="J6" s="37">
        <f>COUNTIF($F$6:$F$57,I6)</f>
        <v>20</v>
      </c>
      <c r="L6" s="14" t="str">
        <f>I6</f>
        <v>Jumlah Penduduk Perempuan Lebih Banyak Daripada Jumlah Penduduk Laki-laki</v>
      </c>
      <c r="M6" s="15">
        <f>J6/$J$9</f>
        <v>0.38461538461538464</v>
      </c>
      <c r="N6" s="15">
        <f>M6</f>
        <v>0.38461538461538464</v>
      </c>
      <c r="O6" s="16">
        <f t="shared" ref="O6:O8" si="0">N6*100</f>
        <v>38.461538461538467</v>
      </c>
      <c r="P6" s="17">
        <v>0</v>
      </c>
      <c r="Q6" s="18" t="s">
        <v>16</v>
      </c>
      <c r="R6" s="19">
        <v>38</v>
      </c>
      <c r="U6" s="20">
        <v>1</v>
      </c>
      <c r="V6" s="21">
        <f>MCG!C5</f>
        <v>77</v>
      </c>
      <c r="W6" s="20" t="str">
        <f>IF(V6&lt;$R$6,$L$6,IF(V6=$P$7,$L$7,$L$8))</f>
        <v>Jumlah Penduduk Laki Laki Lebih Banyak Dari Pada Jumlah Penduduk Perempuan</v>
      </c>
    </row>
    <row r="7" spans="2:23" x14ac:dyDescent="0.25">
      <c r="B7" s="10">
        <v>1972</v>
      </c>
      <c r="C7" s="11">
        <v>61928</v>
      </c>
      <c r="D7" s="11">
        <v>60682</v>
      </c>
      <c r="E7" s="12">
        <f>(C7/D7)*100</f>
        <v>102.05332718104216</v>
      </c>
      <c r="F7" s="13" t="str">
        <f t="shared" ref="F7:F57" si="1">IF(E7&lt;100,"Jumlah Penduduk Perempuan Lebih Banyak Daripada Jumlah Penduduk Laki-laki",IF(E7=100,"Jumlah Penduduk Laki-Laki Sama Dengan Jumlah Penduduk Perempuan","Jumlah Penduduk Laki Laki Lebih Banyak Dari Pada Jumlah Penduduk Perempuan" ))</f>
        <v>Jumlah Penduduk Laki Laki Lebih Banyak Dari Pada Jumlah Penduduk Perempuan</v>
      </c>
      <c r="I7" s="36" t="s">
        <v>9</v>
      </c>
      <c r="J7" s="37">
        <f t="shared" ref="J7:J8" si="2">COUNTIF($F$6:$F$57,I7)</f>
        <v>0</v>
      </c>
      <c r="L7" s="14" t="str">
        <f>I7</f>
        <v>Jumlah Penduduk Laki-Laki Sama Dengan Jumlah Penduduk Perempuan</v>
      </c>
      <c r="M7" s="15">
        <f>J7/$J$9</f>
        <v>0</v>
      </c>
      <c r="N7" s="15">
        <f>M7+N6</f>
        <v>0.38461538461538464</v>
      </c>
      <c r="O7" s="16">
        <f t="shared" si="0"/>
        <v>38.461538461538467</v>
      </c>
      <c r="P7" s="17">
        <v>38</v>
      </c>
      <c r="Q7" s="22" t="s">
        <v>16</v>
      </c>
      <c r="R7" s="19">
        <v>38</v>
      </c>
      <c r="U7" s="20">
        <v>2</v>
      </c>
      <c r="V7" s="21">
        <f>MCG!C6</f>
        <v>53</v>
      </c>
      <c r="W7" s="20" t="str">
        <f t="shared" ref="W7:W70" si="3">IF(V7&lt;$R$6,$L$6,IF(V7=$P$7,$L$7,$L$8))</f>
        <v>Jumlah Penduduk Laki Laki Lebih Banyak Dari Pada Jumlah Penduduk Perempuan</v>
      </c>
    </row>
    <row r="8" spans="2:23" ht="15.75" thickBot="1" x14ac:dyDescent="0.3">
      <c r="B8" s="10">
        <v>1973</v>
      </c>
      <c r="C8" s="11">
        <v>63328</v>
      </c>
      <c r="D8" s="11">
        <v>62782</v>
      </c>
      <c r="E8" s="12">
        <f t="shared" ref="E8:E57" si="4">(C8/D8)*100</f>
        <v>100.86967602178969</v>
      </c>
      <c r="F8" s="13" t="str">
        <f t="shared" si="1"/>
        <v>Jumlah Penduduk Laki Laki Lebih Banyak Dari Pada Jumlah Penduduk Perempuan</v>
      </c>
      <c r="I8" s="36" t="s">
        <v>10</v>
      </c>
      <c r="J8" s="37">
        <f t="shared" si="2"/>
        <v>32</v>
      </c>
      <c r="L8" s="23" t="str">
        <f>I8</f>
        <v>Jumlah Penduduk Laki Laki Lebih Banyak Dari Pada Jumlah Penduduk Perempuan</v>
      </c>
      <c r="M8" s="24">
        <f>J8/$J$9</f>
        <v>0.61538461538461542</v>
      </c>
      <c r="N8" s="25">
        <f>M8+N7</f>
        <v>1</v>
      </c>
      <c r="O8" s="16">
        <f t="shared" si="0"/>
        <v>100</v>
      </c>
      <c r="P8" s="26">
        <v>39</v>
      </c>
      <c r="Q8" s="27" t="s">
        <v>16</v>
      </c>
      <c r="R8" s="28">
        <v>100</v>
      </c>
      <c r="U8" s="20">
        <v>3</v>
      </c>
      <c r="V8" s="21">
        <f>MCG!C7</f>
        <v>5</v>
      </c>
      <c r="W8" s="20" t="str">
        <f t="shared" si="3"/>
        <v>Jumlah Penduduk Perempuan Lebih Banyak Daripada Jumlah Penduduk Laki-laki</v>
      </c>
    </row>
    <row r="9" spans="2:23" ht="15.75" thickBot="1" x14ac:dyDescent="0.3">
      <c r="B9" s="10">
        <v>1974</v>
      </c>
      <c r="C9" s="11">
        <v>64982</v>
      </c>
      <c r="D9" s="11">
        <v>63458</v>
      </c>
      <c r="E9" s="12">
        <f t="shared" si="4"/>
        <v>102.40158845220462</v>
      </c>
      <c r="F9" s="13" t="str">
        <f t="shared" si="1"/>
        <v>Jumlah Penduduk Laki Laki Lebih Banyak Dari Pada Jumlah Penduduk Perempuan</v>
      </c>
      <c r="I9" s="38"/>
      <c r="J9" s="39">
        <f>SUM(J6:J8)</f>
        <v>52</v>
      </c>
      <c r="L9" s="29"/>
      <c r="M9" s="30"/>
      <c r="N9" s="30"/>
      <c r="O9" s="31"/>
      <c r="P9" s="31"/>
      <c r="Q9" s="31"/>
      <c r="R9" s="31"/>
      <c r="U9" s="20">
        <v>4</v>
      </c>
      <c r="V9" s="21">
        <f>MCG!C8</f>
        <v>10</v>
      </c>
      <c r="W9" s="20" t="str">
        <f t="shared" si="3"/>
        <v>Jumlah Penduduk Perempuan Lebih Banyak Daripada Jumlah Penduduk Laki-laki</v>
      </c>
    </row>
    <row r="10" spans="2:23" x14ac:dyDescent="0.25">
      <c r="B10" s="10">
        <v>1975</v>
      </c>
      <c r="C10" s="11">
        <v>66152</v>
      </c>
      <c r="D10" s="11">
        <v>65659</v>
      </c>
      <c r="E10" s="12">
        <f t="shared" si="4"/>
        <v>100.75084908390319</v>
      </c>
      <c r="F10" s="13" t="str">
        <f t="shared" si="1"/>
        <v>Jumlah Penduduk Laki Laki Lebih Banyak Dari Pada Jumlah Penduduk Perempuan</v>
      </c>
      <c r="U10" s="20">
        <v>5</v>
      </c>
      <c r="V10" s="21">
        <f>MCG!C9</f>
        <v>20</v>
      </c>
      <c r="W10" s="20" t="str">
        <f t="shared" si="3"/>
        <v>Jumlah Penduduk Perempuan Lebih Banyak Daripada Jumlah Penduduk Laki-laki</v>
      </c>
    </row>
    <row r="11" spans="2:23" x14ac:dyDescent="0.25">
      <c r="B11" s="10">
        <v>1976</v>
      </c>
      <c r="C11" s="11">
        <v>69012</v>
      </c>
      <c r="D11" s="11">
        <v>68531</v>
      </c>
      <c r="E11" s="12">
        <f t="shared" si="4"/>
        <v>100.70187214545243</v>
      </c>
      <c r="F11" s="13" t="str">
        <f t="shared" si="1"/>
        <v>Jumlah Penduduk Laki Laki Lebih Banyak Dari Pada Jumlah Penduduk Perempuan</v>
      </c>
      <c r="J11" s="32"/>
      <c r="K11" s="32"/>
      <c r="L11" s="33"/>
      <c r="U11" s="20">
        <v>6</v>
      </c>
      <c r="V11" s="21">
        <f>MCG!C10</f>
        <v>40</v>
      </c>
      <c r="W11" s="20" t="str">
        <f t="shared" si="3"/>
        <v>Jumlah Penduduk Laki Laki Lebih Banyak Dari Pada Jumlah Penduduk Perempuan</v>
      </c>
    </row>
    <row r="12" spans="2:23" x14ac:dyDescent="0.25">
      <c r="B12" s="10">
        <v>1977</v>
      </c>
      <c r="C12" s="11">
        <v>70989</v>
      </c>
      <c r="D12" s="11">
        <v>69995</v>
      </c>
      <c r="E12" s="12">
        <f t="shared" si="4"/>
        <v>101.42010143581683</v>
      </c>
      <c r="F12" s="13" t="str">
        <f t="shared" si="1"/>
        <v>Jumlah Penduduk Laki Laki Lebih Banyak Dari Pada Jumlah Penduduk Perempuan</v>
      </c>
      <c r="J12" s="32"/>
      <c r="K12" s="32"/>
      <c r="L12" s="33"/>
      <c r="U12" s="20">
        <v>7</v>
      </c>
      <c r="V12" s="21">
        <f>MCG!C11</f>
        <v>80</v>
      </c>
      <c r="W12" s="20" t="str">
        <f t="shared" si="3"/>
        <v>Jumlah Penduduk Laki Laki Lebih Banyak Dari Pada Jumlah Penduduk Perempuan</v>
      </c>
    </row>
    <row r="13" spans="2:23" x14ac:dyDescent="0.25">
      <c r="B13" s="10">
        <v>1978</v>
      </c>
      <c r="C13" s="11">
        <v>72652</v>
      </c>
      <c r="D13" s="11">
        <v>71773</v>
      </c>
      <c r="E13" s="12">
        <f t="shared" si="4"/>
        <v>101.22469452301004</v>
      </c>
      <c r="F13" s="13" t="str">
        <f t="shared" si="1"/>
        <v>Jumlah Penduduk Laki Laki Lebih Banyak Dari Pada Jumlah Penduduk Perempuan</v>
      </c>
      <c r="J13" s="32"/>
      <c r="K13" s="32"/>
      <c r="L13" s="33"/>
      <c r="U13" s="20">
        <v>8</v>
      </c>
      <c r="V13" s="21">
        <f>MCG!C12</f>
        <v>59</v>
      </c>
      <c r="W13" s="20" t="str">
        <f t="shared" si="3"/>
        <v>Jumlah Penduduk Laki Laki Lebih Banyak Dari Pada Jumlah Penduduk Perempuan</v>
      </c>
    </row>
    <row r="14" spans="2:23" x14ac:dyDescent="0.25">
      <c r="B14" s="10">
        <v>1979</v>
      </c>
      <c r="C14" s="11">
        <v>73768</v>
      </c>
      <c r="D14" s="11">
        <v>72565</v>
      </c>
      <c r="E14" s="12">
        <f t="shared" si="4"/>
        <v>101.65782401984427</v>
      </c>
      <c r="F14" s="13" t="str">
        <f t="shared" si="1"/>
        <v>Jumlah Penduduk Laki Laki Lebih Banyak Dari Pada Jumlah Penduduk Perempuan</v>
      </c>
      <c r="U14" s="20">
        <v>9</v>
      </c>
      <c r="V14" s="21">
        <f>MCG!C13</f>
        <v>17</v>
      </c>
      <c r="W14" s="20" t="str">
        <f t="shared" si="3"/>
        <v>Jumlah Penduduk Perempuan Lebih Banyak Daripada Jumlah Penduduk Laki-laki</v>
      </c>
    </row>
    <row r="15" spans="2:23" x14ac:dyDescent="0.25">
      <c r="B15" s="10">
        <v>1980</v>
      </c>
      <c r="C15" s="11">
        <v>74398</v>
      </c>
      <c r="D15" s="11">
        <v>73600</v>
      </c>
      <c r="E15" s="12">
        <f t="shared" si="4"/>
        <v>101.08423913043478</v>
      </c>
      <c r="F15" s="13" t="str">
        <f t="shared" si="1"/>
        <v>Jumlah Penduduk Laki Laki Lebih Banyak Dari Pada Jumlah Penduduk Perempuan</v>
      </c>
      <c r="U15" s="20">
        <v>10</v>
      </c>
      <c r="V15" s="21">
        <f>MCG!C14</f>
        <v>34</v>
      </c>
      <c r="W15" s="20" t="str">
        <f t="shared" si="3"/>
        <v>Jumlah Penduduk Perempuan Lebih Banyak Daripada Jumlah Penduduk Laki-laki</v>
      </c>
    </row>
    <row r="16" spans="2:23" x14ac:dyDescent="0.25">
      <c r="B16" s="10">
        <v>1981</v>
      </c>
      <c r="C16" s="11">
        <v>75933</v>
      </c>
      <c r="D16" s="11">
        <v>74667</v>
      </c>
      <c r="E16" s="12">
        <f t="shared" si="4"/>
        <v>101.69552814496363</v>
      </c>
      <c r="F16" s="13" t="str">
        <f t="shared" si="1"/>
        <v>Jumlah Penduduk Laki Laki Lebih Banyak Dari Pada Jumlah Penduduk Perempuan</v>
      </c>
      <c r="U16" s="20">
        <v>11</v>
      </c>
      <c r="V16" s="21">
        <f>MCG!C15</f>
        <v>68</v>
      </c>
      <c r="W16" s="20" t="str">
        <f t="shared" si="3"/>
        <v>Jumlah Penduduk Laki Laki Lebih Banyak Dari Pada Jumlah Penduduk Perempuan</v>
      </c>
    </row>
    <row r="17" spans="2:23" x14ac:dyDescent="0.25">
      <c r="B17" s="10">
        <v>1982</v>
      </c>
      <c r="C17" s="11">
        <v>77500</v>
      </c>
      <c r="D17" s="11">
        <v>76887</v>
      </c>
      <c r="E17" s="12">
        <f t="shared" si="4"/>
        <v>100.79727392146918</v>
      </c>
      <c r="F17" s="13" t="str">
        <f t="shared" si="1"/>
        <v>Jumlah Penduduk Laki Laki Lebih Banyak Dari Pada Jumlah Penduduk Perempuan</v>
      </c>
      <c r="U17" s="20">
        <v>12</v>
      </c>
      <c r="V17" s="21">
        <f>MCG!C16</f>
        <v>35</v>
      </c>
      <c r="W17" s="20" t="str">
        <f t="shared" si="3"/>
        <v>Jumlah Penduduk Perempuan Lebih Banyak Daripada Jumlah Penduduk Laki-laki</v>
      </c>
    </row>
    <row r="18" spans="2:23" x14ac:dyDescent="0.25">
      <c r="B18" s="10">
        <v>1983</v>
      </c>
      <c r="C18" s="11">
        <v>79845</v>
      </c>
      <c r="D18" s="11">
        <v>78564</v>
      </c>
      <c r="E18" s="12">
        <f t="shared" si="4"/>
        <v>101.63051779440966</v>
      </c>
      <c r="F18" s="13" t="str">
        <f t="shared" si="1"/>
        <v>Jumlah Penduduk Laki Laki Lebih Banyak Dari Pada Jumlah Penduduk Perempuan</v>
      </c>
      <c r="U18" s="20">
        <v>13</v>
      </c>
      <c r="V18" s="21">
        <f>MCG!C17</f>
        <v>70</v>
      </c>
      <c r="W18" s="20" t="str">
        <f t="shared" si="3"/>
        <v>Jumlah Penduduk Laki Laki Lebih Banyak Dari Pada Jumlah Penduduk Perempuan</v>
      </c>
    </row>
    <row r="19" spans="2:23" x14ac:dyDescent="0.25">
      <c r="B19" s="10">
        <v>1984</v>
      </c>
      <c r="C19" s="11">
        <v>80693</v>
      </c>
      <c r="D19" s="11">
        <v>79887</v>
      </c>
      <c r="E19" s="12">
        <f t="shared" si="4"/>
        <v>101.00892510671325</v>
      </c>
      <c r="F19" s="13" t="str">
        <f t="shared" si="1"/>
        <v>Jumlah Penduduk Laki Laki Lebih Banyak Dari Pada Jumlah Penduduk Perempuan</v>
      </c>
      <c r="U19" s="20">
        <v>14</v>
      </c>
      <c r="V19" s="21">
        <f>MCG!C18</f>
        <v>39</v>
      </c>
      <c r="W19" s="20" t="str">
        <f t="shared" si="3"/>
        <v>Jumlah Penduduk Laki Laki Lebih Banyak Dari Pada Jumlah Penduduk Perempuan</v>
      </c>
    </row>
    <row r="20" spans="2:23" x14ac:dyDescent="0.25">
      <c r="B20" s="10">
        <v>1985</v>
      </c>
      <c r="C20" s="11">
        <v>82566</v>
      </c>
      <c r="D20" s="11">
        <v>81089</v>
      </c>
      <c r="E20" s="12">
        <f t="shared" si="4"/>
        <v>101.82145543785224</v>
      </c>
      <c r="F20" s="13" t="str">
        <f t="shared" si="1"/>
        <v>Jumlah Penduduk Laki Laki Lebih Banyak Dari Pada Jumlah Penduduk Perempuan</v>
      </c>
      <c r="U20" s="20">
        <v>15</v>
      </c>
      <c r="V20" s="21">
        <f>MCG!C19</f>
        <v>78</v>
      </c>
      <c r="W20" s="20" t="str">
        <f t="shared" si="3"/>
        <v>Jumlah Penduduk Laki Laki Lebih Banyak Dari Pada Jumlah Penduduk Perempuan</v>
      </c>
    </row>
    <row r="21" spans="2:23" x14ac:dyDescent="0.25">
      <c r="B21" s="10">
        <v>1986</v>
      </c>
      <c r="C21" s="11">
        <v>83786</v>
      </c>
      <c r="D21" s="11">
        <v>82580</v>
      </c>
      <c r="E21" s="12">
        <f t="shared" si="4"/>
        <v>101.46040203439088</v>
      </c>
      <c r="F21" s="13" t="str">
        <f t="shared" si="1"/>
        <v>Jumlah Penduduk Laki Laki Lebih Banyak Dari Pada Jumlah Penduduk Perempuan</v>
      </c>
      <c r="U21" s="20">
        <v>16</v>
      </c>
      <c r="V21" s="21">
        <f>MCG!C20</f>
        <v>55</v>
      </c>
      <c r="W21" s="20" t="str">
        <f t="shared" si="3"/>
        <v>Jumlah Penduduk Laki Laki Lebih Banyak Dari Pada Jumlah Penduduk Perempuan</v>
      </c>
    </row>
    <row r="22" spans="2:23" x14ac:dyDescent="0.25">
      <c r="B22" s="10">
        <v>1987</v>
      </c>
      <c r="C22" s="11">
        <v>85899</v>
      </c>
      <c r="D22" s="11">
        <v>84566</v>
      </c>
      <c r="E22" s="12">
        <f t="shared" si="4"/>
        <v>101.57628361279947</v>
      </c>
      <c r="F22" s="13" t="str">
        <f t="shared" si="1"/>
        <v>Jumlah Penduduk Laki Laki Lebih Banyak Dari Pada Jumlah Penduduk Perempuan</v>
      </c>
      <c r="U22" s="20">
        <v>17</v>
      </c>
      <c r="V22" s="21">
        <f>MCG!C21</f>
        <v>9</v>
      </c>
      <c r="W22" s="20" t="str">
        <f t="shared" si="3"/>
        <v>Jumlah Penduduk Perempuan Lebih Banyak Daripada Jumlah Penduduk Laki-laki</v>
      </c>
    </row>
    <row r="23" spans="2:23" x14ac:dyDescent="0.25">
      <c r="B23" s="10">
        <v>1988</v>
      </c>
      <c r="C23" s="11">
        <v>87327</v>
      </c>
      <c r="D23" s="11">
        <v>86876</v>
      </c>
      <c r="E23" s="12">
        <f t="shared" si="4"/>
        <v>100.51913071504212</v>
      </c>
      <c r="F23" s="13" t="str">
        <f t="shared" si="1"/>
        <v>Jumlah Penduduk Laki Laki Lebih Banyak Dari Pada Jumlah Penduduk Perempuan</v>
      </c>
      <c r="U23" s="20">
        <v>18</v>
      </c>
      <c r="V23" s="21">
        <f>MCG!C22</f>
        <v>18</v>
      </c>
      <c r="W23" s="20" t="str">
        <f t="shared" si="3"/>
        <v>Jumlah Penduduk Perempuan Lebih Banyak Daripada Jumlah Penduduk Laki-laki</v>
      </c>
    </row>
    <row r="24" spans="2:23" x14ac:dyDescent="0.25">
      <c r="B24" s="10">
        <v>1989</v>
      </c>
      <c r="C24" s="11">
        <v>88577</v>
      </c>
      <c r="D24" s="11">
        <v>87899</v>
      </c>
      <c r="E24" s="12">
        <f t="shared" si="4"/>
        <v>100.77133983321767</v>
      </c>
      <c r="F24" s="13" t="str">
        <f t="shared" si="1"/>
        <v>Jumlah Penduduk Laki Laki Lebih Banyak Dari Pada Jumlah Penduduk Perempuan</v>
      </c>
      <c r="U24" s="20">
        <v>19</v>
      </c>
      <c r="V24" s="21">
        <f>MCG!C23</f>
        <v>36</v>
      </c>
      <c r="W24" s="20" t="str">
        <f t="shared" si="3"/>
        <v>Jumlah Penduduk Perempuan Lebih Banyak Daripada Jumlah Penduduk Laki-laki</v>
      </c>
    </row>
    <row r="25" spans="2:23" x14ac:dyDescent="0.25">
      <c r="B25" s="10">
        <v>1990</v>
      </c>
      <c r="C25" s="11">
        <v>89939</v>
      </c>
      <c r="D25" s="11">
        <v>89909</v>
      </c>
      <c r="E25" s="12">
        <f t="shared" si="4"/>
        <v>100.03336707114971</v>
      </c>
      <c r="F25" s="13" t="str">
        <f t="shared" si="1"/>
        <v>Jumlah Penduduk Laki Laki Lebih Banyak Dari Pada Jumlah Penduduk Perempuan</v>
      </c>
      <c r="U25" s="20">
        <v>20</v>
      </c>
      <c r="V25" s="21">
        <f>MCG!C24</f>
        <v>72</v>
      </c>
      <c r="W25" s="20" t="str">
        <f t="shared" si="3"/>
        <v>Jumlah Penduduk Laki Laki Lebih Banyak Dari Pada Jumlah Penduduk Perempuan</v>
      </c>
    </row>
    <row r="26" spans="2:23" x14ac:dyDescent="0.25">
      <c r="B26" s="10">
        <v>1991</v>
      </c>
      <c r="C26" s="11">
        <v>92021</v>
      </c>
      <c r="D26" s="11">
        <v>91732</v>
      </c>
      <c r="E26" s="12">
        <f t="shared" si="4"/>
        <v>100.31504818383988</v>
      </c>
      <c r="F26" s="13" t="str">
        <f t="shared" si="1"/>
        <v>Jumlah Penduduk Laki Laki Lebih Banyak Dari Pada Jumlah Penduduk Perempuan</v>
      </c>
      <c r="U26" s="20">
        <v>21</v>
      </c>
      <c r="V26" s="21">
        <f>MCG!C25</f>
        <v>43</v>
      </c>
      <c r="W26" s="20" t="str">
        <f t="shared" si="3"/>
        <v>Jumlah Penduduk Laki Laki Lebih Banyak Dari Pada Jumlah Penduduk Perempuan</v>
      </c>
    </row>
    <row r="27" spans="2:23" x14ac:dyDescent="0.25">
      <c r="B27" s="10">
        <v>1992</v>
      </c>
      <c r="C27" s="11">
        <v>93877</v>
      </c>
      <c r="D27" s="11">
        <v>92340</v>
      </c>
      <c r="E27" s="12">
        <f t="shared" si="4"/>
        <v>101.66450075806802</v>
      </c>
      <c r="F27" s="13" t="str">
        <f t="shared" si="1"/>
        <v>Jumlah Penduduk Laki Laki Lebih Banyak Dari Pada Jumlah Penduduk Perempuan</v>
      </c>
      <c r="U27" s="20">
        <v>22</v>
      </c>
      <c r="V27" s="21">
        <f>MCG!C26</f>
        <v>86</v>
      </c>
      <c r="W27" s="20" t="str">
        <f t="shared" si="3"/>
        <v>Jumlah Penduduk Laki Laki Lebih Banyak Dari Pada Jumlah Penduduk Perempuan</v>
      </c>
    </row>
    <row r="28" spans="2:23" x14ac:dyDescent="0.25">
      <c r="B28" s="10">
        <v>1993</v>
      </c>
      <c r="C28" s="11">
        <v>95765</v>
      </c>
      <c r="D28" s="11">
        <v>94702</v>
      </c>
      <c r="E28" s="12">
        <f t="shared" si="4"/>
        <v>101.12246837447995</v>
      </c>
      <c r="F28" s="13" t="str">
        <f t="shared" si="1"/>
        <v>Jumlah Penduduk Laki Laki Lebih Banyak Dari Pada Jumlah Penduduk Perempuan</v>
      </c>
      <c r="U28" s="20">
        <v>23</v>
      </c>
      <c r="V28" s="21">
        <f>MCG!C27</f>
        <v>71</v>
      </c>
      <c r="W28" s="20" t="str">
        <f t="shared" si="3"/>
        <v>Jumlah Penduduk Laki Laki Lebih Banyak Dari Pada Jumlah Penduduk Perempuan</v>
      </c>
    </row>
    <row r="29" spans="2:23" x14ac:dyDescent="0.25">
      <c r="B29" s="10">
        <v>1994</v>
      </c>
      <c r="C29" s="11">
        <v>96991</v>
      </c>
      <c r="D29" s="11">
        <v>95902</v>
      </c>
      <c r="E29" s="12">
        <f t="shared" si="4"/>
        <v>101.13553419115347</v>
      </c>
      <c r="F29" s="13" t="str">
        <f t="shared" si="1"/>
        <v>Jumlah Penduduk Laki Laki Lebih Banyak Dari Pada Jumlah Penduduk Perempuan</v>
      </c>
      <c r="U29" s="20">
        <v>24</v>
      </c>
      <c r="V29" s="21">
        <f>MCG!C28</f>
        <v>41</v>
      </c>
      <c r="W29" s="20" t="str">
        <f t="shared" si="3"/>
        <v>Jumlah Penduduk Laki Laki Lebih Banyak Dari Pada Jumlah Penduduk Perempuan</v>
      </c>
    </row>
    <row r="30" spans="2:23" x14ac:dyDescent="0.25">
      <c r="B30" s="10">
        <v>1995</v>
      </c>
      <c r="C30" s="11">
        <v>97541</v>
      </c>
      <c r="D30" s="11">
        <v>96809</v>
      </c>
      <c r="E30" s="12">
        <f t="shared" si="4"/>
        <v>100.75612804594614</v>
      </c>
      <c r="F30" s="13" t="str">
        <f t="shared" si="1"/>
        <v>Jumlah Penduduk Laki Laki Lebih Banyak Dari Pada Jumlah Penduduk Perempuan</v>
      </c>
      <c r="U30" s="20">
        <v>25</v>
      </c>
      <c r="V30" s="21">
        <f>MCG!C29</f>
        <v>82</v>
      </c>
      <c r="W30" s="20" t="str">
        <f t="shared" si="3"/>
        <v>Jumlah Penduduk Laki Laki Lebih Banyak Dari Pada Jumlah Penduduk Perempuan</v>
      </c>
    </row>
    <row r="31" spans="2:23" x14ac:dyDescent="0.25">
      <c r="B31" s="10">
        <v>1996</v>
      </c>
      <c r="C31" s="11">
        <v>98003</v>
      </c>
      <c r="D31" s="11">
        <v>97450</v>
      </c>
      <c r="E31" s="12">
        <f t="shared" si="4"/>
        <v>100.56747049769112</v>
      </c>
      <c r="F31" s="13" t="str">
        <f t="shared" si="1"/>
        <v>Jumlah Penduduk Laki Laki Lebih Banyak Dari Pada Jumlah Penduduk Perempuan</v>
      </c>
      <c r="U31" s="20">
        <v>26</v>
      </c>
      <c r="V31" s="21">
        <f>MCG!C30</f>
        <v>63</v>
      </c>
      <c r="W31" s="20" t="str">
        <f t="shared" si="3"/>
        <v>Jumlah Penduduk Laki Laki Lebih Banyak Dari Pada Jumlah Penduduk Perempuan</v>
      </c>
    </row>
    <row r="32" spans="2:23" x14ac:dyDescent="0.25">
      <c r="B32" s="10">
        <v>1997</v>
      </c>
      <c r="C32" s="11">
        <v>98989</v>
      </c>
      <c r="D32" s="11">
        <v>99821</v>
      </c>
      <c r="E32" s="12">
        <f t="shared" si="4"/>
        <v>99.166508049408435</v>
      </c>
      <c r="F32" s="13" t="str">
        <f t="shared" si="1"/>
        <v>Jumlah Penduduk Perempuan Lebih Banyak Daripada Jumlah Penduduk Laki-laki</v>
      </c>
      <c r="U32" s="20">
        <v>27</v>
      </c>
      <c r="V32" s="21">
        <f>MCG!C31</f>
        <v>25</v>
      </c>
      <c r="W32" s="20" t="str">
        <f t="shared" si="3"/>
        <v>Jumlah Penduduk Perempuan Lebih Banyak Daripada Jumlah Penduduk Laki-laki</v>
      </c>
    </row>
    <row r="33" spans="2:23" x14ac:dyDescent="0.25">
      <c r="B33" s="10">
        <v>1998</v>
      </c>
      <c r="C33" s="11">
        <v>99569</v>
      </c>
      <c r="D33" s="11">
        <v>101003</v>
      </c>
      <c r="E33" s="12">
        <f t="shared" si="4"/>
        <v>98.580240190885419</v>
      </c>
      <c r="F33" s="13" t="str">
        <f t="shared" si="1"/>
        <v>Jumlah Penduduk Perempuan Lebih Banyak Daripada Jumlah Penduduk Laki-laki</v>
      </c>
      <c r="U33" s="20">
        <v>28</v>
      </c>
      <c r="V33" s="21">
        <f>MCG!C32</f>
        <v>50</v>
      </c>
      <c r="W33" s="20" t="str">
        <f t="shared" si="3"/>
        <v>Jumlah Penduduk Laki Laki Lebih Banyak Dari Pada Jumlah Penduduk Perempuan</v>
      </c>
    </row>
    <row r="34" spans="2:23" x14ac:dyDescent="0.25">
      <c r="B34" s="10">
        <v>1999</v>
      </c>
      <c r="C34" s="11">
        <v>99898</v>
      </c>
      <c r="D34" s="11">
        <v>104201</v>
      </c>
      <c r="E34" s="12">
        <f t="shared" si="4"/>
        <v>95.870481089432928</v>
      </c>
      <c r="F34" s="13" t="str">
        <f t="shared" si="1"/>
        <v>Jumlah Penduduk Perempuan Lebih Banyak Daripada Jumlah Penduduk Laki-laki</v>
      </c>
      <c r="U34" s="20">
        <v>29</v>
      </c>
      <c r="V34" s="21">
        <f>MCG!C33</f>
        <v>100</v>
      </c>
      <c r="W34" s="20" t="str">
        <f t="shared" si="3"/>
        <v>Jumlah Penduduk Laki Laki Lebih Banyak Dari Pada Jumlah Penduduk Perempuan</v>
      </c>
    </row>
    <row r="35" spans="2:23" x14ac:dyDescent="0.25">
      <c r="B35" s="10">
        <v>2000</v>
      </c>
      <c r="C35" s="11">
        <v>100898</v>
      </c>
      <c r="D35" s="11">
        <v>106765</v>
      </c>
      <c r="E35" s="12">
        <f t="shared" si="4"/>
        <v>94.504753430431322</v>
      </c>
      <c r="F35" s="13" t="str">
        <f t="shared" si="1"/>
        <v>Jumlah Penduduk Perempuan Lebih Banyak Daripada Jumlah Penduduk Laki-laki</v>
      </c>
      <c r="U35" s="20">
        <v>30</v>
      </c>
      <c r="V35" s="21">
        <f>MCG!C34</f>
        <v>99</v>
      </c>
      <c r="W35" s="20" t="str">
        <f t="shared" si="3"/>
        <v>Jumlah Penduduk Laki Laki Lebih Banyak Dari Pada Jumlah Penduduk Perempuan</v>
      </c>
    </row>
    <row r="36" spans="2:23" x14ac:dyDescent="0.25">
      <c r="B36" s="10">
        <v>2001</v>
      </c>
      <c r="C36" s="11">
        <v>103309</v>
      </c>
      <c r="D36" s="11">
        <v>108055</v>
      </c>
      <c r="E36" s="12">
        <f t="shared" si="4"/>
        <v>95.607792327981116</v>
      </c>
      <c r="F36" s="13" t="str">
        <f t="shared" si="1"/>
        <v>Jumlah Penduduk Perempuan Lebih Banyak Daripada Jumlah Penduduk Laki-laki</v>
      </c>
      <c r="U36" s="20">
        <v>31</v>
      </c>
      <c r="V36" s="21">
        <f>MCG!C35</f>
        <v>97</v>
      </c>
      <c r="W36" s="20" t="str">
        <f t="shared" si="3"/>
        <v>Jumlah Penduduk Laki Laki Lebih Banyak Dari Pada Jumlah Penduduk Perempuan</v>
      </c>
    </row>
    <row r="37" spans="2:23" x14ac:dyDescent="0.25">
      <c r="B37" s="10">
        <v>2002</v>
      </c>
      <c r="C37" s="11">
        <v>105496</v>
      </c>
      <c r="D37" s="11">
        <v>109453</v>
      </c>
      <c r="E37" s="12">
        <f t="shared" si="4"/>
        <v>96.384749618557748</v>
      </c>
      <c r="F37" s="13" t="str">
        <f t="shared" si="1"/>
        <v>Jumlah Penduduk Perempuan Lebih Banyak Daripada Jumlah Penduduk Laki-laki</v>
      </c>
      <c r="U37" s="20">
        <v>32</v>
      </c>
      <c r="V37" s="21">
        <f>MCG!C36</f>
        <v>93</v>
      </c>
      <c r="W37" s="20" t="str">
        <f t="shared" si="3"/>
        <v>Jumlah Penduduk Laki Laki Lebih Banyak Dari Pada Jumlah Penduduk Perempuan</v>
      </c>
    </row>
    <row r="38" spans="2:23" x14ac:dyDescent="0.25">
      <c r="B38" s="10">
        <v>2003</v>
      </c>
      <c r="C38" s="11">
        <v>107992</v>
      </c>
      <c r="D38" s="11">
        <v>110987</v>
      </c>
      <c r="E38" s="12">
        <f t="shared" si="4"/>
        <v>97.301485759593461</v>
      </c>
      <c r="F38" s="13" t="str">
        <f t="shared" si="1"/>
        <v>Jumlah Penduduk Perempuan Lebih Banyak Daripada Jumlah Penduduk Laki-laki</v>
      </c>
      <c r="U38" s="20">
        <v>33</v>
      </c>
      <c r="V38" s="21">
        <f>MCG!C37</f>
        <v>85</v>
      </c>
      <c r="W38" s="20" t="str">
        <f t="shared" si="3"/>
        <v>Jumlah Penduduk Laki Laki Lebih Banyak Dari Pada Jumlah Penduduk Perempuan</v>
      </c>
    </row>
    <row r="39" spans="2:23" x14ac:dyDescent="0.25">
      <c r="B39" s="10">
        <v>2004</v>
      </c>
      <c r="C39" s="11">
        <v>108749</v>
      </c>
      <c r="D39" s="11">
        <v>111945</v>
      </c>
      <c r="E39" s="12">
        <f t="shared" si="4"/>
        <v>97.145026575550503</v>
      </c>
      <c r="F39" s="13" t="str">
        <f t="shared" si="1"/>
        <v>Jumlah Penduduk Perempuan Lebih Banyak Daripada Jumlah Penduduk Laki-laki</v>
      </c>
      <c r="U39" s="20">
        <v>34</v>
      </c>
      <c r="V39" s="21">
        <f>MCG!C38</f>
        <v>69</v>
      </c>
      <c r="W39" s="20" t="str">
        <f t="shared" si="3"/>
        <v>Jumlah Penduduk Laki Laki Lebih Banyak Dari Pada Jumlah Penduduk Perempuan</v>
      </c>
    </row>
    <row r="40" spans="2:23" x14ac:dyDescent="0.25">
      <c r="B40" s="10">
        <v>2005</v>
      </c>
      <c r="C40" s="11">
        <v>109212</v>
      </c>
      <c r="D40" s="11">
        <v>112004</v>
      </c>
      <c r="E40" s="12">
        <f t="shared" si="4"/>
        <v>97.507231884575546</v>
      </c>
      <c r="F40" s="13" t="str">
        <f t="shared" si="1"/>
        <v>Jumlah Penduduk Perempuan Lebih Banyak Daripada Jumlah Penduduk Laki-laki</v>
      </c>
      <c r="U40" s="20">
        <v>35</v>
      </c>
      <c r="V40" s="21">
        <f>MCG!C39</f>
        <v>37</v>
      </c>
      <c r="W40" s="20" t="str">
        <f t="shared" si="3"/>
        <v>Jumlah Penduduk Perempuan Lebih Banyak Daripada Jumlah Penduduk Laki-laki</v>
      </c>
    </row>
    <row r="41" spans="2:23" x14ac:dyDescent="0.25">
      <c r="B41" s="10">
        <v>2006</v>
      </c>
      <c r="C41" s="11">
        <v>110703</v>
      </c>
      <c r="D41" s="11">
        <v>113054</v>
      </c>
      <c r="E41" s="12">
        <f t="shared" si="4"/>
        <v>97.920462787694376</v>
      </c>
      <c r="F41" s="13" t="str">
        <f t="shared" si="1"/>
        <v>Jumlah Penduduk Perempuan Lebih Banyak Daripada Jumlah Penduduk Laki-laki</v>
      </c>
      <c r="U41" s="20">
        <v>36</v>
      </c>
      <c r="V41" s="21">
        <f>MCG!C40</f>
        <v>74</v>
      </c>
      <c r="W41" s="20" t="str">
        <f t="shared" si="3"/>
        <v>Jumlah Penduduk Laki Laki Lebih Banyak Dari Pada Jumlah Penduduk Perempuan</v>
      </c>
    </row>
    <row r="42" spans="2:23" x14ac:dyDescent="0.25">
      <c r="B42" s="10">
        <v>2007</v>
      </c>
      <c r="C42" s="11">
        <v>111502</v>
      </c>
      <c r="D42" s="11">
        <v>115481</v>
      </c>
      <c r="E42" s="12">
        <f t="shared" si="4"/>
        <v>96.55441154822006</v>
      </c>
      <c r="F42" s="13" t="str">
        <f t="shared" si="1"/>
        <v>Jumlah Penduduk Perempuan Lebih Banyak Daripada Jumlah Penduduk Laki-laki</v>
      </c>
      <c r="U42" s="20">
        <v>37</v>
      </c>
      <c r="V42" s="21">
        <f>MCG!C41</f>
        <v>47</v>
      </c>
      <c r="W42" s="20" t="str">
        <f t="shared" si="3"/>
        <v>Jumlah Penduduk Laki Laki Lebih Banyak Dari Pada Jumlah Penduduk Perempuan</v>
      </c>
    </row>
    <row r="43" spans="2:23" x14ac:dyDescent="0.25">
      <c r="B43" s="10">
        <v>2008</v>
      </c>
      <c r="C43" s="11">
        <v>115056</v>
      </c>
      <c r="D43" s="11">
        <v>116968</v>
      </c>
      <c r="E43" s="12">
        <f t="shared" si="4"/>
        <v>98.365364886122691</v>
      </c>
      <c r="F43" s="13" t="str">
        <f t="shared" si="1"/>
        <v>Jumlah Penduduk Perempuan Lebih Banyak Daripada Jumlah Penduduk Laki-laki</v>
      </c>
      <c r="U43" s="20">
        <v>38</v>
      </c>
      <c r="V43" s="21">
        <f>MCG!C42</f>
        <v>94</v>
      </c>
      <c r="W43" s="20" t="str">
        <f t="shared" si="3"/>
        <v>Jumlah Penduduk Laki Laki Lebih Banyak Dari Pada Jumlah Penduduk Perempuan</v>
      </c>
    </row>
    <row r="44" spans="2:23" x14ac:dyDescent="0.25">
      <c r="B44" s="10">
        <v>2009</v>
      </c>
      <c r="C44" s="11">
        <v>117656</v>
      </c>
      <c r="D44" s="11">
        <v>118547</v>
      </c>
      <c r="E44" s="12">
        <f t="shared" si="4"/>
        <v>99.248399369026629</v>
      </c>
      <c r="F44" s="13" t="str">
        <f t="shared" si="1"/>
        <v>Jumlah Penduduk Perempuan Lebih Banyak Daripada Jumlah Penduduk Laki-laki</v>
      </c>
      <c r="U44" s="20">
        <v>39</v>
      </c>
      <c r="V44" s="21">
        <f>MCG!C43</f>
        <v>87</v>
      </c>
      <c r="W44" s="20" t="str">
        <f t="shared" si="3"/>
        <v>Jumlah Penduduk Laki Laki Lebih Banyak Dari Pada Jumlah Penduduk Perempuan</v>
      </c>
    </row>
    <row r="45" spans="2:23" x14ac:dyDescent="0.25">
      <c r="B45" s="10">
        <v>2010</v>
      </c>
      <c r="C45" s="11">
        <v>118221</v>
      </c>
      <c r="D45" s="11">
        <v>119332</v>
      </c>
      <c r="E45" s="12">
        <f t="shared" si="4"/>
        <v>99.068984010994527</v>
      </c>
      <c r="F45" s="13" t="str">
        <f t="shared" si="1"/>
        <v>Jumlah Penduduk Perempuan Lebih Banyak Daripada Jumlah Penduduk Laki-laki</v>
      </c>
      <c r="U45" s="20">
        <v>40</v>
      </c>
      <c r="V45" s="21">
        <f>MCG!C44</f>
        <v>73</v>
      </c>
      <c r="W45" s="20" t="str">
        <f t="shared" si="3"/>
        <v>Jumlah Penduduk Laki Laki Lebih Banyak Dari Pada Jumlah Penduduk Perempuan</v>
      </c>
    </row>
    <row r="46" spans="2:23" x14ac:dyDescent="0.25">
      <c r="B46" s="10">
        <v>2011</v>
      </c>
      <c r="C46" s="11">
        <v>119877</v>
      </c>
      <c r="D46" s="11">
        <v>120554</v>
      </c>
      <c r="E46" s="12">
        <f t="shared" si="4"/>
        <v>99.43842593360651</v>
      </c>
      <c r="F46" s="13" t="str">
        <f t="shared" si="1"/>
        <v>Jumlah Penduduk Perempuan Lebih Banyak Daripada Jumlah Penduduk Laki-laki</v>
      </c>
      <c r="U46" s="20">
        <v>41</v>
      </c>
      <c r="V46" s="21">
        <f>MCG!C45</f>
        <v>45</v>
      </c>
      <c r="W46" s="20" t="str">
        <f t="shared" si="3"/>
        <v>Jumlah Penduduk Laki Laki Lebih Banyak Dari Pada Jumlah Penduduk Perempuan</v>
      </c>
    </row>
    <row r="47" spans="2:23" x14ac:dyDescent="0.25">
      <c r="B47" s="10">
        <v>2012</v>
      </c>
      <c r="C47" s="11">
        <v>120999</v>
      </c>
      <c r="D47" s="11">
        <v>122121</v>
      </c>
      <c r="E47" s="12">
        <f t="shared" si="4"/>
        <v>99.081239098926474</v>
      </c>
      <c r="F47" s="13" t="str">
        <f t="shared" si="1"/>
        <v>Jumlah Penduduk Perempuan Lebih Banyak Daripada Jumlah Penduduk Laki-laki</v>
      </c>
      <c r="U47" s="20">
        <v>42</v>
      </c>
      <c r="V47" s="21">
        <f>MCG!C46</f>
        <v>90</v>
      </c>
      <c r="W47" s="20" t="str">
        <f t="shared" si="3"/>
        <v>Jumlah Penduduk Laki Laki Lebih Banyak Dari Pada Jumlah Penduduk Perempuan</v>
      </c>
    </row>
    <row r="48" spans="2:23" x14ac:dyDescent="0.25">
      <c r="B48" s="10">
        <v>2013</v>
      </c>
      <c r="C48" s="11">
        <v>122789</v>
      </c>
      <c r="D48" s="11">
        <v>123456</v>
      </c>
      <c r="E48" s="12">
        <f t="shared" si="4"/>
        <v>99.459726542249868</v>
      </c>
      <c r="F48" s="13" t="str">
        <f t="shared" si="1"/>
        <v>Jumlah Penduduk Perempuan Lebih Banyak Daripada Jumlah Penduduk Laki-laki</v>
      </c>
      <c r="U48" s="20">
        <v>43</v>
      </c>
      <c r="V48" s="21">
        <f>MCG!C47</f>
        <v>79</v>
      </c>
      <c r="W48" s="20" t="str">
        <f t="shared" si="3"/>
        <v>Jumlah Penduduk Laki Laki Lebih Banyak Dari Pada Jumlah Penduduk Perempuan</v>
      </c>
    </row>
    <row r="49" spans="2:23" x14ac:dyDescent="0.25">
      <c r="B49" s="10">
        <v>2014</v>
      </c>
      <c r="C49" s="11">
        <v>125567</v>
      </c>
      <c r="D49" s="11">
        <v>125989</v>
      </c>
      <c r="E49" s="12">
        <f t="shared" si="4"/>
        <v>99.66505012342347</v>
      </c>
      <c r="F49" s="13" t="str">
        <f t="shared" si="1"/>
        <v>Jumlah Penduduk Perempuan Lebih Banyak Daripada Jumlah Penduduk Laki-laki</v>
      </c>
      <c r="U49" s="20">
        <v>44</v>
      </c>
      <c r="V49" s="21">
        <f>MCG!C48</f>
        <v>57</v>
      </c>
      <c r="W49" s="20" t="str">
        <f t="shared" si="3"/>
        <v>Jumlah Penduduk Laki Laki Lebih Banyak Dari Pada Jumlah Penduduk Perempuan</v>
      </c>
    </row>
    <row r="50" spans="2:23" x14ac:dyDescent="0.25">
      <c r="B50" s="10">
        <v>2015</v>
      </c>
      <c r="C50" s="11">
        <v>126483</v>
      </c>
      <c r="D50" s="11">
        <v>126889</v>
      </c>
      <c r="E50" s="12">
        <f t="shared" si="4"/>
        <v>99.680035306448943</v>
      </c>
      <c r="F50" s="13" t="str">
        <f t="shared" si="1"/>
        <v>Jumlah Penduduk Perempuan Lebih Banyak Daripada Jumlah Penduduk Laki-laki</v>
      </c>
      <c r="U50" s="20">
        <v>45</v>
      </c>
      <c r="V50" s="21">
        <f>MCG!C49</f>
        <v>13</v>
      </c>
      <c r="W50" s="20" t="str">
        <f t="shared" si="3"/>
        <v>Jumlah Penduduk Perempuan Lebih Banyak Daripada Jumlah Penduduk Laki-laki</v>
      </c>
    </row>
    <row r="51" spans="2:23" x14ac:dyDescent="0.25">
      <c r="B51" s="10">
        <v>2016</v>
      </c>
      <c r="C51" s="11">
        <v>129910</v>
      </c>
      <c r="D51" s="11">
        <v>128586</v>
      </c>
      <c r="E51" s="12">
        <f t="shared" si="4"/>
        <v>101.02966108285504</v>
      </c>
      <c r="F51" s="13" t="str">
        <f t="shared" si="1"/>
        <v>Jumlah Penduduk Laki Laki Lebih Banyak Dari Pada Jumlah Penduduk Perempuan</v>
      </c>
      <c r="U51" s="20">
        <v>46</v>
      </c>
      <c r="V51" s="21">
        <f>MCG!C50</f>
        <v>26</v>
      </c>
      <c r="W51" s="20" t="str">
        <f t="shared" si="3"/>
        <v>Jumlah Penduduk Perempuan Lebih Banyak Daripada Jumlah Penduduk Laki-laki</v>
      </c>
    </row>
    <row r="52" spans="2:23" x14ac:dyDescent="0.25">
      <c r="B52" s="10">
        <v>2017</v>
      </c>
      <c r="C52" s="11">
        <v>131310</v>
      </c>
      <c r="D52" s="11">
        <v>130044</v>
      </c>
      <c r="E52" s="12">
        <f t="shared" si="4"/>
        <v>100.97351665590108</v>
      </c>
      <c r="F52" s="13" t="str">
        <f t="shared" si="1"/>
        <v>Jumlah Penduduk Laki Laki Lebih Banyak Dari Pada Jumlah Penduduk Perempuan</v>
      </c>
      <c r="U52" s="20">
        <v>47</v>
      </c>
      <c r="V52" s="21">
        <f>MCG!C51</f>
        <v>52</v>
      </c>
      <c r="W52" s="20" t="str">
        <f t="shared" si="3"/>
        <v>Jumlah Penduduk Laki Laki Lebih Banyak Dari Pada Jumlah Penduduk Perempuan</v>
      </c>
    </row>
    <row r="53" spans="2:23" x14ac:dyDescent="0.25">
      <c r="B53" s="10">
        <v>2018</v>
      </c>
      <c r="C53" s="11">
        <v>132683</v>
      </c>
      <c r="D53" s="11">
        <v>131478</v>
      </c>
      <c r="E53" s="12">
        <f t="shared" si="4"/>
        <v>100.91650314120994</v>
      </c>
      <c r="F53" s="13" t="str">
        <f t="shared" si="1"/>
        <v>Jumlah Penduduk Laki Laki Lebih Banyak Dari Pada Jumlah Penduduk Perempuan</v>
      </c>
      <c r="U53" s="20">
        <v>48</v>
      </c>
      <c r="V53" s="21">
        <f>MCG!C52</f>
        <v>3</v>
      </c>
      <c r="W53" s="20" t="str">
        <f t="shared" si="3"/>
        <v>Jumlah Penduduk Perempuan Lebih Banyak Daripada Jumlah Penduduk Laki-laki</v>
      </c>
    </row>
    <row r="54" spans="2:23" x14ac:dyDescent="0.25">
      <c r="B54" s="10">
        <v>2019</v>
      </c>
      <c r="C54" s="11">
        <v>134025</v>
      </c>
      <c r="D54" s="11">
        <v>132886</v>
      </c>
      <c r="E54" s="12">
        <f t="shared" si="4"/>
        <v>100.85712565657784</v>
      </c>
      <c r="F54" s="13" t="str">
        <f t="shared" si="1"/>
        <v>Jumlah Penduduk Laki Laki Lebih Banyak Dari Pada Jumlah Penduduk Perempuan</v>
      </c>
      <c r="U54" s="20">
        <v>49</v>
      </c>
      <c r="V54" s="21">
        <f>MCG!C53</f>
        <v>6</v>
      </c>
      <c r="W54" s="20" t="str">
        <f t="shared" si="3"/>
        <v>Jumlah Penduduk Perempuan Lebih Banyak Daripada Jumlah Penduduk Laki-laki</v>
      </c>
    </row>
    <row r="55" spans="2:23" x14ac:dyDescent="0.25">
      <c r="B55" s="10">
        <v>2020</v>
      </c>
      <c r="C55" s="11">
        <v>135337</v>
      </c>
      <c r="D55" s="11">
        <v>143266</v>
      </c>
      <c r="E55" s="12">
        <f t="shared" si="4"/>
        <v>94.46553962559156</v>
      </c>
      <c r="F55" s="13" t="str">
        <f t="shared" si="1"/>
        <v>Jumlah Penduduk Perempuan Lebih Banyak Daripada Jumlah Penduduk Laki-laki</v>
      </c>
      <c r="U55" s="20">
        <v>50</v>
      </c>
      <c r="V55" s="21">
        <f>MCG!C54</f>
        <v>12</v>
      </c>
      <c r="W55" s="20" t="str">
        <f t="shared" si="3"/>
        <v>Jumlah Penduduk Perempuan Lebih Banyak Daripada Jumlah Penduduk Laki-laki</v>
      </c>
    </row>
    <row r="56" spans="2:23" x14ac:dyDescent="0.25">
      <c r="B56" s="10">
        <v>2021</v>
      </c>
      <c r="C56" s="11">
        <v>138298</v>
      </c>
      <c r="D56" s="11">
        <v>134333</v>
      </c>
      <c r="E56" s="12">
        <f t="shared" si="4"/>
        <v>102.95162022734547</v>
      </c>
      <c r="F56" s="13" t="str">
        <f t="shared" si="1"/>
        <v>Jumlah Penduduk Laki Laki Lebih Banyak Dari Pada Jumlah Penduduk Perempuan</v>
      </c>
      <c r="U56" s="20">
        <v>51</v>
      </c>
      <c r="V56" s="21">
        <f>MCG!C55</f>
        <v>24</v>
      </c>
      <c r="W56" s="20" t="str">
        <f t="shared" si="3"/>
        <v>Jumlah Penduduk Perempuan Lebih Banyak Daripada Jumlah Penduduk Laki-laki</v>
      </c>
    </row>
    <row r="57" spans="2:23" x14ac:dyDescent="0.25">
      <c r="B57" s="10">
        <v>2022</v>
      </c>
      <c r="C57" s="11">
        <v>139388</v>
      </c>
      <c r="D57" s="11">
        <v>136384</v>
      </c>
      <c r="E57" s="12">
        <f t="shared" si="4"/>
        <v>102.2026044110746</v>
      </c>
      <c r="F57" s="13" t="str">
        <f t="shared" si="1"/>
        <v>Jumlah Penduduk Laki Laki Lebih Banyak Dari Pada Jumlah Penduduk Perempuan</v>
      </c>
      <c r="U57" s="20">
        <v>52</v>
      </c>
      <c r="V57" s="21">
        <f>MCG!C56</f>
        <v>48</v>
      </c>
      <c r="W57" s="20" t="str">
        <f t="shared" si="3"/>
        <v>Jumlah Penduduk Laki Laki Lebih Banyak Dari Pada Jumlah Penduduk Perempuan</v>
      </c>
    </row>
    <row r="58" spans="2:23" x14ac:dyDescent="0.25">
      <c r="U58" s="20">
        <v>53</v>
      </c>
      <c r="V58" s="21">
        <f>MCG!C57</f>
        <v>96</v>
      </c>
      <c r="W58" s="20" t="str">
        <f t="shared" si="3"/>
        <v>Jumlah Penduduk Laki Laki Lebih Banyak Dari Pada Jumlah Penduduk Perempuan</v>
      </c>
    </row>
    <row r="59" spans="2:23" x14ac:dyDescent="0.25">
      <c r="U59" s="20">
        <v>54</v>
      </c>
      <c r="V59" s="21">
        <f>MCG!C58</f>
        <v>91</v>
      </c>
      <c r="W59" s="20" t="str">
        <f t="shared" si="3"/>
        <v>Jumlah Penduduk Laki Laki Lebih Banyak Dari Pada Jumlah Penduduk Perempuan</v>
      </c>
    </row>
    <row r="60" spans="2:23" x14ac:dyDescent="0.25">
      <c r="H60" s="42"/>
      <c r="I60" s="42"/>
      <c r="U60" s="20">
        <v>55</v>
      </c>
      <c r="V60" s="21">
        <f>MCG!C59</f>
        <v>81</v>
      </c>
      <c r="W60" s="20" t="str">
        <f t="shared" si="3"/>
        <v>Jumlah Penduduk Laki Laki Lebih Banyak Dari Pada Jumlah Penduduk Perempuan</v>
      </c>
    </row>
    <row r="61" spans="2:23" x14ac:dyDescent="0.25">
      <c r="H61" s="42"/>
      <c r="I61" s="42"/>
      <c r="U61" s="20">
        <v>56</v>
      </c>
      <c r="V61" s="21">
        <f>MCG!C60</f>
        <v>61</v>
      </c>
      <c r="W61" s="20" t="str">
        <f t="shared" si="3"/>
        <v>Jumlah Penduduk Laki Laki Lebih Banyak Dari Pada Jumlah Penduduk Perempuan</v>
      </c>
    </row>
    <row r="62" spans="2:23" x14ac:dyDescent="0.25">
      <c r="B62" s="42"/>
      <c r="C62" s="42"/>
      <c r="D62" s="42"/>
      <c r="E62" s="42"/>
      <c r="F62" s="42"/>
      <c r="H62" s="42"/>
      <c r="I62" s="42"/>
      <c r="U62" s="20">
        <v>57</v>
      </c>
      <c r="V62" s="21">
        <f>MCG!C61</f>
        <v>21</v>
      </c>
      <c r="W62" s="20" t="str">
        <f t="shared" si="3"/>
        <v>Jumlah Penduduk Perempuan Lebih Banyak Daripada Jumlah Penduduk Laki-laki</v>
      </c>
    </row>
    <row r="63" spans="2:23" x14ac:dyDescent="0.25">
      <c r="B63" s="40"/>
      <c r="C63" s="40"/>
      <c r="D63" s="40"/>
      <c r="E63" s="40"/>
      <c r="F63" s="41"/>
      <c r="U63" s="20">
        <v>58</v>
      </c>
      <c r="V63" s="21">
        <f>MCG!C62</f>
        <v>42</v>
      </c>
      <c r="W63" s="20" t="str">
        <f t="shared" si="3"/>
        <v>Jumlah Penduduk Laki Laki Lebih Banyak Dari Pada Jumlah Penduduk Perempuan</v>
      </c>
    </row>
    <row r="64" spans="2:23" x14ac:dyDescent="0.25">
      <c r="B64" s="40"/>
      <c r="C64" s="40"/>
      <c r="D64" s="40"/>
      <c r="E64" s="40"/>
      <c r="F64" s="41"/>
      <c r="U64" s="20">
        <v>59</v>
      </c>
      <c r="V64" s="21">
        <f>MCG!C63</f>
        <v>84</v>
      </c>
      <c r="W64" s="20" t="str">
        <f t="shared" si="3"/>
        <v>Jumlah Penduduk Laki Laki Lebih Banyak Dari Pada Jumlah Penduduk Perempuan</v>
      </c>
    </row>
    <row r="65" spans="2:23" x14ac:dyDescent="0.25">
      <c r="B65" s="40"/>
      <c r="C65" s="40"/>
      <c r="D65" s="40"/>
      <c r="E65" s="40"/>
      <c r="F65" s="41"/>
      <c r="U65" s="20">
        <v>60</v>
      </c>
      <c r="V65" s="21">
        <f>MCG!C64</f>
        <v>67</v>
      </c>
      <c r="W65" s="20" t="str">
        <f t="shared" si="3"/>
        <v>Jumlah Penduduk Laki Laki Lebih Banyak Dari Pada Jumlah Penduduk Perempuan</v>
      </c>
    </row>
    <row r="66" spans="2:23" x14ac:dyDescent="0.25">
      <c r="B66" s="40"/>
      <c r="C66" s="40"/>
      <c r="D66" s="40"/>
      <c r="E66" s="40"/>
      <c r="F66" s="41"/>
      <c r="U66" s="20">
        <v>61</v>
      </c>
      <c r="V66" s="21">
        <f>MCG!C65</f>
        <v>33</v>
      </c>
      <c r="W66" s="20" t="str">
        <f t="shared" si="3"/>
        <v>Jumlah Penduduk Perempuan Lebih Banyak Daripada Jumlah Penduduk Laki-laki</v>
      </c>
    </row>
    <row r="67" spans="2:23" x14ac:dyDescent="0.25">
      <c r="B67" s="40"/>
      <c r="C67" s="40"/>
      <c r="D67" s="40"/>
      <c r="E67" s="40"/>
      <c r="F67" s="41"/>
      <c r="U67" s="20">
        <v>62</v>
      </c>
      <c r="V67" s="21">
        <f>MCG!C66</f>
        <v>66</v>
      </c>
      <c r="W67" s="20" t="str">
        <f t="shared" si="3"/>
        <v>Jumlah Penduduk Laki Laki Lebih Banyak Dari Pada Jumlah Penduduk Perempuan</v>
      </c>
    </row>
    <row r="68" spans="2:23" x14ac:dyDescent="0.25">
      <c r="B68" s="40"/>
      <c r="C68" s="40"/>
      <c r="D68" s="40"/>
      <c r="E68" s="40"/>
      <c r="F68" s="41"/>
      <c r="U68" s="20">
        <v>63</v>
      </c>
      <c r="V68" s="21">
        <f>MCG!C67</f>
        <v>31</v>
      </c>
      <c r="W68" s="20" t="str">
        <f t="shared" si="3"/>
        <v>Jumlah Penduduk Perempuan Lebih Banyak Daripada Jumlah Penduduk Laki-laki</v>
      </c>
    </row>
    <row r="69" spans="2:23" x14ac:dyDescent="0.25">
      <c r="B69" s="40"/>
      <c r="C69" s="40"/>
      <c r="D69" s="40"/>
      <c r="E69" s="40"/>
      <c r="F69" s="41"/>
      <c r="U69" s="20">
        <v>64</v>
      </c>
      <c r="V69" s="21">
        <f>MCG!C68</f>
        <v>62</v>
      </c>
      <c r="W69" s="20" t="str">
        <f t="shared" si="3"/>
        <v>Jumlah Penduduk Laki Laki Lebih Banyak Dari Pada Jumlah Penduduk Perempuan</v>
      </c>
    </row>
    <row r="70" spans="2:23" x14ac:dyDescent="0.25">
      <c r="B70" s="40"/>
      <c r="C70" s="40"/>
      <c r="D70" s="40"/>
      <c r="E70" s="40"/>
      <c r="F70" s="41"/>
      <c r="U70" s="20">
        <v>65</v>
      </c>
      <c r="V70" s="21">
        <f>MCG!C69</f>
        <v>23</v>
      </c>
      <c r="W70" s="20" t="str">
        <f t="shared" si="3"/>
        <v>Jumlah Penduduk Perempuan Lebih Banyak Daripada Jumlah Penduduk Laki-laki</v>
      </c>
    </row>
    <row r="71" spans="2:23" x14ac:dyDescent="0.25">
      <c r="B71" s="40"/>
      <c r="C71" s="40"/>
      <c r="D71" s="40"/>
      <c r="E71" s="40"/>
      <c r="F71" s="41"/>
      <c r="U71" s="20">
        <v>66</v>
      </c>
      <c r="V71" s="21">
        <f>MCG!C70</f>
        <v>46</v>
      </c>
      <c r="W71" s="20" t="str">
        <f t="shared" ref="W71:W105" si="5">IF(V71&lt;$R$6,$L$6,IF(V71=$P$7,$L$7,$L$8))</f>
        <v>Jumlah Penduduk Laki Laki Lebih Banyak Dari Pada Jumlah Penduduk Perempuan</v>
      </c>
    </row>
    <row r="72" spans="2:23" x14ac:dyDescent="0.25">
      <c r="B72" s="40"/>
      <c r="C72" s="40"/>
      <c r="D72" s="40"/>
      <c r="E72" s="40"/>
      <c r="F72" s="41"/>
      <c r="U72" s="20">
        <v>67</v>
      </c>
      <c r="V72" s="21">
        <f>MCG!C71</f>
        <v>92</v>
      </c>
      <c r="W72" s="20" t="str">
        <f t="shared" si="5"/>
        <v>Jumlah Penduduk Laki Laki Lebih Banyak Dari Pada Jumlah Penduduk Perempuan</v>
      </c>
    </row>
    <row r="73" spans="2:23" x14ac:dyDescent="0.25">
      <c r="B73" s="40"/>
      <c r="C73" s="40"/>
      <c r="D73" s="40"/>
      <c r="E73" s="40"/>
      <c r="F73" s="41"/>
      <c r="U73" s="20">
        <v>68</v>
      </c>
      <c r="V73" s="21">
        <f>MCG!C72</f>
        <v>83</v>
      </c>
      <c r="W73" s="20" t="str">
        <f t="shared" si="5"/>
        <v>Jumlah Penduduk Laki Laki Lebih Banyak Dari Pada Jumlah Penduduk Perempuan</v>
      </c>
    </row>
    <row r="74" spans="2:23" x14ac:dyDescent="0.25">
      <c r="B74" s="40"/>
      <c r="C74" s="40"/>
      <c r="D74" s="40"/>
      <c r="E74" s="40"/>
      <c r="F74" s="41"/>
      <c r="U74" s="20">
        <v>69</v>
      </c>
      <c r="V74" s="21">
        <f>MCG!C73</f>
        <v>65</v>
      </c>
      <c r="W74" s="20" t="str">
        <f t="shared" si="5"/>
        <v>Jumlah Penduduk Laki Laki Lebih Banyak Dari Pada Jumlah Penduduk Perempuan</v>
      </c>
    </row>
    <row r="75" spans="2:23" x14ac:dyDescent="0.25">
      <c r="B75" s="40"/>
      <c r="C75" s="40"/>
      <c r="D75" s="40"/>
      <c r="E75" s="40"/>
      <c r="F75" s="41"/>
      <c r="U75" s="20">
        <v>70</v>
      </c>
      <c r="V75" s="21">
        <f>MCG!C74</f>
        <v>29</v>
      </c>
      <c r="W75" s="20" t="str">
        <f t="shared" si="5"/>
        <v>Jumlah Penduduk Perempuan Lebih Banyak Daripada Jumlah Penduduk Laki-laki</v>
      </c>
    </row>
    <row r="76" spans="2:23" x14ac:dyDescent="0.25">
      <c r="B76" s="40"/>
      <c r="C76" s="40"/>
      <c r="D76" s="40"/>
      <c r="E76" s="40"/>
      <c r="F76" s="41"/>
      <c r="U76" s="20">
        <v>71</v>
      </c>
      <c r="V76" s="21">
        <f>MCG!C75</f>
        <v>58</v>
      </c>
      <c r="W76" s="20" t="str">
        <f t="shared" si="5"/>
        <v>Jumlah Penduduk Laki Laki Lebih Banyak Dari Pada Jumlah Penduduk Perempuan</v>
      </c>
    </row>
    <row r="77" spans="2:23" x14ac:dyDescent="0.25">
      <c r="B77" s="40"/>
      <c r="C77" s="40"/>
      <c r="D77" s="40"/>
      <c r="E77" s="40"/>
      <c r="F77" s="41"/>
      <c r="U77" s="20">
        <v>72</v>
      </c>
      <c r="V77" s="21">
        <f>MCG!C76</f>
        <v>15</v>
      </c>
      <c r="W77" s="20" t="str">
        <f t="shared" si="5"/>
        <v>Jumlah Penduduk Perempuan Lebih Banyak Daripada Jumlah Penduduk Laki-laki</v>
      </c>
    </row>
    <row r="78" spans="2:23" x14ac:dyDescent="0.25">
      <c r="B78" s="40"/>
      <c r="C78" s="40"/>
      <c r="D78" s="40"/>
      <c r="E78" s="40"/>
      <c r="F78" s="41"/>
      <c r="U78" s="20">
        <v>73</v>
      </c>
      <c r="V78" s="21">
        <f>MCG!C77</f>
        <v>30</v>
      </c>
      <c r="W78" s="20" t="str">
        <f t="shared" si="5"/>
        <v>Jumlah Penduduk Perempuan Lebih Banyak Daripada Jumlah Penduduk Laki-laki</v>
      </c>
    </row>
    <row r="79" spans="2:23" x14ac:dyDescent="0.25">
      <c r="B79" s="40"/>
      <c r="C79" s="40"/>
      <c r="D79" s="40"/>
      <c r="E79" s="40"/>
      <c r="F79" s="41"/>
      <c r="U79" s="20">
        <v>74</v>
      </c>
      <c r="V79" s="21">
        <f>MCG!C78</f>
        <v>60</v>
      </c>
      <c r="W79" s="20" t="str">
        <f t="shared" si="5"/>
        <v>Jumlah Penduduk Laki Laki Lebih Banyak Dari Pada Jumlah Penduduk Perempuan</v>
      </c>
    </row>
    <row r="80" spans="2:23" x14ac:dyDescent="0.25">
      <c r="B80" s="40"/>
      <c r="C80" s="40"/>
      <c r="D80" s="40"/>
      <c r="E80" s="40"/>
      <c r="F80" s="41"/>
      <c r="U80" s="20">
        <v>75</v>
      </c>
      <c r="V80" s="21">
        <f>MCG!C79</f>
        <v>19</v>
      </c>
      <c r="W80" s="20" t="str">
        <f t="shared" si="5"/>
        <v>Jumlah Penduduk Perempuan Lebih Banyak Daripada Jumlah Penduduk Laki-laki</v>
      </c>
    </row>
    <row r="81" spans="2:23" x14ac:dyDescent="0.25">
      <c r="B81" s="40"/>
      <c r="C81" s="40"/>
      <c r="D81" s="40"/>
      <c r="E81" s="40"/>
      <c r="F81" s="41"/>
      <c r="U81" s="20">
        <v>76</v>
      </c>
      <c r="V81" s="21">
        <f>MCG!C80</f>
        <v>38</v>
      </c>
      <c r="W81" s="20" t="str">
        <f t="shared" si="5"/>
        <v>Jumlah Penduduk Laki-Laki Sama Dengan Jumlah Penduduk Perempuan</v>
      </c>
    </row>
    <row r="82" spans="2:23" x14ac:dyDescent="0.25">
      <c r="B82" s="40"/>
      <c r="C82" s="40"/>
      <c r="D82" s="40"/>
      <c r="E82" s="40"/>
      <c r="F82" s="41"/>
      <c r="U82" s="20">
        <v>77</v>
      </c>
      <c r="V82" s="21">
        <f>MCG!C81</f>
        <v>76</v>
      </c>
      <c r="W82" s="20" t="str">
        <f t="shared" si="5"/>
        <v>Jumlah Penduduk Laki Laki Lebih Banyak Dari Pada Jumlah Penduduk Perempuan</v>
      </c>
    </row>
    <row r="83" spans="2:23" x14ac:dyDescent="0.25">
      <c r="B83" s="40"/>
      <c r="C83" s="40"/>
      <c r="D83" s="40"/>
      <c r="E83" s="40"/>
      <c r="F83" s="41"/>
      <c r="U83" s="20">
        <v>78</v>
      </c>
      <c r="V83" s="21">
        <f>MCG!C82</f>
        <v>51</v>
      </c>
      <c r="W83" s="20" t="str">
        <f t="shared" si="5"/>
        <v>Jumlah Penduduk Laki Laki Lebih Banyak Dari Pada Jumlah Penduduk Perempuan</v>
      </c>
    </row>
    <row r="84" spans="2:23" x14ac:dyDescent="0.25">
      <c r="B84" s="40"/>
      <c r="C84" s="40"/>
      <c r="D84" s="40"/>
      <c r="E84" s="40"/>
      <c r="F84" s="41"/>
      <c r="U84" s="20">
        <v>79</v>
      </c>
      <c r="V84" s="21">
        <f>MCG!C83</f>
        <v>1</v>
      </c>
      <c r="W84" s="20" t="str">
        <f t="shared" si="5"/>
        <v>Jumlah Penduduk Perempuan Lebih Banyak Daripada Jumlah Penduduk Laki-laki</v>
      </c>
    </row>
    <row r="85" spans="2:23" x14ac:dyDescent="0.25">
      <c r="B85" s="40"/>
      <c r="C85" s="40"/>
      <c r="D85" s="40"/>
      <c r="E85" s="40"/>
      <c r="F85" s="41"/>
      <c r="U85" s="20">
        <v>80</v>
      </c>
      <c r="V85" s="21">
        <f>MCG!C84</f>
        <v>2</v>
      </c>
      <c r="W85" s="20" t="str">
        <f t="shared" si="5"/>
        <v>Jumlah Penduduk Perempuan Lebih Banyak Daripada Jumlah Penduduk Laki-laki</v>
      </c>
    </row>
    <row r="86" spans="2:23" x14ac:dyDescent="0.25">
      <c r="B86" s="40"/>
      <c r="C86" s="40"/>
      <c r="D86" s="40"/>
      <c r="E86" s="40"/>
      <c r="F86" s="41"/>
      <c r="U86" s="20">
        <v>81</v>
      </c>
      <c r="V86" s="21">
        <f>MCG!C85</f>
        <v>4</v>
      </c>
      <c r="W86" s="20" t="str">
        <f t="shared" si="5"/>
        <v>Jumlah Penduduk Perempuan Lebih Banyak Daripada Jumlah Penduduk Laki-laki</v>
      </c>
    </row>
    <row r="87" spans="2:23" x14ac:dyDescent="0.25">
      <c r="B87" s="40"/>
      <c r="C87" s="40"/>
      <c r="D87" s="40"/>
      <c r="E87" s="40"/>
      <c r="F87" s="41"/>
      <c r="U87" s="20">
        <v>82</v>
      </c>
      <c r="V87" s="21">
        <f>MCG!C86</f>
        <v>8</v>
      </c>
      <c r="W87" s="20" t="str">
        <f t="shared" si="5"/>
        <v>Jumlah Penduduk Perempuan Lebih Banyak Daripada Jumlah Penduduk Laki-laki</v>
      </c>
    </row>
    <row r="88" spans="2:23" x14ac:dyDescent="0.25">
      <c r="B88" s="40"/>
      <c r="C88" s="40"/>
      <c r="D88" s="40"/>
      <c r="E88" s="40"/>
      <c r="F88" s="41"/>
      <c r="U88" s="20">
        <v>83</v>
      </c>
      <c r="V88" s="21">
        <f>MCG!C87</f>
        <v>16</v>
      </c>
      <c r="W88" s="20" t="str">
        <f t="shared" si="5"/>
        <v>Jumlah Penduduk Perempuan Lebih Banyak Daripada Jumlah Penduduk Laki-laki</v>
      </c>
    </row>
    <row r="89" spans="2:23" x14ac:dyDescent="0.25">
      <c r="B89" s="40"/>
      <c r="C89" s="40"/>
      <c r="D89" s="40"/>
      <c r="E89" s="40"/>
      <c r="F89" s="41"/>
      <c r="U89" s="20">
        <v>84</v>
      </c>
      <c r="V89" s="21">
        <f>MCG!C88</f>
        <v>32</v>
      </c>
      <c r="W89" s="20" t="str">
        <f t="shared" si="5"/>
        <v>Jumlah Penduduk Perempuan Lebih Banyak Daripada Jumlah Penduduk Laki-laki</v>
      </c>
    </row>
    <row r="90" spans="2:23" x14ac:dyDescent="0.25">
      <c r="B90" s="40"/>
      <c r="C90" s="40"/>
      <c r="D90" s="40"/>
      <c r="E90" s="40"/>
      <c r="F90" s="41"/>
      <c r="U90" s="20">
        <v>85</v>
      </c>
      <c r="V90" s="21">
        <f>MCG!C89</f>
        <v>64</v>
      </c>
      <c r="W90" s="20" t="str">
        <f t="shared" si="5"/>
        <v>Jumlah Penduduk Laki Laki Lebih Banyak Dari Pada Jumlah Penduduk Perempuan</v>
      </c>
    </row>
    <row r="91" spans="2:23" x14ac:dyDescent="0.25">
      <c r="B91" s="40"/>
      <c r="C91" s="40"/>
      <c r="D91" s="40"/>
      <c r="E91" s="40"/>
      <c r="F91" s="41"/>
      <c r="U91" s="20">
        <v>86</v>
      </c>
      <c r="V91" s="21">
        <f>MCG!C90</f>
        <v>27</v>
      </c>
      <c r="W91" s="20" t="str">
        <f t="shared" si="5"/>
        <v>Jumlah Penduduk Perempuan Lebih Banyak Daripada Jumlah Penduduk Laki-laki</v>
      </c>
    </row>
    <row r="92" spans="2:23" x14ac:dyDescent="0.25">
      <c r="B92" s="40"/>
      <c r="C92" s="40"/>
      <c r="D92" s="40"/>
      <c r="E92" s="40"/>
      <c r="F92" s="41"/>
      <c r="U92" s="20">
        <v>87</v>
      </c>
      <c r="V92" s="21">
        <f>MCG!C91</f>
        <v>54</v>
      </c>
      <c r="W92" s="20" t="str">
        <f t="shared" si="5"/>
        <v>Jumlah Penduduk Laki Laki Lebih Banyak Dari Pada Jumlah Penduduk Perempuan</v>
      </c>
    </row>
    <row r="93" spans="2:23" x14ac:dyDescent="0.25">
      <c r="B93" s="40"/>
      <c r="C93" s="40"/>
      <c r="D93" s="40"/>
      <c r="E93" s="40"/>
      <c r="F93" s="41"/>
      <c r="U93" s="20">
        <v>88</v>
      </c>
      <c r="V93" s="21">
        <f>MCG!C92</f>
        <v>7</v>
      </c>
      <c r="W93" s="20" t="str">
        <f t="shared" si="5"/>
        <v>Jumlah Penduduk Perempuan Lebih Banyak Daripada Jumlah Penduduk Laki-laki</v>
      </c>
    </row>
    <row r="94" spans="2:23" x14ac:dyDescent="0.25">
      <c r="B94" s="40"/>
      <c r="C94" s="40"/>
      <c r="D94" s="40"/>
      <c r="E94" s="40"/>
      <c r="F94" s="41"/>
      <c r="U94" s="20">
        <v>89</v>
      </c>
      <c r="V94" s="21">
        <f>MCG!C93</f>
        <v>14</v>
      </c>
      <c r="W94" s="20" t="str">
        <f t="shared" si="5"/>
        <v>Jumlah Penduduk Perempuan Lebih Banyak Daripada Jumlah Penduduk Laki-laki</v>
      </c>
    </row>
    <row r="95" spans="2:23" x14ac:dyDescent="0.25">
      <c r="B95" s="40"/>
      <c r="C95" s="40"/>
      <c r="D95" s="40"/>
      <c r="E95" s="40"/>
      <c r="F95" s="41"/>
      <c r="U95" s="20">
        <v>90</v>
      </c>
      <c r="V95" s="21">
        <f>MCG!C94</f>
        <v>28</v>
      </c>
      <c r="W95" s="20" t="str">
        <f t="shared" si="5"/>
        <v>Jumlah Penduduk Perempuan Lebih Banyak Daripada Jumlah Penduduk Laki-laki</v>
      </c>
    </row>
    <row r="96" spans="2:23" x14ac:dyDescent="0.25">
      <c r="B96" s="40"/>
      <c r="C96" s="40"/>
      <c r="D96" s="40"/>
      <c r="E96" s="40"/>
      <c r="F96" s="41"/>
      <c r="U96" s="20">
        <v>91</v>
      </c>
      <c r="V96" s="21">
        <f>MCG!C95</f>
        <v>56</v>
      </c>
      <c r="W96" s="20" t="str">
        <f t="shared" si="5"/>
        <v>Jumlah Penduduk Laki Laki Lebih Banyak Dari Pada Jumlah Penduduk Perempuan</v>
      </c>
    </row>
    <row r="97" spans="2:23" x14ac:dyDescent="0.25">
      <c r="B97" s="40"/>
      <c r="C97" s="40"/>
      <c r="D97" s="40"/>
      <c r="E97" s="40"/>
      <c r="F97" s="41"/>
      <c r="U97" s="20">
        <v>92</v>
      </c>
      <c r="V97" s="21">
        <f>MCG!C96</f>
        <v>11</v>
      </c>
      <c r="W97" s="20" t="str">
        <f t="shared" si="5"/>
        <v>Jumlah Penduduk Perempuan Lebih Banyak Daripada Jumlah Penduduk Laki-laki</v>
      </c>
    </row>
    <row r="98" spans="2:23" x14ac:dyDescent="0.25">
      <c r="B98" s="40"/>
      <c r="C98" s="40"/>
      <c r="D98" s="40"/>
      <c r="E98" s="40"/>
      <c r="F98" s="41"/>
      <c r="U98" s="20">
        <v>93</v>
      </c>
      <c r="V98" s="21">
        <f>MCG!C97</f>
        <v>22</v>
      </c>
      <c r="W98" s="20" t="str">
        <f t="shared" si="5"/>
        <v>Jumlah Penduduk Perempuan Lebih Banyak Daripada Jumlah Penduduk Laki-laki</v>
      </c>
    </row>
    <row r="99" spans="2:23" x14ac:dyDescent="0.25">
      <c r="B99" s="40"/>
      <c r="C99" s="40"/>
      <c r="D99" s="40"/>
      <c r="E99" s="40"/>
      <c r="F99" s="41"/>
      <c r="U99" s="20">
        <v>94</v>
      </c>
      <c r="V99" s="21">
        <f>MCG!C98</f>
        <v>44</v>
      </c>
      <c r="W99" s="20" t="str">
        <f t="shared" si="5"/>
        <v>Jumlah Penduduk Laki Laki Lebih Banyak Dari Pada Jumlah Penduduk Perempuan</v>
      </c>
    </row>
    <row r="100" spans="2:23" x14ac:dyDescent="0.25">
      <c r="B100" s="40"/>
      <c r="C100" s="40"/>
      <c r="D100" s="40"/>
      <c r="E100" s="40"/>
      <c r="F100" s="41"/>
      <c r="U100" s="20">
        <v>95</v>
      </c>
      <c r="V100" s="21">
        <f>MCG!C99</f>
        <v>88</v>
      </c>
      <c r="W100" s="20" t="str">
        <f t="shared" si="5"/>
        <v>Jumlah Penduduk Laki Laki Lebih Banyak Dari Pada Jumlah Penduduk Perempuan</v>
      </c>
    </row>
    <row r="101" spans="2:23" x14ac:dyDescent="0.25">
      <c r="B101" s="40"/>
      <c r="C101" s="40"/>
      <c r="D101" s="40"/>
      <c r="E101" s="40"/>
      <c r="F101" s="41"/>
      <c r="U101" s="20">
        <v>96</v>
      </c>
      <c r="V101" s="21">
        <f>MCG!C100</f>
        <v>75</v>
      </c>
      <c r="W101" s="20" t="str">
        <f t="shared" si="5"/>
        <v>Jumlah Penduduk Laki Laki Lebih Banyak Dari Pada Jumlah Penduduk Perempuan</v>
      </c>
    </row>
    <row r="102" spans="2:23" x14ac:dyDescent="0.25">
      <c r="B102" s="40"/>
      <c r="C102" s="40"/>
      <c r="D102" s="40"/>
      <c r="E102" s="40"/>
      <c r="F102" s="41"/>
      <c r="U102" s="20">
        <v>97</v>
      </c>
      <c r="V102" s="21">
        <f>MCG!C101</f>
        <v>49</v>
      </c>
      <c r="W102" s="20" t="str">
        <f t="shared" si="5"/>
        <v>Jumlah Penduduk Laki Laki Lebih Banyak Dari Pada Jumlah Penduduk Perempuan</v>
      </c>
    </row>
    <row r="103" spans="2:23" x14ac:dyDescent="0.25">
      <c r="B103" s="40"/>
      <c r="C103" s="40"/>
      <c r="D103" s="40"/>
      <c r="E103" s="40"/>
      <c r="F103" s="41"/>
      <c r="U103" s="20">
        <v>98</v>
      </c>
      <c r="V103" s="21">
        <f>MCG!C102</f>
        <v>98</v>
      </c>
      <c r="W103" s="20" t="str">
        <f t="shared" si="5"/>
        <v>Jumlah Penduduk Laki Laki Lebih Banyak Dari Pada Jumlah Penduduk Perempuan</v>
      </c>
    </row>
    <row r="104" spans="2:23" x14ac:dyDescent="0.25">
      <c r="B104" s="40"/>
      <c r="C104" s="40"/>
      <c r="D104" s="40"/>
      <c r="E104" s="40"/>
      <c r="F104" s="41"/>
      <c r="U104" s="20">
        <v>99</v>
      </c>
      <c r="V104" s="21">
        <f>MCG!C103</f>
        <v>95</v>
      </c>
      <c r="W104" s="20" t="str">
        <f t="shared" si="5"/>
        <v>Jumlah Penduduk Laki Laki Lebih Banyak Dari Pada Jumlah Penduduk Perempuan</v>
      </c>
    </row>
    <row r="105" spans="2:23" x14ac:dyDescent="0.25">
      <c r="B105" s="40"/>
      <c r="C105" s="40"/>
      <c r="D105" s="40"/>
      <c r="E105" s="40"/>
      <c r="F105" s="41"/>
      <c r="U105" s="20">
        <v>100</v>
      </c>
      <c r="V105" s="21">
        <f>MCG!C104</f>
        <v>89</v>
      </c>
      <c r="W105" s="20" t="str">
        <f t="shared" si="5"/>
        <v>Jumlah Penduduk Laki Laki Lebih Banyak Dari Pada Jumlah Penduduk Perempuan</v>
      </c>
    </row>
    <row r="106" spans="2:23" x14ac:dyDescent="0.25">
      <c r="B106" s="40"/>
      <c r="C106" s="40"/>
      <c r="D106" s="40"/>
      <c r="E106" s="40"/>
      <c r="F106" s="41"/>
    </row>
    <row r="107" spans="2:23" x14ac:dyDescent="0.25">
      <c r="B107" s="40"/>
      <c r="C107" s="40"/>
      <c r="D107" s="40"/>
      <c r="E107" s="40"/>
      <c r="F107" s="41"/>
    </row>
    <row r="108" spans="2:23" x14ac:dyDescent="0.25">
      <c r="B108" s="40"/>
      <c r="C108" s="40"/>
      <c r="D108" s="40"/>
      <c r="E108" s="40"/>
      <c r="F108" s="41"/>
    </row>
    <row r="109" spans="2:23" x14ac:dyDescent="0.25">
      <c r="B109" s="40"/>
      <c r="C109" s="40"/>
      <c r="D109" s="40"/>
      <c r="E109" s="40"/>
      <c r="F109" s="41"/>
    </row>
    <row r="110" spans="2:23" x14ac:dyDescent="0.25">
      <c r="B110" s="40"/>
      <c r="C110" s="40"/>
      <c r="D110" s="40"/>
      <c r="E110" s="40"/>
      <c r="F110" s="41"/>
    </row>
    <row r="111" spans="2:23" x14ac:dyDescent="0.25">
      <c r="B111" s="40"/>
      <c r="C111" s="40"/>
      <c r="D111" s="40"/>
      <c r="E111" s="40"/>
      <c r="F111" s="41"/>
    </row>
    <row r="112" spans="2:23" x14ac:dyDescent="0.25">
      <c r="B112" s="40"/>
      <c r="C112" s="40"/>
      <c r="D112" s="40"/>
      <c r="E112" s="40"/>
      <c r="F112" s="41"/>
    </row>
    <row r="113" spans="2:6" x14ac:dyDescent="0.25">
      <c r="B113" s="40"/>
      <c r="C113" s="40"/>
      <c r="D113" s="40"/>
      <c r="E113" s="40"/>
      <c r="F113" s="41"/>
    </row>
    <row r="114" spans="2:6" x14ac:dyDescent="0.25">
      <c r="B114" s="40"/>
      <c r="C114" s="40"/>
      <c r="D114" s="40"/>
      <c r="E114" s="40"/>
      <c r="F114" s="41"/>
    </row>
    <row r="115" spans="2:6" x14ac:dyDescent="0.25">
      <c r="B115" s="40"/>
      <c r="C115" s="40"/>
      <c r="D115" s="40"/>
      <c r="E115" s="40"/>
      <c r="F115" s="41"/>
    </row>
    <row r="116" spans="2:6" x14ac:dyDescent="0.25">
      <c r="B116" s="40"/>
      <c r="C116" s="40"/>
      <c r="D116" s="40"/>
      <c r="E116" s="40"/>
      <c r="F116" s="41"/>
    </row>
    <row r="117" spans="2:6" x14ac:dyDescent="0.25">
      <c r="B117" s="40"/>
      <c r="C117" s="40"/>
      <c r="D117" s="40"/>
      <c r="E117" s="40"/>
      <c r="F117" s="41"/>
    </row>
    <row r="118" spans="2:6" x14ac:dyDescent="0.25">
      <c r="B118" s="40"/>
      <c r="C118" s="40"/>
      <c r="D118" s="40"/>
      <c r="E118" s="40"/>
      <c r="F118" s="41"/>
    </row>
    <row r="119" spans="2:6" x14ac:dyDescent="0.25">
      <c r="B119" s="40"/>
      <c r="C119" s="40"/>
      <c r="D119" s="40"/>
      <c r="E119" s="40"/>
      <c r="F119" s="41"/>
    </row>
    <row r="120" spans="2:6" x14ac:dyDescent="0.25">
      <c r="B120" s="40"/>
      <c r="C120" s="40"/>
      <c r="D120" s="40"/>
      <c r="E120" s="40"/>
      <c r="F120" s="41"/>
    </row>
    <row r="121" spans="2:6" x14ac:dyDescent="0.25">
      <c r="B121" s="40"/>
      <c r="C121" s="40"/>
      <c r="D121" s="40"/>
      <c r="E121" s="40"/>
      <c r="F121" s="41"/>
    </row>
    <row r="122" spans="2:6" x14ac:dyDescent="0.25">
      <c r="B122" s="40"/>
      <c r="C122" s="40"/>
      <c r="D122" s="40"/>
      <c r="E122" s="40"/>
      <c r="F122" s="41"/>
    </row>
    <row r="123" spans="2:6" x14ac:dyDescent="0.25">
      <c r="B123" s="40"/>
      <c r="C123" s="40"/>
      <c r="D123" s="40"/>
      <c r="E123" s="40"/>
      <c r="F123" s="41"/>
    </row>
    <row r="124" spans="2:6" x14ac:dyDescent="0.25">
      <c r="B124" s="40"/>
      <c r="C124" s="40"/>
      <c r="D124" s="40"/>
      <c r="E124" s="40"/>
      <c r="F124" s="41"/>
    </row>
    <row r="125" spans="2:6" x14ac:dyDescent="0.25">
      <c r="B125" s="40"/>
      <c r="C125" s="40"/>
      <c r="D125" s="40"/>
      <c r="E125" s="40"/>
      <c r="F125" s="41"/>
    </row>
    <row r="126" spans="2:6" x14ac:dyDescent="0.25">
      <c r="B126" s="40"/>
      <c r="C126" s="40"/>
      <c r="D126" s="40"/>
      <c r="E126" s="40"/>
      <c r="F126" s="41"/>
    </row>
    <row r="127" spans="2:6" x14ac:dyDescent="0.25">
      <c r="B127" s="40"/>
      <c r="C127" s="40"/>
      <c r="D127" s="40"/>
      <c r="E127" s="40"/>
      <c r="F127" s="41"/>
    </row>
    <row r="128" spans="2:6" x14ac:dyDescent="0.25">
      <c r="B128" s="40"/>
      <c r="C128" s="40"/>
      <c r="D128" s="40"/>
      <c r="E128" s="40"/>
      <c r="F128" s="41"/>
    </row>
    <row r="129" spans="2:6" x14ac:dyDescent="0.25">
      <c r="B129" s="40"/>
      <c r="C129" s="40"/>
      <c r="D129" s="40"/>
      <c r="E129" s="40"/>
      <c r="F129" s="41"/>
    </row>
    <row r="130" spans="2:6" x14ac:dyDescent="0.25">
      <c r="B130" s="40"/>
      <c r="C130" s="40"/>
      <c r="D130" s="40"/>
      <c r="E130" s="40"/>
      <c r="F130" s="41"/>
    </row>
    <row r="131" spans="2:6" x14ac:dyDescent="0.25">
      <c r="B131" s="40"/>
      <c r="C131" s="40"/>
      <c r="D131" s="40"/>
      <c r="E131" s="40"/>
      <c r="F131" s="41"/>
    </row>
    <row r="132" spans="2:6" x14ac:dyDescent="0.25">
      <c r="B132" s="40"/>
      <c r="C132" s="40"/>
      <c r="D132" s="40"/>
      <c r="E132" s="40"/>
      <c r="F132" s="41"/>
    </row>
    <row r="133" spans="2:6" x14ac:dyDescent="0.25">
      <c r="B133" s="40"/>
      <c r="C133" s="40"/>
      <c r="D133" s="40"/>
      <c r="E133" s="40"/>
      <c r="F133" s="41"/>
    </row>
    <row r="134" spans="2:6" x14ac:dyDescent="0.25">
      <c r="B134" s="40"/>
      <c r="C134" s="40"/>
      <c r="D134" s="40"/>
      <c r="E134" s="40"/>
      <c r="F134" s="41"/>
    </row>
    <row r="135" spans="2:6" x14ac:dyDescent="0.25">
      <c r="B135" s="40"/>
      <c r="C135" s="40"/>
      <c r="D135" s="40"/>
      <c r="E135" s="40"/>
      <c r="F135" s="41"/>
    </row>
    <row r="136" spans="2:6" x14ac:dyDescent="0.25">
      <c r="B136" s="40"/>
      <c r="C136" s="40"/>
      <c r="D136" s="40"/>
      <c r="E136" s="40"/>
      <c r="F136" s="41"/>
    </row>
    <row r="137" spans="2:6" x14ac:dyDescent="0.25">
      <c r="B137" s="40"/>
      <c r="C137" s="40"/>
      <c r="D137" s="40"/>
      <c r="E137" s="40"/>
      <c r="F137" s="41"/>
    </row>
    <row r="138" spans="2:6" x14ac:dyDescent="0.25">
      <c r="B138" s="40"/>
      <c r="C138" s="40"/>
      <c r="D138" s="40"/>
      <c r="E138" s="40"/>
      <c r="F138" s="41"/>
    </row>
    <row r="139" spans="2:6" x14ac:dyDescent="0.25">
      <c r="B139" s="40"/>
      <c r="C139" s="40"/>
      <c r="D139" s="40"/>
      <c r="E139" s="40"/>
      <c r="F139" s="41"/>
    </row>
    <row r="140" spans="2:6" x14ac:dyDescent="0.25">
      <c r="B140" s="40"/>
      <c r="C140" s="40"/>
      <c r="D140" s="40"/>
      <c r="E140" s="40"/>
      <c r="F140" s="41"/>
    </row>
    <row r="141" spans="2:6" x14ac:dyDescent="0.25">
      <c r="B141" s="40"/>
      <c r="C141" s="40"/>
      <c r="D141" s="40"/>
      <c r="E141" s="40"/>
      <c r="F141" s="41"/>
    </row>
    <row r="142" spans="2:6" x14ac:dyDescent="0.25">
      <c r="B142" s="40"/>
      <c r="C142" s="40"/>
      <c r="D142" s="40"/>
      <c r="E142" s="40"/>
      <c r="F142" s="41"/>
    </row>
    <row r="143" spans="2:6" x14ac:dyDescent="0.25">
      <c r="B143" s="40"/>
      <c r="C143" s="40"/>
      <c r="D143" s="40"/>
      <c r="E143" s="40"/>
      <c r="F143" s="41"/>
    </row>
    <row r="144" spans="2:6" x14ac:dyDescent="0.25">
      <c r="B144" s="40"/>
      <c r="C144" s="40"/>
      <c r="D144" s="40"/>
      <c r="E144" s="40"/>
      <c r="F144" s="41"/>
    </row>
    <row r="145" spans="2:6" x14ac:dyDescent="0.25">
      <c r="B145" s="40"/>
      <c r="C145" s="40"/>
      <c r="D145" s="40"/>
      <c r="E145" s="40"/>
      <c r="F145" s="41"/>
    </row>
    <row r="146" spans="2:6" x14ac:dyDescent="0.25">
      <c r="B146" s="40"/>
      <c r="C146" s="40"/>
      <c r="D146" s="40"/>
      <c r="E146" s="40"/>
      <c r="F146" s="41"/>
    </row>
    <row r="147" spans="2:6" x14ac:dyDescent="0.25">
      <c r="B147" s="40"/>
      <c r="C147" s="40"/>
      <c r="D147" s="40"/>
      <c r="E147" s="40"/>
      <c r="F147" s="41"/>
    </row>
    <row r="148" spans="2:6" x14ac:dyDescent="0.25">
      <c r="B148" s="40"/>
      <c r="C148" s="40"/>
      <c r="D148" s="40"/>
      <c r="E148" s="40"/>
      <c r="F148" s="41"/>
    </row>
    <row r="149" spans="2:6" x14ac:dyDescent="0.25">
      <c r="B149" s="40"/>
      <c r="C149" s="40"/>
      <c r="D149" s="40"/>
      <c r="E149" s="40"/>
      <c r="F149" s="41"/>
    </row>
    <row r="150" spans="2:6" x14ac:dyDescent="0.25">
      <c r="B150" s="40"/>
      <c r="C150" s="40"/>
      <c r="D150" s="40"/>
      <c r="E150" s="40"/>
      <c r="F150" s="41"/>
    </row>
    <row r="151" spans="2:6" x14ac:dyDescent="0.25">
      <c r="B151" s="40"/>
      <c r="C151" s="40"/>
      <c r="D151" s="40"/>
      <c r="E151" s="40"/>
      <c r="F151" s="41"/>
    </row>
    <row r="152" spans="2:6" x14ac:dyDescent="0.25">
      <c r="B152" s="40"/>
      <c r="C152" s="40"/>
      <c r="D152" s="40"/>
      <c r="E152" s="40"/>
      <c r="F152" s="41"/>
    </row>
    <row r="153" spans="2:6" x14ac:dyDescent="0.25">
      <c r="B153" s="40"/>
      <c r="C153" s="40"/>
      <c r="D153" s="40"/>
      <c r="E153" s="40"/>
      <c r="F153" s="41"/>
    </row>
    <row r="154" spans="2:6" x14ac:dyDescent="0.25">
      <c r="B154" s="40"/>
      <c r="C154" s="40"/>
      <c r="D154" s="40"/>
      <c r="E154" s="40"/>
      <c r="F154" s="41"/>
    </row>
    <row r="155" spans="2:6" x14ac:dyDescent="0.25">
      <c r="B155" s="40"/>
      <c r="C155" s="40"/>
      <c r="D155" s="40"/>
      <c r="E155" s="40"/>
      <c r="F155" s="41"/>
    </row>
    <row r="156" spans="2:6" x14ac:dyDescent="0.25">
      <c r="B156" s="40"/>
      <c r="C156" s="40"/>
      <c r="D156" s="40"/>
      <c r="E156" s="40"/>
      <c r="F156" s="41"/>
    </row>
    <row r="157" spans="2:6" x14ac:dyDescent="0.25">
      <c r="B157" s="40"/>
      <c r="C157" s="40"/>
      <c r="D157" s="40"/>
      <c r="E157" s="40"/>
      <c r="F157" s="41"/>
    </row>
    <row r="158" spans="2:6" x14ac:dyDescent="0.25">
      <c r="B158" s="40"/>
      <c r="C158" s="40"/>
      <c r="D158" s="40"/>
      <c r="E158" s="40"/>
      <c r="F158" s="41"/>
    </row>
    <row r="159" spans="2:6" x14ac:dyDescent="0.25">
      <c r="B159" s="40"/>
      <c r="C159" s="40"/>
      <c r="D159" s="40"/>
      <c r="E159" s="40"/>
      <c r="F159" s="41"/>
    </row>
    <row r="160" spans="2:6" x14ac:dyDescent="0.25">
      <c r="B160" s="40"/>
      <c r="C160" s="40"/>
      <c r="D160" s="40"/>
      <c r="E160" s="40"/>
      <c r="F160" s="41"/>
    </row>
    <row r="161" spans="2:6" x14ac:dyDescent="0.25">
      <c r="B161" s="40"/>
      <c r="C161" s="40"/>
      <c r="D161" s="40"/>
      <c r="E161" s="40"/>
      <c r="F161" s="41"/>
    </row>
    <row r="162" spans="2:6" x14ac:dyDescent="0.25">
      <c r="B162" s="40"/>
      <c r="C162" s="40"/>
      <c r="D162" s="40"/>
      <c r="E162" s="40"/>
      <c r="F162" s="41"/>
    </row>
  </sheetData>
  <mergeCells count="4">
    <mergeCell ref="B4:D4"/>
    <mergeCell ref="L4:R4"/>
    <mergeCell ref="P5:R5"/>
    <mergeCell ref="U4:W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FB87-FD7C-4FA0-B4BC-4DD3ED54718A}">
  <dimension ref="A1:AZ57"/>
  <sheetViews>
    <sheetView tabSelected="1" zoomScale="64" zoomScaleNormal="55" workbookViewId="0">
      <selection activeCell="AD17" sqref="AD17"/>
    </sheetView>
  </sheetViews>
  <sheetFormatPr defaultRowHeight="15" x14ac:dyDescent="0.25"/>
  <cols>
    <col min="3" max="4" width="31" customWidth="1"/>
    <col min="6" max="6" width="75.7109375" customWidth="1"/>
    <col min="9" max="9" width="13" customWidth="1"/>
    <col min="10" max="11" width="34.7109375" customWidth="1"/>
    <col min="13" max="13" width="80.5703125" customWidth="1"/>
    <col min="16" max="16" width="13.85546875" customWidth="1"/>
    <col min="17" max="17" width="8.42578125" customWidth="1"/>
    <col min="19" max="21" width="7.85546875" customWidth="1"/>
    <col min="22" max="22" width="20.7109375" customWidth="1"/>
    <col min="23" max="23" width="8.7109375" customWidth="1"/>
    <col min="24" max="24" width="12.42578125" customWidth="1"/>
    <col min="25" max="25" width="7.85546875" customWidth="1"/>
    <col min="26" max="28" width="5.85546875" customWidth="1"/>
    <col min="29" max="29" width="10.85546875" customWidth="1"/>
    <col min="30" max="30" width="11.140625" customWidth="1"/>
    <col min="31" max="31" width="19" customWidth="1"/>
    <col min="32" max="32" width="23.28515625" customWidth="1"/>
    <col min="33" max="35" width="7.42578125" customWidth="1"/>
  </cols>
  <sheetData>
    <row r="1" spans="1:52" x14ac:dyDescent="0.25">
      <c r="A1" s="4"/>
      <c r="B1" s="4"/>
      <c r="C1" s="4"/>
      <c r="D1" s="4"/>
      <c r="E1" s="4"/>
      <c r="F1" s="4"/>
    </row>
    <row r="2" spans="1:52" x14ac:dyDescent="0.25">
      <c r="A2" s="4"/>
      <c r="B2" s="4"/>
      <c r="C2" s="4"/>
      <c r="D2" s="4"/>
      <c r="E2" s="4"/>
      <c r="F2" s="4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</row>
    <row r="3" spans="1:52" x14ac:dyDescent="0.25">
      <c r="A3" s="4"/>
      <c r="B3" s="4"/>
      <c r="C3" s="4"/>
      <c r="D3" s="4"/>
      <c r="E3" s="4"/>
      <c r="F3" s="4"/>
      <c r="L3" s="88"/>
      <c r="M3" s="88"/>
      <c r="N3" s="88"/>
      <c r="O3" s="88"/>
      <c r="S3" s="89" t="s">
        <v>38</v>
      </c>
      <c r="T3" s="89"/>
      <c r="U3" s="89"/>
      <c r="V3" s="89"/>
      <c r="AE3" s="43"/>
      <c r="AF3" s="43"/>
      <c r="AG3" s="43"/>
      <c r="AH3" s="43"/>
      <c r="AI3" s="90"/>
      <c r="AJ3" s="90"/>
      <c r="AK3" s="90"/>
      <c r="AL3" s="90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</row>
    <row r="4" spans="1:52" x14ac:dyDescent="0.25">
      <c r="A4" s="4"/>
      <c r="B4" s="79" t="s">
        <v>30</v>
      </c>
      <c r="C4" s="79"/>
      <c r="D4" s="79"/>
      <c r="E4" s="4"/>
      <c r="F4" s="4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71"/>
      <c r="T4" s="72"/>
      <c r="U4" s="72"/>
      <c r="V4" s="72"/>
      <c r="W4" s="43"/>
      <c r="X4" s="43"/>
      <c r="Y4" s="43"/>
      <c r="Z4" s="43"/>
      <c r="AA4" s="43"/>
      <c r="AB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 x14ac:dyDescent="0.25">
      <c r="A5" s="4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H5" s="43"/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  <c r="N5" s="63"/>
      <c r="O5" s="52"/>
      <c r="P5" s="64" t="s">
        <v>31</v>
      </c>
      <c r="Q5" s="65">
        <f>MIN(E6:E57)</f>
        <v>94.46553962559156</v>
      </c>
      <c r="R5" s="43"/>
      <c r="S5" s="85" t="s">
        <v>39</v>
      </c>
      <c r="T5" s="86"/>
      <c r="U5" s="87"/>
      <c r="V5" s="64" t="s">
        <v>7</v>
      </c>
      <c r="W5" s="55"/>
      <c r="X5" s="73" t="s">
        <v>40</v>
      </c>
      <c r="Y5" s="55"/>
      <c r="Z5" s="85" t="s">
        <v>39</v>
      </c>
      <c r="AA5" s="86"/>
      <c r="AB5" s="87"/>
      <c r="AC5" s="51" t="s">
        <v>11</v>
      </c>
      <c r="AD5" s="51" t="s">
        <v>7</v>
      </c>
      <c r="AE5" s="51" t="s">
        <v>14</v>
      </c>
      <c r="AF5" s="51" t="s">
        <v>15</v>
      </c>
      <c r="AG5" s="85" t="s">
        <v>41</v>
      </c>
      <c r="AH5" s="86"/>
      <c r="AI5" s="87"/>
      <c r="AJ5" s="78"/>
      <c r="AK5" s="78"/>
      <c r="AL5" s="52"/>
      <c r="AM5" s="43"/>
      <c r="AN5" s="54"/>
      <c r="AO5" s="43"/>
      <c r="AP5" s="91"/>
      <c r="AQ5" s="92"/>
      <c r="AR5" s="92"/>
      <c r="AS5" s="55"/>
      <c r="AT5" s="55"/>
      <c r="AU5" s="55"/>
      <c r="AV5" s="55"/>
      <c r="AW5" s="93"/>
      <c r="AX5" s="94"/>
      <c r="AY5" s="94"/>
      <c r="AZ5" s="43"/>
    </row>
    <row r="6" spans="1:52" x14ac:dyDescent="0.25">
      <c r="A6" s="4"/>
      <c r="B6" s="10">
        <v>1971</v>
      </c>
      <c r="C6" s="11">
        <v>59985</v>
      </c>
      <c r="D6" s="11">
        <v>59212</v>
      </c>
      <c r="E6" s="12">
        <f>(C6/D6)*100</f>
        <v>101.30547861919881</v>
      </c>
      <c r="F6" s="13" t="str">
        <f>IF(E6&lt;100,"Jumlah Penduduk Perempuan Lebih Banyak Daripada Jumlah Penduduk Laki-laki",IF(E6=100,"Jumlah Penduduk Laki-Laki Sama Dengan Jumlah Penduduk Perempuan","Jumlah Penduduk Laki Laki Lebih Banyak Dari Pada Jumlah Penduduk Perempuan" ))</f>
        <v>Jumlah Penduduk Laki Laki Lebih Banyak Dari Pada Jumlah Penduduk Perempuan</v>
      </c>
      <c r="H6" s="43"/>
      <c r="I6" s="10">
        <v>2020</v>
      </c>
      <c r="J6" s="11">
        <v>135337</v>
      </c>
      <c r="K6" s="11">
        <v>143266</v>
      </c>
      <c r="L6" s="12">
        <f t="shared" ref="L6:L37" si="0">(J6/K6)*100</f>
        <v>94.46553962559156</v>
      </c>
      <c r="M6" s="13" t="str">
        <f t="shared" ref="M6:M37" si="1">IF(L6&lt;100,"Jumlah Penduduk Perempuan Lebih Banyak Daripada Jumlah Penduduk Laki-laki",IF(L6=100,"Jumlah Penduduk Laki-Laki Sama Dengan Jumlah Penduduk Perempuan","Jumlah Penduduk Laki Laki Lebih Banyak Dari Pada Jumlah Penduduk Perempuan" ))</f>
        <v>Jumlah Penduduk Perempuan Lebih Banyak Daripada Jumlah Penduduk Laki-laki</v>
      </c>
      <c r="N6" s="56"/>
      <c r="O6" s="53"/>
      <c r="P6" s="64" t="s">
        <v>32</v>
      </c>
      <c r="Q6" s="65">
        <f>MAX(E6:E57)</f>
        <v>102.95162022734547</v>
      </c>
      <c r="R6" s="43"/>
      <c r="S6" s="67">
        <f>Q10</f>
        <v>93.46553962559156</v>
      </c>
      <c r="T6" s="47" t="s">
        <v>16</v>
      </c>
      <c r="U6" s="68">
        <f t="shared" ref="U6:U12" si="2">S6+1</f>
        <v>94.46553962559156</v>
      </c>
      <c r="V6" s="65">
        <f>COUNTIF(L6:L57, S6) + COUNTIF(L6:L57, U6)</f>
        <v>1</v>
      </c>
      <c r="W6" s="60"/>
      <c r="X6" s="74">
        <f>MEDIAN(S6,U6)</f>
        <v>93.96553962559156</v>
      </c>
      <c r="Y6" s="60"/>
      <c r="Z6" s="67">
        <f>S6</f>
        <v>93.46553962559156</v>
      </c>
      <c r="AA6" s="47" t="s">
        <v>16</v>
      </c>
      <c r="AB6" s="68">
        <f t="shared" ref="AB6:AB12" si="3">Z6+1</f>
        <v>94.46553962559156</v>
      </c>
      <c r="AC6" s="44">
        <f t="shared" ref="AC6:AC12" si="4">X6/$X$11</f>
        <v>0.90381428273240594</v>
      </c>
      <c r="AD6" s="45"/>
      <c r="AE6" s="44">
        <f>AC6</f>
        <v>0.90381428273240594</v>
      </c>
      <c r="AF6" s="45">
        <f t="shared" ref="AF6:AF12" si="5">AE6*100</f>
        <v>90.381428273240587</v>
      </c>
      <c r="AG6" s="46">
        <v>0</v>
      </c>
      <c r="AH6" s="47" t="s">
        <v>16</v>
      </c>
      <c r="AI6" s="48">
        <f t="shared" ref="AI6:AI11" si="6">AF6-1</f>
        <v>89.381428273240587</v>
      </c>
      <c r="AJ6" s="57"/>
      <c r="AK6" s="56"/>
      <c r="AL6" s="53"/>
      <c r="AM6" s="43"/>
      <c r="AN6" s="58"/>
      <c r="AO6" s="43"/>
      <c r="AP6" s="56"/>
      <c r="AQ6" s="57"/>
      <c r="AR6" s="56"/>
      <c r="AS6" s="59"/>
      <c r="AT6" s="60"/>
      <c r="AU6" s="59"/>
      <c r="AV6" s="60"/>
      <c r="AW6" s="61"/>
      <c r="AX6" s="61"/>
      <c r="AY6" s="60"/>
      <c r="AZ6" s="43"/>
    </row>
    <row r="7" spans="1:52" x14ac:dyDescent="0.25">
      <c r="A7" s="4"/>
      <c r="B7" s="10">
        <v>1972</v>
      </c>
      <c r="C7" s="11">
        <v>61928</v>
      </c>
      <c r="D7" s="11">
        <v>60682</v>
      </c>
      <c r="E7" s="12">
        <f>(C7/D7)*100</f>
        <v>102.05332718104216</v>
      </c>
      <c r="F7" s="13" t="str">
        <f t="shared" ref="F7:F57" si="7">IF(E7&lt;100,"Jumlah Penduduk Perempuan Lebih Banyak Daripada Jumlah Penduduk Laki-laki",IF(E7=100,"Jumlah Penduduk Laki-Laki Sama Dengan Jumlah Penduduk Perempuan","Jumlah Penduduk Laki Laki Lebih Banyak Dari Pada Jumlah Penduduk Perempuan" ))</f>
        <v>Jumlah Penduduk Laki Laki Lebih Banyak Dari Pada Jumlah Penduduk Perempuan</v>
      </c>
      <c r="H7" s="43"/>
      <c r="I7" s="10">
        <v>2000</v>
      </c>
      <c r="J7" s="11">
        <v>100898</v>
      </c>
      <c r="K7" s="11">
        <v>106765</v>
      </c>
      <c r="L7" s="12">
        <f t="shared" si="0"/>
        <v>94.504753430431322</v>
      </c>
      <c r="M7" s="13" t="str">
        <f t="shared" si="1"/>
        <v>Jumlah Penduduk Perempuan Lebih Banyak Daripada Jumlah Penduduk Laki-laki</v>
      </c>
      <c r="N7" s="56"/>
      <c r="O7" s="53"/>
      <c r="P7" s="64" t="s">
        <v>33</v>
      </c>
      <c r="Q7" s="66">
        <f>Q6-Q5</f>
        <v>8.4860806017539119</v>
      </c>
      <c r="R7" s="43"/>
      <c r="S7" s="67">
        <f t="shared" ref="S7:S12" si="8">U6+1</f>
        <v>95.46553962559156</v>
      </c>
      <c r="T7" s="47" t="s">
        <v>16</v>
      </c>
      <c r="U7" s="68">
        <f t="shared" si="2"/>
        <v>96.46553962559156</v>
      </c>
      <c r="V7" s="65"/>
      <c r="W7" s="60"/>
      <c r="X7" s="74">
        <f t="shared" ref="X7:X12" si="9">MEDIAN(S7,U7)</f>
        <v>95.96553962559156</v>
      </c>
      <c r="Y7" s="60"/>
      <c r="Z7" s="67">
        <f t="shared" ref="Z7:Z12" si="10">AB6+1</f>
        <v>95.46553962559156</v>
      </c>
      <c r="AA7" s="47" t="s">
        <v>16</v>
      </c>
      <c r="AB7" s="68">
        <f t="shared" si="3"/>
        <v>96.46553962559156</v>
      </c>
      <c r="AC7" s="44">
        <f t="shared" si="4"/>
        <v>0.92305142618592473</v>
      </c>
      <c r="AD7" s="45"/>
      <c r="AE7" s="44">
        <f t="shared" ref="AE7:AE12" si="11">AE6+AC7</f>
        <v>1.8268657089183307</v>
      </c>
      <c r="AF7" s="45">
        <f t="shared" si="5"/>
        <v>182.68657089183307</v>
      </c>
      <c r="AG7" s="49">
        <f t="shared" ref="AG7:AG12" si="12">AI6+1</f>
        <v>90.381428273240587</v>
      </c>
      <c r="AH7" s="47" t="s">
        <v>16</v>
      </c>
      <c r="AI7" s="48">
        <f t="shared" si="6"/>
        <v>181.68657089183307</v>
      </c>
      <c r="AJ7" s="57"/>
      <c r="AK7" s="56"/>
      <c r="AL7" s="53"/>
      <c r="AM7" s="43"/>
      <c r="AN7" s="58"/>
      <c r="AO7" s="43"/>
      <c r="AP7" s="56"/>
      <c r="AQ7" s="57"/>
      <c r="AR7" s="56"/>
      <c r="AS7" s="59"/>
      <c r="AT7" s="60"/>
      <c r="AU7" s="59"/>
      <c r="AV7" s="60"/>
      <c r="AW7" s="60"/>
      <c r="AX7" s="61"/>
      <c r="AY7" s="60"/>
      <c r="AZ7" s="43"/>
    </row>
    <row r="8" spans="1:52" x14ac:dyDescent="0.25">
      <c r="A8" s="4"/>
      <c r="B8" s="10">
        <v>1973</v>
      </c>
      <c r="C8" s="11">
        <v>63328</v>
      </c>
      <c r="D8" s="11">
        <v>62782</v>
      </c>
      <c r="E8" s="12">
        <f t="shared" ref="E8:E57" si="13">(C8/D8)*100</f>
        <v>100.86967602178969</v>
      </c>
      <c r="F8" s="13" t="str">
        <f t="shared" si="7"/>
        <v>Jumlah Penduduk Laki Laki Lebih Banyak Dari Pada Jumlah Penduduk Perempuan</v>
      </c>
      <c r="H8" s="43"/>
      <c r="I8" s="10">
        <v>2001</v>
      </c>
      <c r="J8" s="11">
        <v>103309</v>
      </c>
      <c r="K8" s="11">
        <v>108055</v>
      </c>
      <c r="L8" s="12">
        <f t="shared" si="0"/>
        <v>95.607792327981116</v>
      </c>
      <c r="M8" s="13" t="str">
        <f t="shared" si="1"/>
        <v>Jumlah Penduduk Perempuan Lebih Banyak Daripada Jumlah Penduduk Laki-laki</v>
      </c>
      <c r="N8" s="56"/>
      <c r="O8" s="62"/>
      <c r="P8" s="64" t="s">
        <v>34</v>
      </c>
      <c r="Q8" s="66">
        <v>7</v>
      </c>
      <c r="R8" s="43"/>
      <c r="S8" s="67">
        <f t="shared" si="8"/>
        <v>97.46553962559156</v>
      </c>
      <c r="T8" s="47" t="s">
        <v>16</v>
      </c>
      <c r="U8" s="68">
        <f t="shared" si="2"/>
        <v>98.46553962559156</v>
      </c>
      <c r="V8" s="65"/>
      <c r="W8" s="60"/>
      <c r="X8" s="74">
        <f t="shared" si="9"/>
        <v>97.96553962559156</v>
      </c>
      <c r="Y8" s="60"/>
      <c r="Z8" s="67">
        <f t="shared" si="10"/>
        <v>97.46553962559156</v>
      </c>
      <c r="AA8" s="47" t="s">
        <v>16</v>
      </c>
      <c r="AB8" s="68">
        <f t="shared" si="3"/>
        <v>98.46553962559156</v>
      </c>
      <c r="AC8" s="44">
        <f t="shared" si="4"/>
        <v>0.94228856963944352</v>
      </c>
      <c r="AD8" s="45"/>
      <c r="AE8" s="44">
        <f t="shared" si="11"/>
        <v>2.7691542785577741</v>
      </c>
      <c r="AF8" s="45">
        <f t="shared" si="5"/>
        <v>276.91542785577741</v>
      </c>
      <c r="AG8" s="49">
        <f t="shared" si="12"/>
        <v>182.68657089183307</v>
      </c>
      <c r="AH8" s="47" t="s">
        <v>16</v>
      </c>
      <c r="AI8" s="48">
        <f t="shared" si="6"/>
        <v>275.91542785577741</v>
      </c>
      <c r="AJ8" s="57"/>
      <c r="AK8" s="56"/>
      <c r="AL8" s="62"/>
      <c r="AM8" s="43"/>
      <c r="AN8" s="58"/>
      <c r="AO8" s="43"/>
      <c r="AP8" s="56"/>
      <c r="AQ8" s="57"/>
      <c r="AR8" s="56"/>
      <c r="AS8" s="59"/>
      <c r="AT8" s="60"/>
      <c r="AU8" s="59"/>
      <c r="AV8" s="60"/>
      <c r="AW8" s="60"/>
      <c r="AX8" s="61"/>
      <c r="AY8" s="60"/>
      <c r="AZ8" s="43"/>
    </row>
    <row r="9" spans="1:52" x14ac:dyDescent="0.25">
      <c r="A9" s="4"/>
      <c r="B9" s="10">
        <v>1974</v>
      </c>
      <c r="C9" s="11">
        <v>64982</v>
      </c>
      <c r="D9" s="11">
        <v>63458</v>
      </c>
      <c r="E9" s="12">
        <f t="shared" si="13"/>
        <v>102.40158845220462</v>
      </c>
      <c r="F9" s="13" t="str">
        <f t="shared" si="7"/>
        <v>Jumlah Penduduk Laki Laki Lebih Banyak Dari Pada Jumlah Penduduk Perempuan</v>
      </c>
      <c r="H9" s="43"/>
      <c r="I9" s="10">
        <v>1999</v>
      </c>
      <c r="J9" s="11">
        <v>99898</v>
      </c>
      <c r="K9" s="11">
        <v>104201</v>
      </c>
      <c r="L9" s="12">
        <f t="shared" si="0"/>
        <v>95.870481089432928</v>
      </c>
      <c r="M9" s="13" t="str">
        <f t="shared" si="1"/>
        <v>Jumlah Penduduk Perempuan Lebih Banyak Daripada Jumlah Penduduk Laki-laki</v>
      </c>
      <c r="N9" s="56"/>
      <c r="O9" s="62"/>
      <c r="P9" s="64" t="s">
        <v>35</v>
      </c>
      <c r="Q9" s="66">
        <f>ROUND(Q7/Q8,0)</f>
        <v>1</v>
      </c>
      <c r="R9" s="43"/>
      <c r="S9" s="67">
        <f t="shared" si="8"/>
        <v>99.46553962559156</v>
      </c>
      <c r="T9" s="47" t="s">
        <v>16</v>
      </c>
      <c r="U9" s="68">
        <f t="shared" si="2"/>
        <v>100.46553962559156</v>
      </c>
      <c r="V9" s="65"/>
      <c r="W9" s="60"/>
      <c r="X9" s="74">
        <f t="shared" si="9"/>
        <v>99.96553962559156</v>
      </c>
      <c r="Y9" s="60"/>
      <c r="Z9" s="67">
        <f t="shared" si="10"/>
        <v>99.46553962559156</v>
      </c>
      <c r="AA9" s="47" t="s">
        <v>16</v>
      </c>
      <c r="AB9" s="68">
        <f t="shared" si="3"/>
        <v>100.46553962559156</v>
      </c>
      <c r="AC9" s="44">
        <f t="shared" si="4"/>
        <v>0.96152571309296231</v>
      </c>
      <c r="AD9" s="45"/>
      <c r="AE9" s="44">
        <f t="shared" si="11"/>
        <v>3.7306799916507365</v>
      </c>
      <c r="AF9" s="45">
        <f t="shared" si="5"/>
        <v>373.06799916507367</v>
      </c>
      <c r="AG9" s="49">
        <f t="shared" si="12"/>
        <v>276.91542785577741</v>
      </c>
      <c r="AH9" s="47" t="s">
        <v>16</v>
      </c>
      <c r="AI9" s="48">
        <f t="shared" si="6"/>
        <v>372.06799916507367</v>
      </c>
      <c r="AJ9" s="57"/>
      <c r="AK9" s="56"/>
      <c r="AL9" s="62"/>
      <c r="AM9" s="43"/>
      <c r="AN9" s="58"/>
      <c r="AO9" s="43"/>
      <c r="AP9" s="56"/>
      <c r="AQ9" s="57"/>
      <c r="AR9" s="56"/>
      <c r="AS9" s="59"/>
      <c r="AT9" s="60"/>
      <c r="AU9" s="59"/>
      <c r="AV9" s="60"/>
      <c r="AW9" s="60"/>
      <c r="AX9" s="61"/>
      <c r="AY9" s="60"/>
      <c r="AZ9" s="43"/>
    </row>
    <row r="10" spans="1:52" x14ac:dyDescent="0.25">
      <c r="A10" s="4"/>
      <c r="B10" s="10">
        <v>1975</v>
      </c>
      <c r="C10" s="11">
        <v>66152</v>
      </c>
      <c r="D10" s="11">
        <v>65659</v>
      </c>
      <c r="E10" s="12">
        <f t="shared" si="13"/>
        <v>100.75084908390319</v>
      </c>
      <c r="F10" s="13" t="str">
        <f t="shared" si="7"/>
        <v>Jumlah Penduduk Laki Laki Lebih Banyak Dari Pada Jumlah Penduduk Perempuan</v>
      </c>
      <c r="H10" s="43"/>
      <c r="I10" s="10">
        <v>2002</v>
      </c>
      <c r="J10" s="11">
        <v>105496</v>
      </c>
      <c r="K10" s="11">
        <v>109453</v>
      </c>
      <c r="L10" s="12">
        <f t="shared" si="0"/>
        <v>96.384749618557748</v>
      </c>
      <c r="M10" s="13" t="str">
        <f t="shared" si="1"/>
        <v>Jumlah Penduduk Perempuan Lebih Banyak Daripada Jumlah Penduduk Laki-laki</v>
      </c>
      <c r="N10" s="56"/>
      <c r="O10" s="62"/>
      <c r="P10" s="64" t="s">
        <v>36</v>
      </c>
      <c r="Q10" s="65">
        <f>Q5-1</f>
        <v>93.46553962559156</v>
      </c>
      <c r="R10" s="43"/>
      <c r="S10" s="67">
        <f t="shared" si="8"/>
        <v>101.46553962559156</v>
      </c>
      <c r="T10" s="47" t="s">
        <v>16</v>
      </c>
      <c r="U10" s="68">
        <f t="shared" si="2"/>
        <v>102.46553962559156</v>
      </c>
      <c r="V10" s="65"/>
      <c r="W10" s="60"/>
      <c r="X10" s="74">
        <f t="shared" si="9"/>
        <v>101.96553962559156</v>
      </c>
      <c r="Y10" s="60"/>
      <c r="Z10" s="67">
        <f t="shared" si="10"/>
        <v>101.46553962559156</v>
      </c>
      <c r="AA10" s="47" t="s">
        <v>16</v>
      </c>
      <c r="AB10" s="68">
        <f t="shared" si="3"/>
        <v>102.46553962559156</v>
      </c>
      <c r="AC10" s="44">
        <f t="shared" si="4"/>
        <v>0.98076285654648121</v>
      </c>
      <c r="AD10" s="45"/>
      <c r="AE10" s="44">
        <f t="shared" si="11"/>
        <v>4.7114428481972173</v>
      </c>
      <c r="AF10" s="45">
        <f t="shared" si="5"/>
        <v>471.14428481972175</v>
      </c>
      <c r="AG10" s="49">
        <f t="shared" si="12"/>
        <v>373.06799916507367</v>
      </c>
      <c r="AH10" s="47" t="s">
        <v>16</v>
      </c>
      <c r="AI10" s="48">
        <f t="shared" si="6"/>
        <v>470.14428481972175</v>
      </c>
      <c r="AJ10" s="57"/>
      <c r="AK10" s="56"/>
      <c r="AL10" s="62"/>
      <c r="AM10" s="43"/>
      <c r="AN10" s="58"/>
      <c r="AO10" s="43"/>
      <c r="AP10" s="56"/>
      <c r="AQ10" s="57"/>
      <c r="AR10" s="56"/>
      <c r="AS10" s="59"/>
      <c r="AT10" s="60"/>
      <c r="AU10" s="59"/>
      <c r="AV10" s="60"/>
      <c r="AW10" s="60"/>
      <c r="AX10" s="61"/>
      <c r="AY10" s="60"/>
      <c r="AZ10" s="43"/>
    </row>
    <row r="11" spans="1:52" x14ac:dyDescent="0.25">
      <c r="A11" s="4"/>
      <c r="B11" s="10">
        <v>1976</v>
      </c>
      <c r="C11" s="11">
        <v>69012</v>
      </c>
      <c r="D11" s="11">
        <v>68531</v>
      </c>
      <c r="E11" s="12">
        <f t="shared" si="13"/>
        <v>100.70187214545243</v>
      </c>
      <c r="F11" s="13" t="str">
        <f t="shared" si="7"/>
        <v>Jumlah Penduduk Laki Laki Lebih Banyak Dari Pada Jumlah Penduduk Perempuan</v>
      </c>
      <c r="H11" s="43"/>
      <c r="I11" s="10">
        <v>2007</v>
      </c>
      <c r="J11" s="11">
        <v>111502</v>
      </c>
      <c r="K11" s="11">
        <v>115481</v>
      </c>
      <c r="L11" s="12">
        <f t="shared" si="0"/>
        <v>96.55441154822006</v>
      </c>
      <c r="M11" s="13" t="str">
        <f t="shared" si="1"/>
        <v>Jumlah Penduduk Perempuan Lebih Banyak Daripada Jumlah Penduduk Laki-laki</v>
      </c>
      <c r="N11" s="56"/>
      <c r="O11" s="62"/>
      <c r="P11" s="43"/>
      <c r="Q11" s="58"/>
      <c r="R11" s="43"/>
      <c r="S11" s="67">
        <f t="shared" si="8"/>
        <v>103.46553962559156</v>
      </c>
      <c r="T11" s="47" t="s">
        <v>16</v>
      </c>
      <c r="U11" s="68">
        <f t="shared" si="2"/>
        <v>104.46553962559156</v>
      </c>
      <c r="V11" s="65"/>
      <c r="W11" s="60"/>
      <c r="X11" s="74">
        <f t="shared" si="9"/>
        <v>103.96553962559156</v>
      </c>
      <c r="Y11" s="60"/>
      <c r="Z11" s="67">
        <f t="shared" si="10"/>
        <v>103.46553962559156</v>
      </c>
      <c r="AA11" s="47" t="s">
        <v>16</v>
      </c>
      <c r="AB11" s="68">
        <f t="shared" si="3"/>
        <v>104.46553962559156</v>
      </c>
      <c r="AC11" s="44">
        <f t="shared" si="4"/>
        <v>1</v>
      </c>
      <c r="AD11" s="45"/>
      <c r="AE11" s="44">
        <f t="shared" si="11"/>
        <v>5.7114428481972173</v>
      </c>
      <c r="AF11" s="45">
        <f t="shared" si="5"/>
        <v>571.14428481972175</v>
      </c>
      <c r="AG11" s="49">
        <f t="shared" si="12"/>
        <v>471.14428481972175</v>
      </c>
      <c r="AH11" s="47" t="s">
        <v>16</v>
      </c>
      <c r="AI11" s="48">
        <f t="shared" si="6"/>
        <v>570.14428481972175</v>
      </c>
      <c r="AJ11" s="57"/>
      <c r="AK11" s="56"/>
      <c r="AL11" s="62"/>
      <c r="AM11" s="43"/>
      <c r="AN11" s="58"/>
      <c r="AO11" s="43"/>
      <c r="AP11" s="56"/>
      <c r="AQ11" s="57"/>
      <c r="AR11" s="56"/>
      <c r="AS11" s="59"/>
      <c r="AT11" s="60"/>
      <c r="AU11" s="59"/>
      <c r="AV11" s="60"/>
      <c r="AW11" s="60"/>
      <c r="AX11" s="61"/>
      <c r="AY11" s="60"/>
      <c r="AZ11" s="43"/>
    </row>
    <row r="12" spans="1:52" x14ac:dyDescent="0.25">
      <c r="A12" s="4"/>
      <c r="B12" s="10">
        <v>1977</v>
      </c>
      <c r="C12" s="11">
        <v>70989</v>
      </c>
      <c r="D12" s="11">
        <v>69995</v>
      </c>
      <c r="E12" s="12">
        <f t="shared" si="13"/>
        <v>101.42010143581683</v>
      </c>
      <c r="F12" s="13" t="str">
        <f t="shared" si="7"/>
        <v>Jumlah Penduduk Laki Laki Lebih Banyak Dari Pada Jumlah Penduduk Perempuan</v>
      </c>
      <c r="H12" s="43"/>
      <c r="I12" s="10">
        <v>2004</v>
      </c>
      <c r="J12" s="11">
        <v>108749</v>
      </c>
      <c r="K12" s="11">
        <v>111945</v>
      </c>
      <c r="L12" s="12">
        <f t="shared" si="0"/>
        <v>97.145026575550503</v>
      </c>
      <c r="M12" s="13" t="str">
        <f t="shared" si="1"/>
        <v>Jumlah Penduduk Perempuan Lebih Banyak Daripada Jumlah Penduduk Laki-laki</v>
      </c>
      <c r="N12" s="56"/>
      <c r="O12" s="62"/>
      <c r="P12" s="43"/>
      <c r="Q12" s="58"/>
      <c r="R12" s="43"/>
      <c r="S12" s="67">
        <f t="shared" si="8"/>
        <v>105.46553962559156</v>
      </c>
      <c r="T12" s="70" t="s">
        <v>16</v>
      </c>
      <c r="U12" s="68">
        <f t="shared" si="2"/>
        <v>106.46553962559156</v>
      </c>
      <c r="V12" s="65"/>
      <c r="W12" s="60"/>
      <c r="X12" s="74">
        <f t="shared" si="9"/>
        <v>105.96553962559156</v>
      </c>
      <c r="Y12" s="60"/>
      <c r="Z12" s="75">
        <f t="shared" si="10"/>
        <v>105.46553962559156</v>
      </c>
      <c r="AA12" s="76" t="s">
        <v>16</v>
      </c>
      <c r="AB12" s="77">
        <f t="shared" si="3"/>
        <v>106.46553962559156</v>
      </c>
      <c r="AC12" s="44">
        <f t="shared" si="4"/>
        <v>1.0192371434535188</v>
      </c>
      <c r="AD12" s="45"/>
      <c r="AE12" s="44">
        <f t="shared" si="11"/>
        <v>6.730679991650736</v>
      </c>
      <c r="AF12" s="45">
        <f t="shared" si="5"/>
        <v>673.06799916507362</v>
      </c>
      <c r="AG12" s="49">
        <f t="shared" si="12"/>
        <v>571.14428481972175</v>
      </c>
      <c r="AH12" s="47" t="s">
        <v>16</v>
      </c>
      <c r="AI12" s="50">
        <v>100</v>
      </c>
      <c r="AJ12" s="57"/>
      <c r="AK12" s="56"/>
      <c r="AL12" s="62"/>
      <c r="AM12" s="43"/>
      <c r="AN12" s="58"/>
      <c r="AO12" s="43"/>
      <c r="AP12" s="56"/>
      <c r="AQ12" s="57"/>
      <c r="AR12" s="56"/>
      <c r="AS12" s="59"/>
      <c r="AT12" s="60"/>
      <c r="AU12" s="59"/>
      <c r="AV12" s="60"/>
      <c r="AW12" s="60"/>
      <c r="AX12" s="61"/>
      <c r="AY12" s="61"/>
      <c r="AZ12" s="43"/>
    </row>
    <row r="13" spans="1:52" x14ac:dyDescent="0.25">
      <c r="A13" s="4"/>
      <c r="B13" s="10">
        <v>1978</v>
      </c>
      <c r="C13" s="11">
        <v>72652</v>
      </c>
      <c r="D13" s="11">
        <v>71773</v>
      </c>
      <c r="E13" s="12">
        <f t="shared" si="13"/>
        <v>101.22469452301004</v>
      </c>
      <c r="F13" s="13" t="str">
        <f t="shared" si="7"/>
        <v>Jumlah Penduduk Laki Laki Lebih Banyak Dari Pada Jumlah Penduduk Perempuan</v>
      </c>
      <c r="H13" s="43"/>
      <c r="I13" s="10">
        <v>2003</v>
      </c>
      <c r="J13" s="11">
        <v>107992</v>
      </c>
      <c r="K13" s="11">
        <v>110987</v>
      </c>
      <c r="L13" s="12">
        <f t="shared" si="0"/>
        <v>97.301485759593461</v>
      </c>
      <c r="M13" s="13" t="str">
        <f t="shared" si="1"/>
        <v>Jumlah Penduduk Perempuan Lebih Banyak Daripada Jumlah Penduduk Laki-laki</v>
      </c>
      <c r="N13" s="63"/>
      <c r="O13" s="53"/>
      <c r="P13" s="43"/>
      <c r="Q13" s="43"/>
      <c r="R13" s="43"/>
      <c r="S13" s="85" t="s">
        <v>37</v>
      </c>
      <c r="T13" s="86"/>
      <c r="U13" s="87"/>
      <c r="V13" s="69">
        <f>SUM(V6:V12)</f>
        <v>1</v>
      </c>
      <c r="W13" s="43"/>
      <c r="X13" s="43"/>
      <c r="Y13" s="43"/>
      <c r="Z13" s="43"/>
      <c r="AA13" s="43"/>
      <c r="AB13" s="43"/>
      <c r="AE13" s="43"/>
      <c r="AF13" s="43"/>
      <c r="AG13" s="43"/>
      <c r="AH13" s="43"/>
      <c r="AI13" s="91"/>
      <c r="AJ13" s="92"/>
      <c r="AK13" s="92"/>
      <c r="AL13" s="5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52" x14ac:dyDescent="0.25">
      <c r="A14" s="4"/>
      <c r="B14" s="10">
        <v>1979</v>
      </c>
      <c r="C14" s="11">
        <v>73768</v>
      </c>
      <c r="D14" s="11">
        <v>72565</v>
      </c>
      <c r="E14" s="12">
        <f t="shared" si="13"/>
        <v>101.65782401984427</v>
      </c>
      <c r="F14" s="13" t="str">
        <f t="shared" si="7"/>
        <v>Jumlah Penduduk Laki Laki Lebih Banyak Dari Pada Jumlah Penduduk Perempuan</v>
      </c>
      <c r="I14" s="10">
        <v>2005</v>
      </c>
      <c r="J14" s="11">
        <v>109212</v>
      </c>
      <c r="K14" s="11">
        <v>112004</v>
      </c>
      <c r="L14" s="12">
        <f t="shared" si="0"/>
        <v>97.507231884575546</v>
      </c>
      <c r="M14" s="13" t="str">
        <f t="shared" si="1"/>
        <v>Jumlah Penduduk Perempuan Lebih Banyak Daripada Jumlah Penduduk Laki-laki</v>
      </c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52" x14ac:dyDescent="0.25">
      <c r="A15" s="4"/>
      <c r="B15" s="10">
        <v>1980</v>
      </c>
      <c r="C15" s="11">
        <v>74398</v>
      </c>
      <c r="D15" s="11">
        <v>73600</v>
      </c>
      <c r="E15" s="12">
        <f t="shared" si="13"/>
        <v>101.08423913043478</v>
      </c>
      <c r="F15" s="13" t="str">
        <f t="shared" si="7"/>
        <v>Jumlah Penduduk Laki Laki Lebih Banyak Dari Pada Jumlah Penduduk Perempuan</v>
      </c>
      <c r="I15" s="10">
        <v>2006</v>
      </c>
      <c r="J15" s="11">
        <v>110703</v>
      </c>
      <c r="K15" s="11">
        <v>113054</v>
      </c>
      <c r="L15" s="12">
        <f t="shared" si="0"/>
        <v>97.920462787694376</v>
      </c>
      <c r="M15" s="13" t="str">
        <f t="shared" si="1"/>
        <v>Jumlah Penduduk Perempuan Lebih Banyak Daripada Jumlah Penduduk Laki-laki</v>
      </c>
    </row>
    <row r="16" spans="1:52" x14ac:dyDescent="0.25">
      <c r="A16" s="4"/>
      <c r="B16" s="10">
        <v>1981</v>
      </c>
      <c r="C16" s="11">
        <v>75933</v>
      </c>
      <c r="D16" s="11">
        <v>74667</v>
      </c>
      <c r="E16" s="12">
        <f t="shared" si="13"/>
        <v>101.69552814496363</v>
      </c>
      <c r="F16" s="13" t="str">
        <f t="shared" si="7"/>
        <v>Jumlah Penduduk Laki Laki Lebih Banyak Dari Pada Jumlah Penduduk Perempuan</v>
      </c>
      <c r="I16" s="10">
        <v>2008</v>
      </c>
      <c r="J16" s="11">
        <v>115056</v>
      </c>
      <c r="K16" s="11">
        <v>116968</v>
      </c>
      <c r="L16" s="12">
        <f t="shared" si="0"/>
        <v>98.365364886122691</v>
      </c>
      <c r="M16" s="13" t="str">
        <f t="shared" si="1"/>
        <v>Jumlah Penduduk Perempuan Lebih Banyak Daripada Jumlah Penduduk Laki-laki</v>
      </c>
      <c r="Z16" s="85" t="s">
        <v>39</v>
      </c>
      <c r="AA16" s="86"/>
      <c r="AB16" s="87"/>
      <c r="AC16" s="51" t="s">
        <v>7</v>
      </c>
      <c r="AD16" s="51" t="s">
        <v>11</v>
      </c>
      <c r="AE16" s="51" t="s">
        <v>14</v>
      </c>
    </row>
    <row r="17" spans="1:31" x14ac:dyDescent="0.25">
      <c r="A17" s="4"/>
      <c r="B17" s="10">
        <v>1982</v>
      </c>
      <c r="C17" s="11">
        <v>77500</v>
      </c>
      <c r="D17" s="11">
        <v>76887</v>
      </c>
      <c r="E17" s="12">
        <f t="shared" si="13"/>
        <v>100.79727392146918</v>
      </c>
      <c r="F17" s="13" t="str">
        <f t="shared" si="7"/>
        <v>Jumlah Penduduk Laki Laki Lebih Banyak Dari Pada Jumlah Penduduk Perempuan</v>
      </c>
      <c r="I17" s="10">
        <v>1998</v>
      </c>
      <c r="J17" s="11">
        <v>99569</v>
      </c>
      <c r="K17" s="11">
        <v>101003</v>
      </c>
      <c r="L17" s="12">
        <f t="shared" si="0"/>
        <v>98.580240190885419</v>
      </c>
      <c r="M17" s="13" t="str">
        <f t="shared" si="1"/>
        <v>Jumlah Penduduk Perempuan Lebih Banyak Daripada Jumlah Penduduk Laki-laki</v>
      </c>
      <c r="Z17" s="67">
        <f>Z6</f>
        <v>93.46553962559156</v>
      </c>
      <c r="AA17" s="47" t="s">
        <v>16</v>
      </c>
      <c r="AB17" s="68">
        <f t="shared" ref="AB17:AB23" si="14">Z17+1</f>
        <v>94.46553962559156</v>
      </c>
      <c r="AC17" s="45"/>
      <c r="AD17" s="44">
        <f>AE6</f>
        <v>0.90381428273240594</v>
      </c>
      <c r="AE17" s="45">
        <f t="shared" ref="AE17:AE23" si="15">AD17*100</f>
        <v>90.381428273240587</v>
      </c>
    </row>
    <row r="18" spans="1:31" x14ac:dyDescent="0.25">
      <c r="A18" s="4"/>
      <c r="B18" s="10">
        <v>1983</v>
      </c>
      <c r="C18" s="11">
        <v>79845</v>
      </c>
      <c r="D18" s="11">
        <v>78564</v>
      </c>
      <c r="E18" s="12">
        <f t="shared" si="13"/>
        <v>101.63051779440966</v>
      </c>
      <c r="F18" s="13" t="str">
        <f t="shared" si="7"/>
        <v>Jumlah Penduduk Laki Laki Lebih Banyak Dari Pada Jumlah Penduduk Perempuan</v>
      </c>
      <c r="I18" s="10">
        <v>2010</v>
      </c>
      <c r="J18" s="11">
        <v>118221</v>
      </c>
      <c r="K18" s="11">
        <v>119332</v>
      </c>
      <c r="L18" s="12">
        <f t="shared" si="0"/>
        <v>99.068984010994527</v>
      </c>
      <c r="M18" s="13" t="str">
        <f t="shared" si="1"/>
        <v>Jumlah Penduduk Perempuan Lebih Banyak Daripada Jumlah Penduduk Laki-laki</v>
      </c>
      <c r="Z18" s="67">
        <f t="shared" ref="Z18:Z23" si="16">AB17+1</f>
        <v>95.46553962559156</v>
      </c>
      <c r="AA18" s="47" t="s">
        <v>16</v>
      </c>
      <c r="AB18" s="68">
        <f t="shared" si="14"/>
        <v>96.46553962559156</v>
      </c>
      <c r="AC18" s="45"/>
      <c r="AD18" s="44">
        <f t="shared" ref="AD18:AD23" si="17">AD17+AB18</f>
        <v>97.369353908323973</v>
      </c>
      <c r="AE18" s="45">
        <f t="shared" si="15"/>
        <v>9736.9353908323974</v>
      </c>
    </row>
    <row r="19" spans="1:31" x14ac:dyDescent="0.25">
      <c r="A19" s="4"/>
      <c r="B19" s="10">
        <v>1984</v>
      </c>
      <c r="C19" s="11">
        <v>80693</v>
      </c>
      <c r="D19" s="11">
        <v>79887</v>
      </c>
      <c r="E19" s="12">
        <f t="shared" si="13"/>
        <v>101.00892510671325</v>
      </c>
      <c r="F19" s="13" t="str">
        <f t="shared" si="7"/>
        <v>Jumlah Penduduk Laki Laki Lebih Banyak Dari Pada Jumlah Penduduk Perempuan</v>
      </c>
      <c r="I19" s="10">
        <v>2012</v>
      </c>
      <c r="J19" s="11">
        <v>120999</v>
      </c>
      <c r="K19" s="11">
        <v>122121</v>
      </c>
      <c r="L19" s="12">
        <f t="shared" si="0"/>
        <v>99.081239098926474</v>
      </c>
      <c r="M19" s="13" t="str">
        <f t="shared" si="1"/>
        <v>Jumlah Penduduk Perempuan Lebih Banyak Daripada Jumlah Penduduk Laki-laki</v>
      </c>
      <c r="Z19" s="67">
        <f t="shared" si="16"/>
        <v>97.46553962559156</v>
      </c>
      <c r="AA19" s="47" t="s">
        <v>16</v>
      </c>
      <c r="AB19" s="68">
        <f t="shared" si="14"/>
        <v>98.46553962559156</v>
      </c>
      <c r="AC19" s="45"/>
      <c r="AD19" s="44">
        <f t="shared" si="17"/>
        <v>195.83489353391553</v>
      </c>
      <c r="AE19" s="45">
        <f t="shared" si="15"/>
        <v>19583.489353391553</v>
      </c>
    </row>
    <row r="20" spans="1:31" x14ac:dyDescent="0.25">
      <c r="A20" s="4"/>
      <c r="B20" s="10">
        <v>1985</v>
      </c>
      <c r="C20" s="11">
        <v>82566</v>
      </c>
      <c r="D20" s="11">
        <v>81089</v>
      </c>
      <c r="E20" s="12">
        <f t="shared" si="13"/>
        <v>101.82145543785224</v>
      </c>
      <c r="F20" s="13" t="str">
        <f t="shared" si="7"/>
        <v>Jumlah Penduduk Laki Laki Lebih Banyak Dari Pada Jumlah Penduduk Perempuan</v>
      </c>
      <c r="I20" s="10">
        <v>1997</v>
      </c>
      <c r="J20" s="11">
        <v>98989</v>
      </c>
      <c r="K20" s="11">
        <v>99821</v>
      </c>
      <c r="L20" s="12">
        <f t="shared" si="0"/>
        <v>99.166508049408435</v>
      </c>
      <c r="M20" s="13" t="str">
        <f t="shared" si="1"/>
        <v>Jumlah Penduduk Perempuan Lebih Banyak Daripada Jumlah Penduduk Laki-laki</v>
      </c>
      <c r="Z20" s="67">
        <f t="shared" si="16"/>
        <v>99.46553962559156</v>
      </c>
      <c r="AA20" s="47" t="s">
        <v>16</v>
      </c>
      <c r="AB20" s="68">
        <f t="shared" si="14"/>
        <v>100.46553962559156</v>
      </c>
      <c r="AC20" s="45"/>
      <c r="AD20" s="44">
        <f t="shared" si="17"/>
        <v>296.30043315950707</v>
      </c>
      <c r="AE20" s="45">
        <f t="shared" si="15"/>
        <v>29630.043315950708</v>
      </c>
    </row>
    <row r="21" spans="1:31" x14ac:dyDescent="0.25">
      <c r="A21" s="4"/>
      <c r="B21" s="10">
        <v>1986</v>
      </c>
      <c r="C21" s="11">
        <v>83786</v>
      </c>
      <c r="D21" s="11">
        <v>82580</v>
      </c>
      <c r="E21" s="12">
        <f t="shared" si="13"/>
        <v>101.46040203439088</v>
      </c>
      <c r="F21" s="13" t="str">
        <f t="shared" si="7"/>
        <v>Jumlah Penduduk Laki Laki Lebih Banyak Dari Pada Jumlah Penduduk Perempuan</v>
      </c>
      <c r="I21" s="10">
        <v>2009</v>
      </c>
      <c r="J21" s="11">
        <v>117656</v>
      </c>
      <c r="K21" s="11">
        <v>118547</v>
      </c>
      <c r="L21" s="12">
        <f t="shared" si="0"/>
        <v>99.248399369026629</v>
      </c>
      <c r="M21" s="13" t="str">
        <f t="shared" si="1"/>
        <v>Jumlah Penduduk Perempuan Lebih Banyak Daripada Jumlah Penduduk Laki-laki</v>
      </c>
      <c r="Z21" s="67">
        <f t="shared" si="16"/>
        <v>101.46553962559156</v>
      </c>
      <c r="AA21" s="47" t="s">
        <v>16</v>
      </c>
      <c r="AB21" s="68">
        <f t="shared" si="14"/>
        <v>102.46553962559156</v>
      </c>
      <c r="AC21" s="45"/>
      <c r="AD21" s="44">
        <f t="shared" si="17"/>
        <v>398.7659727850986</v>
      </c>
      <c r="AE21" s="45">
        <f t="shared" si="15"/>
        <v>39876.597278509857</v>
      </c>
    </row>
    <row r="22" spans="1:31" x14ac:dyDescent="0.25">
      <c r="A22" s="4"/>
      <c r="B22" s="10">
        <v>1987</v>
      </c>
      <c r="C22" s="11">
        <v>85899</v>
      </c>
      <c r="D22" s="11">
        <v>84566</v>
      </c>
      <c r="E22" s="12">
        <f t="shared" si="13"/>
        <v>101.57628361279947</v>
      </c>
      <c r="F22" s="13" t="str">
        <f t="shared" si="7"/>
        <v>Jumlah Penduduk Laki Laki Lebih Banyak Dari Pada Jumlah Penduduk Perempuan</v>
      </c>
      <c r="I22" s="10">
        <v>2011</v>
      </c>
      <c r="J22" s="11">
        <v>119877</v>
      </c>
      <c r="K22" s="11">
        <v>120554</v>
      </c>
      <c r="L22" s="12">
        <f t="shared" si="0"/>
        <v>99.43842593360651</v>
      </c>
      <c r="M22" s="13" t="str">
        <f t="shared" si="1"/>
        <v>Jumlah Penduduk Perempuan Lebih Banyak Daripada Jumlah Penduduk Laki-laki</v>
      </c>
      <c r="Z22" s="67">
        <f t="shared" si="16"/>
        <v>103.46553962559156</v>
      </c>
      <c r="AA22" s="47" t="s">
        <v>16</v>
      </c>
      <c r="AB22" s="68">
        <f t="shared" si="14"/>
        <v>104.46553962559156</v>
      </c>
      <c r="AC22" s="45"/>
      <c r="AD22" s="44">
        <f t="shared" si="17"/>
        <v>503.23151241069013</v>
      </c>
      <c r="AE22" s="45">
        <f t="shared" si="15"/>
        <v>50323.151241069012</v>
      </c>
    </row>
    <row r="23" spans="1:31" x14ac:dyDescent="0.25">
      <c r="A23" s="4"/>
      <c r="B23" s="10">
        <v>1988</v>
      </c>
      <c r="C23" s="11">
        <v>87327</v>
      </c>
      <c r="D23" s="11">
        <v>86876</v>
      </c>
      <c r="E23" s="12">
        <f t="shared" si="13"/>
        <v>100.51913071504212</v>
      </c>
      <c r="F23" s="13" t="str">
        <f t="shared" si="7"/>
        <v>Jumlah Penduduk Laki Laki Lebih Banyak Dari Pada Jumlah Penduduk Perempuan</v>
      </c>
      <c r="I23" s="10">
        <v>2013</v>
      </c>
      <c r="J23" s="11">
        <v>122789</v>
      </c>
      <c r="K23" s="11">
        <v>123456</v>
      </c>
      <c r="L23" s="12">
        <f t="shared" si="0"/>
        <v>99.459726542249868</v>
      </c>
      <c r="M23" s="13" t="str">
        <f t="shared" si="1"/>
        <v>Jumlah Penduduk Perempuan Lebih Banyak Daripada Jumlah Penduduk Laki-laki</v>
      </c>
      <c r="Z23" s="75">
        <f t="shared" si="16"/>
        <v>105.46553962559156</v>
      </c>
      <c r="AA23" s="76" t="s">
        <v>16</v>
      </c>
      <c r="AB23" s="77">
        <f t="shared" si="14"/>
        <v>106.46553962559156</v>
      </c>
      <c r="AC23" s="45"/>
      <c r="AD23" s="44">
        <f t="shared" si="17"/>
        <v>609.69705203628166</v>
      </c>
      <c r="AE23" s="45">
        <f t="shared" si="15"/>
        <v>60969.705203628168</v>
      </c>
    </row>
    <row r="24" spans="1:31" x14ac:dyDescent="0.25">
      <c r="A24" s="4"/>
      <c r="B24" s="10">
        <v>1989</v>
      </c>
      <c r="C24" s="11">
        <v>88577</v>
      </c>
      <c r="D24" s="11">
        <v>87899</v>
      </c>
      <c r="E24" s="12">
        <f t="shared" si="13"/>
        <v>100.77133983321767</v>
      </c>
      <c r="F24" s="13" t="str">
        <f t="shared" si="7"/>
        <v>Jumlah Penduduk Laki Laki Lebih Banyak Dari Pada Jumlah Penduduk Perempuan</v>
      </c>
      <c r="I24" s="10">
        <v>2014</v>
      </c>
      <c r="J24" s="11">
        <v>125567</v>
      </c>
      <c r="K24" s="11">
        <v>125989</v>
      </c>
      <c r="L24" s="12">
        <f t="shared" si="0"/>
        <v>99.66505012342347</v>
      </c>
      <c r="M24" s="13" t="str">
        <f t="shared" si="1"/>
        <v>Jumlah Penduduk Perempuan Lebih Banyak Daripada Jumlah Penduduk Laki-laki</v>
      </c>
    </row>
    <row r="25" spans="1:31" x14ac:dyDescent="0.25">
      <c r="A25" s="4"/>
      <c r="B25" s="10">
        <v>1990</v>
      </c>
      <c r="C25" s="11">
        <v>89939</v>
      </c>
      <c r="D25" s="11">
        <v>89909</v>
      </c>
      <c r="E25" s="12">
        <f t="shared" si="13"/>
        <v>100.03336707114971</v>
      </c>
      <c r="F25" s="13" t="str">
        <f t="shared" si="7"/>
        <v>Jumlah Penduduk Laki Laki Lebih Banyak Dari Pada Jumlah Penduduk Perempuan</v>
      </c>
      <c r="I25" s="10">
        <v>2015</v>
      </c>
      <c r="J25" s="11">
        <v>126483</v>
      </c>
      <c r="K25" s="11">
        <v>126889</v>
      </c>
      <c r="L25" s="12">
        <f t="shared" si="0"/>
        <v>99.680035306448943</v>
      </c>
      <c r="M25" s="13" t="str">
        <f t="shared" si="1"/>
        <v>Jumlah Penduduk Perempuan Lebih Banyak Daripada Jumlah Penduduk Laki-laki</v>
      </c>
    </row>
    <row r="26" spans="1:31" x14ac:dyDescent="0.25">
      <c r="A26" s="4"/>
      <c r="B26" s="10">
        <v>1991</v>
      </c>
      <c r="C26" s="11">
        <v>92021</v>
      </c>
      <c r="D26" s="11">
        <v>91732</v>
      </c>
      <c r="E26" s="12">
        <f t="shared" si="13"/>
        <v>100.31504818383988</v>
      </c>
      <c r="F26" s="13" t="str">
        <f t="shared" si="7"/>
        <v>Jumlah Penduduk Laki Laki Lebih Banyak Dari Pada Jumlah Penduduk Perempuan</v>
      </c>
      <c r="I26" s="10">
        <v>1990</v>
      </c>
      <c r="J26" s="11">
        <v>89939</v>
      </c>
      <c r="K26" s="11">
        <v>89909</v>
      </c>
      <c r="L26" s="12">
        <f t="shared" si="0"/>
        <v>100.03336707114971</v>
      </c>
      <c r="M26" s="13" t="str">
        <f t="shared" si="1"/>
        <v>Jumlah Penduduk Laki Laki Lebih Banyak Dari Pada Jumlah Penduduk Perempuan</v>
      </c>
    </row>
    <row r="27" spans="1:31" x14ac:dyDescent="0.25">
      <c r="A27" s="4"/>
      <c r="B27" s="10">
        <v>1992</v>
      </c>
      <c r="C27" s="11">
        <v>93877</v>
      </c>
      <c r="D27" s="11">
        <v>92340</v>
      </c>
      <c r="E27" s="12">
        <f t="shared" si="13"/>
        <v>101.66450075806802</v>
      </c>
      <c r="F27" s="13" t="str">
        <f t="shared" si="7"/>
        <v>Jumlah Penduduk Laki Laki Lebih Banyak Dari Pada Jumlah Penduduk Perempuan</v>
      </c>
      <c r="I27" s="10">
        <v>1991</v>
      </c>
      <c r="J27" s="11">
        <v>92021</v>
      </c>
      <c r="K27" s="11">
        <v>91732</v>
      </c>
      <c r="L27" s="12">
        <f t="shared" si="0"/>
        <v>100.31504818383988</v>
      </c>
      <c r="M27" s="13" t="str">
        <f t="shared" si="1"/>
        <v>Jumlah Penduduk Laki Laki Lebih Banyak Dari Pada Jumlah Penduduk Perempuan</v>
      </c>
    </row>
    <row r="28" spans="1:31" x14ac:dyDescent="0.25">
      <c r="A28" s="4"/>
      <c r="B28" s="10">
        <v>1993</v>
      </c>
      <c r="C28" s="11">
        <v>95765</v>
      </c>
      <c r="D28" s="11">
        <v>94702</v>
      </c>
      <c r="E28" s="12">
        <f t="shared" si="13"/>
        <v>101.12246837447995</v>
      </c>
      <c r="F28" s="13" t="str">
        <f t="shared" si="7"/>
        <v>Jumlah Penduduk Laki Laki Lebih Banyak Dari Pada Jumlah Penduduk Perempuan</v>
      </c>
      <c r="I28" s="10">
        <v>1988</v>
      </c>
      <c r="J28" s="11">
        <v>87327</v>
      </c>
      <c r="K28" s="11">
        <v>86876</v>
      </c>
      <c r="L28" s="12">
        <f t="shared" si="0"/>
        <v>100.51913071504212</v>
      </c>
      <c r="M28" s="13" t="str">
        <f t="shared" si="1"/>
        <v>Jumlah Penduduk Laki Laki Lebih Banyak Dari Pada Jumlah Penduduk Perempuan</v>
      </c>
    </row>
    <row r="29" spans="1:31" x14ac:dyDescent="0.25">
      <c r="A29" s="4"/>
      <c r="B29" s="10">
        <v>1994</v>
      </c>
      <c r="C29" s="11">
        <v>96991</v>
      </c>
      <c r="D29" s="11">
        <v>95902</v>
      </c>
      <c r="E29" s="12">
        <f t="shared" si="13"/>
        <v>101.13553419115347</v>
      </c>
      <c r="F29" s="13" t="str">
        <f t="shared" si="7"/>
        <v>Jumlah Penduduk Laki Laki Lebih Banyak Dari Pada Jumlah Penduduk Perempuan</v>
      </c>
      <c r="I29" s="10">
        <v>1996</v>
      </c>
      <c r="J29" s="11">
        <v>98003</v>
      </c>
      <c r="K29" s="11">
        <v>97450</v>
      </c>
      <c r="L29" s="12">
        <f t="shared" si="0"/>
        <v>100.56747049769112</v>
      </c>
      <c r="M29" s="13" t="str">
        <f t="shared" si="1"/>
        <v>Jumlah Penduduk Laki Laki Lebih Banyak Dari Pada Jumlah Penduduk Perempuan</v>
      </c>
    </row>
    <row r="30" spans="1:31" x14ac:dyDescent="0.25">
      <c r="A30" s="4"/>
      <c r="B30" s="10">
        <v>1995</v>
      </c>
      <c r="C30" s="11">
        <v>97541</v>
      </c>
      <c r="D30" s="11">
        <v>96809</v>
      </c>
      <c r="E30" s="12">
        <f t="shared" si="13"/>
        <v>100.75612804594614</v>
      </c>
      <c r="F30" s="13" t="str">
        <f t="shared" si="7"/>
        <v>Jumlah Penduduk Laki Laki Lebih Banyak Dari Pada Jumlah Penduduk Perempuan</v>
      </c>
      <c r="I30" s="10">
        <v>1976</v>
      </c>
      <c r="J30" s="11">
        <v>69012</v>
      </c>
      <c r="K30" s="11">
        <v>68531</v>
      </c>
      <c r="L30" s="12">
        <f t="shared" si="0"/>
        <v>100.70187214545243</v>
      </c>
      <c r="M30" s="13" t="str">
        <f t="shared" si="1"/>
        <v>Jumlah Penduduk Laki Laki Lebih Banyak Dari Pada Jumlah Penduduk Perempuan</v>
      </c>
    </row>
    <row r="31" spans="1:31" x14ac:dyDescent="0.25">
      <c r="A31" s="4"/>
      <c r="B31" s="10">
        <v>1996</v>
      </c>
      <c r="C31" s="11">
        <v>98003</v>
      </c>
      <c r="D31" s="11">
        <v>97450</v>
      </c>
      <c r="E31" s="12">
        <f t="shared" si="13"/>
        <v>100.56747049769112</v>
      </c>
      <c r="F31" s="13" t="str">
        <f t="shared" si="7"/>
        <v>Jumlah Penduduk Laki Laki Lebih Banyak Dari Pada Jumlah Penduduk Perempuan</v>
      </c>
      <c r="I31" s="10">
        <v>1975</v>
      </c>
      <c r="J31" s="11">
        <v>66152</v>
      </c>
      <c r="K31" s="11">
        <v>65659</v>
      </c>
      <c r="L31" s="12">
        <f t="shared" si="0"/>
        <v>100.75084908390319</v>
      </c>
      <c r="M31" s="13" t="str">
        <f t="shared" si="1"/>
        <v>Jumlah Penduduk Laki Laki Lebih Banyak Dari Pada Jumlah Penduduk Perempuan</v>
      </c>
    </row>
    <row r="32" spans="1:31" x14ac:dyDescent="0.25">
      <c r="A32" s="4"/>
      <c r="B32" s="10">
        <v>1997</v>
      </c>
      <c r="C32" s="11">
        <v>98989</v>
      </c>
      <c r="D32" s="11">
        <v>99821</v>
      </c>
      <c r="E32" s="12">
        <f t="shared" si="13"/>
        <v>99.166508049408435</v>
      </c>
      <c r="F32" s="13" t="str">
        <f t="shared" si="7"/>
        <v>Jumlah Penduduk Perempuan Lebih Banyak Daripada Jumlah Penduduk Laki-laki</v>
      </c>
      <c r="I32" s="10">
        <v>1995</v>
      </c>
      <c r="J32" s="11">
        <v>97541</v>
      </c>
      <c r="K32" s="11">
        <v>96809</v>
      </c>
      <c r="L32" s="12">
        <f t="shared" si="0"/>
        <v>100.75612804594614</v>
      </c>
      <c r="M32" s="13" t="str">
        <f t="shared" si="1"/>
        <v>Jumlah Penduduk Laki Laki Lebih Banyak Dari Pada Jumlah Penduduk Perempuan</v>
      </c>
    </row>
    <row r="33" spans="1:13" x14ac:dyDescent="0.25">
      <c r="A33" s="4"/>
      <c r="B33" s="10">
        <v>1998</v>
      </c>
      <c r="C33" s="11">
        <v>99569</v>
      </c>
      <c r="D33" s="11">
        <v>101003</v>
      </c>
      <c r="E33" s="12">
        <f t="shared" si="13"/>
        <v>98.580240190885419</v>
      </c>
      <c r="F33" s="13" t="str">
        <f t="shared" si="7"/>
        <v>Jumlah Penduduk Perempuan Lebih Banyak Daripada Jumlah Penduduk Laki-laki</v>
      </c>
      <c r="I33" s="10">
        <v>1989</v>
      </c>
      <c r="J33" s="11">
        <v>88577</v>
      </c>
      <c r="K33" s="11">
        <v>87899</v>
      </c>
      <c r="L33" s="12">
        <f t="shared" si="0"/>
        <v>100.77133983321767</v>
      </c>
      <c r="M33" s="13" t="str">
        <f t="shared" si="1"/>
        <v>Jumlah Penduduk Laki Laki Lebih Banyak Dari Pada Jumlah Penduduk Perempuan</v>
      </c>
    </row>
    <row r="34" spans="1:13" x14ac:dyDescent="0.25">
      <c r="A34" s="4"/>
      <c r="B34" s="10">
        <v>1999</v>
      </c>
      <c r="C34" s="11">
        <v>99898</v>
      </c>
      <c r="D34" s="11">
        <v>104201</v>
      </c>
      <c r="E34" s="12">
        <f t="shared" si="13"/>
        <v>95.870481089432928</v>
      </c>
      <c r="F34" s="13" t="str">
        <f t="shared" si="7"/>
        <v>Jumlah Penduduk Perempuan Lebih Banyak Daripada Jumlah Penduduk Laki-laki</v>
      </c>
      <c r="I34" s="10">
        <v>1982</v>
      </c>
      <c r="J34" s="11">
        <v>77500</v>
      </c>
      <c r="K34" s="11">
        <v>76887</v>
      </c>
      <c r="L34" s="12">
        <f t="shared" si="0"/>
        <v>100.79727392146918</v>
      </c>
      <c r="M34" s="13" t="str">
        <f t="shared" si="1"/>
        <v>Jumlah Penduduk Laki Laki Lebih Banyak Dari Pada Jumlah Penduduk Perempuan</v>
      </c>
    </row>
    <row r="35" spans="1:13" x14ac:dyDescent="0.25">
      <c r="A35" s="4"/>
      <c r="B35" s="10">
        <v>2000</v>
      </c>
      <c r="C35" s="11">
        <v>100898</v>
      </c>
      <c r="D35" s="11">
        <v>106765</v>
      </c>
      <c r="E35" s="12">
        <f t="shared" si="13"/>
        <v>94.504753430431322</v>
      </c>
      <c r="F35" s="13" t="str">
        <f t="shared" si="7"/>
        <v>Jumlah Penduduk Perempuan Lebih Banyak Daripada Jumlah Penduduk Laki-laki</v>
      </c>
      <c r="I35" s="10">
        <v>2019</v>
      </c>
      <c r="J35" s="11">
        <v>134025</v>
      </c>
      <c r="K35" s="11">
        <v>132886</v>
      </c>
      <c r="L35" s="12">
        <f t="shared" si="0"/>
        <v>100.85712565657784</v>
      </c>
      <c r="M35" s="13" t="str">
        <f t="shared" si="1"/>
        <v>Jumlah Penduduk Laki Laki Lebih Banyak Dari Pada Jumlah Penduduk Perempuan</v>
      </c>
    </row>
    <row r="36" spans="1:13" x14ac:dyDescent="0.25">
      <c r="A36" s="4"/>
      <c r="B36" s="10">
        <v>2001</v>
      </c>
      <c r="C36" s="11">
        <v>103309</v>
      </c>
      <c r="D36" s="11">
        <v>108055</v>
      </c>
      <c r="E36" s="12">
        <f t="shared" si="13"/>
        <v>95.607792327981116</v>
      </c>
      <c r="F36" s="13" t="str">
        <f t="shared" si="7"/>
        <v>Jumlah Penduduk Perempuan Lebih Banyak Daripada Jumlah Penduduk Laki-laki</v>
      </c>
      <c r="I36" s="10">
        <v>1973</v>
      </c>
      <c r="J36" s="11">
        <v>63328</v>
      </c>
      <c r="K36" s="11">
        <v>62782</v>
      </c>
      <c r="L36" s="12">
        <f t="shared" si="0"/>
        <v>100.86967602178969</v>
      </c>
      <c r="M36" s="13" t="str">
        <f t="shared" si="1"/>
        <v>Jumlah Penduduk Laki Laki Lebih Banyak Dari Pada Jumlah Penduduk Perempuan</v>
      </c>
    </row>
    <row r="37" spans="1:13" x14ac:dyDescent="0.25">
      <c r="A37" s="4"/>
      <c r="B37" s="10">
        <v>2002</v>
      </c>
      <c r="C37" s="11">
        <v>105496</v>
      </c>
      <c r="D37" s="11">
        <v>109453</v>
      </c>
      <c r="E37" s="12">
        <f t="shared" si="13"/>
        <v>96.384749618557748</v>
      </c>
      <c r="F37" s="13" t="str">
        <f t="shared" si="7"/>
        <v>Jumlah Penduduk Perempuan Lebih Banyak Daripada Jumlah Penduduk Laki-laki</v>
      </c>
      <c r="I37" s="10">
        <v>2018</v>
      </c>
      <c r="J37" s="11">
        <v>132683</v>
      </c>
      <c r="K37" s="11">
        <v>131478</v>
      </c>
      <c r="L37" s="12">
        <f t="shared" si="0"/>
        <v>100.91650314120994</v>
      </c>
      <c r="M37" s="13" t="str">
        <f t="shared" si="1"/>
        <v>Jumlah Penduduk Laki Laki Lebih Banyak Dari Pada Jumlah Penduduk Perempuan</v>
      </c>
    </row>
    <row r="38" spans="1:13" x14ac:dyDescent="0.25">
      <c r="A38" s="4"/>
      <c r="B38" s="10">
        <v>2003</v>
      </c>
      <c r="C38" s="11">
        <v>107992</v>
      </c>
      <c r="D38" s="11">
        <v>110987</v>
      </c>
      <c r="E38" s="12">
        <f t="shared" si="13"/>
        <v>97.301485759593461</v>
      </c>
      <c r="F38" s="13" t="str">
        <f t="shared" si="7"/>
        <v>Jumlah Penduduk Perempuan Lebih Banyak Daripada Jumlah Penduduk Laki-laki</v>
      </c>
      <c r="I38" s="10">
        <v>2017</v>
      </c>
      <c r="J38" s="11">
        <v>131310</v>
      </c>
      <c r="K38" s="11">
        <v>130044</v>
      </c>
      <c r="L38" s="12">
        <f t="shared" ref="L38:L69" si="18">(J38/K38)*100</f>
        <v>100.97351665590108</v>
      </c>
      <c r="M38" s="13" t="str">
        <f t="shared" ref="M38:M69" si="19">IF(L38&lt;100,"Jumlah Penduduk Perempuan Lebih Banyak Daripada Jumlah Penduduk Laki-laki",IF(L38=100,"Jumlah Penduduk Laki-Laki Sama Dengan Jumlah Penduduk Perempuan","Jumlah Penduduk Laki Laki Lebih Banyak Dari Pada Jumlah Penduduk Perempuan" ))</f>
        <v>Jumlah Penduduk Laki Laki Lebih Banyak Dari Pada Jumlah Penduduk Perempuan</v>
      </c>
    </row>
    <row r="39" spans="1:13" x14ac:dyDescent="0.25">
      <c r="A39" s="4"/>
      <c r="B39" s="10">
        <v>2004</v>
      </c>
      <c r="C39" s="11">
        <v>108749</v>
      </c>
      <c r="D39" s="11">
        <v>111945</v>
      </c>
      <c r="E39" s="12">
        <f t="shared" si="13"/>
        <v>97.145026575550503</v>
      </c>
      <c r="F39" s="13" t="str">
        <f t="shared" si="7"/>
        <v>Jumlah Penduduk Perempuan Lebih Banyak Daripada Jumlah Penduduk Laki-laki</v>
      </c>
      <c r="I39" s="10">
        <v>1984</v>
      </c>
      <c r="J39" s="11">
        <v>80693</v>
      </c>
      <c r="K39" s="11">
        <v>79887</v>
      </c>
      <c r="L39" s="12">
        <f t="shared" si="18"/>
        <v>101.00892510671325</v>
      </c>
      <c r="M39" s="13" t="str">
        <f t="shared" si="19"/>
        <v>Jumlah Penduduk Laki Laki Lebih Banyak Dari Pada Jumlah Penduduk Perempuan</v>
      </c>
    </row>
    <row r="40" spans="1:13" x14ac:dyDescent="0.25">
      <c r="A40" s="4"/>
      <c r="B40" s="10">
        <v>2005</v>
      </c>
      <c r="C40" s="11">
        <v>109212</v>
      </c>
      <c r="D40" s="11">
        <v>112004</v>
      </c>
      <c r="E40" s="12">
        <f t="shared" si="13"/>
        <v>97.507231884575546</v>
      </c>
      <c r="F40" s="13" t="str">
        <f t="shared" si="7"/>
        <v>Jumlah Penduduk Perempuan Lebih Banyak Daripada Jumlah Penduduk Laki-laki</v>
      </c>
      <c r="I40" s="10">
        <v>2016</v>
      </c>
      <c r="J40" s="11">
        <v>129910</v>
      </c>
      <c r="K40" s="11">
        <v>128586</v>
      </c>
      <c r="L40" s="12">
        <f t="shared" si="18"/>
        <v>101.02966108285504</v>
      </c>
      <c r="M40" s="13" t="str">
        <f t="shared" si="19"/>
        <v>Jumlah Penduduk Laki Laki Lebih Banyak Dari Pada Jumlah Penduduk Perempuan</v>
      </c>
    </row>
    <row r="41" spans="1:13" x14ac:dyDescent="0.25">
      <c r="A41" s="4"/>
      <c r="B41" s="10">
        <v>2006</v>
      </c>
      <c r="C41" s="11">
        <v>110703</v>
      </c>
      <c r="D41" s="11">
        <v>113054</v>
      </c>
      <c r="E41" s="12">
        <f t="shared" si="13"/>
        <v>97.920462787694376</v>
      </c>
      <c r="F41" s="13" t="str">
        <f t="shared" si="7"/>
        <v>Jumlah Penduduk Perempuan Lebih Banyak Daripada Jumlah Penduduk Laki-laki</v>
      </c>
      <c r="I41" s="10">
        <v>1980</v>
      </c>
      <c r="J41" s="11">
        <v>74398</v>
      </c>
      <c r="K41" s="11">
        <v>73600</v>
      </c>
      <c r="L41" s="12">
        <f t="shared" si="18"/>
        <v>101.08423913043478</v>
      </c>
      <c r="M41" s="13" t="str">
        <f t="shared" si="19"/>
        <v>Jumlah Penduduk Laki Laki Lebih Banyak Dari Pada Jumlah Penduduk Perempuan</v>
      </c>
    </row>
    <row r="42" spans="1:13" x14ac:dyDescent="0.25">
      <c r="A42" s="4"/>
      <c r="B42" s="10">
        <v>2007</v>
      </c>
      <c r="C42" s="11">
        <v>111502</v>
      </c>
      <c r="D42" s="11">
        <v>115481</v>
      </c>
      <c r="E42" s="12">
        <f t="shared" si="13"/>
        <v>96.55441154822006</v>
      </c>
      <c r="F42" s="13" t="str">
        <f t="shared" si="7"/>
        <v>Jumlah Penduduk Perempuan Lebih Banyak Daripada Jumlah Penduduk Laki-laki</v>
      </c>
      <c r="I42" s="10">
        <v>1993</v>
      </c>
      <c r="J42" s="11">
        <v>95765</v>
      </c>
      <c r="K42" s="11">
        <v>94702</v>
      </c>
      <c r="L42" s="12">
        <f t="shared" si="18"/>
        <v>101.12246837447995</v>
      </c>
      <c r="M42" s="13" t="str">
        <f t="shared" si="19"/>
        <v>Jumlah Penduduk Laki Laki Lebih Banyak Dari Pada Jumlah Penduduk Perempuan</v>
      </c>
    </row>
    <row r="43" spans="1:13" x14ac:dyDescent="0.25">
      <c r="A43" s="4"/>
      <c r="B43" s="10">
        <v>2008</v>
      </c>
      <c r="C43" s="11">
        <v>115056</v>
      </c>
      <c r="D43" s="11">
        <v>116968</v>
      </c>
      <c r="E43" s="12">
        <f t="shared" si="13"/>
        <v>98.365364886122691</v>
      </c>
      <c r="F43" s="13" t="str">
        <f t="shared" si="7"/>
        <v>Jumlah Penduduk Perempuan Lebih Banyak Daripada Jumlah Penduduk Laki-laki</v>
      </c>
      <c r="I43" s="10">
        <v>1994</v>
      </c>
      <c r="J43" s="11">
        <v>96991</v>
      </c>
      <c r="K43" s="11">
        <v>95902</v>
      </c>
      <c r="L43" s="12">
        <f t="shared" si="18"/>
        <v>101.13553419115347</v>
      </c>
      <c r="M43" s="13" t="str">
        <f t="shared" si="19"/>
        <v>Jumlah Penduduk Laki Laki Lebih Banyak Dari Pada Jumlah Penduduk Perempuan</v>
      </c>
    </row>
    <row r="44" spans="1:13" x14ac:dyDescent="0.25">
      <c r="A44" s="4"/>
      <c r="B44" s="10">
        <v>2009</v>
      </c>
      <c r="C44" s="11">
        <v>117656</v>
      </c>
      <c r="D44" s="11">
        <v>118547</v>
      </c>
      <c r="E44" s="12">
        <f t="shared" si="13"/>
        <v>99.248399369026629</v>
      </c>
      <c r="F44" s="13" t="str">
        <f t="shared" si="7"/>
        <v>Jumlah Penduduk Perempuan Lebih Banyak Daripada Jumlah Penduduk Laki-laki</v>
      </c>
      <c r="I44" s="10">
        <v>1978</v>
      </c>
      <c r="J44" s="11">
        <v>72652</v>
      </c>
      <c r="K44" s="11">
        <v>71773</v>
      </c>
      <c r="L44" s="12">
        <f t="shared" si="18"/>
        <v>101.22469452301004</v>
      </c>
      <c r="M44" s="13" t="str">
        <f t="shared" si="19"/>
        <v>Jumlah Penduduk Laki Laki Lebih Banyak Dari Pada Jumlah Penduduk Perempuan</v>
      </c>
    </row>
    <row r="45" spans="1:13" x14ac:dyDescent="0.25">
      <c r="A45" s="4"/>
      <c r="B45" s="10">
        <v>2010</v>
      </c>
      <c r="C45" s="11">
        <v>118221</v>
      </c>
      <c r="D45" s="11">
        <v>119332</v>
      </c>
      <c r="E45" s="12">
        <f t="shared" si="13"/>
        <v>99.068984010994527</v>
      </c>
      <c r="F45" s="13" t="str">
        <f t="shared" si="7"/>
        <v>Jumlah Penduduk Perempuan Lebih Banyak Daripada Jumlah Penduduk Laki-laki</v>
      </c>
      <c r="I45" s="10">
        <v>1971</v>
      </c>
      <c r="J45" s="11">
        <v>59985</v>
      </c>
      <c r="K45" s="11">
        <v>59212</v>
      </c>
      <c r="L45" s="12">
        <f t="shared" si="18"/>
        <v>101.30547861919881</v>
      </c>
      <c r="M45" s="13" t="str">
        <f t="shared" si="19"/>
        <v>Jumlah Penduduk Laki Laki Lebih Banyak Dari Pada Jumlah Penduduk Perempuan</v>
      </c>
    </row>
    <row r="46" spans="1:13" x14ac:dyDescent="0.25">
      <c r="A46" s="4"/>
      <c r="B46" s="10">
        <v>2011</v>
      </c>
      <c r="C46" s="11">
        <v>119877</v>
      </c>
      <c r="D46" s="11">
        <v>120554</v>
      </c>
      <c r="E46" s="12">
        <f t="shared" si="13"/>
        <v>99.43842593360651</v>
      </c>
      <c r="F46" s="13" t="str">
        <f t="shared" si="7"/>
        <v>Jumlah Penduduk Perempuan Lebih Banyak Daripada Jumlah Penduduk Laki-laki</v>
      </c>
      <c r="I46" s="10">
        <v>1977</v>
      </c>
      <c r="J46" s="11">
        <v>70989</v>
      </c>
      <c r="K46" s="11">
        <v>69995</v>
      </c>
      <c r="L46" s="12">
        <f t="shared" si="18"/>
        <v>101.42010143581683</v>
      </c>
      <c r="M46" s="13" t="str">
        <f t="shared" si="19"/>
        <v>Jumlah Penduduk Laki Laki Lebih Banyak Dari Pada Jumlah Penduduk Perempuan</v>
      </c>
    </row>
    <row r="47" spans="1:13" x14ac:dyDescent="0.25">
      <c r="A47" s="4"/>
      <c r="B47" s="10">
        <v>2012</v>
      </c>
      <c r="C47" s="11">
        <v>120999</v>
      </c>
      <c r="D47" s="11">
        <v>122121</v>
      </c>
      <c r="E47" s="12">
        <f t="shared" si="13"/>
        <v>99.081239098926474</v>
      </c>
      <c r="F47" s="13" t="str">
        <f t="shared" si="7"/>
        <v>Jumlah Penduduk Perempuan Lebih Banyak Daripada Jumlah Penduduk Laki-laki</v>
      </c>
      <c r="I47" s="10">
        <v>1986</v>
      </c>
      <c r="J47" s="11">
        <v>83786</v>
      </c>
      <c r="K47" s="11">
        <v>82580</v>
      </c>
      <c r="L47" s="12">
        <f t="shared" si="18"/>
        <v>101.46040203439088</v>
      </c>
      <c r="M47" s="13" t="str">
        <f t="shared" si="19"/>
        <v>Jumlah Penduduk Laki Laki Lebih Banyak Dari Pada Jumlah Penduduk Perempuan</v>
      </c>
    </row>
    <row r="48" spans="1:13" x14ac:dyDescent="0.25">
      <c r="A48" s="4"/>
      <c r="B48" s="10">
        <v>2013</v>
      </c>
      <c r="C48" s="11">
        <v>122789</v>
      </c>
      <c r="D48" s="11">
        <v>123456</v>
      </c>
      <c r="E48" s="12">
        <f t="shared" si="13"/>
        <v>99.459726542249868</v>
      </c>
      <c r="F48" s="13" t="str">
        <f t="shared" si="7"/>
        <v>Jumlah Penduduk Perempuan Lebih Banyak Daripada Jumlah Penduduk Laki-laki</v>
      </c>
      <c r="I48" s="10">
        <v>1987</v>
      </c>
      <c r="J48" s="11">
        <v>85899</v>
      </c>
      <c r="K48" s="11">
        <v>84566</v>
      </c>
      <c r="L48" s="12">
        <f t="shared" si="18"/>
        <v>101.57628361279947</v>
      </c>
      <c r="M48" s="13" t="str">
        <f t="shared" si="19"/>
        <v>Jumlah Penduduk Laki Laki Lebih Banyak Dari Pada Jumlah Penduduk Perempuan</v>
      </c>
    </row>
    <row r="49" spans="1:13" x14ac:dyDescent="0.25">
      <c r="A49" s="4"/>
      <c r="B49" s="10">
        <v>2014</v>
      </c>
      <c r="C49" s="11">
        <v>125567</v>
      </c>
      <c r="D49" s="11">
        <v>125989</v>
      </c>
      <c r="E49" s="12">
        <f t="shared" si="13"/>
        <v>99.66505012342347</v>
      </c>
      <c r="F49" s="13" t="str">
        <f t="shared" si="7"/>
        <v>Jumlah Penduduk Perempuan Lebih Banyak Daripada Jumlah Penduduk Laki-laki</v>
      </c>
      <c r="I49" s="10">
        <v>1983</v>
      </c>
      <c r="J49" s="11">
        <v>79845</v>
      </c>
      <c r="K49" s="11">
        <v>78564</v>
      </c>
      <c r="L49" s="12">
        <f t="shared" si="18"/>
        <v>101.63051779440966</v>
      </c>
      <c r="M49" s="13" t="str">
        <f t="shared" si="19"/>
        <v>Jumlah Penduduk Laki Laki Lebih Banyak Dari Pada Jumlah Penduduk Perempuan</v>
      </c>
    </row>
    <row r="50" spans="1:13" x14ac:dyDescent="0.25">
      <c r="A50" s="4"/>
      <c r="B50" s="10">
        <v>2015</v>
      </c>
      <c r="C50" s="11">
        <v>126483</v>
      </c>
      <c r="D50" s="11">
        <v>126889</v>
      </c>
      <c r="E50" s="12">
        <f t="shared" si="13"/>
        <v>99.680035306448943</v>
      </c>
      <c r="F50" s="13" t="str">
        <f t="shared" si="7"/>
        <v>Jumlah Penduduk Perempuan Lebih Banyak Daripada Jumlah Penduduk Laki-laki</v>
      </c>
      <c r="I50" s="10">
        <v>1979</v>
      </c>
      <c r="J50" s="11">
        <v>73768</v>
      </c>
      <c r="K50" s="11">
        <v>72565</v>
      </c>
      <c r="L50" s="12">
        <f t="shared" si="18"/>
        <v>101.65782401984427</v>
      </c>
      <c r="M50" s="13" t="str">
        <f t="shared" si="19"/>
        <v>Jumlah Penduduk Laki Laki Lebih Banyak Dari Pada Jumlah Penduduk Perempuan</v>
      </c>
    </row>
    <row r="51" spans="1:13" x14ac:dyDescent="0.25">
      <c r="A51" s="4"/>
      <c r="B51" s="10">
        <v>2016</v>
      </c>
      <c r="C51" s="11">
        <v>129910</v>
      </c>
      <c r="D51" s="11">
        <v>128586</v>
      </c>
      <c r="E51" s="12">
        <f t="shared" si="13"/>
        <v>101.02966108285504</v>
      </c>
      <c r="F51" s="13" t="str">
        <f t="shared" si="7"/>
        <v>Jumlah Penduduk Laki Laki Lebih Banyak Dari Pada Jumlah Penduduk Perempuan</v>
      </c>
      <c r="I51" s="10">
        <v>1992</v>
      </c>
      <c r="J51" s="11">
        <v>93877</v>
      </c>
      <c r="K51" s="11">
        <v>92340</v>
      </c>
      <c r="L51" s="12">
        <f t="shared" si="18"/>
        <v>101.66450075806802</v>
      </c>
      <c r="M51" s="13" t="str">
        <f t="shared" si="19"/>
        <v>Jumlah Penduduk Laki Laki Lebih Banyak Dari Pada Jumlah Penduduk Perempuan</v>
      </c>
    </row>
    <row r="52" spans="1:13" x14ac:dyDescent="0.25">
      <c r="A52" s="4"/>
      <c r="B52" s="10">
        <v>2017</v>
      </c>
      <c r="C52" s="11">
        <v>131310</v>
      </c>
      <c r="D52" s="11">
        <v>130044</v>
      </c>
      <c r="E52" s="12">
        <f t="shared" si="13"/>
        <v>100.97351665590108</v>
      </c>
      <c r="F52" s="13" t="str">
        <f t="shared" si="7"/>
        <v>Jumlah Penduduk Laki Laki Lebih Banyak Dari Pada Jumlah Penduduk Perempuan</v>
      </c>
      <c r="I52" s="10">
        <v>1981</v>
      </c>
      <c r="J52" s="11">
        <v>75933</v>
      </c>
      <c r="K52" s="11">
        <v>74667</v>
      </c>
      <c r="L52" s="12">
        <f t="shared" si="18"/>
        <v>101.69552814496363</v>
      </c>
      <c r="M52" s="13" t="str">
        <f t="shared" si="19"/>
        <v>Jumlah Penduduk Laki Laki Lebih Banyak Dari Pada Jumlah Penduduk Perempuan</v>
      </c>
    </row>
    <row r="53" spans="1:13" x14ac:dyDescent="0.25">
      <c r="A53" s="4"/>
      <c r="B53" s="10">
        <v>2018</v>
      </c>
      <c r="C53" s="11">
        <v>132683</v>
      </c>
      <c r="D53" s="11">
        <v>131478</v>
      </c>
      <c r="E53" s="12">
        <f t="shared" si="13"/>
        <v>100.91650314120994</v>
      </c>
      <c r="F53" s="13" t="str">
        <f t="shared" si="7"/>
        <v>Jumlah Penduduk Laki Laki Lebih Banyak Dari Pada Jumlah Penduduk Perempuan</v>
      </c>
      <c r="I53" s="10">
        <v>1985</v>
      </c>
      <c r="J53" s="11">
        <v>82566</v>
      </c>
      <c r="K53" s="11">
        <v>81089</v>
      </c>
      <c r="L53" s="12">
        <f t="shared" si="18"/>
        <v>101.82145543785224</v>
      </c>
      <c r="M53" s="13" t="str">
        <f t="shared" si="19"/>
        <v>Jumlah Penduduk Laki Laki Lebih Banyak Dari Pada Jumlah Penduduk Perempuan</v>
      </c>
    </row>
    <row r="54" spans="1:13" x14ac:dyDescent="0.25">
      <c r="A54" s="4"/>
      <c r="B54" s="10">
        <v>2019</v>
      </c>
      <c r="C54" s="11">
        <v>134025</v>
      </c>
      <c r="D54" s="11">
        <v>132886</v>
      </c>
      <c r="E54" s="12">
        <f t="shared" si="13"/>
        <v>100.85712565657784</v>
      </c>
      <c r="F54" s="13" t="str">
        <f t="shared" si="7"/>
        <v>Jumlah Penduduk Laki Laki Lebih Banyak Dari Pada Jumlah Penduduk Perempuan</v>
      </c>
      <c r="I54" s="10">
        <v>1972</v>
      </c>
      <c r="J54" s="11">
        <v>61928</v>
      </c>
      <c r="K54" s="11">
        <v>60682</v>
      </c>
      <c r="L54" s="12">
        <f t="shared" si="18"/>
        <v>102.05332718104216</v>
      </c>
      <c r="M54" s="13" t="str">
        <f t="shared" si="19"/>
        <v>Jumlah Penduduk Laki Laki Lebih Banyak Dari Pada Jumlah Penduduk Perempuan</v>
      </c>
    </row>
    <row r="55" spans="1:13" x14ac:dyDescent="0.25">
      <c r="A55" s="4"/>
      <c r="B55" s="10">
        <v>2020</v>
      </c>
      <c r="C55" s="11">
        <v>135337</v>
      </c>
      <c r="D55" s="11">
        <v>143266</v>
      </c>
      <c r="E55" s="12">
        <f t="shared" si="13"/>
        <v>94.46553962559156</v>
      </c>
      <c r="F55" s="13" t="str">
        <f t="shared" si="7"/>
        <v>Jumlah Penduduk Perempuan Lebih Banyak Daripada Jumlah Penduduk Laki-laki</v>
      </c>
      <c r="I55" s="10">
        <v>2022</v>
      </c>
      <c r="J55" s="11">
        <v>139388</v>
      </c>
      <c r="K55" s="11">
        <v>136384</v>
      </c>
      <c r="L55" s="12">
        <f t="shared" si="18"/>
        <v>102.2026044110746</v>
      </c>
      <c r="M55" s="13" t="str">
        <f t="shared" si="19"/>
        <v>Jumlah Penduduk Laki Laki Lebih Banyak Dari Pada Jumlah Penduduk Perempuan</v>
      </c>
    </row>
    <row r="56" spans="1:13" x14ac:dyDescent="0.25">
      <c r="A56" s="4"/>
      <c r="B56" s="10">
        <v>2021</v>
      </c>
      <c r="C56" s="11">
        <v>138298</v>
      </c>
      <c r="D56" s="11">
        <v>134333</v>
      </c>
      <c r="E56" s="12">
        <f t="shared" si="13"/>
        <v>102.95162022734547</v>
      </c>
      <c r="F56" s="13" t="str">
        <f t="shared" si="7"/>
        <v>Jumlah Penduduk Laki Laki Lebih Banyak Dari Pada Jumlah Penduduk Perempuan</v>
      </c>
      <c r="I56" s="10">
        <v>1974</v>
      </c>
      <c r="J56" s="11">
        <v>64982</v>
      </c>
      <c r="K56" s="11">
        <v>63458</v>
      </c>
      <c r="L56" s="12">
        <f t="shared" si="18"/>
        <v>102.40158845220462</v>
      </c>
      <c r="M56" s="13" t="str">
        <f t="shared" si="19"/>
        <v>Jumlah Penduduk Laki Laki Lebih Banyak Dari Pada Jumlah Penduduk Perempuan</v>
      </c>
    </row>
    <row r="57" spans="1:13" x14ac:dyDescent="0.25">
      <c r="A57" s="4"/>
      <c r="B57" s="10">
        <v>2022</v>
      </c>
      <c r="C57" s="11">
        <v>139388</v>
      </c>
      <c r="D57" s="11">
        <v>136384</v>
      </c>
      <c r="E57" s="12">
        <f t="shared" si="13"/>
        <v>102.2026044110746</v>
      </c>
      <c r="F57" s="13" t="str">
        <f t="shared" si="7"/>
        <v>Jumlah Penduduk Laki Laki Lebih Banyak Dari Pada Jumlah Penduduk Perempuan</v>
      </c>
      <c r="I57" s="10">
        <v>2021</v>
      </c>
      <c r="J57" s="11">
        <v>138298</v>
      </c>
      <c r="K57" s="11">
        <v>134333</v>
      </c>
      <c r="L57" s="12">
        <f t="shared" si="18"/>
        <v>102.95162022734547</v>
      </c>
      <c r="M57" s="13" t="str">
        <f t="shared" si="19"/>
        <v>Jumlah Penduduk Laki Laki Lebih Banyak Dari Pada Jumlah Penduduk Perempuan</v>
      </c>
    </row>
  </sheetData>
  <autoFilter ref="I5:M57" xr:uid="{B185FB87-FD7C-4FA0-B4BC-4DD3ED54718A}">
    <sortState xmlns:xlrd2="http://schemas.microsoft.com/office/spreadsheetml/2017/richdata2" ref="I6:M57">
      <sortCondition ref="L5:L57"/>
    </sortState>
  </autoFilter>
  <sortState xmlns:xlrd2="http://schemas.microsoft.com/office/spreadsheetml/2017/richdata2" ref="I6:M57">
    <sortCondition ref="J6:J57"/>
  </sortState>
  <mergeCells count="12">
    <mergeCell ref="AP5:AR5"/>
    <mergeCell ref="AW5:AY5"/>
    <mergeCell ref="AI13:AK13"/>
    <mergeCell ref="B4:D4"/>
    <mergeCell ref="AG5:AI5"/>
    <mergeCell ref="Z16:AB16"/>
    <mergeCell ref="Z5:AB5"/>
    <mergeCell ref="S5:U5"/>
    <mergeCell ref="L3:O3"/>
    <mergeCell ref="S13:U13"/>
    <mergeCell ref="S3:V3"/>
    <mergeCell ref="AI3:A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0534-9012-46ED-B05C-94CC7B9554A1}">
  <dimension ref="A1:H104"/>
  <sheetViews>
    <sheetView workbookViewId="0">
      <selection activeCell="H9" sqref="H9"/>
    </sheetView>
  </sheetViews>
  <sheetFormatPr defaultRowHeight="15" x14ac:dyDescent="0.25"/>
  <cols>
    <col min="3" max="3" width="26.28515625" bestFit="1" customWidth="1"/>
    <col min="4" max="4" width="19" customWidth="1"/>
    <col min="5" max="5" width="10.28515625" customWidth="1"/>
  </cols>
  <sheetData>
    <row r="1" spans="1:8" x14ac:dyDescent="0.25">
      <c r="B1" s="88" t="s">
        <v>29</v>
      </c>
      <c r="C1" s="88"/>
      <c r="D1" s="88"/>
    </row>
    <row r="3" spans="1:8" x14ac:dyDescent="0.25">
      <c r="G3" s="2" t="s">
        <v>25</v>
      </c>
      <c r="H3" s="2">
        <v>2</v>
      </c>
    </row>
    <row r="4" spans="1:8" x14ac:dyDescent="0.25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G4" s="2" t="s">
        <v>26</v>
      </c>
      <c r="H4" s="2">
        <v>101</v>
      </c>
    </row>
    <row r="5" spans="1:8" x14ac:dyDescent="0.25">
      <c r="A5" s="3">
        <v>1</v>
      </c>
      <c r="B5" s="3">
        <f>H5</f>
        <v>10122006</v>
      </c>
      <c r="C5" s="3">
        <f>MOD($H$3*B5,$H$4)</f>
        <v>77</v>
      </c>
      <c r="D5" s="3">
        <f>C5/$H$4</f>
        <v>0.76237623762376239</v>
      </c>
      <c r="E5" s="1">
        <f>D5*100</f>
        <v>76.237623762376245</v>
      </c>
      <c r="G5" s="2" t="s">
        <v>27</v>
      </c>
      <c r="H5" s="2">
        <v>10122006</v>
      </c>
    </row>
    <row r="6" spans="1:8" x14ac:dyDescent="0.25">
      <c r="A6" s="3">
        <v>2</v>
      </c>
      <c r="B6" s="3">
        <f>C5</f>
        <v>77</v>
      </c>
      <c r="C6" s="3">
        <f t="shared" ref="C6:C69" si="0">MOD($H$3*B6,$H$4)</f>
        <v>53</v>
      </c>
      <c r="D6" s="3">
        <f t="shared" ref="D6:D68" si="1">C6/$H$3</f>
        <v>26.5</v>
      </c>
      <c r="E6" s="1">
        <f t="shared" ref="E6:E69" si="2">D6*100</f>
        <v>2650</v>
      </c>
    </row>
    <row r="7" spans="1:8" x14ac:dyDescent="0.25">
      <c r="A7" s="3">
        <v>3</v>
      </c>
      <c r="B7" s="3">
        <f t="shared" ref="B7:B70" si="3">C6</f>
        <v>53</v>
      </c>
      <c r="C7" s="3">
        <f t="shared" si="0"/>
        <v>5</v>
      </c>
      <c r="D7" s="3">
        <f t="shared" si="1"/>
        <v>2.5</v>
      </c>
      <c r="E7" s="1">
        <f t="shared" si="2"/>
        <v>250</v>
      </c>
    </row>
    <row r="8" spans="1:8" x14ac:dyDescent="0.25">
      <c r="A8" s="3">
        <v>4</v>
      </c>
      <c r="B8" s="3">
        <f t="shared" si="3"/>
        <v>5</v>
      </c>
      <c r="C8" s="3">
        <f t="shared" si="0"/>
        <v>10</v>
      </c>
      <c r="D8" s="3">
        <f t="shared" si="1"/>
        <v>5</v>
      </c>
      <c r="E8" s="1">
        <f t="shared" si="2"/>
        <v>500</v>
      </c>
    </row>
    <row r="9" spans="1:8" x14ac:dyDescent="0.25">
      <c r="A9" s="3">
        <v>5</v>
      </c>
      <c r="B9" s="3">
        <f t="shared" si="3"/>
        <v>10</v>
      </c>
      <c r="C9" s="3">
        <f t="shared" si="0"/>
        <v>20</v>
      </c>
      <c r="D9" s="3">
        <f t="shared" si="1"/>
        <v>10</v>
      </c>
      <c r="E9" s="1">
        <f t="shared" si="2"/>
        <v>1000</v>
      </c>
    </row>
    <row r="10" spans="1:8" x14ac:dyDescent="0.25">
      <c r="A10" s="3">
        <v>6</v>
      </c>
      <c r="B10" s="3">
        <f t="shared" si="3"/>
        <v>20</v>
      </c>
      <c r="C10" s="3">
        <f t="shared" si="0"/>
        <v>40</v>
      </c>
      <c r="D10" s="3">
        <f t="shared" si="1"/>
        <v>20</v>
      </c>
      <c r="E10" s="1">
        <f t="shared" si="2"/>
        <v>2000</v>
      </c>
    </row>
    <row r="11" spans="1:8" x14ac:dyDescent="0.25">
      <c r="A11" s="3">
        <v>7</v>
      </c>
      <c r="B11" s="3">
        <f t="shared" si="3"/>
        <v>40</v>
      </c>
      <c r="C11" s="3">
        <f t="shared" si="0"/>
        <v>80</v>
      </c>
      <c r="D11" s="3">
        <f t="shared" si="1"/>
        <v>40</v>
      </c>
      <c r="E11" s="1">
        <f t="shared" si="2"/>
        <v>4000</v>
      </c>
    </row>
    <row r="12" spans="1:8" x14ac:dyDescent="0.25">
      <c r="A12" s="3">
        <v>8</v>
      </c>
      <c r="B12" s="3">
        <f t="shared" si="3"/>
        <v>80</v>
      </c>
      <c r="C12" s="3">
        <f t="shared" si="0"/>
        <v>59</v>
      </c>
      <c r="D12" s="3">
        <f t="shared" si="1"/>
        <v>29.5</v>
      </c>
      <c r="E12" s="1">
        <f t="shared" si="2"/>
        <v>2950</v>
      </c>
    </row>
    <row r="13" spans="1:8" x14ac:dyDescent="0.25">
      <c r="A13" s="3">
        <v>9</v>
      </c>
      <c r="B13" s="3">
        <f t="shared" si="3"/>
        <v>59</v>
      </c>
      <c r="C13" s="3">
        <f t="shared" si="0"/>
        <v>17</v>
      </c>
      <c r="D13" s="3">
        <f t="shared" si="1"/>
        <v>8.5</v>
      </c>
      <c r="E13" s="1">
        <f t="shared" si="2"/>
        <v>850</v>
      </c>
    </row>
    <row r="14" spans="1:8" x14ac:dyDescent="0.25">
      <c r="A14" s="3">
        <v>10</v>
      </c>
      <c r="B14" s="3">
        <f t="shared" si="3"/>
        <v>17</v>
      </c>
      <c r="C14" s="3">
        <f t="shared" si="0"/>
        <v>34</v>
      </c>
      <c r="D14" s="3">
        <f t="shared" si="1"/>
        <v>17</v>
      </c>
      <c r="E14" s="1">
        <f t="shared" si="2"/>
        <v>1700</v>
      </c>
    </row>
    <row r="15" spans="1:8" x14ac:dyDescent="0.25">
      <c r="A15" s="3">
        <v>11</v>
      </c>
      <c r="B15" s="3">
        <f t="shared" si="3"/>
        <v>34</v>
      </c>
      <c r="C15" s="3">
        <f t="shared" si="0"/>
        <v>68</v>
      </c>
      <c r="D15" s="3">
        <f t="shared" si="1"/>
        <v>34</v>
      </c>
      <c r="E15" s="1">
        <f t="shared" si="2"/>
        <v>3400</v>
      </c>
    </row>
    <row r="16" spans="1:8" x14ac:dyDescent="0.25">
      <c r="A16" s="3">
        <v>12</v>
      </c>
      <c r="B16" s="3">
        <f t="shared" si="3"/>
        <v>68</v>
      </c>
      <c r="C16" s="3">
        <f t="shared" si="0"/>
        <v>35</v>
      </c>
      <c r="D16" s="3">
        <f t="shared" si="1"/>
        <v>17.5</v>
      </c>
      <c r="E16" s="1">
        <f t="shared" si="2"/>
        <v>1750</v>
      </c>
    </row>
    <row r="17" spans="1:5" x14ac:dyDescent="0.25">
      <c r="A17" s="3">
        <v>13</v>
      </c>
      <c r="B17" s="3">
        <f t="shared" si="3"/>
        <v>35</v>
      </c>
      <c r="C17" s="3">
        <f t="shared" si="0"/>
        <v>70</v>
      </c>
      <c r="D17" s="3">
        <f t="shared" si="1"/>
        <v>35</v>
      </c>
      <c r="E17" s="1">
        <f t="shared" si="2"/>
        <v>3500</v>
      </c>
    </row>
    <row r="18" spans="1:5" x14ac:dyDescent="0.25">
      <c r="A18" s="3">
        <v>14</v>
      </c>
      <c r="B18" s="3">
        <f t="shared" si="3"/>
        <v>70</v>
      </c>
      <c r="C18" s="3">
        <f t="shared" si="0"/>
        <v>39</v>
      </c>
      <c r="D18" s="3">
        <f t="shared" si="1"/>
        <v>19.5</v>
      </c>
      <c r="E18" s="1">
        <f t="shared" si="2"/>
        <v>1950</v>
      </c>
    </row>
    <row r="19" spans="1:5" x14ac:dyDescent="0.25">
      <c r="A19" s="3">
        <v>15</v>
      </c>
      <c r="B19" s="3">
        <f t="shared" si="3"/>
        <v>39</v>
      </c>
      <c r="C19" s="3">
        <f t="shared" si="0"/>
        <v>78</v>
      </c>
      <c r="D19" s="3">
        <f t="shared" si="1"/>
        <v>39</v>
      </c>
      <c r="E19" s="1">
        <f t="shared" si="2"/>
        <v>3900</v>
      </c>
    </row>
    <row r="20" spans="1:5" x14ac:dyDescent="0.25">
      <c r="A20" s="3">
        <v>16</v>
      </c>
      <c r="B20" s="3">
        <f t="shared" si="3"/>
        <v>78</v>
      </c>
      <c r="C20" s="3">
        <f t="shared" si="0"/>
        <v>55</v>
      </c>
      <c r="D20" s="3">
        <f t="shared" si="1"/>
        <v>27.5</v>
      </c>
      <c r="E20" s="1">
        <f t="shared" si="2"/>
        <v>2750</v>
      </c>
    </row>
    <row r="21" spans="1:5" x14ac:dyDescent="0.25">
      <c r="A21" s="3">
        <v>17</v>
      </c>
      <c r="B21" s="3">
        <f t="shared" si="3"/>
        <v>55</v>
      </c>
      <c r="C21" s="3">
        <f t="shared" si="0"/>
        <v>9</v>
      </c>
      <c r="D21" s="3">
        <f t="shared" si="1"/>
        <v>4.5</v>
      </c>
      <c r="E21" s="1">
        <f t="shared" si="2"/>
        <v>450</v>
      </c>
    </row>
    <row r="22" spans="1:5" x14ac:dyDescent="0.25">
      <c r="A22" s="3">
        <v>18</v>
      </c>
      <c r="B22" s="3">
        <f t="shared" si="3"/>
        <v>9</v>
      </c>
      <c r="C22" s="3">
        <f t="shared" si="0"/>
        <v>18</v>
      </c>
      <c r="D22" s="3">
        <f t="shared" si="1"/>
        <v>9</v>
      </c>
      <c r="E22" s="1">
        <f t="shared" si="2"/>
        <v>900</v>
      </c>
    </row>
    <row r="23" spans="1:5" x14ac:dyDescent="0.25">
      <c r="A23" s="3">
        <v>19</v>
      </c>
      <c r="B23" s="3">
        <f t="shared" si="3"/>
        <v>18</v>
      </c>
      <c r="C23" s="3">
        <f t="shared" si="0"/>
        <v>36</v>
      </c>
      <c r="D23" s="3">
        <f t="shared" si="1"/>
        <v>18</v>
      </c>
      <c r="E23" s="1">
        <f t="shared" si="2"/>
        <v>1800</v>
      </c>
    </row>
    <row r="24" spans="1:5" x14ac:dyDescent="0.25">
      <c r="A24" s="3">
        <v>20</v>
      </c>
      <c r="B24" s="3">
        <f t="shared" si="3"/>
        <v>36</v>
      </c>
      <c r="C24" s="3">
        <f t="shared" si="0"/>
        <v>72</v>
      </c>
      <c r="D24" s="3">
        <f t="shared" si="1"/>
        <v>36</v>
      </c>
      <c r="E24" s="1">
        <f t="shared" si="2"/>
        <v>3600</v>
      </c>
    </row>
    <row r="25" spans="1:5" x14ac:dyDescent="0.25">
      <c r="A25" s="3">
        <v>21</v>
      </c>
      <c r="B25" s="3">
        <f t="shared" si="3"/>
        <v>72</v>
      </c>
      <c r="C25" s="3">
        <f t="shared" si="0"/>
        <v>43</v>
      </c>
      <c r="D25" s="3">
        <f t="shared" si="1"/>
        <v>21.5</v>
      </c>
      <c r="E25" s="1">
        <f t="shared" si="2"/>
        <v>2150</v>
      </c>
    </row>
    <row r="26" spans="1:5" x14ac:dyDescent="0.25">
      <c r="A26" s="3">
        <v>22</v>
      </c>
      <c r="B26" s="3">
        <f t="shared" si="3"/>
        <v>43</v>
      </c>
      <c r="C26" s="3">
        <f t="shared" si="0"/>
        <v>86</v>
      </c>
      <c r="D26" s="3">
        <f t="shared" si="1"/>
        <v>43</v>
      </c>
      <c r="E26" s="1">
        <f t="shared" si="2"/>
        <v>4300</v>
      </c>
    </row>
    <row r="27" spans="1:5" x14ac:dyDescent="0.25">
      <c r="A27" s="3">
        <v>23</v>
      </c>
      <c r="B27" s="3">
        <f t="shared" si="3"/>
        <v>86</v>
      </c>
      <c r="C27" s="3">
        <f t="shared" si="0"/>
        <v>71</v>
      </c>
      <c r="D27" s="3">
        <f t="shared" si="1"/>
        <v>35.5</v>
      </c>
      <c r="E27" s="1">
        <f t="shared" si="2"/>
        <v>3550</v>
      </c>
    </row>
    <row r="28" spans="1:5" x14ac:dyDescent="0.25">
      <c r="A28" s="3">
        <v>24</v>
      </c>
      <c r="B28" s="3">
        <f t="shared" si="3"/>
        <v>71</v>
      </c>
      <c r="C28" s="3">
        <f t="shared" si="0"/>
        <v>41</v>
      </c>
      <c r="D28" s="3">
        <f t="shared" si="1"/>
        <v>20.5</v>
      </c>
      <c r="E28" s="1">
        <f t="shared" si="2"/>
        <v>2050</v>
      </c>
    </row>
    <row r="29" spans="1:5" x14ac:dyDescent="0.25">
      <c r="A29" s="3">
        <v>25</v>
      </c>
      <c r="B29" s="3">
        <f t="shared" si="3"/>
        <v>41</v>
      </c>
      <c r="C29" s="3">
        <f t="shared" si="0"/>
        <v>82</v>
      </c>
      <c r="D29" s="3">
        <f t="shared" si="1"/>
        <v>41</v>
      </c>
      <c r="E29" s="1">
        <f t="shared" si="2"/>
        <v>4100</v>
      </c>
    </row>
    <row r="30" spans="1:5" x14ac:dyDescent="0.25">
      <c r="A30" s="3">
        <v>26</v>
      </c>
      <c r="B30" s="3">
        <f t="shared" si="3"/>
        <v>82</v>
      </c>
      <c r="C30" s="3">
        <f t="shared" si="0"/>
        <v>63</v>
      </c>
      <c r="D30" s="3">
        <f t="shared" si="1"/>
        <v>31.5</v>
      </c>
      <c r="E30" s="1">
        <f t="shared" si="2"/>
        <v>3150</v>
      </c>
    </row>
    <row r="31" spans="1:5" x14ac:dyDescent="0.25">
      <c r="A31" s="3">
        <v>27</v>
      </c>
      <c r="B31" s="3">
        <f t="shared" si="3"/>
        <v>63</v>
      </c>
      <c r="C31" s="3">
        <f t="shared" si="0"/>
        <v>25</v>
      </c>
      <c r="D31" s="3">
        <f t="shared" si="1"/>
        <v>12.5</v>
      </c>
      <c r="E31" s="1">
        <f t="shared" si="2"/>
        <v>1250</v>
      </c>
    </row>
    <row r="32" spans="1:5" x14ac:dyDescent="0.25">
      <c r="A32" s="3">
        <v>28</v>
      </c>
      <c r="B32" s="3">
        <f t="shared" si="3"/>
        <v>25</v>
      </c>
      <c r="C32" s="3">
        <f t="shared" si="0"/>
        <v>50</v>
      </c>
      <c r="D32" s="3">
        <f t="shared" si="1"/>
        <v>25</v>
      </c>
      <c r="E32" s="1">
        <f t="shared" si="2"/>
        <v>2500</v>
      </c>
    </row>
    <row r="33" spans="1:5" x14ac:dyDescent="0.25">
      <c r="A33" s="3">
        <v>29</v>
      </c>
      <c r="B33" s="3">
        <f t="shared" si="3"/>
        <v>50</v>
      </c>
      <c r="C33" s="3">
        <f t="shared" si="0"/>
        <v>100</v>
      </c>
      <c r="D33" s="3">
        <f t="shared" si="1"/>
        <v>50</v>
      </c>
      <c r="E33" s="1">
        <f t="shared" si="2"/>
        <v>5000</v>
      </c>
    </row>
    <row r="34" spans="1:5" x14ac:dyDescent="0.25">
      <c r="A34" s="3">
        <v>30</v>
      </c>
      <c r="B34" s="3">
        <f t="shared" si="3"/>
        <v>100</v>
      </c>
      <c r="C34" s="3">
        <f t="shared" si="0"/>
        <v>99</v>
      </c>
      <c r="D34" s="3">
        <f t="shared" si="1"/>
        <v>49.5</v>
      </c>
      <c r="E34" s="1">
        <f t="shared" si="2"/>
        <v>4950</v>
      </c>
    </row>
    <row r="35" spans="1:5" x14ac:dyDescent="0.25">
      <c r="A35" s="3">
        <v>31</v>
      </c>
      <c r="B35" s="3">
        <f t="shared" si="3"/>
        <v>99</v>
      </c>
      <c r="C35" s="3">
        <f t="shared" si="0"/>
        <v>97</v>
      </c>
      <c r="D35" s="3">
        <f t="shared" si="1"/>
        <v>48.5</v>
      </c>
      <c r="E35" s="1">
        <f t="shared" si="2"/>
        <v>4850</v>
      </c>
    </row>
    <row r="36" spans="1:5" x14ac:dyDescent="0.25">
      <c r="A36" s="3">
        <v>32</v>
      </c>
      <c r="B36" s="3">
        <f t="shared" si="3"/>
        <v>97</v>
      </c>
      <c r="C36" s="3">
        <f t="shared" si="0"/>
        <v>93</v>
      </c>
      <c r="D36" s="3">
        <f t="shared" si="1"/>
        <v>46.5</v>
      </c>
      <c r="E36" s="1">
        <f t="shared" si="2"/>
        <v>4650</v>
      </c>
    </row>
    <row r="37" spans="1:5" x14ac:dyDescent="0.25">
      <c r="A37" s="3">
        <v>33</v>
      </c>
      <c r="B37" s="3">
        <f t="shared" si="3"/>
        <v>93</v>
      </c>
      <c r="C37" s="3">
        <f t="shared" si="0"/>
        <v>85</v>
      </c>
      <c r="D37" s="3">
        <f t="shared" si="1"/>
        <v>42.5</v>
      </c>
      <c r="E37" s="1">
        <f t="shared" si="2"/>
        <v>4250</v>
      </c>
    </row>
    <row r="38" spans="1:5" x14ac:dyDescent="0.25">
      <c r="A38" s="3">
        <v>34</v>
      </c>
      <c r="B38" s="3">
        <f t="shared" si="3"/>
        <v>85</v>
      </c>
      <c r="C38" s="3">
        <f t="shared" si="0"/>
        <v>69</v>
      </c>
      <c r="D38" s="3">
        <f t="shared" si="1"/>
        <v>34.5</v>
      </c>
      <c r="E38" s="1">
        <f t="shared" si="2"/>
        <v>3450</v>
      </c>
    </row>
    <row r="39" spans="1:5" x14ac:dyDescent="0.25">
      <c r="A39" s="3">
        <v>35</v>
      </c>
      <c r="B39" s="3">
        <f t="shared" si="3"/>
        <v>69</v>
      </c>
      <c r="C39" s="3">
        <f t="shared" si="0"/>
        <v>37</v>
      </c>
      <c r="D39" s="3">
        <f t="shared" si="1"/>
        <v>18.5</v>
      </c>
      <c r="E39" s="1">
        <f t="shared" si="2"/>
        <v>1850</v>
      </c>
    </row>
    <row r="40" spans="1:5" x14ac:dyDescent="0.25">
      <c r="A40" s="3">
        <v>36</v>
      </c>
      <c r="B40" s="3">
        <f t="shared" si="3"/>
        <v>37</v>
      </c>
      <c r="C40" s="3">
        <f t="shared" si="0"/>
        <v>74</v>
      </c>
      <c r="D40" s="3">
        <f t="shared" si="1"/>
        <v>37</v>
      </c>
      <c r="E40" s="1">
        <f t="shared" si="2"/>
        <v>3700</v>
      </c>
    </row>
    <row r="41" spans="1:5" x14ac:dyDescent="0.25">
      <c r="A41" s="3">
        <v>37</v>
      </c>
      <c r="B41" s="3">
        <f t="shared" si="3"/>
        <v>74</v>
      </c>
      <c r="C41" s="3">
        <f t="shared" si="0"/>
        <v>47</v>
      </c>
      <c r="D41" s="3">
        <f t="shared" si="1"/>
        <v>23.5</v>
      </c>
      <c r="E41" s="1">
        <f t="shared" si="2"/>
        <v>2350</v>
      </c>
    </row>
    <row r="42" spans="1:5" x14ac:dyDescent="0.25">
      <c r="A42" s="3">
        <v>38</v>
      </c>
      <c r="B42" s="3">
        <f t="shared" si="3"/>
        <v>47</v>
      </c>
      <c r="C42" s="3">
        <f t="shared" si="0"/>
        <v>94</v>
      </c>
      <c r="D42" s="3">
        <f t="shared" si="1"/>
        <v>47</v>
      </c>
      <c r="E42" s="1">
        <f t="shared" si="2"/>
        <v>4700</v>
      </c>
    </row>
    <row r="43" spans="1:5" x14ac:dyDescent="0.25">
      <c r="A43" s="3">
        <v>39</v>
      </c>
      <c r="B43" s="3">
        <f t="shared" si="3"/>
        <v>94</v>
      </c>
      <c r="C43" s="3">
        <f t="shared" si="0"/>
        <v>87</v>
      </c>
      <c r="D43" s="3">
        <f t="shared" si="1"/>
        <v>43.5</v>
      </c>
      <c r="E43" s="1">
        <f t="shared" si="2"/>
        <v>4350</v>
      </c>
    </row>
    <row r="44" spans="1:5" x14ac:dyDescent="0.25">
      <c r="A44" s="3">
        <v>40</v>
      </c>
      <c r="B44" s="3">
        <f t="shared" si="3"/>
        <v>87</v>
      </c>
      <c r="C44" s="3">
        <f t="shared" si="0"/>
        <v>73</v>
      </c>
      <c r="D44" s="3">
        <f t="shared" si="1"/>
        <v>36.5</v>
      </c>
      <c r="E44" s="1">
        <f t="shared" si="2"/>
        <v>3650</v>
      </c>
    </row>
    <row r="45" spans="1:5" x14ac:dyDescent="0.25">
      <c r="A45" s="3">
        <v>41</v>
      </c>
      <c r="B45" s="3">
        <f t="shared" si="3"/>
        <v>73</v>
      </c>
      <c r="C45" s="3">
        <f t="shared" si="0"/>
        <v>45</v>
      </c>
      <c r="D45" s="3">
        <f t="shared" si="1"/>
        <v>22.5</v>
      </c>
      <c r="E45" s="1">
        <f t="shared" si="2"/>
        <v>2250</v>
      </c>
    </row>
    <row r="46" spans="1:5" x14ac:dyDescent="0.25">
      <c r="A46" s="3">
        <v>42</v>
      </c>
      <c r="B46" s="3">
        <f t="shared" si="3"/>
        <v>45</v>
      </c>
      <c r="C46" s="3">
        <f t="shared" si="0"/>
        <v>90</v>
      </c>
      <c r="D46" s="3">
        <f t="shared" si="1"/>
        <v>45</v>
      </c>
      <c r="E46" s="1">
        <f t="shared" si="2"/>
        <v>4500</v>
      </c>
    </row>
    <row r="47" spans="1:5" x14ac:dyDescent="0.25">
      <c r="A47" s="3">
        <v>43</v>
      </c>
      <c r="B47" s="3">
        <f t="shared" si="3"/>
        <v>90</v>
      </c>
      <c r="C47" s="3">
        <f t="shared" si="0"/>
        <v>79</v>
      </c>
      <c r="D47" s="3">
        <f t="shared" si="1"/>
        <v>39.5</v>
      </c>
      <c r="E47" s="1">
        <f t="shared" si="2"/>
        <v>3950</v>
      </c>
    </row>
    <row r="48" spans="1:5" x14ac:dyDescent="0.25">
      <c r="A48" s="3">
        <v>44</v>
      </c>
      <c r="B48" s="3">
        <f t="shared" si="3"/>
        <v>79</v>
      </c>
      <c r="C48" s="3">
        <f t="shared" si="0"/>
        <v>57</v>
      </c>
      <c r="D48" s="3">
        <f t="shared" si="1"/>
        <v>28.5</v>
      </c>
      <c r="E48" s="1">
        <f t="shared" si="2"/>
        <v>2850</v>
      </c>
    </row>
    <row r="49" spans="1:5" x14ac:dyDescent="0.25">
      <c r="A49" s="3">
        <v>45</v>
      </c>
      <c r="B49" s="3">
        <f t="shared" si="3"/>
        <v>57</v>
      </c>
      <c r="C49" s="3">
        <f t="shared" si="0"/>
        <v>13</v>
      </c>
      <c r="D49" s="3">
        <f t="shared" si="1"/>
        <v>6.5</v>
      </c>
      <c r="E49" s="1">
        <f t="shared" si="2"/>
        <v>650</v>
      </c>
    </row>
    <row r="50" spans="1:5" x14ac:dyDescent="0.25">
      <c r="A50" s="3">
        <v>46</v>
      </c>
      <c r="B50" s="3">
        <f t="shared" si="3"/>
        <v>13</v>
      </c>
      <c r="C50" s="3">
        <f t="shared" si="0"/>
        <v>26</v>
      </c>
      <c r="D50" s="3">
        <f t="shared" si="1"/>
        <v>13</v>
      </c>
      <c r="E50" s="1">
        <f t="shared" si="2"/>
        <v>1300</v>
      </c>
    </row>
    <row r="51" spans="1:5" x14ac:dyDescent="0.25">
      <c r="A51" s="3">
        <v>47</v>
      </c>
      <c r="B51" s="3">
        <f t="shared" si="3"/>
        <v>26</v>
      </c>
      <c r="C51" s="3">
        <f t="shared" si="0"/>
        <v>52</v>
      </c>
      <c r="D51" s="3">
        <f t="shared" si="1"/>
        <v>26</v>
      </c>
      <c r="E51" s="1">
        <f t="shared" si="2"/>
        <v>2600</v>
      </c>
    </row>
    <row r="52" spans="1:5" x14ac:dyDescent="0.25">
      <c r="A52" s="3">
        <v>48</v>
      </c>
      <c r="B52" s="3">
        <f t="shared" si="3"/>
        <v>52</v>
      </c>
      <c r="C52" s="3">
        <f t="shared" si="0"/>
        <v>3</v>
      </c>
      <c r="D52" s="3">
        <f t="shared" si="1"/>
        <v>1.5</v>
      </c>
      <c r="E52" s="1">
        <f t="shared" si="2"/>
        <v>150</v>
      </c>
    </row>
    <row r="53" spans="1:5" x14ac:dyDescent="0.25">
      <c r="A53" s="3">
        <v>49</v>
      </c>
      <c r="B53" s="3">
        <f t="shared" si="3"/>
        <v>3</v>
      </c>
      <c r="C53" s="3">
        <f t="shared" si="0"/>
        <v>6</v>
      </c>
      <c r="D53" s="3">
        <f t="shared" si="1"/>
        <v>3</v>
      </c>
      <c r="E53" s="1">
        <f t="shared" si="2"/>
        <v>300</v>
      </c>
    </row>
    <row r="54" spans="1:5" x14ac:dyDescent="0.25">
      <c r="A54" s="3">
        <v>50</v>
      </c>
      <c r="B54" s="3">
        <f t="shared" si="3"/>
        <v>6</v>
      </c>
      <c r="C54" s="3">
        <f t="shared" si="0"/>
        <v>12</v>
      </c>
      <c r="D54" s="3">
        <f t="shared" si="1"/>
        <v>6</v>
      </c>
      <c r="E54" s="1">
        <f t="shared" si="2"/>
        <v>600</v>
      </c>
    </row>
    <row r="55" spans="1:5" x14ac:dyDescent="0.25">
      <c r="A55" s="3">
        <v>51</v>
      </c>
      <c r="B55" s="3">
        <f t="shared" si="3"/>
        <v>12</v>
      </c>
      <c r="C55" s="3">
        <f t="shared" si="0"/>
        <v>24</v>
      </c>
      <c r="D55" s="3">
        <f t="shared" si="1"/>
        <v>12</v>
      </c>
      <c r="E55" s="1">
        <f t="shared" si="2"/>
        <v>1200</v>
      </c>
    </row>
    <row r="56" spans="1:5" x14ac:dyDescent="0.25">
      <c r="A56" s="3">
        <v>52</v>
      </c>
      <c r="B56" s="3">
        <f t="shared" si="3"/>
        <v>24</v>
      </c>
      <c r="C56" s="3">
        <f t="shared" si="0"/>
        <v>48</v>
      </c>
      <c r="D56" s="3">
        <f t="shared" si="1"/>
        <v>24</v>
      </c>
      <c r="E56" s="1">
        <f t="shared" si="2"/>
        <v>2400</v>
      </c>
    </row>
    <row r="57" spans="1:5" x14ac:dyDescent="0.25">
      <c r="A57" s="3">
        <v>53</v>
      </c>
      <c r="B57" s="3">
        <f t="shared" si="3"/>
        <v>48</v>
      </c>
      <c r="C57" s="3">
        <f t="shared" si="0"/>
        <v>96</v>
      </c>
      <c r="D57" s="3">
        <f t="shared" si="1"/>
        <v>48</v>
      </c>
      <c r="E57" s="1">
        <f t="shared" si="2"/>
        <v>4800</v>
      </c>
    </row>
    <row r="58" spans="1:5" x14ac:dyDescent="0.25">
      <c r="A58" s="3">
        <v>54</v>
      </c>
      <c r="B58" s="3">
        <f t="shared" si="3"/>
        <v>96</v>
      </c>
      <c r="C58" s="3">
        <f t="shared" si="0"/>
        <v>91</v>
      </c>
      <c r="D58" s="3">
        <f t="shared" si="1"/>
        <v>45.5</v>
      </c>
      <c r="E58" s="1">
        <f t="shared" si="2"/>
        <v>4550</v>
      </c>
    </row>
    <row r="59" spans="1:5" x14ac:dyDescent="0.25">
      <c r="A59" s="3">
        <v>55</v>
      </c>
      <c r="B59" s="3">
        <f t="shared" si="3"/>
        <v>91</v>
      </c>
      <c r="C59" s="3">
        <f t="shared" si="0"/>
        <v>81</v>
      </c>
      <c r="D59" s="3">
        <f t="shared" si="1"/>
        <v>40.5</v>
      </c>
      <c r="E59" s="1">
        <f t="shared" si="2"/>
        <v>4050</v>
      </c>
    </row>
    <row r="60" spans="1:5" x14ac:dyDescent="0.25">
      <c r="A60" s="3">
        <v>56</v>
      </c>
      <c r="B60" s="3">
        <f t="shared" si="3"/>
        <v>81</v>
      </c>
      <c r="C60" s="3">
        <f t="shared" si="0"/>
        <v>61</v>
      </c>
      <c r="D60" s="3">
        <f t="shared" si="1"/>
        <v>30.5</v>
      </c>
      <c r="E60" s="1">
        <f t="shared" si="2"/>
        <v>3050</v>
      </c>
    </row>
    <row r="61" spans="1:5" x14ac:dyDescent="0.25">
      <c r="A61" s="3">
        <v>57</v>
      </c>
      <c r="B61" s="3">
        <f t="shared" si="3"/>
        <v>61</v>
      </c>
      <c r="C61" s="3">
        <f t="shared" si="0"/>
        <v>21</v>
      </c>
      <c r="D61" s="3">
        <f t="shared" si="1"/>
        <v>10.5</v>
      </c>
      <c r="E61" s="1">
        <f t="shared" si="2"/>
        <v>1050</v>
      </c>
    </row>
    <row r="62" spans="1:5" x14ac:dyDescent="0.25">
      <c r="A62" s="3">
        <v>58</v>
      </c>
      <c r="B62" s="3">
        <f t="shared" si="3"/>
        <v>21</v>
      </c>
      <c r="C62" s="3">
        <f t="shared" si="0"/>
        <v>42</v>
      </c>
      <c r="D62" s="3">
        <f t="shared" si="1"/>
        <v>21</v>
      </c>
      <c r="E62" s="1">
        <f t="shared" si="2"/>
        <v>2100</v>
      </c>
    </row>
    <row r="63" spans="1:5" x14ac:dyDescent="0.25">
      <c r="A63" s="3">
        <v>59</v>
      </c>
      <c r="B63" s="3">
        <f t="shared" si="3"/>
        <v>42</v>
      </c>
      <c r="C63" s="3">
        <f t="shared" si="0"/>
        <v>84</v>
      </c>
      <c r="D63" s="3">
        <f t="shared" si="1"/>
        <v>42</v>
      </c>
      <c r="E63" s="1">
        <f t="shared" si="2"/>
        <v>4200</v>
      </c>
    </row>
    <row r="64" spans="1:5" x14ac:dyDescent="0.25">
      <c r="A64" s="3">
        <v>60</v>
      </c>
      <c r="B64" s="3">
        <f t="shared" si="3"/>
        <v>84</v>
      </c>
      <c r="C64" s="3">
        <f t="shared" si="0"/>
        <v>67</v>
      </c>
      <c r="D64" s="3">
        <f t="shared" si="1"/>
        <v>33.5</v>
      </c>
      <c r="E64" s="1">
        <f t="shared" si="2"/>
        <v>3350</v>
      </c>
    </row>
    <row r="65" spans="1:5" x14ac:dyDescent="0.25">
      <c r="A65" s="3">
        <v>61</v>
      </c>
      <c r="B65" s="3">
        <f t="shared" si="3"/>
        <v>67</v>
      </c>
      <c r="C65" s="3">
        <f t="shared" si="0"/>
        <v>33</v>
      </c>
      <c r="D65" s="3">
        <f t="shared" si="1"/>
        <v>16.5</v>
      </c>
      <c r="E65" s="1">
        <f t="shared" si="2"/>
        <v>1650</v>
      </c>
    </row>
    <row r="66" spans="1:5" x14ac:dyDescent="0.25">
      <c r="A66" s="3">
        <v>62</v>
      </c>
      <c r="B66" s="3">
        <f t="shared" si="3"/>
        <v>33</v>
      </c>
      <c r="C66" s="3">
        <f t="shared" si="0"/>
        <v>66</v>
      </c>
      <c r="D66" s="3">
        <f t="shared" si="1"/>
        <v>33</v>
      </c>
      <c r="E66" s="1">
        <f t="shared" si="2"/>
        <v>3300</v>
      </c>
    </row>
    <row r="67" spans="1:5" x14ac:dyDescent="0.25">
      <c r="A67" s="3">
        <v>63</v>
      </c>
      <c r="B67" s="3">
        <f t="shared" si="3"/>
        <v>66</v>
      </c>
      <c r="C67" s="3">
        <f t="shared" si="0"/>
        <v>31</v>
      </c>
      <c r="D67" s="3">
        <f t="shared" si="1"/>
        <v>15.5</v>
      </c>
      <c r="E67" s="1">
        <f t="shared" si="2"/>
        <v>1550</v>
      </c>
    </row>
    <row r="68" spans="1:5" x14ac:dyDescent="0.25">
      <c r="A68" s="3">
        <v>64</v>
      </c>
      <c r="B68" s="3">
        <f t="shared" si="3"/>
        <v>31</v>
      </c>
      <c r="C68" s="3">
        <f t="shared" si="0"/>
        <v>62</v>
      </c>
      <c r="D68" s="3">
        <f t="shared" si="1"/>
        <v>31</v>
      </c>
      <c r="E68" s="1">
        <f t="shared" si="2"/>
        <v>3100</v>
      </c>
    </row>
    <row r="69" spans="1:5" x14ac:dyDescent="0.25">
      <c r="A69" s="3">
        <v>65</v>
      </c>
      <c r="B69" s="3">
        <f t="shared" si="3"/>
        <v>62</v>
      </c>
      <c r="C69" s="3">
        <f t="shared" si="0"/>
        <v>23</v>
      </c>
      <c r="D69" s="3">
        <f t="shared" ref="D69:D104" si="4">C69/$H$3</f>
        <v>11.5</v>
      </c>
      <c r="E69" s="1">
        <f t="shared" si="2"/>
        <v>1150</v>
      </c>
    </row>
    <row r="70" spans="1:5" x14ac:dyDescent="0.25">
      <c r="A70" s="3">
        <v>66</v>
      </c>
      <c r="B70" s="3">
        <f t="shared" si="3"/>
        <v>23</v>
      </c>
      <c r="C70" s="3">
        <f t="shared" ref="C70:C104" si="5">MOD($H$3*B70,$H$4)</f>
        <v>46</v>
      </c>
      <c r="D70" s="3">
        <f t="shared" si="4"/>
        <v>23</v>
      </c>
      <c r="E70" s="1">
        <f t="shared" ref="E70:E101" si="6">D70*100</f>
        <v>2300</v>
      </c>
    </row>
    <row r="71" spans="1:5" x14ac:dyDescent="0.25">
      <c r="A71" s="3">
        <v>67</v>
      </c>
      <c r="B71" s="3">
        <f t="shared" ref="B71:B104" si="7">C70</f>
        <v>46</v>
      </c>
      <c r="C71" s="3">
        <f t="shared" si="5"/>
        <v>92</v>
      </c>
      <c r="D71" s="3">
        <f t="shared" si="4"/>
        <v>46</v>
      </c>
      <c r="E71" s="1">
        <f t="shared" si="6"/>
        <v>4600</v>
      </c>
    </row>
    <row r="72" spans="1:5" x14ac:dyDescent="0.25">
      <c r="A72" s="3">
        <v>68</v>
      </c>
      <c r="B72" s="3">
        <f t="shared" si="7"/>
        <v>92</v>
      </c>
      <c r="C72" s="3">
        <f t="shared" si="5"/>
        <v>83</v>
      </c>
      <c r="D72" s="3">
        <f t="shared" si="4"/>
        <v>41.5</v>
      </c>
      <c r="E72" s="1">
        <f t="shared" si="6"/>
        <v>4150</v>
      </c>
    </row>
    <row r="73" spans="1:5" x14ac:dyDescent="0.25">
      <c r="A73" s="3">
        <v>69</v>
      </c>
      <c r="B73" s="3">
        <f t="shared" si="7"/>
        <v>83</v>
      </c>
      <c r="C73" s="3">
        <f t="shared" si="5"/>
        <v>65</v>
      </c>
      <c r="D73" s="3">
        <f t="shared" si="4"/>
        <v>32.5</v>
      </c>
      <c r="E73" s="1">
        <f t="shared" si="6"/>
        <v>3250</v>
      </c>
    </row>
    <row r="74" spans="1:5" x14ac:dyDescent="0.25">
      <c r="A74" s="3">
        <v>70</v>
      </c>
      <c r="B74" s="3">
        <f t="shared" si="7"/>
        <v>65</v>
      </c>
      <c r="C74" s="3">
        <f t="shared" si="5"/>
        <v>29</v>
      </c>
      <c r="D74" s="3">
        <f t="shared" si="4"/>
        <v>14.5</v>
      </c>
      <c r="E74" s="1">
        <f t="shared" si="6"/>
        <v>1450</v>
      </c>
    </row>
    <row r="75" spans="1:5" x14ac:dyDescent="0.25">
      <c r="A75" s="3">
        <v>71</v>
      </c>
      <c r="B75" s="3">
        <f t="shared" si="7"/>
        <v>29</v>
      </c>
      <c r="C75" s="3">
        <f t="shared" si="5"/>
        <v>58</v>
      </c>
      <c r="D75" s="3">
        <f t="shared" si="4"/>
        <v>29</v>
      </c>
      <c r="E75" s="1">
        <f t="shared" si="6"/>
        <v>2900</v>
      </c>
    </row>
    <row r="76" spans="1:5" x14ac:dyDescent="0.25">
      <c r="A76" s="3">
        <v>72</v>
      </c>
      <c r="B76" s="3">
        <f t="shared" si="7"/>
        <v>58</v>
      </c>
      <c r="C76" s="3">
        <f t="shared" si="5"/>
        <v>15</v>
      </c>
      <c r="D76" s="3">
        <f t="shared" si="4"/>
        <v>7.5</v>
      </c>
      <c r="E76" s="1">
        <f t="shared" si="6"/>
        <v>750</v>
      </c>
    </row>
    <row r="77" spans="1:5" x14ac:dyDescent="0.25">
      <c r="A77" s="3">
        <v>73</v>
      </c>
      <c r="B77" s="3">
        <f t="shared" si="7"/>
        <v>15</v>
      </c>
      <c r="C77" s="3">
        <f t="shared" si="5"/>
        <v>30</v>
      </c>
      <c r="D77" s="3">
        <f t="shared" si="4"/>
        <v>15</v>
      </c>
      <c r="E77" s="1">
        <f t="shared" si="6"/>
        <v>1500</v>
      </c>
    </row>
    <row r="78" spans="1:5" x14ac:dyDescent="0.25">
      <c r="A78" s="3">
        <v>74</v>
      </c>
      <c r="B78" s="3">
        <f t="shared" si="7"/>
        <v>30</v>
      </c>
      <c r="C78" s="3">
        <f t="shared" si="5"/>
        <v>60</v>
      </c>
      <c r="D78" s="3">
        <f t="shared" si="4"/>
        <v>30</v>
      </c>
      <c r="E78" s="1">
        <f t="shared" si="6"/>
        <v>3000</v>
      </c>
    </row>
    <row r="79" spans="1:5" x14ac:dyDescent="0.25">
      <c r="A79" s="3">
        <v>75</v>
      </c>
      <c r="B79" s="3">
        <f t="shared" si="7"/>
        <v>60</v>
      </c>
      <c r="C79" s="3">
        <f t="shared" si="5"/>
        <v>19</v>
      </c>
      <c r="D79" s="3">
        <f t="shared" si="4"/>
        <v>9.5</v>
      </c>
      <c r="E79" s="1">
        <f t="shared" si="6"/>
        <v>950</v>
      </c>
    </row>
    <row r="80" spans="1:5" x14ac:dyDescent="0.25">
      <c r="A80" s="3">
        <v>76</v>
      </c>
      <c r="B80" s="3">
        <f t="shared" si="7"/>
        <v>19</v>
      </c>
      <c r="C80" s="3">
        <f t="shared" si="5"/>
        <v>38</v>
      </c>
      <c r="D80" s="3">
        <f t="shared" si="4"/>
        <v>19</v>
      </c>
      <c r="E80" s="1">
        <f t="shared" si="6"/>
        <v>1900</v>
      </c>
    </row>
    <row r="81" spans="1:5" x14ac:dyDescent="0.25">
      <c r="A81" s="3">
        <v>77</v>
      </c>
      <c r="B81" s="3">
        <f t="shared" si="7"/>
        <v>38</v>
      </c>
      <c r="C81" s="3">
        <f t="shared" si="5"/>
        <v>76</v>
      </c>
      <c r="D81" s="3">
        <f t="shared" si="4"/>
        <v>38</v>
      </c>
      <c r="E81" s="1">
        <f t="shared" si="6"/>
        <v>3800</v>
      </c>
    </row>
    <row r="82" spans="1:5" x14ac:dyDescent="0.25">
      <c r="A82" s="3">
        <v>78</v>
      </c>
      <c r="B82" s="3">
        <f t="shared" si="7"/>
        <v>76</v>
      </c>
      <c r="C82" s="3">
        <f t="shared" si="5"/>
        <v>51</v>
      </c>
      <c r="D82" s="3">
        <f t="shared" si="4"/>
        <v>25.5</v>
      </c>
      <c r="E82" s="1">
        <f t="shared" si="6"/>
        <v>2550</v>
      </c>
    </row>
    <row r="83" spans="1:5" x14ac:dyDescent="0.25">
      <c r="A83" s="3">
        <v>79</v>
      </c>
      <c r="B83" s="3">
        <f t="shared" si="7"/>
        <v>51</v>
      </c>
      <c r="C83" s="3">
        <f t="shared" si="5"/>
        <v>1</v>
      </c>
      <c r="D83" s="3">
        <f t="shared" si="4"/>
        <v>0.5</v>
      </c>
      <c r="E83" s="1">
        <f t="shared" si="6"/>
        <v>50</v>
      </c>
    </row>
    <row r="84" spans="1:5" x14ac:dyDescent="0.25">
      <c r="A84" s="3">
        <v>80</v>
      </c>
      <c r="B84" s="3">
        <f t="shared" si="7"/>
        <v>1</v>
      </c>
      <c r="C84" s="3">
        <f t="shared" si="5"/>
        <v>2</v>
      </c>
      <c r="D84" s="3">
        <f t="shared" si="4"/>
        <v>1</v>
      </c>
      <c r="E84" s="1">
        <f t="shared" si="6"/>
        <v>100</v>
      </c>
    </row>
    <row r="85" spans="1:5" x14ac:dyDescent="0.25">
      <c r="A85" s="3">
        <v>81</v>
      </c>
      <c r="B85" s="3">
        <f t="shared" si="7"/>
        <v>2</v>
      </c>
      <c r="C85" s="3">
        <f t="shared" si="5"/>
        <v>4</v>
      </c>
      <c r="D85" s="3">
        <f t="shared" si="4"/>
        <v>2</v>
      </c>
      <c r="E85" s="1">
        <f t="shared" si="6"/>
        <v>200</v>
      </c>
    </row>
    <row r="86" spans="1:5" x14ac:dyDescent="0.25">
      <c r="A86" s="3">
        <v>82</v>
      </c>
      <c r="B86" s="3">
        <f t="shared" si="7"/>
        <v>4</v>
      </c>
      <c r="C86" s="3">
        <f t="shared" si="5"/>
        <v>8</v>
      </c>
      <c r="D86" s="3">
        <f t="shared" si="4"/>
        <v>4</v>
      </c>
      <c r="E86" s="1">
        <f t="shared" si="6"/>
        <v>400</v>
      </c>
    </row>
    <row r="87" spans="1:5" x14ac:dyDescent="0.25">
      <c r="A87" s="3">
        <v>83</v>
      </c>
      <c r="B87" s="3">
        <f t="shared" si="7"/>
        <v>8</v>
      </c>
      <c r="C87" s="3">
        <f t="shared" si="5"/>
        <v>16</v>
      </c>
      <c r="D87" s="3">
        <f t="shared" si="4"/>
        <v>8</v>
      </c>
      <c r="E87" s="1">
        <f t="shared" si="6"/>
        <v>800</v>
      </c>
    </row>
    <row r="88" spans="1:5" x14ac:dyDescent="0.25">
      <c r="A88" s="3">
        <v>84</v>
      </c>
      <c r="B88" s="3">
        <f t="shared" si="7"/>
        <v>16</v>
      </c>
      <c r="C88" s="3">
        <f t="shared" si="5"/>
        <v>32</v>
      </c>
      <c r="D88" s="3">
        <f t="shared" si="4"/>
        <v>16</v>
      </c>
      <c r="E88" s="1">
        <f t="shared" si="6"/>
        <v>1600</v>
      </c>
    </row>
    <row r="89" spans="1:5" x14ac:dyDescent="0.25">
      <c r="A89" s="3">
        <v>85</v>
      </c>
      <c r="B89" s="3">
        <f t="shared" si="7"/>
        <v>32</v>
      </c>
      <c r="C89" s="3">
        <f t="shared" si="5"/>
        <v>64</v>
      </c>
      <c r="D89" s="3">
        <f t="shared" si="4"/>
        <v>32</v>
      </c>
      <c r="E89" s="1">
        <f t="shared" si="6"/>
        <v>3200</v>
      </c>
    </row>
    <row r="90" spans="1:5" x14ac:dyDescent="0.25">
      <c r="A90" s="3">
        <v>86</v>
      </c>
      <c r="B90" s="3">
        <f t="shared" si="7"/>
        <v>64</v>
      </c>
      <c r="C90" s="3">
        <f t="shared" si="5"/>
        <v>27</v>
      </c>
      <c r="D90" s="3">
        <f t="shared" si="4"/>
        <v>13.5</v>
      </c>
      <c r="E90" s="1">
        <f t="shared" si="6"/>
        <v>1350</v>
      </c>
    </row>
    <row r="91" spans="1:5" x14ac:dyDescent="0.25">
      <c r="A91" s="3">
        <v>87</v>
      </c>
      <c r="B91" s="3">
        <f t="shared" si="7"/>
        <v>27</v>
      </c>
      <c r="C91" s="3">
        <f t="shared" si="5"/>
        <v>54</v>
      </c>
      <c r="D91" s="3">
        <f t="shared" si="4"/>
        <v>27</v>
      </c>
      <c r="E91" s="1">
        <f t="shared" si="6"/>
        <v>2700</v>
      </c>
    </row>
    <row r="92" spans="1:5" x14ac:dyDescent="0.25">
      <c r="A92" s="3">
        <v>88</v>
      </c>
      <c r="B92" s="3">
        <f t="shared" si="7"/>
        <v>54</v>
      </c>
      <c r="C92" s="3">
        <f t="shared" si="5"/>
        <v>7</v>
      </c>
      <c r="D92" s="3">
        <f t="shared" si="4"/>
        <v>3.5</v>
      </c>
      <c r="E92" s="1">
        <f t="shared" si="6"/>
        <v>350</v>
      </c>
    </row>
    <row r="93" spans="1:5" x14ac:dyDescent="0.25">
      <c r="A93" s="3">
        <v>89</v>
      </c>
      <c r="B93" s="3">
        <f t="shared" si="7"/>
        <v>7</v>
      </c>
      <c r="C93" s="3">
        <f t="shared" si="5"/>
        <v>14</v>
      </c>
      <c r="D93" s="3">
        <f t="shared" si="4"/>
        <v>7</v>
      </c>
      <c r="E93" s="1">
        <f t="shared" si="6"/>
        <v>700</v>
      </c>
    </row>
    <row r="94" spans="1:5" x14ac:dyDescent="0.25">
      <c r="A94" s="3">
        <v>90</v>
      </c>
      <c r="B94" s="3">
        <f t="shared" si="7"/>
        <v>14</v>
      </c>
      <c r="C94" s="3">
        <f t="shared" si="5"/>
        <v>28</v>
      </c>
      <c r="D94" s="3">
        <f t="shared" si="4"/>
        <v>14</v>
      </c>
      <c r="E94" s="1">
        <f t="shared" si="6"/>
        <v>1400</v>
      </c>
    </row>
    <row r="95" spans="1:5" x14ac:dyDescent="0.25">
      <c r="A95" s="3">
        <v>91</v>
      </c>
      <c r="B95" s="3">
        <f t="shared" si="7"/>
        <v>28</v>
      </c>
      <c r="C95" s="3">
        <f t="shared" si="5"/>
        <v>56</v>
      </c>
      <c r="D95" s="3">
        <f t="shared" si="4"/>
        <v>28</v>
      </c>
      <c r="E95" s="1">
        <f t="shared" si="6"/>
        <v>2800</v>
      </c>
    </row>
    <row r="96" spans="1:5" x14ac:dyDescent="0.25">
      <c r="A96" s="3">
        <v>92</v>
      </c>
      <c r="B96" s="3">
        <f t="shared" si="7"/>
        <v>56</v>
      </c>
      <c r="C96" s="3">
        <f t="shared" si="5"/>
        <v>11</v>
      </c>
      <c r="D96" s="3">
        <f t="shared" si="4"/>
        <v>5.5</v>
      </c>
      <c r="E96" s="1">
        <f t="shared" si="6"/>
        <v>550</v>
      </c>
    </row>
    <row r="97" spans="1:5" x14ac:dyDescent="0.25">
      <c r="A97" s="3">
        <v>93</v>
      </c>
      <c r="B97" s="3">
        <f t="shared" si="7"/>
        <v>11</v>
      </c>
      <c r="C97" s="3">
        <f t="shared" si="5"/>
        <v>22</v>
      </c>
      <c r="D97" s="3">
        <f t="shared" si="4"/>
        <v>11</v>
      </c>
      <c r="E97" s="1">
        <f t="shared" si="6"/>
        <v>1100</v>
      </c>
    </row>
    <row r="98" spans="1:5" x14ac:dyDescent="0.25">
      <c r="A98" s="3">
        <v>94</v>
      </c>
      <c r="B98" s="3">
        <f t="shared" si="7"/>
        <v>22</v>
      </c>
      <c r="C98" s="3">
        <f t="shared" si="5"/>
        <v>44</v>
      </c>
      <c r="D98" s="3">
        <f t="shared" si="4"/>
        <v>22</v>
      </c>
      <c r="E98" s="1">
        <f t="shared" si="6"/>
        <v>2200</v>
      </c>
    </row>
    <row r="99" spans="1:5" x14ac:dyDescent="0.25">
      <c r="A99" s="3">
        <v>95</v>
      </c>
      <c r="B99" s="3">
        <f t="shared" si="7"/>
        <v>44</v>
      </c>
      <c r="C99" s="3">
        <f t="shared" si="5"/>
        <v>88</v>
      </c>
      <c r="D99" s="3">
        <f t="shared" si="4"/>
        <v>44</v>
      </c>
      <c r="E99" s="1">
        <f t="shared" si="6"/>
        <v>4400</v>
      </c>
    </row>
    <row r="100" spans="1:5" x14ac:dyDescent="0.25">
      <c r="A100" s="3">
        <v>96</v>
      </c>
      <c r="B100" s="3">
        <f t="shared" si="7"/>
        <v>88</v>
      </c>
      <c r="C100" s="3">
        <f t="shared" si="5"/>
        <v>75</v>
      </c>
      <c r="D100" s="3">
        <f t="shared" si="4"/>
        <v>37.5</v>
      </c>
      <c r="E100" s="1">
        <f t="shared" si="6"/>
        <v>3750</v>
      </c>
    </row>
    <row r="101" spans="1:5" x14ac:dyDescent="0.25">
      <c r="A101" s="3">
        <v>97</v>
      </c>
      <c r="B101" s="3">
        <f t="shared" si="7"/>
        <v>75</v>
      </c>
      <c r="C101" s="3">
        <f t="shared" si="5"/>
        <v>49</v>
      </c>
      <c r="D101" s="3">
        <f t="shared" si="4"/>
        <v>24.5</v>
      </c>
      <c r="E101" s="1">
        <f t="shared" si="6"/>
        <v>2450</v>
      </c>
    </row>
    <row r="102" spans="1:5" x14ac:dyDescent="0.25">
      <c r="A102" s="3">
        <v>98</v>
      </c>
      <c r="B102" s="3">
        <f t="shared" si="7"/>
        <v>49</v>
      </c>
      <c r="C102" s="3">
        <f t="shared" si="5"/>
        <v>98</v>
      </c>
      <c r="D102" s="3">
        <f t="shared" si="4"/>
        <v>49</v>
      </c>
      <c r="E102" s="1">
        <f>D102*100</f>
        <v>4900</v>
      </c>
    </row>
    <row r="103" spans="1:5" x14ac:dyDescent="0.25">
      <c r="A103" s="3">
        <v>99</v>
      </c>
      <c r="B103" s="3">
        <f t="shared" si="7"/>
        <v>98</v>
      </c>
      <c r="C103" s="3">
        <f t="shared" si="5"/>
        <v>95</v>
      </c>
      <c r="D103" s="3">
        <f t="shared" si="4"/>
        <v>47.5</v>
      </c>
      <c r="E103" s="1">
        <f t="shared" ref="E103:E104" si="8">D103*100</f>
        <v>4750</v>
      </c>
    </row>
    <row r="104" spans="1:5" x14ac:dyDescent="0.25">
      <c r="A104" s="3">
        <v>100</v>
      </c>
      <c r="B104" s="3">
        <f t="shared" si="7"/>
        <v>95</v>
      </c>
      <c r="C104" s="3">
        <f t="shared" si="5"/>
        <v>89</v>
      </c>
      <c r="D104" s="3">
        <f t="shared" si="4"/>
        <v>44.5</v>
      </c>
      <c r="E104" s="1">
        <f t="shared" si="8"/>
        <v>4450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RJK1</vt:lpstr>
      <vt:lpstr>RJK2</vt:lpstr>
      <vt:lpstr>MCG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Hardiyansyah</dc:creator>
  <cp:lastModifiedBy>Fadil Hardiyansyah</cp:lastModifiedBy>
  <dcterms:created xsi:type="dcterms:W3CDTF">2024-07-01T13:09:12Z</dcterms:created>
  <dcterms:modified xsi:type="dcterms:W3CDTF">2024-07-04T14:01:03Z</dcterms:modified>
</cp:coreProperties>
</file>