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nusianorg-my.sharepoint.com/personal/muhammad_irjiyansyah_binus_ac_id/Documents/"/>
    </mc:Choice>
  </mc:AlternateContent>
  <xr:revisionPtr revIDLastSave="15" documentId="8_{A5F444E5-8233-455D-B1A5-C41ED56440FE}" xr6:coauthVersionLast="47" xr6:coauthVersionMax="47" xr10:uidLastSave="{9A938A36-471D-4E6D-9BCF-98618A794FA3}"/>
  <bookViews>
    <workbookView xWindow="14865" yWindow="0" windowWidth="14040" windowHeight="16305" activeTab="2" xr2:uid="{6201B3B9-576E-4FAD-98B9-0C8B86AA11F1}"/>
  </bookViews>
  <sheets>
    <sheet name="Payroll" sheetId="1" r:id="rId1"/>
    <sheet name="GradeBook" sheetId="2" r:id="rId2"/>
    <sheet name="Decision Mak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3" l="1"/>
  <c r="M9" i="3"/>
  <c r="M11" i="3"/>
  <c r="M12" i="3"/>
  <c r="M7" i="3"/>
  <c r="L12" i="3"/>
  <c r="L11" i="3"/>
  <c r="L10" i="3"/>
  <c r="L9" i="3"/>
  <c r="L8" i="3"/>
  <c r="L7" i="3"/>
  <c r="J12" i="3"/>
  <c r="J11" i="3"/>
  <c r="J10" i="3"/>
  <c r="J9" i="3"/>
  <c r="J8" i="3"/>
  <c r="J7" i="3"/>
  <c r="H12" i="3"/>
  <c r="H11" i="3"/>
  <c r="H10" i="3"/>
  <c r="M10" i="3" s="1"/>
  <c r="H9" i="3"/>
  <c r="H8" i="3"/>
  <c r="H7" i="3"/>
  <c r="F12" i="3"/>
  <c r="F11" i="3"/>
  <c r="F10" i="3"/>
  <c r="F9" i="3"/>
  <c r="F8" i="3"/>
  <c r="F7" i="3"/>
  <c r="D8" i="3"/>
  <c r="D9" i="3"/>
  <c r="D10" i="3"/>
  <c r="D11" i="3"/>
  <c r="D12" i="3"/>
  <c r="D7" i="3"/>
  <c r="L13" i="2"/>
  <c r="K13" i="2"/>
  <c r="J13" i="2"/>
  <c r="I13" i="2"/>
  <c r="L12" i="2"/>
  <c r="K12" i="2"/>
  <c r="J12" i="2"/>
  <c r="I12" i="2"/>
  <c r="L11" i="2"/>
  <c r="K11" i="2"/>
  <c r="J11" i="2"/>
  <c r="I11" i="2"/>
  <c r="E11" i="2"/>
  <c r="F11" i="2"/>
  <c r="G11" i="2"/>
  <c r="E12" i="2"/>
  <c r="F12" i="2"/>
  <c r="G12" i="2"/>
  <c r="E13" i="2"/>
  <c r="F13" i="2"/>
  <c r="G13" i="2"/>
  <c r="D13" i="2"/>
  <c r="D12" i="2"/>
  <c r="D11" i="2"/>
  <c r="N5" i="2"/>
  <c r="N6" i="2"/>
  <c r="N7" i="2"/>
  <c r="N8" i="2"/>
  <c r="N9" i="2"/>
  <c r="N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4" i="2"/>
  <c r="K4" i="2"/>
  <c r="L4" i="2"/>
  <c r="I5" i="2"/>
  <c r="I6" i="2"/>
  <c r="I7" i="2"/>
  <c r="I8" i="2"/>
  <c r="I9" i="2"/>
  <c r="I4" i="2"/>
  <c r="AD15" i="1"/>
  <c r="AD14" i="1"/>
  <c r="AD13" i="1"/>
  <c r="AD12" i="1"/>
  <c r="AD5" i="1"/>
  <c r="AD6" i="1"/>
  <c r="AD7" i="1"/>
  <c r="AD8" i="1"/>
  <c r="AD9" i="1"/>
  <c r="AD10" i="1"/>
  <c r="AD4" i="1"/>
  <c r="T14" i="1"/>
  <c r="Z13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O13" i="1"/>
  <c r="P13" i="1"/>
  <c r="Q13" i="1"/>
  <c r="R13" i="1"/>
  <c r="S13" i="1"/>
  <c r="T13" i="1"/>
  <c r="U13" i="1"/>
  <c r="V13" i="1"/>
  <c r="W13" i="1"/>
  <c r="X13" i="1"/>
  <c r="Y13" i="1"/>
  <c r="AA13" i="1"/>
  <c r="AB13" i="1"/>
  <c r="O14" i="1"/>
  <c r="P14" i="1"/>
  <c r="Q14" i="1"/>
  <c r="R14" i="1"/>
  <c r="S14" i="1"/>
  <c r="U14" i="1"/>
  <c r="V14" i="1"/>
  <c r="W14" i="1"/>
  <c r="X14" i="1"/>
  <c r="Y14" i="1"/>
  <c r="Z14" i="1"/>
  <c r="AA14" i="1"/>
  <c r="AB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X4" i="1"/>
  <c r="Z4" i="1"/>
  <c r="Y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3" i="1"/>
  <c r="Z3" i="1" s="1"/>
  <c r="AA3" i="1" s="1"/>
  <c r="AB3" i="1" s="1"/>
  <c r="U4" i="1"/>
  <c r="T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S10" i="1"/>
  <c r="S9" i="1"/>
  <c r="S8" i="1"/>
  <c r="S7" i="1"/>
  <c r="S6" i="1"/>
  <c r="S5" i="1"/>
  <c r="S4" i="1"/>
  <c r="T3" i="1"/>
  <c r="U3" i="1" s="1"/>
  <c r="V3" i="1" s="1"/>
  <c r="W3" i="1" s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O4" i="1"/>
  <c r="O5" i="1"/>
  <c r="O6" i="1"/>
  <c r="O7" i="1"/>
  <c r="O8" i="1"/>
  <c r="O9" i="1"/>
  <c r="O10" i="1"/>
  <c r="N10" i="1"/>
  <c r="N9" i="1"/>
  <c r="N8" i="1"/>
  <c r="N7" i="1"/>
  <c r="N6" i="1"/>
  <c r="N5" i="1"/>
  <c r="N4" i="1"/>
  <c r="O3" i="1"/>
  <c r="P3" i="1" s="1"/>
  <c r="Q3" i="1" s="1"/>
  <c r="R3" i="1" s="1"/>
  <c r="J5" i="1"/>
  <c r="J4" i="1"/>
  <c r="K4" i="1"/>
  <c r="L4" i="1"/>
  <c r="M4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4" i="1"/>
  <c r="D15" i="1"/>
  <c r="D14" i="1"/>
  <c r="D13" i="1"/>
  <c r="D12" i="1"/>
  <c r="C15" i="1"/>
  <c r="C14" i="1"/>
  <c r="C13" i="1"/>
  <c r="C12" i="1"/>
  <c r="X9" i="1" l="1"/>
  <c r="X8" i="1"/>
  <c r="X10" i="1"/>
  <c r="X7" i="1"/>
  <c r="X5" i="1"/>
  <c r="X6" i="1"/>
  <c r="N14" i="1"/>
  <c r="N12" i="1"/>
  <c r="N13" i="1"/>
  <c r="N15" i="1"/>
</calcChain>
</file>

<file path=xl/sharedStrings.xml><?xml version="1.0" encoding="utf-8"?>
<sst xmlns="http://schemas.openxmlformats.org/spreadsheetml/2006/main" count="70" uniqueCount="59">
  <si>
    <t>Employee Payroll</t>
  </si>
  <si>
    <t>Last Name</t>
  </si>
  <si>
    <t>Fisrt Name</t>
  </si>
  <si>
    <t>Hourly Wage</t>
  </si>
  <si>
    <t xml:space="preserve">House Worked </t>
  </si>
  <si>
    <t>Pay</t>
  </si>
  <si>
    <t>Agel</t>
  </si>
  <si>
    <t>Roy</t>
  </si>
  <si>
    <t>Sam</t>
  </si>
  <si>
    <t>Akai</t>
  </si>
  <si>
    <t>Ope</t>
  </si>
  <si>
    <t>Ipi</t>
  </si>
  <si>
    <t>One</t>
  </si>
  <si>
    <t>Kop</t>
  </si>
  <si>
    <t>Ae</t>
  </si>
  <si>
    <t>fs</t>
  </si>
  <si>
    <t>LA</t>
  </si>
  <si>
    <t>Wes</t>
  </si>
  <si>
    <t>wast</t>
  </si>
  <si>
    <t>oke</t>
  </si>
  <si>
    <t>Max</t>
  </si>
  <si>
    <t>Min</t>
  </si>
  <si>
    <t>Average</t>
  </si>
  <si>
    <t>Total</t>
  </si>
  <si>
    <t>Overtime Hours</t>
  </si>
  <si>
    <t>Overtime Bonus</t>
  </si>
  <si>
    <t>Janupay</t>
  </si>
  <si>
    <t>GradeBook</t>
  </si>
  <si>
    <t>LastNam</t>
  </si>
  <si>
    <t>FirstName</t>
  </si>
  <si>
    <t>Safety Tes</t>
  </si>
  <si>
    <t>Company Tes</t>
  </si>
  <si>
    <t>Financial Test</t>
  </si>
  <si>
    <t>Drug Test</t>
  </si>
  <si>
    <t>Ken</t>
  </si>
  <si>
    <t>Ai</t>
  </si>
  <si>
    <t>AL</t>
  </si>
  <si>
    <t>AE</t>
  </si>
  <si>
    <t>WA</t>
  </si>
  <si>
    <t>Wawan</t>
  </si>
  <si>
    <t>Zilong</t>
  </si>
  <si>
    <t>Miya</t>
  </si>
  <si>
    <t>Andre</t>
  </si>
  <si>
    <t>Layla</t>
  </si>
  <si>
    <t xml:space="preserve">Brody </t>
  </si>
  <si>
    <t>Point Possible</t>
  </si>
  <si>
    <t>Fire Employee</t>
  </si>
  <si>
    <t>Career Decision Maker</t>
  </si>
  <si>
    <t>Job</t>
  </si>
  <si>
    <t>McdManager</t>
  </si>
  <si>
    <t>Data Scienctiest</t>
  </si>
  <si>
    <t>Data Anlayst</t>
  </si>
  <si>
    <t>Product Manager</t>
  </si>
  <si>
    <t>Cloud Engineer</t>
  </si>
  <si>
    <t>Hedge Fund Owner</t>
  </si>
  <si>
    <t>Job Marker</t>
  </si>
  <si>
    <t>Enjoyment</t>
  </si>
  <si>
    <t>My Talent</t>
  </si>
  <si>
    <t>Schooling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</si>
</sst>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_-[$£-809]* #,##0.00_-;\-[$£-809]* #,##0.00_-;_-[$£-809]* &quot;-&quot;??_-;_-@_-"/>
    <numFmt numFmtId="165" formatCode="_-[$£-809]* #,##0.0_-;\-[$£-809]* #,##0.0_-;_-[$£-809]* &quot;-&quot;??_-;_-@_-"/>
  </numFmts>
  <fonts count="2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1" applyNumberFormat="1" applyFont="1"/>
    <xf numFmtId="16" fontId="0" fillId="2" borderId="0" xfId="0" applyNumberFormat="1" applyFill="1"/>
    <xf numFmtId="1" fontId="0" fillId="2" borderId="0" xfId="0" applyNumberFormat="1" applyFill="1"/>
    <xf numFmtId="16" fontId="0" fillId="3" borderId="0" xfId="0" applyNumberFormat="1" applyFill="1"/>
    <xf numFmtId="1" fontId="0" fillId="3" borderId="0" xfId="0" applyNumberFormat="1" applyFill="1"/>
    <xf numFmtId="16" fontId="0" fillId="4" borderId="0" xfId="0" applyNumberFormat="1" applyFill="1"/>
    <xf numFmtId="165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0" fontId="0" fillId="0" borderId="0" xfId="0" applyAlignment="1">
      <alignment textRotation="90"/>
    </xf>
    <xf numFmtId="0" fontId="0" fillId="7" borderId="0" xfId="0" applyFill="1"/>
    <xf numFmtId="9" fontId="0" fillId="0" borderId="0" xfId="2" applyFont="1"/>
    <xf numFmtId="0" fontId="0" fillId="3" borderId="0" xfId="0" applyFill="1"/>
    <xf numFmtId="0" fontId="0" fillId="8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</cellXfs>
  <cellStyles count="3">
    <cellStyle name="Mata Uang [0]" xfId="1" builtinId="7"/>
    <cellStyle name="Normal" xfId="0" builtinId="0"/>
    <cellStyle name="Persen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GradeBook!$B$4:$B$9</c:f>
              <c:strCache>
                <c:ptCount val="6"/>
                <c:pt idx="0">
                  <c:v>Ken</c:v>
                </c:pt>
                <c:pt idx="1">
                  <c:v>Ai</c:v>
                </c:pt>
                <c:pt idx="2">
                  <c:v>Ope</c:v>
                </c:pt>
                <c:pt idx="3">
                  <c:v>AL</c:v>
                </c:pt>
                <c:pt idx="4">
                  <c:v>AE</c:v>
                </c:pt>
                <c:pt idx="5">
                  <c:v>WA</c:v>
                </c:pt>
              </c:strCache>
            </c:strRef>
          </c:cat>
          <c:val>
            <c:numRef>
              <c:f>GradeBook!$D$4:$D$9</c:f>
              <c:numCache>
                <c:formatCode>0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5.6666666666666696</c:v>
                </c:pt>
                <c:pt idx="4">
                  <c:v>4.1666666666666696</c:v>
                </c:pt>
                <c:pt idx="5">
                  <c:v>2.6666666666666701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0-4069-80FD-B7873562D0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99686208"/>
        <c:axId val="1950122256"/>
      </c:barChart>
      <c:catAx>
        <c:axId val="17996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22256"/>
        <c:crosses val="autoZero"/>
        <c:auto val="1"/>
        <c:lblAlgn val="ctr"/>
        <c:lblOffset val="100"/>
        <c:noMultiLvlLbl val="0"/>
      </c:catAx>
      <c:valAx>
        <c:axId val="195012225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7996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Company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GradeBook!$B$4:$B$9</c:f>
              <c:strCache>
                <c:ptCount val="6"/>
                <c:pt idx="0">
                  <c:v>Ken</c:v>
                </c:pt>
                <c:pt idx="1">
                  <c:v>Ai</c:v>
                </c:pt>
                <c:pt idx="2">
                  <c:v>Ope</c:v>
                </c:pt>
                <c:pt idx="3">
                  <c:v>AL</c:v>
                </c:pt>
                <c:pt idx="4">
                  <c:v>AE</c:v>
                </c:pt>
                <c:pt idx="5">
                  <c:v>WA</c:v>
                </c:pt>
              </c:strCache>
            </c:strRef>
          </c:cat>
          <c:val>
            <c:numRef>
              <c:f>GradeBook!$E$4:$E$9</c:f>
              <c:numCache>
                <c:formatCode>0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14</c:v>
                </c:pt>
                <c:pt idx="3">
                  <c:v>11.3333333333333</c:v>
                </c:pt>
                <c:pt idx="4">
                  <c:v>8.3333333333333304</c:v>
                </c:pt>
                <c:pt idx="5">
                  <c:v>5.3333333333333304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4423-BA3B-77F67E1E66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82624192"/>
        <c:axId val="1950133296"/>
      </c:barChart>
      <c:catAx>
        <c:axId val="18826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33296"/>
        <c:crosses val="autoZero"/>
        <c:auto val="1"/>
        <c:lblAlgn val="ctr"/>
        <c:lblOffset val="100"/>
        <c:noMultiLvlLbl val="0"/>
      </c:catAx>
      <c:valAx>
        <c:axId val="195013329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88262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Financial test</a:t>
            </a:r>
          </a:p>
        </c:rich>
      </c:tx>
      <c:layout>
        <c:manualLayout>
          <c:xMode val="edge"/>
          <c:yMode val="edge"/>
          <c:x val="0.41024453064878363"/>
          <c:y val="4.519774011299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GradeBook!$B$4:$B$9</c:f>
              <c:strCache>
                <c:ptCount val="6"/>
                <c:pt idx="0">
                  <c:v>Ken</c:v>
                </c:pt>
                <c:pt idx="1">
                  <c:v>Ai</c:v>
                </c:pt>
                <c:pt idx="2">
                  <c:v>Ope</c:v>
                </c:pt>
                <c:pt idx="3">
                  <c:v>AL</c:v>
                </c:pt>
                <c:pt idx="4">
                  <c:v>AE</c:v>
                </c:pt>
                <c:pt idx="5">
                  <c:v>WA</c:v>
                </c:pt>
              </c:strCache>
            </c:strRef>
          </c:cat>
          <c:val>
            <c:numRef>
              <c:f>GradeBook!$F$4:$F$9</c:f>
              <c:numCache>
                <c:formatCode>0</c:formatCode>
                <c:ptCount val="6"/>
                <c:pt idx="0">
                  <c:v>89</c:v>
                </c:pt>
                <c:pt idx="1">
                  <c:v>78</c:v>
                </c:pt>
                <c:pt idx="2">
                  <c:v>79</c:v>
                </c:pt>
                <c:pt idx="3">
                  <c:v>72</c:v>
                </c:pt>
                <c:pt idx="4">
                  <c:v>67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F-4D4D-B65D-DD81256519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7135296"/>
        <c:axId val="215363776"/>
      </c:barChart>
      <c:catAx>
        <c:axId val="2171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63776"/>
        <c:crosses val="autoZero"/>
        <c:auto val="1"/>
        <c:lblAlgn val="ctr"/>
        <c:lblOffset val="100"/>
        <c:noMultiLvlLbl val="0"/>
      </c:catAx>
      <c:valAx>
        <c:axId val="21536377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171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Drug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GradeBook!$B$4:$B$9</c:f>
              <c:strCache>
                <c:ptCount val="6"/>
                <c:pt idx="0">
                  <c:v>Ken</c:v>
                </c:pt>
                <c:pt idx="1">
                  <c:v>Ai</c:v>
                </c:pt>
                <c:pt idx="2">
                  <c:v>Ope</c:v>
                </c:pt>
                <c:pt idx="3">
                  <c:v>AL</c:v>
                </c:pt>
                <c:pt idx="4">
                  <c:v>AE</c:v>
                </c:pt>
                <c:pt idx="5">
                  <c:v>WA</c:v>
                </c:pt>
              </c:strCache>
            </c:strRef>
          </c:cat>
          <c:val>
            <c:numRef>
              <c:f>GradeBook!$G$4:$G$9</c:f>
              <c:numCache>
                <c:formatCode>0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0.66666666666666596</c:v>
                </c:pt>
                <c:pt idx="4">
                  <c:v>0.66666666666666596</c:v>
                </c:pt>
                <c:pt idx="5">
                  <c:v>0.66666666666666596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4-4F80-8AEE-BBB77EF5C1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1816992"/>
        <c:axId val="1950139536"/>
      </c:barChart>
      <c:catAx>
        <c:axId val="2218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39536"/>
        <c:crosses val="autoZero"/>
        <c:auto val="1"/>
        <c:lblAlgn val="ctr"/>
        <c:lblOffset val="100"/>
        <c:noMultiLvlLbl val="0"/>
      </c:catAx>
      <c:valAx>
        <c:axId val="195013953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218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623887</xdr:colOff>
      <xdr:row>0</xdr:row>
      <xdr:rowOff>881062</xdr:rowOff>
    </xdr:from>
    <xdr:to>
      <xdr:col>19</xdr:col>
      <xdr:colOff>314325</xdr:colOff>
      <xdr:row>10</xdr:row>
      <xdr:rowOff>76200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5A0201BD-6B9C-04D6-8B74-2560BB9B8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600808</xdr:colOff>
      <xdr:row>33</xdr:row>
      <xdr:rowOff>135181</xdr:rowOff>
    </xdr:from>
    <xdr:to>
      <xdr:col>19</xdr:col>
      <xdr:colOff>674076</xdr:colOff>
      <xdr:row>45</xdr:row>
      <xdr:rowOff>0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10B7B87C-AC8F-F6C0-D1B5-F30A79ED0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2564</xdr:colOff>
      <xdr:row>11</xdr:row>
      <xdr:rowOff>141044</xdr:rowOff>
    </xdr:from>
    <xdr:to>
      <xdr:col>19</xdr:col>
      <xdr:colOff>512885</xdr:colOff>
      <xdr:row>21</xdr:row>
      <xdr:rowOff>117232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8FE4EA94-8C6B-2B7C-F499-4ECDCC5FC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626084</xdr:colOff>
      <xdr:row>22</xdr:row>
      <xdr:rowOff>87556</xdr:rowOff>
    </xdr:from>
    <xdr:to>
      <xdr:col>19</xdr:col>
      <xdr:colOff>542191</xdr:colOff>
      <xdr:row>32</xdr:row>
      <xdr:rowOff>29307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620017A7-4DA0-2D9B-483F-540F51782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5978-D26E-4694-9289-CF8A93DEFF03}">
  <dimension ref="A1:AD15"/>
  <sheetViews>
    <sheetView topLeftCell="S1" zoomScale="69" zoomScaleNormal="69" workbookViewId="0">
      <selection activeCell="AD12" sqref="AD12:AD15"/>
    </sheetView>
  </sheetViews>
  <sheetFormatPr defaultRowHeight="15.75" x14ac:dyDescent="0.25"/>
  <cols>
    <col min="1" max="1" width="14.25" bestFit="1" customWidth="1"/>
    <col min="2" max="2" width="9.375" bestFit="1" customWidth="1"/>
    <col min="3" max="3" width="11" bestFit="1" customWidth="1"/>
    <col min="4" max="4" width="13.25" bestFit="1" customWidth="1"/>
    <col min="5" max="13" width="13.25" customWidth="1"/>
    <col min="14" max="18" width="11.375" bestFit="1" customWidth="1"/>
    <col min="19" max="19" width="9.75" bestFit="1" customWidth="1"/>
    <col min="20" max="20" width="6.625" bestFit="1" customWidth="1"/>
    <col min="21" max="21" width="9.75" bestFit="1" customWidth="1"/>
    <col min="22" max="22" width="11.375" bestFit="1" customWidth="1"/>
    <col min="23" max="23" width="9.75" bestFit="1" customWidth="1"/>
    <col min="24" max="28" width="11.375" bestFit="1" customWidth="1"/>
    <col min="30" max="30" width="12.5" bestFit="1" customWidth="1"/>
  </cols>
  <sheetData>
    <row r="1" spans="1:30" x14ac:dyDescent="0.25">
      <c r="A1" t="s">
        <v>0</v>
      </c>
    </row>
    <row r="2" spans="1:30" x14ac:dyDescent="0.25">
      <c r="D2" t="s">
        <v>4</v>
      </c>
      <c r="I2" t="s">
        <v>24</v>
      </c>
      <c r="N2" t="s">
        <v>5</v>
      </c>
      <c r="S2" t="s">
        <v>25</v>
      </c>
      <c r="X2" t="s">
        <v>23</v>
      </c>
    </row>
    <row r="3" spans="1:30" x14ac:dyDescent="0.25">
      <c r="A3" t="s">
        <v>1</v>
      </c>
      <c r="B3" t="s">
        <v>2</v>
      </c>
      <c r="C3" t="s">
        <v>3</v>
      </c>
      <c r="D3" s="6">
        <v>44927</v>
      </c>
      <c r="E3" s="6">
        <f>D3+31</f>
        <v>44958</v>
      </c>
      <c r="F3" s="6">
        <f t="shared" ref="F3:G3" si="0">E3+31</f>
        <v>44989</v>
      </c>
      <c r="G3" s="6">
        <f t="shared" si="0"/>
        <v>45020</v>
      </c>
      <c r="H3" s="6">
        <f>G3+31</f>
        <v>45051</v>
      </c>
      <c r="I3" s="8">
        <v>44927</v>
      </c>
      <c r="J3" s="8">
        <f>I3+31</f>
        <v>44958</v>
      </c>
      <c r="K3" s="8">
        <f t="shared" ref="K3:L3" si="1">J3+31</f>
        <v>44989</v>
      </c>
      <c r="L3" s="8">
        <f t="shared" si="1"/>
        <v>45020</v>
      </c>
      <c r="M3" s="8">
        <f>L3+31</f>
        <v>45051</v>
      </c>
      <c r="N3" s="10">
        <v>44927</v>
      </c>
      <c r="O3" s="10">
        <f>N3+31</f>
        <v>44958</v>
      </c>
      <c r="P3" s="10">
        <f t="shared" ref="P3:Q3" si="2">O3+31</f>
        <v>44989</v>
      </c>
      <c r="Q3" s="10">
        <f t="shared" si="2"/>
        <v>45020</v>
      </c>
      <c r="R3" s="10">
        <f>Q3+31</f>
        <v>45051</v>
      </c>
      <c r="S3" s="12">
        <v>44927</v>
      </c>
      <c r="T3" s="12">
        <f>S3+31</f>
        <v>44958</v>
      </c>
      <c r="U3" s="12">
        <f t="shared" ref="U3:V3" si="3">T3+31</f>
        <v>44989</v>
      </c>
      <c r="V3" s="12">
        <f t="shared" si="3"/>
        <v>45020</v>
      </c>
      <c r="W3" s="12">
        <f>V3+31</f>
        <v>45051</v>
      </c>
      <c r="X3" s="14">
        <v>44927</v>
      </c>
      <c r="Y3" s="14">
        <f>X3+31</f>
        <v>44958</v>
      </c>
      <c r="Z3" s="14">
        <f t="shared" ref="Z3:AA3" si="4">Y3+31</f>
        <v>44989</v>
      </c>
      <c r="AA3" s="14">
        <f t="shared" si="4"/>
        <v>45020</v>
      </c>
      <c r="AB3" s="14">
        <f>AA3+31</f>
        <v>45051</v>
      </c>
      <c r="AD3" t="s">
        <v>26</v>
      </c>
    </row>
    <row r="4" spans="1:30" x14ac:dyDescent="0.25">
      <c r="A4" t="s">
        <v>6</v>
      </c>
      <c r="B4" t="s">
        <v>13</v>
      </c>
      <c r="C4" s="1">
        <v>15.9</v>
      </c>
      <c r="D4" s="7">
        <v>40</v>
      </c>
      <c r="E4" s="7">
        <v>20</v>
      </c>
      <c r="F4" s="7">
        <v>50</v>
      </c>
      <c r="G4" s="7">
        <v>50</v>
      </c>
      <c r="H4" s="7">
        <v>15</v>
      </c>
      <c r="I4" s="9">
        <f>IF(D4&gt;30, D4-30,0)</f>
        <v>10</v>
      </c>
      <c r="J4" s="9">
        <f>IF(E4&gt;30, E4-30,0)</f>
        <v>0</v>
      </c>
      <c r="K4" s="9">
        <f t="shared" ref="J4:M10" si="5">IF(F4&gt;30, F4-30,0)</f>
        <v>20</v>
      </c>
      <c r="L4" s="9">
        <f t="shared" si="5"/>
        <v>20</v>
      </c>
      <c r="M4" s="9">
        <f t="shared" si="5"/>
        <v>0</v>
      </c>
      <c r="N4" s="11">
        <f>$C$4*D4</f>
        <v>636</v>
      </c>
      <c r="O4" s="11">
        <f>$C$4*E4</f>
        <v>318</v>
      </c>
      <c r="P4" s="11">
        <f t="shared" ref="P4:R4" si="6">$C$4*F4</f>
        <v>795</v>
      </c>
      <c r="Q4" s="11">
        <f t="shared" si="6"/>
        <v>795</v>
      </c>
      <c r="R4" s="11">
        <f t="shared" si="6"/>
        <v>238.5</v>
      </c>
      <c r="S4" s="13">
        <f>0.5*$C$4*I4</f>
        <v>79.5</v>
      </c>
      <c r="T4" s="13">
        <f>0.5*$C$4*J4</f>
        <v>0</v>
      </c>
      <c r="U4" s="13">
        <f>0.5*$C$4*K4</f>
        <v>159</v>
      </c>
      <c r="V4" s="13">
        <f t="shared" ref="V4:W4" si="7">0.5*$C$4*L4</f>
        <v>159</v>
      </c>
      <c r="W4" s="13">
        <f t="shared" si="7"/>
        <v>0</v>
      </c>
      <c r="X4" s="15">
        <f>N4+S4</f>
        <v>715.5</v>
      </c>
      <c r="Y4" s="15">
        <f>O4+T4</f>
        <v>318</v>
      </c>
      <c r="Z4" s="15">
        <f>P4+U4</f>
        <v>954</v>
      </c>
      <c r="AA4" s="15">
        <f t="shared" ref="Y4:AB10" si="8">Q4+V4</f>
        <v>954</v>
      </c>
      <c r="AB4" s="15">
        <f t="shared" si="8"/>
        <v>238.5</v>
      </c>
      <c r="AD4" s="3">
        <f>SUM(X4:AB4)</f>
        <v>3180</v>
      </c>
    </row>
    <row r="5" spans="1:30" x14ac:dyDescent="0.25">
      <c r="A5" t="s">
        <v>7</v>
      </c>
      <c r="B5" t="s">
        <v>14</v>
      </c>
      <c r="C5" s="1">
        <v>10</v>
      </c>
      <c r="D5" s="7">
        <v>37</v>
      </c>
      <c r="E5" s="7">
        <v>25</v>
      </c>
      <c r="F5" s="7">
        <v>24</v>
      </c>
      <c r="G5" s="7">
        <v>40</v>
      </c>
      <c r="H5" s="7">
        <v>19</v>
      </c>
      <c r="I5" s="9">
        <f>IF(D5&gt;30, D5-30,0)</f>
        <v>7</v>
      </c>
      <c r="J5" s="9">
        <f>IF(E5&gt;30, E5-30,0)</f>
        <v>0</v>
      </c>
      <c r="K5" s="9">
        <f t="shared" si="5"/>
        <v>0</v>
      </c>
      <c r="L5" s="9">
        <f t="shared" si="5"/>
        <v>10</v>
      </c>
      <c r="M5" s="9">
        <f t="shared" si="5"/>
        <v>0</v>
      </c>
      <c r="N5" s="11">
        <f>$C$5*D5</f>
        <v>370</v>
      </c>
      <c r="O5" s="11">
        <f>$C$5*E5</f>
        <v>250</v>
      </c>
      <c r="P5" s="11">
        <f t="shared" ref="P5:R5" si="9">$C$5*F5</f>
        <v>240</v>
      </c>
      <c r="Q5" s="11">
        <f t="shared" si="9"/>
        <v>400</v>
      </c>
      <c r="R5" s="11">
        <f t="shared" si="9"/>
        <v>190</v>
      </c>
      <c r="S5" s="13">
        <f>0.5*$C$5*I5</f>
        <v>35</v>
      </c>
      <c r="T5" s="13">
        <f t="shared" ref="T5:W5" si="10">0.5*$C$5*J5</f>
        <v>0</v>
      </c>
      <c r="U5" s="13">
        <f t="shared" si="10"/>
        <v>0</v>
      </c>
      <c r="V5" s="13">
        <f t="shared" si="10"/>
        <v>50</v>
      </c>
      <c r="W5" s="13">
        <f t="shared" si="10"/>
        <v>0</v>
      </c>
      <c r="X5" s="15">
        <f t="shared" ref="X5:X10" si="11">N5+S5</f>
        <v>405</v>
      </c>
      <c r="Y5" s="15">
        <f t="shared" si="8"/>
        <v>250</v>
      </c>
      <c r="Z5" s="15">
        <f t="shared" si="8"/>
        <v>240</v>
      </c>
      <c r="AA5" s="15">
        <f t="shared" si="8"/>
        <v>450</v>
      </c>
      <c r="AB5" s="15">
        <f t="shared" si="8"/>
        <v>190</v>
      </c>
      <c r="AD5" s="3">
        <f t="shared" ref="AD5:AD10" si="12">SUM(X5:AB5)</f>
        <v>1535</v>
      </c>
    </row>
    <row r="6" spans="1:30" x14ac:dyDescent="0.25">
      <c r="A6" t="s">
        <v>8</v>
      </c>
      <c r="B6" t="s">
        <v>15</v>
      </c>
      <c r="C6" s="1">
        <v>10.1</v>
      </c>
      <c r="D6" s="7">
        <v>33</v>
      </c>
      <c r="E6" s="7">
        <v>15</v>
      </c>
      <c r="F6" s="7">
        <v>30</v>
      </c>
      <c r="G6" s="7">
        <v>60</v>
      </c>
      <c r="H6" s="7">
        <v>26</v>
      </c>
      <c r="I6" s="9">
        <f>IF(D6&gt;30, D6-30,0)</f>
        <v>3</v>
      </c>
      <c r="J6" s="9">
        <f t="shared" si="5"/>
        <v>0</v>
      </c>
      <c r="K6" s="9">
        <f t="shared" si="5"/>
        <v>0</v>
      </c>
      <c r="L6" s="9">
        <f t="shared" si="5"/>
        <v>30</v>
      </c>
      <c r="M6" s="9">
        <f t="shared" si="5"/>
        <v>0</v>
      </c>
      <c r="N6" s="11">
        <f>$C$6*D6</f>
        <v>333.3</v>
      </c>
      <c r="O6" s="11">
        <f>$C$6*E6</f>
        <v>151.5</v>
      </c>
      <c r="P6" s="11">
        <f t="shared" ref="P6:R6" si="13">$C$6*F6</f>
        <v>303</v>
      </c>
      <c r="Q6" s="11">
        <f t="shared" si="13"/>
        <v>606</v>
      </c>
      <c r="R6" s="11">
        <f t="shared" si="13"/>
        <v>262.59999999999997</v>
      </c>
      <c r="S6" s="13">
        <f>0.5*$C$6*I6</f>
        <v>15.149999999999999</v>
      </c>
      <c r="T6" s="13">
        <f t="shared" ref="T6:W6" si="14">0.5*$C$6*J6</f>
        <v>0</v>
      </c>
      <c r="U6" s="13">
        <f t="shared" si="14"/>
        <v>0</v>
      </c>
      <c r="V6" s="13">
        <f t="shared" si="14"/>
        <v>151.5</v>
      </c>
      <c r="W6" s="13">
        <f t="shared" si="14"/>
        <v>0</v>
      </c>
      <c r="X6" s="15">
        <f t="shared" si="11"/>
        <v>348.45</v>
      </c>
      <c r="Y6" s="15">
        <f t="shared" si="8"/>
        <v>151.5</v>
      </c>
      <c r="Z6" s="15">
        <f t="shared" si="8"/>
        <v>303</v>
      </c>
      <c r="AA6" s="15">
        <f t="shared" si="8"/>
        <v>757.5</v>
      </c>
      <c r="AB6" s="15">
        <f t="shared" si="8"/>
        <v>262.59999999999997</v>
      </c>
      <c r="AD6" s="3">
        <f t="shared" si="12"/>
        <v>1823.05</v>
      </c>
    </row>
    <row r="7" spans="1:30" x14ac:dyDescent="0.25">
      <c r="A7" t="s">
        <v>9</v>
      </c>
      <c r="B7" t="s">
        <v>16</v>
      </c>
      <c r="C7" s="1">
        <v>10.199999999999999</v>
      </c>
      <c r="D7" s="7">
        <v>29.6666666666667</v>
      </c>
      <c r="E7" s="7">
        <v>15</v>
      </c>
      <c r="F7" s="7">
        <v>14.6666666666667</v>
      </c>
      <c r="G7" s="7">
        <v>60</v>
      </c>
      <c r="H7" s="7">
        <v>31</v>
      </c>
      <c r="I7" s="9">
        <f>IF(D7&gt;30, D7-30,0)</f>
        <v>0</v>
      </c>
      <c r="J7" s="9">
        <f t="shared" si="5"/>
        <v>0</v>
      </c>
      <c r="K7" s="9">
        <f t="shared" si="5"/>
        <v>0</v>
      </c>
      <c r="L7" s="9">
        <f t="shared" si="5"/>
        <v>30</v>
      </c>
      <c r="M7" s="9">
        <f t="shared" si="5"/>
        <v>1</v>
      </c>
      <c r="N7" s="11">
        <f>$C$7*D7</f>
        <v>302.60000000000031</v>
      </c>
      <c r="O7" s="11">
        <f>$C$7*E7</f>
        <v>153</v>
      </c>
      <c r="P7" s="11">
        <f t="shared" ref="P7:R7" si="15">$C$7*F7</f>
        <v>149.60000000000034</v>
      </c>
      <c r="Q7" s="11">
        <f t="shared" si="15"/>
        <v>612</v>
      </c>
      <c r="R7" s="11">
        <f t="shared" si="15"/>
        <v>316.2</v>
      </c>
      <c r="S7" s="13">
        <f>0.5*$C$7*I7</f>
        <v>0</v>
      </c>
      <c r="T7" s="13">
        <f t="shared" ref="T7:W7" si="16">0.5*$C$7*J7</f>
        <v>0</v>
      </c>
      <c r="U7" s="13">
        <f t="shared" si="16"/>
        <v>0</v>
      </c>
      <c r="V7" s="13">
        <f t="shared" si="16"/>
        <v>153</v>
      </c>
      <c r="W7" s="13">
        <f t="shared" si="16"/>
        <v>5.0999999999999996</v>
      </c>
      <c r="X7" s="15">
        <f t="shared" si="11"/>
        <v>302.60000000000031</v>
      </c>
      <c r="Y7" s="15">
        <f t="shared" si="8"/>
        <v>153</v>
      </c>
      <c r="Z7" s="15">
        <f t="shared" si="8"/>
        <v>149.60000000000034</v>
      </c>
      <c r="AA7" s="15">
        <f t="shared" si="8"/>
        <v>765</v>
      </c>
      <c r="AB7" s="15">
        <f t="shared" si="8"/>
        <v>321.3</v>
      </c>
      <c r="AD7" s="3">
        <f t="shared" si="12"/>
        <v>1691.5000000000007</v>
      </c>
    </row>
    <row r="8" spans="1:30" x14ac:dyDescent="0.25">
      <c r="A8" t="s">
        <v>10</v>
      </c>
      <c r="B8" t="s">
        <v>17</v>
      </c>
      <c r="C8" s="1">
        <v>11.4</v>
      </c>
      <c r="D8" s="7">
        <v>26.1666666666667</v>
      </c>
      <c r="E8" s="7">
        <v>12.5</v>
      </c>
      <c r="F8" s="7">
        <v>4.6666666666666599</v>
      </c>
      <c r="G8" s="7">
        <v>65</v>
      </c>
      <c r="H8" s="7">
        <v>36.5</v>
      </c>
      <c r="I8" s="9">
        <f>IF(D8&gt;30, D8-30,0)</f>
        <v>0</v>
      </c>
      <c r="J8" s="9">
        <f t="shared" si="5"/>
        <v>0</v>
      </c>
      <c r="K8" s="9">
        <f t="shared" si="5"/>
        <v>0</v>
      </c>
      <c r="L8" s="9">
        <f t="shared" si="5"/>
        <v>35</v>
      </c>
      <c r="M8" s="9">
        <f t="shared" si="5"/>
        <v>6.5</v>
      </c>
      <c r="N8" s="11">
        <f>$C$8*D8</f>
        <v>298.30000000000041</v>
      </c>
      <c r="O8" s="11">
        <f>$C$8*E8</f>
        <v>142.5</v>
      </c>
      <c r="P8" s="11">
        <f t="shared" ref="P8:R8" si="17">$C$8*F8</f>
        <v>53.199999999999925</v>
      </c>
      <c r="Q8" s="11">
        <f t="shared" si="17"/>
        <v>741</v>
      </c>
      <c r="R8" s="11">
        <f t="shared" si="17"/>
        <v>416.1</v>
      </c>
      <c r="S8" s="13">
        <f>0.5*$C$8*I8</f>
        <v>0</v>
      </c>
      <c r="T8" s="13">
        <f t="shared" ref="T8:W8" si="18">0.5*$C$8*J8</f>
        <v>0</v>
      </c>
      <c r="U8" s="13">
        <f t="shared" si="18"/>
        <v>0</v>
      </c>
      <c r="V8" s="13">
        <f t="shared" si="18"/>
        <v>199.5</v>
      </c>
      <c r="W8" s="13">
        <f t="shared" si="18"/>
        <v>37.050000000000004</v>
      </c>
      <c r="X8" s="15">
        <f t="shared" si="11"/>
        <v>298.30000000000041</v>
      </c>
      <c r="Y8" s="15">
        <f t="shared" si="8"/>
        <v>142.5</v>
      </c>
      <c r="Z8" s="15">
        <f t="shared" si="8"/>
        <v>53.199999999999925</v>
      </c>
      <c r="AA8" s="15">
        <f t="shared" si="8"/>
        <v>940.5</v>
      </c>
      <c r="AB8" s="15">
        <f t="shared" si="8"/>
        <v>453.15000000000003</v>
      </c>
      <c r="AD8" s="3">
        <f t="shared" si="12"/>
        <v>1887.6500000000005</v>
      </c>
    </row>
    <row r="9" spans="1:30" x14ac:dyDescent="0.25">
      <c r="A9" t="s">
        <v>11</v>
      </c>
      <c r="B9" t="s">
        <v>18</v>
      </c>
      <c r="C9" s="1">
        <v>29.3</v>
      </c>
      <c r="D9" s="7">
        <v>22.6666666666667</v>
      </c>
      <c r="E9" s="7">
        <v>10</v>
      </c>
      <c r="F9" s="7">
        <v>10</v>
      </c>
      <c r="G9" s="7">
        <v>70</v>
      </c>
      <c r="H9" s="7">
        <v>42</v>
      </c>
      <c r="I9" s="9">
        <f>IF(D9&gt;30, D9-30,0)</f>
        <v>0</v>
      </c>
      <c r="J9" s="9">
        <f t="shared" si="5"/>
        <v>0</v>
      </c>
      <c r="K9" s="9">
        <f t="shared" si="5"/>
        <v>0</v>
      </c>
      <c r="L9" s="9">
        <f t="shared" si="5"/>
        <v>40</v>
      </c>
      <c r="M9" s="9">
        <f t="shared" si="5"/>
        <v>12</v>
      </c>
      <c r="N9" s="11">
        <f>$C$9*D9</f>
        <v>664.13333333333435</v>
      </c>
      <c r="O9" s="11">
        <f>$C$9*E9</f>
        <v>293</v>
      </c>
      <c r="P9" s="11">
        <f t="shared" ref="P9:R9" si="19">$C$9*F9</f>
        <v>293</v>
      </c>
      <c r="Q9" s="11">
        <f t="shared" si="19"/>
        <v>2051</v>
      </c>
      <c r="R9" s="11">
        <f t="shared" si="19"/>
        <v>1230.6000000000001</v>
      </c>
      <c r="S9" s="13">
        <f>0.5*$C$9*I9</f>
        <v>0</v>
      </c>
      <c r="T9" s="13">
        <f t="shared" ref="T9:W9" si="20">0.5*$C$9*J9</f>
        <v>0</v>
      </c>
      <c r="U9" s="13">
        <f t="shared" si="20"/>
        <v>0</v>
      </c>
      <c r="V9" s="13">
        <f t="shared" si="20"/>
        <v>586</v>
      </c>
      <c r="W9" s="13">
        <f t="shared" si="20"/>
        <v>175.8</v>
      </c>
      <c r="X9" s="15">
        <f t="shared" si="11"/>
        <v>664.13333333333435</v>
      </c>
      <c r="Y9" s="15">
        <f t="shared" si="8"/>
        <v>293</v>
      </c>
      <c r="Z9" s="15">
        <f t="shared" si="8"/>
        <v>293</v>
      </c>
      <c r="AA9" s="15">
        <f t="shared" si="8"/>
        <v>2637</v>
      </c>
      <c r="AB9" s="15">
        <f t="shared" si="8"/>
        <v>1406.4</v>
      </c>
      <c r="AD9" s="3">
        <f t="shared" si="12"/>
        <v>5293.5333333333347</v>
      </c>
    </row>
    <row r="10" spans="1:30" x14ac:dyDescent="0.25">
      <c r="A10" t="s">
        <v>12</v>
      </c>
      <c r="B10" t="s">
        <v>19</v>
      </c>
      <c r="C10" s="1">
        <v>14.2</v>
      </c>
      <c r="D10" s="7">
        <v>19.1666666666667</v>
      </c>
      <c r="E10" s="7">
        <v>7.5</v>
      </c>
      <c r="F10" s="7">
        <v>40</v>
      </c>
      <c r="G10" s="7">
        <v>75</v>
      </c>
      <c r="H10" s="7">
        <v>47.5</v>
      </c>
      <c r="I10" s="9">
        <f>IF(D10&gt;30, D10-30,0)</f>
        <v>0</v>
      </c>
      <c r="J10" s="9">
        <f t="shared" si="5"/>
        <v>0</v>
      </c>
      <c r="K10" s="9">
        <f t="shared" si="5"/>
        <v>10</v>
      </c>
      <c r="L10" s="9">
        <f t="shared" si="5"/>
        <v>45</v>
      </c>
      <c r="M10" s="9">
        <f t="shared" si="5"/>
        <v>17.5</v>
      </c>
      <c r="N10" s="11">
        <f>$C$10*D10</f>
        <v>272.16666666666714</v>
      </c>
      <c r="O10" s="11">
        <f>$C$10*E10</f>
        <v>106.5</v>
      </c>
      <c r="P10" s="11">
        <f t="shared" ref="P10:R10" si="21">$C$10*F10</f>
        <v>568</v>
      </c>
      <c r="Q10" s="11">
        <f t="shared" si="21"/>
        <v>1065</v>
      </c>
      <c r="R10" s="11">
        <f t="shared" si="21"/>
        <v>674.5</v>
      </c>
      <c r="S10" s="13">
        <f>0.5*$C$10*I10</f>
        <v>0</v>
      </c>
      <c r="T10" s="13">
        <f t="shared" ref="T10:W10" si="22">0.5*$C$10*J10</f>
        <v>0</v>
      </c>
      <c r="U10" s="13">
        <f t="shared" si="22"/>
        <v>71</v>
      </c>
      <c r="V10" s="13">
        <f t="shared" si="22"/>
        <v>319.5</v>
      </c>
      <c r="W10" s="13">
        <f t="shared" si="22"/>
        <v>124.25</v>
      </c>
      <c r="X10" s="15">
        <f t="shared" si="11"/>
        <v>272.16666666666714</v>
      </c>
      <c r="Y10" s="15">
        <f t="shared" si="8"/>
        <v>106.5</v>
      </c>
      <c r="Z10" s="15">
        <f t="shared" si="8"/>
        <v>639</v>
      </c>
      <c r="AA10" s="15">
        <f t="shared" si="8"/>
        <v>1384.5</v>
      </c>
      <c r="AB10" s="15">
        <f t="shared" si="8"/>
        <v>798.75</v>
      </c>
      <c r="AD10" s="3">
        <f t="shared" si="12"/>
        <v>3200.916666666667</v>
      </c>
    </row>
    <row r="12" spans="1:30" x14ac:dyDescent="0.25">
      <c r="A12" t="s">
        <v>20</v>
      </c>
      <c r="C12" s="4">
        <f>MAX(C4:C10)</f>
        <v>29.3</v>
      </c>
      <c r="D12" s="2">
        <f>MAX(D4:D10)</f>
        <v>40</v>
      </c>
      <c r="E12" s="2"/>
      <c r="F12" s="2"/>
      <c r="G12" s="2"/>
      <c r="H12" s="2"/>
      <c r="I12" s="2"/>
      <c r="J12" s="2"/>
      <c r="K12" s="2"/>
      <c r="L12" s="2"/>
      <c r="M12" s="2"/>
      <c r="N12" s="5">
        <f>MAX(N4:N10)</f>
        <v>664.13333333333435</v>
      </c>
      <c r="O12" s="5">
        <f t="shared" ref="O12:AB12" si="23">MAX(O4:O10)</f>
        <v>318</v>
      </c>
      <c r="P12" s="5">
        <f t="shared" si="23"/>
        <v>795</v>
      </c>
      <c r="Q12" s="5">
        <f t="shared" si="23"/>
        <v>2051</v>
      </c>
      <c r="R12" s="5">
        <f t="shared" si="23"/>
        <v>1230.6000000000001</v>
      </c>
      <c r="S12" s="5">
        <f t="shared" si="23"/>
        <v>79.5</v>
      </c>
      <c r="T12" s="5">
        <f t="shared" si="23"/>
        <v>0</v>
      </c>
      <c r="U12" s="5">
        <f t="shared" si="23"/>
        <v>159</v>
      </c>
      <c r="V12" s="5">
        <f t="shared" si="23"/>
        <v>586</v>
      </c>
      <c r="W12" s="5">
        <f t="shared" si="23"/>
        <v>175.8</v>
      </c>
      <c r="X12" s="5">
        <f t="shared" si="23"/>
        <v>715.5</v>
      </c>
      <c r="Y12" s="5">
        <f t="shared" si="23"/>
        <v>318</v>
      </c>
      <c r="Z12" s="5">
        <f t="shared" si="23"/>
        <v>954</v>
      </c>
      <c r="AA12" s="5">
        <f t="shared" si="23"/>
        <v>2637</v>
      </c>
      <c r="AB12" s="5">
        <f t="shared" si="23"/>
        <v>1406.4</v>
      </c>
      <c r="AD12" s="5">
        <f t="shared" ref="AD12" si="24">MAX(AD4:AD10)</f>
        <v>5293.5333333333347</v>
      </c>
    </row>
    <row r="13" spans="1:30" x14ac:dyDescent="0.25">
      <c r="A13" t="s">
        <v>21</v>
      </c>
      <c r="C13" s="4">
        <f>MIN(C4:C10)</f>
        <v>10</v>
      </c>
      <c r="D13" s="2">
        <f>MIN(D4:D10)</f>
        <v>19.1666666666667</v>
      </c>
      <c r="E13" s="2"/>
      <c r="F13" s="2"/>
      <c r="G13" s="2"/>
      <c r="H13" s="2"/>
      <c r="I13" s="2"/>
      <c r="J13" s="2"/>
      <c r="K13" s="2"/>
      <c r="L13" s="2"/>
      <c r="M13" s="2"/>
      <c r="N13" s="5">
        <f>MIN(N4:N10)</f>
        <v>272.16666666666714</v>
      </c>
      <c r="O13" s="5">
        <f t="shared" ref="O13:AB13" si="25">MIN(O4:O10)</f>
        <v>106.5</v>
      </c>
      <c r="P13" s="5">
        <f t="shared" si="25"/>
        <v>53.199999999999925</v>
      </c>
      <c r="Q13" s="5">
        <f t="shared" si="25"/>
        <v>400</v>
      </c>
      <c r="R13" s="5">
        <f t="shared" si="25"/>
        <v>190</v>
      </c>
      <c r="S13" s="5">
        <f t="shared" si="25"/>
        <v>0</v>
      </c>
      <c r="T13" s="5">
        <f t="shared" si="25"/>
        <v>0</v>
      </c>
      <c r="U13" s="5">
        <f t="shared" si="25"/>
        <v>0</v>
      </c>
      <c r="V13" s="5">
        <f t="shared" si="25"/>
        <v>50</v>
      </c>
      <c r="W13" s="5">
        <f t="shared" si="25"/>
        <v>0</v>
      </c>
      <c r="X13" s="5">
        <f t="shared" si="25"/>
        <v>272.16666666666714</v>
      </c>
      <c r="Y13" s="5">
        <f t="shared" si="25"/>
        <v>106.5</v>
      </c>
      <c r="Z13" s="5">
        <f>MIN(Z4:Z10)</f>
        <v>53.199999999999925</v>
      </c>
      <c r="AA13" s="5">
        <f t="shared" si="25"/>
        <v>450</v>
      </c>
      <c r="AB13" s="5">
        <f t="shared" si="25"/>
        <v>190</v>
      </c>
      <c r="AD13" s="5">
        <f t="shared" ref="AD13" si="26">MIN(AD4:AD10)</f>
        <v>1535</v>
      </c>
    </row>
    <row r="14" spans="1:30" x14ac:dyDescent="0.25">
      <c r="A14" t="s">
        <v>22</v>
      </c>
      <c r="C14" s="4">
        <f>AVERAGE(C4:C10)</f>
        <v>14.442857142857145</v>
      </c>
      <c r="D14" s="2">
        <f>AVERAGE(D4:D10)</f>
        <v>29.666666666666679</v>
      </c>
      <c r="E14" s="2"/>
      <c r="F14" s="2"/>
      <c r="G14" s="2"/>
      <c r="H14" s="2"/>
      <c r="I14" s="2"/>
      <c r="J14" s="2"/>
      <c r="K14" s="2"/>
      <c r="L14" s="2"/>
      <c r="M14" s="2"/>
      <c r="N14" s="5">
        <f>AVERAGE(N4:N10)</f>
        <v>410.92857142857167</v>
      </c>
      <c r="O14" s="5">
        <f t="shared" ref="O14:AB14" si="27">AVERAGE(O4:O10)</f>
        <v>202.07142857142858</v>
      </c>
      <c r="P14" s="5">
        <f t="shared" si="27"/>
        <v>343.11428571428576</v>
      </c>
      <c r="Q14" s="5">
        <f t="shared" si="27"/>
        <v>895.71428571428567</v>
      </c>
      <c r="R14" s="5">
        <f t="shared" si="27"/>
        <v>475.5</v>
      </c>
      <c r="S14" s="5">
        <f t="shared" si="27"/>
        <v>18.521428571428572</v>
      </c>
      <c r="T14" s="5">
        <f>AVERAGE(T4:T10)</f>
        <v>0</v>
      </c>
      <c r="U14" s="5">
        <f t="shared" si="27"/>
        <v>32.857142857142854</v>
      </c>
      <c r="V14" s="5">
        <f t="shared" si="27"/>
        <v>231.21428571428572</v>
      </c>
      <c r="W14" s="5">
        <f t="shared" si="27"/>
        <v>48.885714285714293</v>
      </c>
      <c r="X14" s="5">
        <f t="shared" si="27"/>
        <v>429.45000000000033</v>
      </c>
      <c r="Y14" s="5">
        <f t="shared" si="27"/>
        <v>202.07142857142858</v>
      </c>
      <c r="Z14" s="5">
        <f t="shared" si="27"/>
        <v>375.97142857142859</v>
      </c>
      <c r="AA14" s="5">
        <f t="shared" si="27"/>
        <v>1126.9285714285713</v>
      </c>
      <c r="AB14" s="5">
        <f t="shared" si="27"/>
        <v>524.38571428571424</v>
      </c>
      <c r="AD14" s="5">
        <f t="shared" ref="AD14" si="28">AVERAGE(AD4:AD10)</f>
        <v>2658.8071428571429</v>
      </c>
    </row>
    <row r="15" spans="1:30" x14ac:dyDescent="0.25">
      <c r="A15" t="s">
        <v>23</v>
      </c>
      <c r="C15" s="4">
        <f>SUM(C4:C10)</f>
        <v>101.10000000000001</v>
      </c>
      <c r="D15" s="2">
        <f>SUM(D4:D10)</f>
        <v>207.66666666666674</v>
      </c>
      <c r="E15" s="2"/>
      <c r="F15" s="2"/>
      <c r="G15" s="2"/>
      <c r="H15" s="2"/>
      <c r="I15" s="2"/>
      <c r="J15" s="2"/>
      <c r="K15" s="2"/>
      <c r="L15" s="2"/>
      <c r="M15" s="2"/>
      <c r="N15" s="5">
        <f>SUM(N4:N10)</f>
        <v>2876.5000000000018</v>
      </c>
      <c r="O15" s="5">
        <f t="shared" ref="O15:AB15" si="29">SUM(O4:O10)</f>
        <v>1414.5</v>
      </c>
      <c r="P15" s="5">
        <f t="shared" si="29"/>
        <v>2401.8000000000002</v>
      </c>
      <c r="Q15" s="5">
        <f t="shared" si="29"/>
        <v>6270</v>
      </c>
      <c r="R15" s="5">
        <f t="shared" si="29"/>
        <v>3328.5</v>
      </c>
      <c r="S15" s="5">
        <f t="shared" si="29"/>
        <v>129.65</v>
      </c>
      <c r="T15" s="5">
        <f t="shared" si="29"/>
        <v>0</v>
      </c>
      <c r="U15" s="5">
        <f t="shared" si="29"/>
        <v>230</v>
      </c>
      <c r="V15" s="5">
        <f t="shared" si="29"/>
        <v>1618.5</v>
      </c>
      <c r="W15" s="5">
        <f t="shared" si="29"/>
        <v>342.20000000000005</v>
      </c>
      <c r="X15" s="5">
        <f t="shared" si="29"/>
        <v>3006.1500000000024</v>
      </c>
      <c r="Y15" s="5">
        <f t="shared" si="29"/>
        <v>1414.5</v>
      </c>
      <c r="Z15" s="5">
        <f t="shared" si="29"/>
        <v>2631.8</v>
      </c>
      <c r="AA15" s="5">
        <f t="shared" si="29"/>
        <v>7888.5</v>
      </c>
      <c r="AB15" s="5">
        <f t="shared" si="29"/>
        <v>3670.7</v>
      </c>
      <c r="AD15" s="5">
        <f t="shared" ref="AD15" si="30">SUM(AD4:AD10)</f>
        <v>18611.650000000001</v>
      </c>
    </row>
  </sheetData>
  <pageMargins left="0.7" right="0.7" top="0.75" bottom="0.75" header="0.3" footer="0.3"/>
  <ignoredErrors>
    <ignoredError sqref="D12:D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08F4-88A2-44E0-9193-7DE7CAE003BF}">
  <dimension ref="B1:N13"/>
  <sheetViews>
    <sheetView zoomScale="65" workbookViewId="0">
      <selection activeCell="E1" sqref="E1:F1"/>
    </sheetView>
  </sheetViews>
  <sheetFormatPr defaultRowHeight="15.75" x14ac:dyDescent="0.25"/>
  <cols>
    <col min="2" max="2" width="9.875" bestFit="1" customWidth="1"/>
    <col min="3" max="3" width="11.5" bestFit="1" customWidth="1"/>
    <col min="4" max="4" width="9.125" bestFit="1" customWidth="1"/>
    <col min="5" max="6" width="9.375" bestFit="1" customWidth="1"/>
    <col min="7" max="7" width="9.125" bestFit="1" customWidth="1"/>
    <col min="9" max="9" width="7.375" bestFit="1" customWidth="1"/>
  </cols>
  <sheetData>
    <row r="1" spans="2:14" ht="71.25" x14ac:dyDescent="0.25">
      <c r="B1" t="s">
        <v>27</v>
      </c>
      <c r="D1" s="16" t="s">
        <v>30</v>
      </c>
      <c r="E1" s="16" t="s">
        <v>31</v>
      </c>
      <c r="F1" s="16" t="s">
        <v>32</v>
      </c>
      <c r="G1" s="16" t="s">
        <v>33</v>
      </c>
      <c r="I1" s="16" t="s">
        <v>30</v>
      </c>
      <c r="J1" s="16" t="s">
        <v>31</v>
      </c>
      <c r="K1" s="16" t="s">
        <v>32</v>
      </c>
      <c r="L1" s="16" t="s">
        <v>33</v>
      </c>
      <c r="N1" s="16" t="s">
        <v>46</v>
      </c>
    </row>
    <row r="2" spans="2:14" x14ac:dyDescent="0.25">
      <c r="C2" t="s">
        <v>45</v>
      </c>
      <c r="D2">
        <v>10</v>
      </c>
      <c r="E2">
        <v>20</v>
      </c>
      <c r="F2">
        <v>100</v>
      </c>
      <c r="G2">
        <v>1</v>
      </c>
    </row>
    <row r="3" spans="2:14" x14ac:dyDescent="0.25">
      <c r="B3" s="17" t="s">
        <v>28</v>
      </c>
      <c r="C3" s="17" t="s">
        <v>29</v>
      </c>
    </row>
    <row r="4" spans="2:14" x14ac:dyDescent="0.25">
      <c r="B4" t="s">
        <v>34</v>
      </c>
      <c r="C4" t="s">
        <v>39</v>
      </c>
      <c r="D4" s="2">
        <v>10</v>
      </c>
      <c r="E4" s="2">
        <v>20</v>
      </c>
      <c r="F4" s="2">
        <v>89</v>
      </c>
      <c r="G4" s="2">
        <v>1</v>
      </c>
      <c r="I4" s="18">
        <f>D4/D$2</f>
        <v>1</v>
      </c>
      <c r="J4" s="18">
        <f t="shared" ref="J4:L4" si="0">E4/E$2</f>
        <v>1</v>
      </c>
      <c r="K4" s="18">
        <f t="shared" si="0"/>
        <v>0.89</v>
      </c>
      <c r="L4" s="18">
        <f t="shared" si="0"/>
        <v>1</v>
      </c>
      <c r="N4" s="18" t="b">
        <f>OR(I4&lt;0.5,J4&lt;0.5,K4&lt;0.5,L4&lt;0.5)</f>
        <v>0</v>
      </c>
    </row>
    <row r="5" spans="2:14" x14ac:dyDescent="0.25">
      <c r="B5" t="s">
        <v>35</v>
      </c>
      <c r="C5" t="s">
        <v>40</v>
      </c>
      <c r="D5" s="2">
        <v>9</v>
      </c>
      <c r="E5" s="2">
        <v>18</v>
      </c>
      <c r="F5" s="2">
        <v>78</v>
      </c>
      <c r="G5" s="2">
        <v>0</v>
      </c>
      <c r="I5" s="18">
        <f t="shared" ref="I5:I9" si="1">D5/D$2</f>
        <v>0.9</v>
      </c>
      <c r="J5" s="18">
        <f t="shared" ref="J5:J9" si="2">E5/E$2</f>
        <v>0.9</v>
      </c>
      <c r="K5" s="18">
        <f t="shared" ref="K5:K9" si="3">F5/F$2</f>
        <v>0.78</v>
      </c>
      <c r="L5" s="18">
        <f t="shared" ref="L5:L9" si="4">G5/G$2</f>
        <v>0</v>
      </c>
      <c r="N5" s="18" t="b">
        <f t="shared" ref="N5:N9" si="5">OR(I5&lt;0.5,J5&lt;0.5,K5&lt;0.5,L5&lt;0.5)</f>
        <v>1</v>
      </c>
    </row>
    <row r="6" spans="2:14" x14ac:dyDescent="0.25">
      <c r="B6" t="s">
        <v>10</v>
      </c>
      <c r="C6" t="s">
        <v>41</v>
      </c>
      <c r="D6" s="2">
        <v>7</v>
      </c>
      <c r="E6" s="2">
        <v>14</v>
      </c>
      <c r="F6" s="2">
        <v>79</v>
      </c>
      <c r="G6" s="2">
        <v>1</v>
      </c>
      <c r="I6" s="18">
        <f t="shared" si="1"/>
        <v>0.7</v>
      </c>
      <c r="J6" s="18">
        <f t="shared" si="2"/>
        <v>0.7</v>
      </c>
      <c r="K6" s="18">
        <f t="shared" si="3"/>
        <v>0.79</v>
      </c>
      <c r="L6" s="18">
        <f t="shared" si="4"/>
        <v>1</v>
      </c>
      <c r="N6" s="18" t="b">
        <f t="shared" si="5"/>
        <v>0</v>
      </c>
    </row>
    <row r="7" spans="2:14" x14ac:dyDescent="0.25">
      <c r="B7" t="s">
        <v>36</v>
      </c>
      <c r="C7" t="s">
        <v>42</v>
      </c>
      <c r="D7" s="2">
        <v>5.6666666666666696</v>
      </c>
      <c r="E7" s="2">
        <v>11.3333333333333</v>
      </c>
      <c r="F7" s="2">
        <v>72</v>
      </c>
      <c r="G7" s="2">
        <v>0.66666666666666596</v>
      </c>
      <c r="I7" s="18">
        <f t="shared" si="1"/>
        <v>0.56666666666666698</v>
      </c>
      <c r="J7" s="18">
        <f t="shared" si="2"/>
        <v>0.56666666666666499</v>
      </c>
      <c r="K7" s="18">
        <f t="shared" si="3"/>
        <v>0.72</v>
      </c>
      <c r="L7" s="18">
        <f t="shared" si="4"/>
        <v>0.66666666666666596</v>
      </c>
      <c r="N7" s="18" t="b">
        <f t="shared" si="5"/>
        <v>0</v>
      </c>
    </row>
    <row r="8" spans="2:14" x14ac:dyDescent="0.25">
      <c r="B8" t="s">
        <v>37</v>
      </c>
      <c r="C8" t="s">
        <v>43</v>
      </c>
      <c r="D8" s="2">
        <v>4.1666666666666696</v>
      </c>
      <c r="E8" s="2">
        <v>8.3333333333333304</v>
      </c>
      <c r="F8" s="2">
        <v>67</v>
      </c>
      <c r="G8" s="2">
        <v>0.66666666666666596</v>
      </c>
      <c r="I8" s="18">
        <f t="shared" si="1"/>
        <v>0.41666666666666696</v>
      </c>
      <c r="J8" s="18">
        <f t="shared" si="2"/>
        <v>0.41666666666666652</v>
      </c>
      <c r="K8" s="18">
        <f t="shared" si="3"/>
        <v>0.67</v>
      </c>
      <c r="L8" s="18">
        <f t="shared" si="4"/>
        <v>0.66666666666666596</v>
      </c>
      <c r="N8" s="18" t="b">
        <f t="shared" si="5"/>
        <v>1</v>
      </c>
    </row>
    <row r="9" spans="2:14" x14ac:dyDescent="0.25">
      <c r="B9" t="s">
        <v>38</v>
      </c>
      <c r="C9" t="s">
        <v>44</v>
      </c>
      <c r="D9" s="2">
        <v>2.6666666666666701</v>
      </c>
      <c r="E9" s="2">
        <v>5.3333333333333304</v>
      </c>
      <c r="F9" s="2">
        <v>62</v>
      </c>
      <c r="G9" s="2">
        <v>0.66666666666666596</v>
      </c>
      <c r="I9" s="18">
        <f t="shared" si="1"/>
        <v>0.266666666666667</v>
      </c>
      <c r="J9" s="18">
        <f t="shared" si="2"/>
        <v>0.2666666666666665</v>
      </c>
      <c r="K9" s="18">
        <f t="shared" si="3"/>
        <v>0.62</v>
      </c>
      <c r="L9" s="18">
        <f t="shared" si="4"/>
        <v>0.66666666666666596</v>
      </c>
      <c r="N9" s="18" t="b">
        <f t="shared" si="5"/>
        <v>1</v>
      </c>
    </row>
    <row r="11" spans="2:14" x14ac:dyDescent="0.25">
      <c r="C11" t="s">
        <v>20</v>
      </c>
      <c r="D11" s="2">
        <f>MAX(D4:D9)</f>
        <v>10</v>
      </c>
      <c r="E11" s="2">
        <f t="shared" ref="E11:G11" si="6">MAX(E4:E9)</f>
        <v>20</v>
      </c>
      <c r="F11" s="2">
        <f t="shared" si="6"/>
        <v>89</v>
      </c>
      <c r="G11" s="2">
        <f t="shared" si="6"/>
        <v>1</v>
      </c>
      <c r="I11" s="18">
        <f>MAX(I4:I9)</f>
        <v>1</v>
      </c>
      <c r="J11" s="18">
        <f t="shared" ref="J11:L11" si="7">MAX(J4:J9)</f>
        <v>1</v>
      </c>
      <c r="K11" s="18">
        <f t="shared" si="7"/>
        <v>0.89</v>
      </c>
      <c r="L11" s="18">
        <f t="shared" si="7"/>
        <v>1</v>
      </c>
    </row>
    <row r="12" spans="2:14" x14ac:dyDescent="0.25">
      <c r="C12" t="s">
        <v>21</v>
      </c>
      <c r="D12" s="2">
        <f>MIN(D4:D9)</f>
        <v>2.6666666666666701</v>
      </c>
      <c r="E12" s="2">
        <f t="shared" ref="E12:G12" si="8">MIN(E4:E9)</f>
        <v>5.3333333333333304</v>
      </c>
      <c r="F12" s="2">
        <f t="shared" si="8"/>
        <v>62</v>
      </c>
      <c r="G12" s="2">
        <f t="shared" si="8"/>
        <v>0</v>
      </c>
      <c r="I12" s="18">
        <f>MIN(I4:I9)</f>
        <v>0.266666666666667</v>
      </c>
      <c r="J12" s="18">
        <f t="shared" ref="J12:L12" si="9">MIN(J4:J9)</f>
        <v>0.2666666666666665</v>
      </c>
      <c r="K12" s="18">
        <f t="shared" si="9"/>
        <v>0.62</v>
      </c>
      <c r="L12" s="18">
        <f t="shared" si="9"/>
        <v>0</v>
      </c>
    </row>
    <row r="13" spans="2:14" x14ac:dyDescent="0.25">
      <c r="C13" t="s">
        <v>22</v>
      </c>
      <c r="D13" s="2">
        <f>AVERAGE(D4:D9)</f>
        <v>6.4166666666666687</v>
      </c>
      <c r="E13" s="2">
        <f t="shared" ref="E13:G13" si="10">AVERAGE(E4:E9)</f>
        <v>12.833333333333327</v>
      </c>
      <c r="F13" s="2">
        <f t="shared" si="10"/>
        <v>74.5</v>
      </c>
      <c r="G13" s="2">
        <f t="shared" si="10"/>
        <v>0.66666666666666641</v>
      </c>
      <c r="I13" s="18">
        <f>AVERAGE(I4:I9)</f>
        <v>0.64166666666666672</v>
      </c>
      <c r="J13" s="18">
        <f t="shared" ref="J13:L13" si="11">AVERAGE(J4:J9)</f>
        <v>0.64166666666666627</v>
      </c>
      <c r="K13" s="18">
        <f t="shared" si="11"/>
        <v>0.745</v>
      </c>
      <c r="L13" s="18">
        <f t="shared" si="11"/>
        <v>0.66666666666666641</v>
      </c>
    </row>
  </sheetData>
  <conditionalFormatting sqref="D4:D9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9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9">
    <cfRule type="iconSet" priority="4">
      <iconSet iconSet="4TrafficLights">
        <cfvo type="percent" val="0"/>
        <cfvo type="percent" val="25"/>
        <cfvo type="percent" val="50"/>
        <cfvo type="percent" val="75"/>
      </iconSet>
    </cfRule>
    <cfRule type="iconSet" priority="5">
      <iconSet>
        <cfvo type="percent" val="0"/>
        <cfvo type="percent" val="33"/>
        <cfvo type="percent" val="67"/>
      </iconSet>
    </cfRule>
  </conditionalFormatting>
  <conditionalFormatting sqref="G4:G9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:L9 N4:N9">
    <cfRule type="cellIs" dxfId="10" priority="1" operator="lessThan">
      <formula>0.5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455D-6A01-42A7-9454-89D85230F128}">
  <dimension ref="B2:M12"/>
  <sheetViews>
    <sheetView tabSelected="1" topLeftCell="B1" workbookViewId="0">
      <selection activeCell="M17" sqref="M17"/>
    </sheetView>
  </sheetViews>
  <sheetFormatPr defaultRowHeight="15.75" x14ac:dyDescent="0.25"/>
  <cols>
    <col min="2" max="2" width="19" bestFit="1" customWidth="1"/>
    <col min="3" max="3" width="3.75" bestFit="1" customWidth="1"/>
    <col min="4" max="4" width="3.75" customWidth="1"/>
    <col min="5" max="5" width="9.875" bestFit="1" customWidth="1"/>
    <col min="6" max="6" width="4.5" customWidth="1"/>
    <col min="7" max="7" width="8.875" bestFit="1" customWidth="1"/>
    <col min="8" max="8" width="8.875" customWidth="1"/>
    <col min="9" max="9" width="8.625" bestFit="1" customWidth="1"/>
    <col min="10" max="10" width="8.625" customWidth="1"/>
    <col min="11" max="11" width="8.25" bestFit="1" customWidth="1"/>
    <col min="12" max="12" width="8.25" customWidth="1"/>
  </cols>
  <sheetData>
    <row r="2" spans="2:13" x14ac:dyDescent="0.25">
      <c r="B2" t="s">
        <v>47</v>
      </c>
    </row>
    <row r="6" spans="2:13" x14ac:dyDescent="0.25">
      <c r="B6" t="s">
        <v>48</v>
      </c>
      <c r="C6" s="19" t="s">
        <v>5</v>
      </c>
      <c r="D6" s="19">
        <v>3</v>
      </c>
      <c r="E6" s="20" t="s">
        <v>55</v>
      </c>
      <c r="F6" s="20">
        <v>5</v>
      </c>
      <c r="G6" s="21" t="s">
        <v>56</v>
      </c>
      <c r="H6" s="21">
        <v>4</v>
      </c>
      <c r="I6" s="22" t="s">
        <v>57</v>
      </c>
      <c r="J6" s="22">
        <v>3</v>
      </c>
      <c r="K6" s="23" t="s">
        <v>58</v>
      </c>
      <c r="L6" s="23">
        <v>1</v>
      </c>
      <c r="M6" t="s">
        <v>23</v>
      </c>
    </row>
    <row r="7" spans="2:13" x14ac:dyDescent="0.25">
      <c r="B7" t="s">
        <v>49</v>
      </c>
      <c r="C7" s="19">
        <v>1</v>
      </c>
      <c r="D7" s="19">
        <f>D$6*C7</f>
        <v>3</v>
      </c>
      <c r="E7" s="20">
        <v>5</v>
      </c>
      <c r="F7" s="20">
        <f>F$6*E7</f>
        <v>25</v>
      </c>
      <c r="G7" s="21">
        <v>5</v>
      </c>
      <c r="H7" s="21">
        <f>H$6*G7</f>
        <v>20</v>
      </c>
      <c r="I7" s="22">
        <v>5</v>
      </c>
      <c r="J7" s="22">
        <f>J$6*I7</f>
        <v>15</v>
      </c>
      <c r="K7" s="23">
        <v>1</v>
      </c>
      <c r="L7" s="23">
        <f>L$6*K7</f>
        <v>1</v>
      </c>
      <c r="M7">
        <f>D7+F7+H7+J7+L7</f>
        <v>64</v>
      </c>
    </row>
    <row r="8" spans="2:13" x14ac:dyDescent="0.25">
      <c r="B8" t="s">
        <v>50</v>
      </c>
      <c r="C8" s="19">
        <v>5</v>
      </c>
      <c r="D8" s="19">
        <f t="shared" ref="D8:F12" si="0">D$6*C8</f>
        <v>15</v>
      </c>
      <c r="E8" s="20">
        <v>2</v>
      </c>
      <c r="F8" s="20">
        <f t="shared" si="0"/>
        <v>10</v>
      </c>
      <c r="G8" s="21">
        <v>3</v>
      </c>
      <c r="H8" s="21">
        <f t="shared" ref="H8" si="1">H$6*G8</f>
        <v>12</v>
      </c>
      <c r="I8" s="22">
        <v>2</v>
      </c>
      <c r="J8" s="22">
        <f t="shared" ref="J8" si="2">J$6*I8</f>
        <v>6</v>
      </c>
      <c r="K8" s="23">
        <v>3</v>
      </c>
      <c r="L8" s="23">
        <f t="shared" ref="L8" si="3">L$6*K8</f>
        <v>3</v>
      </c>
      <c r="M8">
        <f t="shared" ref="M8:M12" si="4">D8+F8+H8+J8+L8</f>
        <v>46</v>
      </c>
    </row>
    <row r="9" spans="2:13" x14ac:dyDescent="0.25">
      <c r="B9" t="s">
        <v>51</v>
      </c>
      <c r="C9" s="19">
        <v>4</v>
      </c>
      <c r="D9" s="19">
        <f t="shared" si="0"/>
        <v>12</v>
      </c>
      <c r="E9" s="20">
        <v>4</v>
      </c>
      <c r="F9" s="20">
        <f t="shared" si="0"/>
        <v>20</v>
      </c>
      <c r="G9" s="21">
        <v>3</v>
      </c>
      <c r="H9" s="21">
        <f t="shared" ref="H9" si="5">H$6*G9</f>
        <v>12</v>
      </c>
      <c r="I9" s="22">
        <v>3</v>
      </c>
      <c r="J9" s="22">
        <f t="shared" ref="J9" si="6">J$6*I9</f>
        <v>9</v>
      </c>
      <c r="K9" s="23">
        <v>3</v>
      </c>
      <c r="L9" s="23">
        <f t="shared" ref="L9" si="7">L$6*K9</f>
        <v>3</v>
      </c>
      <c r="M9">
        <f t="shared" si="4"/>
        <v>56</v>
      </c>
    </row>
    <row r="10" spans="2:13" x14ac:dyDescent="0.25">
      <c r="B10" t="s">
        <v>52</v>
      </c>
      <c r="C10" s="19">
        <v>4</v>
      </c>
      <c r="D10" s="19">
        <f t="shared" si="0"/>
        <v>12</v>
      </c>
      <c r="E10" s="20">
        <v>4</v>
      </c>
      <c r="F10" s="20">
        <f t="shared" si="0"/>
        <v>20</v>
      </c>
      <c r="G10" s="21">
        <v>3</v>
      </c>
      <c r="H10" s="21">
        <f t="shared" ref="H10" si="8">H$6*G10</f>
        <v>12</v>
      </c>
      <c r="I10" s="22">
        <v>3</v>
      </c>
      <c r="J10" s="22">
        <f t="shared" ref="J10" si="9">J$6*I10</f>
        <v>9</v>
      </c>
      <c r="K10" s="23">
        <v>3</v>
      </c>
      <c r="L10" s="23">
        <f t="shared" ref="L10" si="10">L$6*K10</f>
        <v>3</v>
      </c>
      <c r="M10">
        <f t="shared" si="4"/>
        <v>56</v>
      </c>
    </row>
    <row r="11" spans="2:13" x14ac:dyDescent="0.25">
      <c r="B11" t="s">
        <v>53</v>
      </c>
      <c r="C11" s="19">
        <v>4</v>
      </c>
      <c r="D11" s="19">
        <f t="shared" si="0"/>
        <v>12</v>
      </c>
      <c r="E11" s="20">
        <v>3</v>
      </c>
      <c r="F11" s="20">
        <f t="shared" si="0"/>
        <v>15</v>
      </c>
      <c r="G11" s="21">
        <v>2</v>
      </c>
      <c r="H11" s="21">
        <f t="shared" ref="H11" si="11">H$6*G11</f>
        <v>8</v>
      </c>
      <c r="I11" s="22">
        <v>2</v>
      </c>
      <c r="J11" s="22">
        <f t="shared" ref="J11" si="12">J$6*I11</f>
        <v>6</v>
      </c>
      <c r="K11" s="23">
        <v>3</v>
      </c>
      <c r="L11" s="23">
        <f t="shared" ref="L11" si="13">L$6*K11</f>
        <v>3</v>
      </c>
      <c r="M11">
        <f t="shared" si="4"/>
        <v>44</v>
      </c>
    </row>
    <row r="12" spans="2:13" x14ac:dyDescent="0.25">
      <c r="B12" t="s">
        <v>54</v>
      </c>
      <c r="C12" s="19">
        <v>4</v>
      </c>
      <c r="D12" s="19">
        <f t="shared" si="0"/>
        <v>12</v>
      </c>
      <c r="E12" s="20">
        <v>1</v>
      </c>
      <c r="F12" s="20">
        <f t="shared" si="0"/>
        <v>5</v>
      </c>
      <c r="G12" s="21">
        <v>3</v>
      </c>
      <c r="H12" s="21">
        <f t="shared" ref="H12" si="14">H$6*G12</f>
        <v>12</v>
      </c>
      <c r="I12" s="22">
        <v>3</v>
      </c>
      <c r="J12" s="22">
        <f t="shared" ref="J12" si="15">J$6*I12</f>
        <v>9</v>
      </c>
      <c r="K12" s="23">
        <v>2</v>
      </c>
      <c r="L12" s="23">
        <f t="shared" ref="L12" si="16">L$6*K12</f>
        <v>2</v>
      </c>
      <c r="M12">
        <f t="shared" si="4"/>
        <v>40</v>
      </c>
    </row>
  </sheetData>
  <conditionalFormatting sqref="M7:M12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Payroll</vt:lpstr>
      <vt:lpstr>GradeBook</vt:lpstr>
      <vt:lpstr>Decision Maker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Fadli</dc:creator>
  <cp:lastModifiedBy>Muhammad Irjiyansyah</cp:lastModifiedBy>
  <dcterms:created xsi:type="dcterms:W3CDTF">2023-08-06T12:31:24Z</dcterms:created>
  <dcterms:modified xsi:type="dcterms:W3CDTF">2023-08-08T07:16:32Z</dcterms:modified>
</cp:coreProperties>
</file>