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poos\Documents\Faezeh-Git\Excel\"/>
    </mc:Choice>
  </mc:AlternateContent>
  <xr:revisionPtr revIDLastSave="0" documentId="13_ncr:1_{6DA7F11E-E5A8-4293-9440-7C1E4CB2D8F9}" xr6:coauthVersionLast="46" xr6:coauthVersionMax="46" xr10:uidLastSave="{00000000-0000-0000-0000-000000000000}"/>
  <bookViews>
    <workbookView xWindow="4065" yWindow="4740" windowWidth="32475" windowHeight="15435" activeTab="9" xr2:uid="{D2CBD4D8-6297-4CE9-BDAA-03F82108C524}"/>
  </bookViews>
  <sheets>
    <sheet name="Help" sheetId="28" r:id="rId1"/>
    <sheet name="Definitions" sheetId="3" r:id="rId2"/>
    <sheet name="Main" sheetId="1" r:id="rId3"/>
    <sheet name="Win-Loss" sheetId="2" r:id="rId4"/>
    <sheet name="Money-Growth" sheetId="6" r:id="rId5"/>
    <sheet name="Best-Strategy" sheetId="27" r:id="rId6"/>
    <sheet name="Best-Entry" sheetId="31" r:id="rId7"/>
    <sheet name="Best-Instrument" sheetId="30" r:id="rId8"/>
    <sheet name="Feeling" sheetId="21" r:id="rId9"/>
    <sheet name="Montly-Growth" sheetId="19" r:id="rId10"/>
  </sheet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K2" i="1"/>
  <c r="L2" i="1"/>
  <c r="M2" i="1" s="1"/>
  <c r="Q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L32" i="1"/>
  <c r="Q32" i="1" s="1"/>
  <c r="H32" i="1"/>
  <c r="Q31" i="1"/>
  <c r="L31" i="1"/>
  <c r="H31" i="1"/>
  <c r="Q30" i="1"/>
  <c r="L30" i="1"/>
  <c r="H30" i="1"/>
  <c r="Q29" i="1"/>
  <c r="L29" i="1"/>
  <c r="H29" i="1"/>
  <c r="Q28" i="1"/>
  <c r="L28" i="1"/>
  <c r="H28" i="1"/>
  <c r="Q27" i="1"/>
  <c r="L27" i="1"/>
  <c r="H27" i="1"/>
  <c r="Q26" i="1"/>
  <c r="L26" i="1"/>
  <c r="H26" i="1"/>
  <c r="Q25" i="1"/>
  <c r="L25" i="1"/>
  <c r="H25" i="1"/>
  <c r="Q24" i="1"/>
  <c r="L24" i="1"/>
  <c r="H24" i="1"/>
  <c r="Q23" i="1"/>
  <c r="L23" i="1"/>
  <c r="H23" i="1"/>
  <c r="Q22" i="1"/>
  <c r="L22" i="1"/>
  <c r="H22" i="1"/>
  <c r="Q21" i="1"/>
  <c r="L21" i="1"/>
  <c r="H21" i="1"/>
  <c r="Q20" i="1"/>
  <c r="L20" i="1"/>
  <c r="H20" i="1"/>
  <c r="Q19" i="1"/>
  <c r="L19" i="1"/>
  <c r="H19" i="1"/>
  <c r="Q18" i="1"/>
  <c r="L18" i="1"/>
  <c r="H18" i="1"/>
  <c r="Q17" i="1"/>
  <c r="L17" i="1"/>
  <c r="H17" i="1"/>
  <c r="Q16" i="1"/>
  <c r="L16" i="1"/>
  <c r="H16" i="1"/>
  <c r="Q15" i="1"/>
  <c r="L15" i="1"/>
  <c r="H15" i="1"/>
  <c r="Q14" i="1"/>
  <c r="L14" i="1"/>
  <c r="H14" i="1"/>
  <c r="V13" i="1"/>
  <c r="L13" i="1"/>
  <c r="Q13" i="1" s="1"/>
  <c r="H13" i="1"/>
  <c r="V12" i="1"/>
  <c r="Q12" i="1"/>
  <c r="L12" i="1"/>
  <c r="H12" i="1"/>
  <c r="Q11" i="1"/>
  <c r="V11" i="1" s="1"/>
  <c r="L11" i="1"/>
  <c r="H11" i="1"/>
  <c r="V10" i="1"/>
  <c r="L10" i="1"/>
  <c r="Q10" i="1" s="1"/>
  <c r="H10" i="1"/>
  <c r="V9" i="1"/>
  <c r="L9" i="1"/>
  <c r="H9" i="1"/>
  <c r="V8" i="1"/>
  <c r="Q8" i="1"/>
  <c r="L8" i="1"/>
  <c r="H8" i="1"/>
  <c r="V7" i="1"/>
  <c r="Q7" i="1"/>
  <c r="L7" i="1"/>
  <c r="H7" i="1"/>
  <c r="L6" i="1"/>
  <c r="Q6" i="1" s="1"/>
  <c r="H6" i="1"/>
  <c r="L5" i="1"/>
  <c r="Q5" i="1" s="1"/>
  <c r="H5" i="1"/>
  <c r="L4" i="1"/>
  <c r="Q4" i="1" s="1"/>
  <c r="H4" i="1"/>
  <c r="L3" i="1"/>
  <c r="Q3" i="1" s="1"/>
  <c r="H3" i="1"/>
  <c r="V6" i="1" l="1"/>
  <c r="Q9" i="1"/>
  <c r="K3" i="1" l="1"/>
  <c r="M3" i="1"/>
  <c r="K4" i="1" l="1"/>
  <c r="M4" i="1"/>
  <c r="K5" i="1" l="1"/>
  <c r="M5" i="1"/>
  <c r="K6" i="1" l="1"/>
  <c r="M6" i="1"/>
  <c r="K7" i="1" l="1"/>
  <c r="M7" i="1"/>
  <c r="K8" i="1" l="1"/>
  <c r="M8" i="1"/>
  <c r="K9" i="1" l="1"/>
  <c r="M9" i="1"/>
  <c r="K10" i="1" l="1"/>
  <c r="M10" i="1"/>
  <c r="K11" i="1" l="1"/>
  <c r="M11" i="1"/>
  <c r="M12" i="1" l="1"/>
  <c r="K12" i="1"/>
  <c r="K13" i="1" l="1"/>
  <c r="M13" i="1"/>
  <c r="M14" i="1" l="1"/>
  <c r="K14" i="1"/>
  <c r="M15" i="1" l="1"/>
  <c r="K15" i="1"/>
  <c r="M16" i="1" l="1"/>
  <c r="K16" i="1"/>
  <c r="M17" i="1" l="1"/>
  <c r="K17" i="1"/>
  <c r="M18" i="1" l="1"/>
  <c r="K18" i="1"/>
  <c r="M19" i="1" l="1"/>
  <c r="K19" i="1"/>
  <c r="M20" i="1" l="1"/>
  <c r="K20" i="1"/>
  <c r="M21" i="1" l="1"/>
  <c r="K21" i="1"/>
  <c r="M22" i="1" l="1"/>
  <c r="K22" i="1"/>
  <c r="M23" i="1" l="1"/>
  <c r="K23" i="1"/>
  <c r="M24" i="1" l="1"/>
  <c r="K24" i="1"/>
  <c r="M25" i="1" l="1"/>
  <c r="K25" i="1"/>
  <c r="M26" i="1" l="1"/>
  <c r="K26" i="1"/>
  <c r="M27" i="1" l="1"/>
  <c r="K27" i="1"/>
  <c r="M28" i="1" l="1"/>
  <c r="K28" i="1"/>
  <c r="M29" i="1" l="1"/>
  <c r="K29" i="1"/>
  <c r="M30" i="1" l="1"/>
  <c r="K30" i="1"/>
  <c r="M31" i="1" l="1"/>
  <c r="K31" i="1"/>
  <c r="I32" i="1"/>
  <c r="K32" i="1" l="1"/>
  <c r="M32" i="1"/>
</calcChain>
</file>

<file path=xl/sharedStrings.xml><?xml version="1.0" encoding="utf-8"?>
<sst xmlns="http://schemas.openxmlformats.org/spreadsheetml/2006/main" count="308" uniqueCount="105">
  <si>
    <t>Results</t>
  </si>
  <si>
    <t>Type</t>
  </si>
  <si>
    <t>Balance</t>
  </si>
  <si>
    <t>Symbol</t>
  </si>
  <si>
    <t>Profit percent</t>
  </si>
  <si>
    <t>Profit major</t>
  </si>
  <si>
    <t>Strategy</t>
  </si>
  <si>
    <t>Account</t>
  </si>
  <si>
    <t>Side</t>
  </si>
  <si>
    <t>Rtrader</t>
  </si>
  <si>
    <t>Entry</t>
  </si>
  <si>
    <t>ATH, hammer</t>
  </si>
  <si>
    <t>Movement, 10min</t>
  </si>
  <si>
    <t>1D-Downtrend</t>
  </si>
  <si>
    <t>1D-Uptrend</t>
  </si>
  <si>
    <t>1H-Uptrend</t>
  </si>
  <si>
    <t>1H-Downtrend</t>
  </si>
  <si>
    <t>Feeling</t>
  </si>
  <si>
    <t xml:space="preserve">Entry </t>
  </si>
  <si>
    <t>Low Risk</t>
  </si>
  <si>
    <t>Normal Risk</t>
  </si>
  <si>
    <t>High Risk</t>
  </si>
  <si>
    <t>NZDCAD</t>
  </si>
  <si>
    <t>Partial Exit 1</t>
  </si>
  <si>
    <t>Partial Exit 2</t>
  </si>
  <si>
    <t>Open time</t>
  </si>
  <si>
    <t>Net Profit</t>
  </si>
  <si>
    <t>SL hit</t>
  </si>
  <si>
    <t>TP hit</t>
  </si>
  <si>
    <t>Buy</t>
  </si>
  <si>
    <t>Sell</t>
  </si>
  <si>
    <t>Screen shot</t>
  </si>
  <si>
    <t>Forex</t>
  </si>
  <si>
    <t>Stock</t>
  </si>
  <si>
    <t>Index</t>
  </si>
  <si>
    <t>Risk</t>
  </si>
  <si>
    <t>Risk Percent</t>
  </si>
  <si>
    <t>Coments</t>
  </si>
  <si>
    <t>CADCHF</t>
  </si>
  <si>
    <t>Crypto</t>
  </si>
  <si>
    <t>Mistake</t>
  </si>
  <si>
    <t>P2-one</t>
  </si>
  <si>
    <t>P2-two</t>
  </si>
  <si>
    <t>Correction</t>
  </si>
  <si>
    <t>Sharp</t>
  </si>
  <si>
    <t>Hammer</t>
  </si>
  <si>
    <t>10min</t>
  </si>
  <si>
    <t>Fix</t>
  </si>
  <si>
    <t>Manually-Closed</t>
  </si>
  <si>
    <t>Row Labels</t>
  </si>
  <si>
    <t>Grand Total</t>
  </si>
  <si>
    <t>Sum of Profit percent</t>
  </si>
  <si>
    <t>Jan</t>
  </si>
  <si>
    <t>Month</t>
  </si>
  <si>
    <t>Feb</t>
  </si>
  <si>
    <t>Instrument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</si>
  <si>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</si>
  <si>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</si>
  <si>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</si>
  <si>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</si>
  <si>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</si>
  <si>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</si>
  <si>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</si>
  <si>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</si>
  <si>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</si>
  <si>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</si>
  <si>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There was no trend</t>
  </si>
  <si>
    <r>
      <t>1- In sheet named '</t>
    </r>
    <r>
      <rPr>
        <b/>
        <sz val="14"/>
        <color theme="5" tint="-0.249977111117893"/>
        <rFont val="Calibri"/>
        <family val="2"/>
        <scheme val="minor"/>
      </rPr>
      <t>Definitions</t>
    </r>
    <r>
      <rPr>
        <sz val="14"/>
        <color theme="1"/>
        <rFont val="Calibri"/>
        <family val="2"/>
        <scheme val="minor"/>
      </rPr>
      <t xml:space="preserve">', all the categories are given. If you know some Excel you can change them for your purposes. </t>
    </r>
  </si>
  <si>
    <t xml:space="preserve">4- The column 'Month' also can be draged after filling column 'Open time'. </t>
  </si>
  <si>
    <r>
      <t>3- After you fill thoese columes, you just need to drag down the columns named  '</t>
    </r>
    <r>
      <rPr>
        <b/>
        <sz val="14"/>
        <color theme="5" tint="-0.249977111117893"/>
        <rFont val="Calibri"/>
        <family val="2"/>
        <scheme val="minor"/>
      </rPr>
      <t>Balance</t>
    </r>
    <r>
      <rPr>
        <sz val="14"/>
        <color theme="1"/>
        <rFont val="Calibri"/>
        <family val="2"/>
        <scheme val="minor"/>
      </rPr>
      <t>', '</t>
    </r>
    <r>
      <rPr>
        <b/>
        <sz val="14"/>
        <color theme="5" tint="-0.249977111117893"/>
        <rFont val="Calibri"/>
        <family val="2"/>
        <scheme val="minor"/>
      </rPr>
      <t>Risk Percent</t>
    </r>
    <r>
      <rPr>
        <sz val="14"/>
        <color theme="1"/>
        <rFont val="Calibri"/>
        <family val="2"/>
        <scheme val="minor"/>
      </rPr>
      <t>', '</t>
    </r>
    <r>
      <rPr>
        <b/>
        <sz val="14"/>
        <color theme="5" tint="-0.249977111117893"/>
        <rFont val="Calibri"/>
        <family val="2"/>
        <scheme val="minor"/>
      </rPr>
      <t>Profit percent</t>
    </r>
    <r>
      <rPr>
        <sz val="14"/>
        <color theme="1"/>
        <rFont val="Calibri"/>
        <family val="2"/>
        <scheme val="minor"/>
      </rPr>
      <t>' and '</t>
    </r>
    <r>
      <rPr>
        <b/>
        <sz val="14"/>
        <color theme="5" tint="-0.249977111117893"/>
        <rFont val="Calibri"/>
        <family val="2"/>
        <scheme val="minor"/>
      </rPr>
      <t>Results</t>
    </r>
    <r>
      <rPr>
        <sz val="14"/>
        <color theme="1"/>
        <rFont val="Calibri"/>
        <family val="2"/>
        <scheme val="minor"/>
      </rPr>
      <t>' respectively. They fill automaticaly for you.</t>
    </r>
  </si>
  <si>
    <r>
      <t>2- In sheet named '</t>
    </r>
    <r>
      <rPr>
        <b/>
        <sz val="14"/>
        <color theme="5" tint="-0.249977111117893"/>
        <rFont val="Calibri"/>
        <family val="2"/>
        <scheme val="minor"/>
      </rPr>
      <t>Main</t>
    </r>
    <r>
      <rPr>
        <sz val="14"/>
        <color theme="1"/>
        <rFont val="Calibri"/>
        <family val="2"/>
        <scheme val="minor"/>
      </rPr>
      <t>' you fill your tradings data. For the columns with numbers, you only need to fill the columns '</t>
    </r>
    <r>
      <rPr>
        <b/>
        <sz val="14"/>
        <color theme="5" tint="-0.249977111117893"/>
        <rFont val="Calibri"/>
        <family val="2"/>
        <scheme val="minor"/>
      </rPr>
      <t>Major profit</t>
    </r>
    <r>
      <rPr>
        <sz val="14"/>
        <color theme="1"/>
        <rFont val="Calibri"/>
        <family val="2"/>
        <scheme val="minor"/>
      </rPr>
      <t>', '</t>
    </r>
    <r>
      <rPr>
        <b/>
        <sz val="14"/>
        <color theme="5" tint="-0.249977111117893"/>
        <rFont val="Calibri"/>
        <family val="2"/>
        <scheme val="minor"/>
      </rPr>
      <t>Partial Exits</t>
    </r>
    <r>
      <rPr>
        <sz val="14"/>
        <color theme="1"/>
        <rFont val="Calibri"/>
        <family val="2"/>
        <scheme val="minor"/>
      </rPr>
      <t>' and '</t>
    </r>
    <r>
      <rPr>
        <b/>
        <sz val="14"/>
        <color theme="5" tint="-0.249977111117893"/>
        <rFont val="Calibri"/>
        <family val="2"/>
        <scheme val="minor"/>
      </rPr>
      <t>Risk</t>
    </r>
    <r>
      <rPr>
        <sz val="14"/>
        <color theme="1"/>
        <rFont val="Calibri"/>
        <family val="2"/>
        <scheme val="minor"/>
      </rPr>
      <t>' (blue and red columns).</t>
    </r>
  </si>
  <si>
    <r>
      <t xml:space="preserve">5- After each new data, refresh all sheets by   </t>
    </r>
    <r>
      <rPr>
        <b/>
        <sz val="14"/>
        <color theme="5" tint="-0.249977111117893"/>
        <rFont val="Calibri"/>
        <family val="2"/>
        <scheme val="minor"/>
      </rPr>
      <t>CTRL+ALT+F5</t>
    </r>
    <r>
      <rPr>
        <sz val="14"/>
        <color theme="1"/>
        <rFont val="Calibri"/>
        <family val="2"/>
        <scheme val="minor"/>
      </rPr>
      <t>. Then the rest sheets with automatically update and give your results.</t>
    </r>
  </si>
  <si>
    <t>6- For inserting sreenshots, right click on the box and then click the 'link' and find you sreenshot path and select.</t>
  </si>
  <si>
    <t>GBPUSD</t>
  </si>
  <si>
    <t>Signal kas dige</t>
  </si>
  <si>
    <t>GBPAUD</t>
  </si>
  <si>
    <t>EURGBP</t>
  </si>
  <si>
    <t>mistake</t>
  </si>
  <si>
    <t>NIO</t>
  </si>
  <si>
    <t>market</t>
  </si>
  <si>
    <t>Total loss</t>
  </si>
  <si>
    <t>SFIX</t>
  </si>
  <si>
    <t>dastam khord baste shod</t>
  </si>
  <si>
    <t>Market</t>
  </si>
  <si>
    <t>BE</t>
  </si>
  <si>
    <t>Small SL</t>
  </si>
  <si>
    <t>Inside</t>
  </si>
  <si>
    <t>DVN</t>
  </si>
  <si>
    <t>ATVI</t>
  </si>
  <si>
    <t>AUDUSD</t>
  </si>
  <si>
    <t>My mistakes</t>
  </si>
  <si>
    <t>CRSP</t>
  </si>
  <si>
    <t>bad chart</t>
  </si>
  <si>
    <t>EURAUD</t>
  </si>
  <si>
    <t>mistkae</t>
  </si>
  <si>
    <t>EURCAD</t>
  </si>
  <si>
    <t>NAS100</t>
  </si>
  <si>
    <t>PLUG</t>
  </si>
  <si>
    <t>TME</t>
  </si>
  <si>
    <t>X</t>
  </si>
  <si>
    <t>SKT</t>
  </si>
  <si>
    <t>FCEL</t>
  </si>
  <si>
    <t>BCRX</t>
  </si>
  <si>
    <t>NZDCHF</t>
  </si>
  <si>
    <t>NZDJPY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</si>
</sst>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%"/>
    <numFmt numFmtId="166" formatCode="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5E5E"/>
        <bgColor indexed="64"/>
      </patternFill>
    </fill>
    <fill>
      <patternFill patternType="solid">
        <fgColor rgb="FFFE44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5" borderId="0" xfId="0" applyFont="1" applyFill="1"/>
    <xf numFmtId="0" fontId="5" fillId="4" borderId="0" xfId="0" applyFont="1" applyFill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10" fontId="2" fillId="7" borderId="1" xfId="1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 wrapText="1"/>
    </xf>
    <xf numFmtId="164" fontId="0" fillId="8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165" fontId="0" fillId="6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2" fillId="7" borderId="1" xfId="0" applyNumberFormat="1" applyFont="1" applyFill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4" fillId="6" borderId="0" xfId="0" applyFont="1" applyFill="1"/>
    <xf numFmtId="0" fontId="0" fillId="6" borderId="0" xfId="0" applyFill="1"/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65" fontId="0" fillId="6" borderId="3" xfId="1" applyNumberFormat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/>
    <xf numFmtId="14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1C6E7"/>
      <color rgb="FFE74221"/>
      <color rgb="FF701080"/>
      <color rgb="FF15F32A"/>
      <color rgb="FFFE5E5E"/>
      <color rgb="FFFE4444"/>
      <color rgb="FFCAE8AA"/>
      <color rgb="FFF2C686"/>
      <color rgb="FFE3A295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260055660095849E-2"/>
          <c:y val="7.7614747697822173E-2"/>
          <c:w val="0.90197660327261864"/>
          <c:h val="0.80645965125918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Main!$K$1</c:f>
              <c:strCache>
                <c:ptCount val="1"/>
                <c:pt idx="0">
                  <c:v> Risk Percent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Main!$B$2:$B$47</c:f>
              <c:strCache>
                <c:ptCount val="31"/>
                <c:pt idx="0">
                  <c:v>GBPUSD</c:v>
                </c:pt>
                <c:pt idx="1">
                  <c:v>GBPAUD</c:v>
                </c:pt>
                <c:pt idx="2">
                  <c:v>EURGBP</c:v>
                </c:pt>
                <c:pt idx="3">
                  <c:v>GBPUSD</c:v>
                </c:pt>
                <c:pt idx="4">
                  <c:v>NIO</c:v>
                </c:pt>
                <c:pt idx="5">
                  <c:v>SFIX</c:v>
                </c:pt>
                <c:pt idx="6">
                  <c:v>BE</c:v>
                </c:pt>
                <c:pt idx="7">
                  <c:v>GBPAUD</c:v>
                </c:pt>
                <c:pt idx="8">
                  <c:v>DVN</c:v>
                </c:pt>
                <c:pt idx="9">
                  <c:v>ATVI</c:v>
                </c:pt>
                <c:pt idx="10">
                  <c:v>AUDUSD</c:v>
                </c:pt>
                <c:pt idx="11">
                  <c:v>BE</c:v>
                </c:pt>
                <c:pt idx="12">
                  <c:v>CADCHF</c:v>
                </c:pt>
                <c:pt idx="13">
                  <c:v>CRSP</c:v>
                </c:pt>
                <c:pt idx="14">
                  <c:v>DVN</c:v>
                </c:pt>
                <c:pt idx="15">
                  <c:v>EURAUD</c:v>
                </c:pt>
                <c:pt idx="16">
                  <c:v>EURCAD</c:v>
                </c:pt>
                <c:pt idx="17">
                  <c:v>EURCAD</c:v>
                </c:pt>
                <c:pt idx="18">
                  <c:v>GBPAUD</c:v>
                </c:pt>
                <c:pt idx="19">
                  <c:v>NAS100</c:v>
                </c:pt>
                <c:pt idx="20">
                  <c:v>NIO</c:v>
                </c:pt>
                <c:pt idx="21">
                  <c:v>PLUG</c:v>
                </c:pt>
                <c:pt idx="22">
                  <c:v>SFIX</c:v>
                </c:pt>
                <c:pt idx="23">
                  <c:v>TME</c:v>
                </c:pt>
                <c:pt idx="24">
                  <c:v>X</c:v>
                </c:pt>
                <c:pt idx="25">
                  <c:v>SKT</c:v>
                </c:pt>
                <c:pt idx="26">
                  <c:v>FCEL</c:v>
                </c:pt>
                <c:pt idx="27">
                  <c:v>BCRX</c:v>
                </c:pt>
                <c:pt idx="28">
                  <c:v>NZDCAD</c:v>
                </c:pt>
                <c:pt idx="29">
                  <c:v>NZDCHF</c:v>
                </c:pt>
                <c:pt idx="30">
                  <c:v>NZDJPY</c:v>
                </c:pt>
              </c:strCache>
            </c:strRef>
          </c:cat>
          <c:val>
            <c:numRef>
              <c:f>Main!$K$2:$K$47</c:f>
              <c:numCache>
                <c:formatCode>0.00%</c:formatCode>
                <c:ptCount val="46"/>
                <c:pt idx="0">
                  <c:v>-0.01</c:v>
                </c:pt>
                <c:pt idx="1">
                  <c:v>-1.0365272192047763E-2</c:v>
                </c:pt>
                <c:pt idx="2">
                  <c:v>-1.0690156503891218E-2</c:v>
                </c:pt>
                <c:pt idx="3">
                  <c:v>-1.0794939332440953E-2</c:v>
                </c:pt>
                <c:pt idx="4">
                  <c:v>-1.0781903652908958E-2</c:v>
                </c:pt>
                <c:pt idx="5">
                  <c:v>-1.0867202782003912E-2</c:v>
                </c:pt>
                <c:pt idx="6">
                  <c:v>-1.1391078507313074E-2</c:v>
                </c:pt>
                <c:pt idx="7">
                  <c:v>-1.123873316999708E-2</c:v>
                </c:pt>
                <c:pt idx="8">
                  <c:v>-1.149293184691415E-2</c:v>
                </c:pt>
                <c:pt idx="9">
                  <c:v>-1.1393414606357526E-2</c:v>
                </c:pt>
                <c:pt idx="10">
                  <c:v>-1.084763413099603E-2</c:v>
                </c:pt>
                <c:pt idx="11">
                  <c:v>-1.0666211574972802E-2</c:v>
                </c:pt>
                <c:pt idx="12">
                  <c:v>-1.0532524435456693E-2</c:v>
                </c:pt>
                <c:pt idx="13">
                  <c:v>-1.0353038616834042E-2</c:v>
                </c:pt>
                <c:pt idx="14">
                  <c:v>-1.1318875356544574E-2</c:v>
                </c:pt>
                <c:pt idx="15">
                  <c:v>-1.118268026480587E-2</c:v>
                </c:pt>
                <c:pt idx="16">
                  <c:v>-1.2628813901798345E-2</c:v>
                </c:pt>
                <c:pt idx="17">
                  <c:v>-1.2290447863920162E-2</c:v>
                </c:pt>
                <c:pt idx="18">
                  <c:v>-1.5743568752164743E-2</c:v>
                </c:pt>
                <c:pt idx="19">
                  <c:v>-1.6246953696181968E-2</c:v>
                </c:pt>
                <c:pt idx="20">
                  <c:v>-1.86880956830499E-2</c:v>
                </c:pt>
                <c:pt idx="21">
                  <c:v>-1.8945852752832407E-2</c:v>
                </c:pt>
                <c:pt idx="22">
                  <c:v>-2.1835014629459807E-2</c:v>
                </c:pt>
                <c:pt idx="23">
                  <c:v>-2.7651808428271217E-2</c:v>
                </c:pt>
                <c:pt idx="24">
                  <c:v>-3.2057446944925315E-2</c:v>
                </c:pt>
                <c:pt idx="25">
                  <c:v>-3.179650238473769E-2</c:v>
                </c:pt>
                <c:pt idx="26">
                  <c:v>-2.9664787896766544E-2</c:v>
                </c:pt>
                <c:pt idx="27">
                  <c:v>-3.2918559483836998E-2</c:v>
                </c:pt>
                <c:pt idx="28">
                  <c:v>-3.1011598337778338E-2</c:v>
                </c:pt>
                <c:pt idx="29">
                  <c:v>-6.0983046713013807E-2</c:v>
                </c:pt>
                <c:pt idx="30">
                  <c:v>-5.5697894619583403E-2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B-4A53-AD7E-CEFD7DE56475}"/>
            </c:ext>
          </c:extLst>
        </c:ser>
        <c:ser>
          <c:idx val="1"/>
          <c:order val="1"/>
          <c:tx>
            <c:strRef>
              <c:f>Main!$M$1</c:f>
              <c:strCache>
                <c:ptCount val="1"/>
                <c:pt idx="0">
                  <c:v>Profit 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Main!$B$2:$B$47</c:f>
              <c:strCache>
                <c:ptCount val="31"/>
                <c:pt idx="0">
                  <c:v>GBPUSD</c:v>
                </c:pt>
                <c:pt idx="1">
                  <c:v>GBPAUD</c:v>
                </c:pt>
                <c:pt idx="2">
                  <c:v>EURGBP</c:v>
                </c:pt>
                <c:pt idx="3">
                  <c:v>GBPUSD</c:v>
                </c:pt>
                <c:pt idx="4">
                  <c:v>NIO</c:v>
                </c:pt>
                <c:pt idx="5">
                  <c:v>SFIX</c:v>
                </c:pt>
                <c:pt idx="6">
                  <c:v>BE</c:v>
                </c:pt>
                <c:pt idx="7">
                  <c:v>GBPAUD</c:v>
                </c:pt>
                <c:pt idx="8">
                  <c:v>DVN</c:v>
                </c:pt>
                <c:pt idx="9">
                  <c:v>ATVI</c:v>
                </c:pt>
                <c:pt idx="10">
                  <c:v>AUDUSD</c:v>
                </c:pt>
                <c:pt idx="11">
                  <c:v>BE</c:v>
                </c:pt>
                <c:pt idx="12">
                  <c:v>CADCHF</c:v>
                </c:pt>
                <c:pt idx="13">
                  <c:v>CRSP</c:v>
                </c:pt>
                <c:pt idx="14">
                  <c:v>DVN</c:v>
                </c:pt>
                <c:pt idx="15">
                  <c:v>EURAUD</c:v>
                </c:pt>
                <c:pt idx="16">
                  <c:v>EURCAD</c:v>
                </c:pt>
                <c:pt idx="17">
                  <c:v>EURCAD</c:v>
                </c:pt>
                <c:pt idx="18">
                  <c:v>GBPAUD</c:v>
                </c:pt>
                <c:pt idx="19">
                  <c:v>NAS100</c:v>
                </c:pt>
                <c:pt idx="20">
                  <c:v>NIO</c:v>
                </c:pt>
                <c:pt idx="21">
                  <c:v>PLUG</c:v>
                </c:pt>
                <c:pt idx="22">
                  <c:v>SFIX</c:v>
                </c:pt>
                <c:pt idx="23">
                  <c:v>TME</c:v>
                </c:pt>
                <c:pt idx="24">
                  <c:v>X</c:v>
                </c:pt>
                <c:pt idx="25">
                  <c:v>SKT</c:v>
                </c:pt>
                <c:pt idx="26">
                  <c:v>FCEL</c:v>
                </c:pt>
                <c:pt idx="27">
                  <c:v>BCRX</c:v>
                </c:pt>
                <c:pt idx="28">
                  <c:v>NZDCAD</c:v>
                </c:pt>
                <c:pt idx="29">
                  <c:v>NZDCHF</c:v>
                </c:pt>
                <c:pt idx="30">
                  <c:v>NZDJPY</c:v>
                </c:pt>
              </c:strCache>
            </c:strRef>
          </c:cat>
          <c:val>
            <c:numRef>
              <c:f>Main!$M$2:$M$47</c:f>
              <c:numCache>
                <c:formatCode>0.0%</c:formatCode>
                <c:ptCount val="46"/>
                <c:pt idx="0">
                  <c:v>-3.524E-2</c:v>
                </c:pt>
                <c:pt idx="1">
                  <c:v>-3.0390978067084042E-2</c:v>
                </c:pt>
                <c:pt idx="2">
                  <c:v>-9.7066621055332258E-3</c:v>
                </c:pt>
                <c:pt idx="3">
                  <c:v>1.2090332052333869E-3</c:v>
                </c:pt>
                <c:pt idx="4">
                  <c:v>-7.8492258593177225E-3</c:v>
                </c:pt>
                <c:pt idx="5">
                  <c:v>-4.5990002173440563E-2</c:v>
                </c:pt>
                <c:pt idx="6">
                  <c:v>1.3555383423702558E-2</c:v>
                </c:pt>
                <c:pt idx="7">
                  <c:v>-2.2117826878554254E-2</c:v>
                </c:pt>
                <c:pt idx="8">
                  <c:v>8.7346282036547523E-3</c:v>
                </c:pt>
                <c:pt idx="9">
                  <c:v>5.0313318901674835E-2</c:v>
                </c:pt>
                <c:pt idx="10">
                  <c:v>1.7009090317401776E-2</c:v>
                </c:pt>
                <c:pt idx="11">
                  <c:v>1.2692791774217636E-2</c:v>
                </c:pt>
                <c:pt idx="12">
                  <c:v>1.7336535220761715E-2</c:v>
                </c:pt>
                <c:pt idx="13">
                  <c:v>-8.5329744279946176E-2</c:v>
                </c:pt>
                <c:pt idx="14">
                  <c:v>1.2179109883641962E-2</c:v>
                </c:pt>
                <c:pt idx="15">
                  <c:v>-0.11451064591161211</c:v>
                </c:pt>
                <c:pt idx="16">
                  <c:v>2.753081430592039E-2</c:v>
                </c:pt>
                <c:pt idx="17">
                  <c:v>-0.21933533257951923</c:v>
                </c:pt>
                <c:pt idx="18">
                  <c:v>-3.0983343304260218E-2</c:v>
                </c:pt>
                <c:pt idx="19">
                  <c:v>-0.13062550771730305</c:v>
                </c:pt>
                <c:pt idx="20">
                  <c:v>-1.3604933657260327E-2</c:v>
                </c:pt>
                <c:pt idx="21">
                  <c:v>-0.13231783562578153</c:v>
                </c:pt>
                <c:pt idx="22">
                  <c:v>-0.21035853094021578</c:v>
                </c:pt>
                <c:pt idx="23">
                  <c:v>-0.13742948788850798</c:v>
                </c:pt>
                <c:pt idx="24">
                  <c:v>8.2067064179008817E-3</c:v>
                </c:pt>
                <c:pt idx="25">
                  <c:v>7.1860095389507189E-2</c:v>
                </c:pt>
                <c:pt idx="26">
                  <c:v>-9.8843073272026127E-2</c:v>
                </c:pt>
                <c:pt idx="27">
                  <c:v>6.1491869115807507E-2</c:v>
                </c:pt>
                <c:pt idx="28">
                  <c:v>-0.49147181045711102</c:v>
                </c:pt>
                <c:pt idx="29">
                  <c:v>9.4889620685449483E-2</c:v>
                </c:pt>
                <c:pt idx="30">
                  <c:v>0.13412053024395681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B-4A53-AD7E-CEFD7DE56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952160"/>
        <c:axId val="1714627760"/>
      </c:barChart>
      <c:catAx>
        <c:axId val="124595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 b="1">
                    <a:solidFill>
                      <a:schemeClr val="accent2">
                        <a:lumMod val="50000"/>
                      </a:schemeClr>
                    </a:solidFill>
                  </a:rPr>
                  <a:t>Symbol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14627760"/>
        <c:crosses val="autoZero"/>
        <c:auto val="1"/>
        <c:lblAlgn val="ctr"/>
        <c:lblOffset val="5"/>
        <c:noMultiLvlLbl val="0"/>
      </c:catAx>
      <c:valAx>
        <c:axId val="1714627760"/>
        <c:scaling>
          <c:orientation val="minMax"/>
          <c:max val="0.18000000000000002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45952160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</c:legendEntry>
      <c:layout>
        <c:manualLayout>
          <c:xMode val="edge"/>
          <c:yMode val="edge"/>
          <c:x val="0.61209785362195579"/>
          <c:y val="0.1603783410825298"/>
          <c:w val="0.2637753324614826"/>
          <c:h val="5.9341801252945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FF0000"/>
                </a:solidFill>
              </a:rPr>
              <a:t>Money</a:t>
            </a:r>
            <a:r>
              <a:rPr lang="en-US" sz="2000" b="1" baseline="0">
                <a:solidFill>
                  <a:srgbClr val="FF0000"/>
                </a:solidFill>
              </a:rPr>
              <a:t> Growth</a:t>
            </a:r>
            <a:endParaRPr lang="en-US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46282088916517017"/>
          <c:y val="3.9127642981278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1676680864330163"/>
          <c:y val="0.1234670836921021"/>
          <c:w val="0.83400900730105365"/>
          <c:h val="0.748976951564112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Main!$I$2:$I$34</c:f>
              <c:numCache>
                <c:formatCode>_-[$$-409]* #\ ##0.00_ ;_-[$$-409]* \-#\ ##0.00\ ;_-[$$-409]* "-"??_ ;_-@_ </c:formatCode>
                <c:ptCount val="33"/>
                <c:pt idx="0">
                  <c:v>500</c:v>
                </c:pt>
                <c:pt idx="1">
                  <c:v>482.38</c:v>
                </c:pt>
                <c:pt idx="2">
                  <c:v>467.71999999999997</c:v>
                </c:pt>
                <c:pt idx="3">
                  <c:v>463.17999999999995</c:v>
                </c:pt>
                <c:pt idx="4">
                  <c:v>463.73999999999995</c:v>
                </c:pt>
                <c:pt idx="5">
                  <c:v>460.09999999999997</c:v>
                </c:pt>
                <c:pt idx="6">
                  <c:v>438.93999999999994</c:v>
                </c:pt>
                <c:pt idx="7">
                  <c:v>444.88999999999993</c:v>
                </c:pt>
                <c:pt idx="8">
                  <c:v>435.04999999999995</c:v>
                </c:pt>
                <c:pt idx="9">
                  <c:v>438.84999999999997</c:v>
                </c:pt>
                <c:pt idx="10">
                  <c:v>460.92999999999995</c:v>
                </c:pt>
                <c:pt idx="11">
                  <c:v>468.76999999999992</c:v>
                </c:pt>
                <c:pt idx="12">
                  <c:v>474.71999999999991</c:v>
                </c:pt>
                <c:pt idx="13">
                  <c:v>482.94999999999993</c:v>
                </c:pt>
                <c:pt idx="14">
                  <c:v>441.73999999999995</c:v>
                </c:pt>
                <c:pt idx="15">
                  <c:v>447.11999999999995</c:v>
                </c:pt>
                <c:pt idx="16">
                  <c:v>395.91999999999996</c:v>
                </c:pt>
                <c:pt idx="17">
                  <c:v>406.81999999999994</c:v>
                </c:pt>
                <c:pt idx="18">
                  <c:v>317.58999999999992</c:v>
                </c:pt>
                <c:pt idx="19">
                  <c:v>307.74999999999994</c:v>
                </c:pt>
                <c:pt idx="20">
                  <c:v>267.54999999999995</c:v>
                </c:pt>
                <c:pt idx="21">
                  <c:v>263.90999999999997</c:v>
                </c:pt>
                <c:pt idx="22">
                  <c:v>228.98999999999995</c:v>
                </c:pt>
                <c:pt idx="23">
                  <c:v>180.81999999999994</c:v>
                </c:pt>
                <c:pt idx="24">
                  <c:v>155.96999999999994</c:v>
                </c:pt>
                <c:pt idx="25">
                  <c:v>157.24999999999994</c:v>
                </c:pt>
                <c:pt idx="26">
                  <c:v>168.54999999999995</c:v>
                </c:pt>
                <c:pt idx="27">
                  <c:v>151.88999999999996</c:v>
                </c:pt>
                <c:pt idx="28">
                  <c:v>161.22999999999996</c:v>
                </c:pt>
                <c:pt idx="29">
                  <c:v>81.989999999999966</c:v>
                </c:pt>
                <c:pt idx="30">
                  <c:v>89.769999999999968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7-4AA4-B3BD-2EE41802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58736"/>
        <c:axId val="762429952"/>
      </c:lineChart>
      <c:catAx>
        <c:axId val="5945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62429952"/>
        <c:crosses val="autoZero"/>
        <c:auto val="1"/>
        <c:lblAlgn val="ctr"/>
        <c:lblOffset val="100"/>
        <c:noMultiLvlLbl val="0"/>
      </c:catAx>
      <c:valAx>
        <c:axId val="7624299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4558736"/>
        <c:crosses val="autoZero"/>
        <c:crossBetween val="between"/>
        <c:majorUnit val="100"/>
      </c:valAx>
      <c:spPr>
        <a:solidFill>
          <a:schemeClr val="bg2"/>
        </a:solidFill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[Free-Trading-Journal.xlsx]Best-Strategy!PivotTable6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C00000"/>
                </a:solidFill>
              </a:rPr>
              <a:t>Best Strategy</a:t>
            </a:r>
          </a:p>
        </c:rich>
      </c:tx>
      <c:layout>
        <c:manualLayout>
          <c:xMode val="edge"/>
          <c:yMode val="edge"/>
          <c:x val="0.42041810797538848"/>
          <c:y val="1.206951403801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51056837985082E-2"/>
          <c:y val="0.15958223972003499"/>
          <c:w val="0.94041918681689396"/>
          <c:h val="0.7601664280601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'Best-Strategy'!$B$3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'Best-Strategy'!$A$4:$A$10</c:f>
              <c:strCache>
                <c:ptCount val="6"/>
                <c:pt idx="0">
                  <c:v>1D-Downtrend</c:v>
                </c:pt>
                <c:pt idx="1">
                  <c:v>1D-Uptrend</c:v>
                </c:pt>
                <c:pt idx="2">
                  <c:v>1H-Downtrend</c:v>
                </c:pt>
                <c:pt idx="3">
                  <c:v>1H-Uptrend</c:v>
                </c:pt>
                <c:pt idx="4">
                  <c:v>Mistake</c:v>
                </c:pt>
                <c:pt idx="5">
                  <c:v>Side</c:v>
                </c:pt>
              </c:strCache>
            </c:strRef>
          </c:cat>
          <c:val>
            <c:numRef>
              <c:f>'Best-Strategy'!$B$4:$B$10</c:f>
              <c:numCache>
                <c:formatCode>General</c:formatCode>
                <c:ptCount val="6"/>
                <c:pt idx="0">
                  <c:v>-0.1427738384799242</c:v>
                </c:pt>
                <c:pt idx="1">
                  <c:v>-0.37628938085623909</c:v>
                </c:pt>
                <c:pt idx="2">
                  <c:v>-0.1388719685832728</c:v>
                </c:pt>
                <c:pt idx="3">
                  <c:v>-0.22811603398954122</c:v>
                </c:pt>
                <c:pt idx="4">
                  <c:v>-7.5337640172617265E-2</c:v>
                </c:pt>
                <c:pt idx="5">
                  <c:v>-0.27759654937360723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4D8C-8CD4-2EE14CAF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67216"/>
        <c:axId val="180708752"/>
      </c:barChart>
      <c:catAx>
        <c:axId val="1977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0708752"/>
        <c:crosses val="autoZero"/>
        <c:auto val="1"/>
        <c:lblAlgn val="ctr"/>
        <c:lblOffset val="100"/>
        <c:noMultiLvlLbl val="0"/>
      </c:catAx>
      <c:valAx>
        <c:axId val="180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77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[Free-Trading-Journal.xlsx]Best-Entry!PivotTable1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701080"/>
                </a:solidFill>
              </a:rPr>
              <a:t>Best</a:t>
            </a:r>
            <a:r>
              <a:rPr lang="en-US" sz="2400" b="1" baseline="0">
                <a:solidFill>
                  <a:srgbClr val="701080"/>
                </a:solidFill>
              </a:rPr>
              <a:t> Entry</a:t>
            </a:r>
            <a:endParaRPr lang="en-US" sz="2400" b="1">
              <a:solidFill>
                <a:srgbClr val="70108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rgbClr val="E7422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'Best-Entry'!$B$3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74221"/>
            </a:solidFill>
            <a:ln>
              <a:noFill/>
            </a:ln>
            <a:effectLst/>
          </c:spPr>
          <c:invertIfNegative val="0"/>
          <c:cat>
            <c:strRef>
              <c:f>'Best-Entry'!$A$4:$A$7</c:f>
              <c:strCache>
                <c:ptCount val="3"/>
                <c:pt idx="0">
                  <c:v>Hammer</c:v>
                </c:pt>
                <c:pt idx="1">
                  <c:v>Sharp</c:v>
                </c:pt>
                <c:pt idx="2">
                  <c:v>Side</c:v>
                </c:pt>
              </c:strCache>
            </c:strRef>
          </c:cat>
          <c:val>
            <c:numRef>
              <c:f>'Best-Entry'!$B$4:$B$7</c:f>
              <c:numCache>
                <c:formatCode>General</c:formatCode>
                <c:ptCount val="3"/>
                <c:pt idx="0">
                  <c:v>-0.16646247031343669</c:v>
                </c:pt>
                <c:pt idx="1">
                  <c:v>-8.4120711074712792E-2</c:v>
                </c:pt>
                <c:pt idx="2">
                  <c:v>-0.27759654937360728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F22-BDA8-2C84E3E1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91504"/>
        <c:axId val="255760240"/>
      </c:barChart>
      <c:catAx>
        <c:axId val="1041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55760240"/>
        <c:crosses val="autoZero"/>
        <c:auto val="1"/>
        <c:lblAlgn val="ctr"/>
        <c:lblOffset val="100"/>
        <c:noMultiLvlLbl val="0"/>
      </c:catAx>
      <c:valAx>
        <c:axId val="2557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1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1C6E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[Free-Trading-Journal.xlsx]Best-Instrument!PivotTable2</c:name>
    <c:fmtId val="1"/>
  </c:pivotSource>
  <c:chart>
    <c:autoTitleDeleted val="1"/>
    <c:pivotFmts>
      <c:pivotFmt>
        <c:idx val="0"/>
        <c:spPr>
          <a:solidFill>
            <a:srgbClr val="F17A1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'Best-Instrument'!$B$3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17A17"/>
            </a:solidFill>
            <a:ln>
              <a:noFill/>
            </a:ln>
            <a:effectLst/>
          </c:spPr>
          <c:invertIfNegative val="0"/>
          <c:cat>
            <c:strRef>
              <c:f>'Best-Instrument'!$A$4:$A$7</c:f>
              <c:strCache>
                <c:ptCount val="3"/>
                <c:pt idx="0">
                  <c:v>Forex</c:v>
                </c:pt>
                <c:pt idx="1">
                  <c:v>Index</c:v>
                </c:pt>
                <c:pt idx="2">
                  <c:v>Stock</c:v>
                </c:pt>
              </c:strCache>
            </c:strRef>
          </c:cat>
          <c:val>
            <c:numRef>
              <c:f>'Best-Instrument'!$B$4:$B$7</c:f>
              <c:numCache>
                <c:formatCode>General</c:formatCode>
                <c:ptCount val="3"/>
                <c:pt idx="0">
                  <c:v>-0.6616609753249505</c:v>
                </c:pt>
                <c:pt idx="1">
                  <c:v>-0.13062550771730305</c:v>
                </c:pt>
                <c:pt idx="2">
                  <c:v>-0.49268893058638885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5-4750-B186-F1B072AF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639215"/>
        <c:axId val="612937439"/>
      </c:barChart>
      <c:catAx>
        <c:axId val="632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12937439"/>
        <c:crosses val="autoZero"/>
        <c:auto val="1"/>
        <c:lblAlgn val="ctr"/>
        <c:lblOffset val="100"/>
        <c:noMultiLvlLbl val="0"/>
      </c:catAx>
      <c:valAx>
        <c:axId val="6129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3263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AE8A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[Free-Trading-Journal.xlsx]Feeling!PivotTable2</c:name>
    <c:fmtId val="5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Feeling!$B$3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Feeling!$A$4:$A$7</c:f>
              <c:strCache>
                <c:ptCount val="3"/>
                <c:pt idx="0">
                  <c:v>High Risk</c:v>
                </c:pt>
                <c:pt idx="1">
                  <c:v>Low Risk</c:v>
                </c:pt>
                <c:pt idx="2">
                  <c:v>Normal Risk</c:v>
                </c:pt>
              </c:strCache>
            </c:strRef>
          </c:cat>
          <c:val>
            <c:numRef>
              <c:f>Feeling!$B$4:$B$7</c:f>
              <c:numCache>
                <c:formatCode>General</c:formatCode>
                <c:ptCount val="3"/>
                <c:pt idx="0">
                  <c:v>-0.88752923520346261</c:v>
                </c:pt>
                <c:pt idx="1">
                  <c:v>-0.1940690366614356</c:v>
                </c:pt>
                <c:pt idx="2">
                  <c:v>-0.15738713959030376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73D-86CD-134C0F42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970847"/>
        <c:axId val="2093224159"/>
      </c:barChart>
      <c:catAx>
        <c:axId val="20929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93224159"/>
        <c:crosses val="autoZero"/>
        <c:auto val="1"/>
        <c:lblAlgn val="ctr"/>
        <c:lblOffset val="100"/>
        <c:noMultiLvlLbl val="0"/>
      </c:catAx>
      <c:valAx>
        <c:axId val="209322415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9297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[Free-Trading-Journal.xlsx]Montly-Growth!PivotTable1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'Montly-Growth'!$B$3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'Montly-Growth'!$A$4:$A$7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'Montly-Growth'!$B$4:$B$7</c:f>
              <c:numCache>
                <c:formatCode>General</c:formatCode>
                <c:ptCount val="3"/>
                <c:pt idx="0">
                  <c:v>-0.15207966723388108</c:v>
                </c:pt>
                <c:pt idx="1">
                  <c:v>-0.94066058418651888</c:v>
                </c:pt>
                <c:pt idx="2">
                  <c:v>8.7346282036547523E-3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961-9199-61E7E83D4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2537792"/>
        <c:axId val="309747920"/>
      </c:barChart>
      <c:catAx>
        <c:axId val="3125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="1">
                    <a:solidFill>
                      <a:schemeClr val="accent2">
                        <a:lumMod val="50000"/>
                      </a:schemeClr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09747920"/>
        <c:crosses val="autoZero"/>
        <c:auto val="1"/>
        <c:lblAlgn val="ctr"/>
        <c:lblOffset val="100"/>
        <c:noMultiLvlLbl val="0"/>
      </c:catAx>
      <c:valAx>
        <c:axId val="30974792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 b="1">
                    <a:solidFill>
                      <a:schemeClr val="accent2">
                        <a:lumMod val="50000"/>
                      </a:schemeClr>
                    </a:solidFill>
                  </a:rPr>
                  <a:t>Profit-percent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125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28575</xdr:rowOff>
    </xdr:from>
    <xdr:to>
      <xdr:col>25</xdr:col>
      <xdr:colOff>457200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E2D1C0-7644-48C6-AF70-DF06A9E7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542926</xdr:colOff>
      <xdr:row>2</xdr:row>
      <xdr:rowOff>38100</xdr:rowOff>
    </xdr:from>
    <xdr:to>
      <xdr:col>26</xdr:col>
      <xdr:colOff>257176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7DB43-1A83-4965-B247-EEAADAF2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2</xdr:row>
      <xdr:rowOff>152400</xdr:rowOff>
    </xdr:from>
    <xdr:to>
      <xdr:col>19</xdr:col>
      <xdr:colOff>485774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DF545-F5D1-429D-AB8E-3B91534A6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2</xdr:row>
      <xdr:rowOff>171450</xdr:rowOff>
    </xdr:from>
    <xdr:to>
      <xdr:col>22</xdr:col>
      <xdr:colOff>438149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F8918-4F82-42DA-A4FC-EA46FF537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4</xdr:row>
      <xdr:rowOff>0</xdr:rowOff>
    </xdr:from>
    <xdr:to>
      <xdr:col>19</xdr:col>
      <xdr:colOff>47625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749C7-2C53-474B-BA94-F7ED4A22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490536</xdr:colOff>
      <xdr:row>4</xdr:row>
      <xdr:rowOff>180975</xdr:rowOff>
    </xdr:from>
    <xdr:to>
      <xdr:col>19</xdr:col>
      <xdr:colOff>228600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4FC37-4AAF-479F-AABE-971B73EB2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195261</xdr:colOff>
      <xdr:row>3</xdr:row>
      <xdr:rowOff>152401</xdr:rowOff>
    </xdr:from>
    <xdr:to>
      <xdr:col>19</xdr:col>
      <xdr:colOff>19050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3FC4F-E6F5-4735-AE9A-B49FD95D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ezeg pousaneh" refreshedDate="44269.517811458332" createdVersion="6" refreshedVersion="6" minRefreshableVersion="3" recordCount="27" xr:uid="{27695002-5A05-4BB8-95DA-C7D8655711F7}">
  <cacheSource type="worksheet">
    <worksheetSource ref="A1:T28" sheet="Main"/>
  </cacheSource>
  <cacheFields count="20">
    <cacheField name="Instrument" numFmtId="0">
      <sharedItems/>
    </cacheField>
    <cacheField name="Symbol" numFmtId="0">
      <sharedItems/>
    </cacheField>
    <cacheField name="Type" numFmtId="0">
      <sharedItems containsBlank="1"/>
    </cacheField>
    <cacheField name="Feeling" numFmtId="0">
      <sharedItems containsBlank="1"/>
    </cacheField>
    <cacheField name="Strategy" numFmtId="0">
      <sharedItems containsBlank="1"/>
    </cacheField>
    <cacheField name="Entry " numFmtId="0">
      <sharedItems containsBlank="1"/>
    </cacheField>
    <cacheField name="Open time" numFmtId="14">
      <sharedItems containsSemiMixedTypes="0" containsNonDate="0" containsDate="1" containsString="0" minDate="2021-01-24T00:00:00" maxDate="2021-03-03T00:00:00"/>
    </cacheField>
    <cacheField name="Month" numFmtId="166">
      <sharedItems containsBlank="1" count="13">
        <s v="Feb"/>
        <s v="Jan"/>
        <s v="Mar"/>
        <m u="1"/>
        <s v="Sep" u="1"/>
        <s v="Apr" u="1"/>
        <s v="Nov" u="1"/>
        <s v="Dec" u="1"/>
        <s v="Oct" u="1"/>
        <s v="Jul" u="1"/>
        <s v="Aug" u="1"/>
        <s v="Jun" u="1"/>
        <s v="May" u="1"/>
      </sharedItems>
    </cacheField>
    <cacheField name="Balance" numFmtId="164">
      <sharedItems containsSemiMixedTypes="0" containsString="0" containsNumber="1" minValue="155.96999999999994" maxValue="500"/>
    </cacheField>
    <cacheField name="Risk" numFmtId="164">
      <sharedItems containsSemiMixedTypes="0" containsString="0" containsNumber="1" containsInteger="1" minValue="-5" maxValue="-5"/>
    </cacheField>
    <cacheField name="Risk Percent" numFmtId="10">
      <sharedItems containsSemiMixedTypes="0" containsString="0" containsNumber="1" minValue="-3.2057446944925315E-2" maxValue="-0.01"/>
    </cacheField>
    <cacheField name="Net Profit" numFmtId="164">
      <sharedItems containsSemiMixedTypes="0" containsString="0" containsNumber="1" minValue="-89.23" maxValue="22.08"/>
    </cacheField>
    <cacheField name="Profit percent" numFmtId="165">
      <sharedItems containsSemiMixedTypes="0" containsString="0" containsNumber="1" minValue="-0.21933533257951923" maxValue="7.1860095389507189E-2"/>
    </cacheField>
    <cacheField name="Profit major" numFmtId="164">
      <sharedItems containsSemiMixedTypes="0" containsString="0" containsNumber="1" minValue="-89.23" maxValue="22.08"/>
    </cacheField>
    <cacheField name="Partial Exit 1" numFmtId="0">
      <sharedItems containsString="0" containsBlank="1" containsNumber="1" minValue="-24.85" maxValue="5.98"/>
    </cacheField>
    <cacheField name="Partial Exit 2" numFmtId="0">
      <sharedItems containsNonDate="0" containsString="0" containsBlank="1"/>
    </cacheField>
    <cacheField name="Results" numFmtId="0">
      <sharedItems/>
    </cacheField>
    <cacheField name="Screen shot" numFmtId="0">
      <sharedItems containsNonDate="0" containsString="0" containsBlank="1"/>
    </cacheField>
    <cacheField name="Coments" numFmtId="0">
      <sharedItems containsBlank="1"/>
    </cacheField>
    <cacheField name="Fi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ezeg pousaneh" refreshedDate="44269.517811458332" createdVersion="6" refreshedVersion="6" minRefreshableVersion="3" recordCount="47" xr:uid="{F0E42E91-882E-4990-91F8-17A38D0942BC}">
  <cacheSource type="worksheet">
    <worksheetSource ref="A1:T1048576" sheet="Main"/>
  </cacheSource>
  <cacheFields count="20">
    <cacheField name="Instrument" numFmtId="0">
      <sharedItems containsBlank="1" count="4">
        <s v="Forex"/>
        <s v="Stock"/>
        <s v="Index"/>
        <m/>
      </sharedItems>
    </cacheField>
    <cacheField name="Symbol" numFmtId="0">
      <sharedItems containsBlank="1"/>
    </cacheField>
    <cacheField name="Type" numFmtId="0">
      <sharedItems containsBlank="1"/>
    </cacheField>
    <cacheField name="Feeling" numFmtId="0">
      <sharedItems containsBlank="1" count="4">
        <s v="High Risk"/>
        <s v="Low Risk"/>
        <s v="Normal Risk"/>
        <m/>
      </sharedItems>
    </cacheField>
    <cacheField name="Strategy" numFmtId="0">
      <sharedItems containsBlank="1" count="9">
        <s v="Mistake"/>
        <s v="1H-Downtrend"/>
        <s v="Side"/>
        <m/>
        <s v="1D-Downtrend"/>
        <s v="1D-Uptrend"/>
        <s v="1H-Uptrend"/>
        <s v="10min-Uptrend" u="1"/>
        <s v="10min" u="1"/>
      </sharedItems>
    </cacheField>
    <cacheField name="Entry " numFmtId="0">
      <sharedItems containsBlank="1" count="8">
        <s v="Mistake"/>
        <s v="Sharp"/>
        <s v="Side"/>
        <m/>
        <s v="ATH, hammer"/>
        <s v="P2-one"/>
        <s v="Hammer"/>
        <s v="Movement, 10min" u="1"/>
      </sharedItems>
    </cacheField>
    <cacheField name="Open time" numFmtId="0">
      <sharedItems containsNonDate="0" containsDate="1" containsString="0" containsBlank="1" minDate="2021-01-24T00:00:00" maxDate="2021-03-03T00:00:00"/>
    </cacheField>
    <cacheField name="Month" numFmtId="166">
      <sharedItems containsBlank="1"/>
    </cacheField>
    <cacheField name="Balance" numFmtId="164">
      <sharedItems containsString="0" containsBlank="1" containsNumber="1" minValue="81.989999999999966" maxValue="500"/>
    </cacheField>
    <cacheField name="Risk" numFmtId="164">
      <sharedItems containsString="0" containsBlank="1" containsNumber="1" containsInteger="1" minValue="-5" maxValue="-5"/>
    </cacheField>
    <cacheField name="Risk Percent" numFmtId="0">
      <sharedItems containsString="0" containsBlank="1" containsNumber="1" minValue="-6.0983046713013807E-2" maxValue="-0.01"/>
    </cacheField>
    <cacheField name="Net Profit" numFmtId="164">
      <sharedItems containsString="0" containsBlank="1" containsNumber="1" minValue="-89.23" maxValue="22.08"/>
    </cacheField>
    <cacheField name="Profit percent" numFmtId="0">
      <sharedItems containsString="0" containsBlank="1" containsNumber="1" minValue="-0.49147181045711102" maxValue="0.13412053024395681"/>
    </cacheField>
    <cacheField name="Profit major" numFmtId="164">
      <sharedItems containsString="0" containsBlank="1" containsNumber="1" minValue="-89.23" maxValue="22.08"/>
    </cacheField>
    <cacheField name="Partial Exit 1" numFmtId="0">
      <sharedItems containsString="0" containsBlank="1" containsNumber="1" minValue="-24.85" maxValue="5.98"/>
    </cacheField>
    <cacheField name="Partial Exit 2" numFmtId="0">
      <sharedItems containsNonDate="0" containsString="0" containsBlank="1"/>
    </cacheField>
    <cacheField name="Results" numFmtId="0">
      <sharedItems containsBlank="1"/>
    </cacheField>
    <cacheField name="Screen shot" numFmtId="0">
      <sharedItems containsNonDate="0" containsString="0" containsBlank="1"/>
    </cacheField>
    <cacheField name="Coments" numFmtId="0">
      <sharedItems containsBlank="1"/>
    </cacheField>
    <cacheField name="Fi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Forex"/>
    <s v="GBPUSD"/>
    <s v="Sell"/>
    <s v="High Risk"/>
    <s v="Mistake"/>
    <s v="Mistake"/>
    <d v="2021-02-03T00:00:00"/>
    <x v="0"/>
    <n v="500"/>
    <n v="-5"/>
    <n v="-0.01"/>
    <n v="-17.62"/>
    <n v="-3.524E-2"/>
    <n v="-17.62"/>
    <m/>
    <m/>
    <s v="loss"/>
    <m/>
    <s v="Signal kas dige"/>
    <m/>
  </r>
  <r>
    <s v="Forex"/>
    <s v="GBPAUD"/>
    <s v="Buy"/>
    <s v="High Risk"/>
    <s v="Mistake"/>
    <s v="Mistake"/>
    <d v="2021-02-03T00:00:00"/>
    <x v="0"/>
    <n v="482.38"/>
    <n v="-5"/>
    <n v="-1.0365272192047763E-2"/>
    <n v="-14.66"/>
    <n v="-3.0390978067084042E-2"/>
    <n v="-14.66"/>
    <m/>
    <m/>
    <s v="loss"/>
    <m/>
    <s v="Signal kas dige"/>
    <m/>
  </r>
  <r>
    <s v="Forex"/>
    <s v="EURGBP"/>
    <s v="Buy"/>
    <s v="High Risk"/>
    <s v="Mistake"/>
    <s v="Mistake"/>
    <d v="2021-02-04T00:00:00"/>
    <x v="0"/>
    <n v="467.71999999999997"/>
    <n v="-5"/>
    <n v="-1.0690156503891218E-2"/>
    <n v="-4.54"/>
    <n v="-9.7066621055332258E-3"/>
    <n v="-4.54"/>
    <m/>
    <m/>
    <s v="loss"/>
    <m/>
    <s v="mistake"/>
    <m/>
  </r>
  <r>
    <s v="Forex"/>
    <s v="GBPUSD"/>
    <s v="Buy"/>
    <s v="Low Risk"/>
    <s v="1H-Downtrend"/>
    <s v="Sharp"/>
    <d v="2021-02-04T00:00:00"/>
    <x v="0"/>
    <n v="463.17999999999995"/>
    <n v="-5"/>
    <n v="-1.0794939332440953E-2"/>
    <n v="0.56000000000000005"/>
    <n v="1.2090332052333869E-3"/>
    <n v="0.56000000000000005"/>
    <m/>
    <m/>
    <s v="win"/>
    <m/>
    <m/>
    <m/>
  </r>
  <r>
    <s v="Stock"/>
    <s v="NIO"/>
    <s v="Buy"/>
    <s v="Normal Risk"/>
    <s v="Side"/>
    <s v="Side"/>
    <d v="2021-01-29T00:00:00"/>
    <x v="1"/>
    <n v="463.73999999999995"/>
    <n v="-5"/>
    <n v="-1.0781903652908958E-2"/>
    <n v="-3.64"/>
    <n v="-7.8492258593177225E-3"/>
    <n v="-3.64"/>
    <m/>
    <m/>
    <s v="loss"/>
    <m/>
    <s v="market"/>
    <m/>
  </r>
  <r>
    <s v="Stock"/>
    <s v="SFIX"/>
    <m/>
    <m/>
    <m/>
    <m/>
    <d v="2021-02-08T00:00:00"/>
    <x v="0"/>
    <n v="460.09999999999997"/>
    <n v="-5"/>
    <n v="-1.0867202782003912E-2"/>
    <n v="-21.16"/>
    <n v="-4.5990002173440563E-2"/>
    <n v="-21.16"/>
    <m/>
    <m/>
    <s v="loss"/>
    <m/>
    <s v="dastam khord baste shod"/>
    <m/>
  </r>
  <r>
    <s v="Stock"/>
    <s v="BE"/>
    <s v="Sell"/>
    <s v="High Risk"/>
    <s v="1D-Downtrend"/>
    <s v="ATH, hammer"/>
    <d v="2021-02-11T00:00:00"/>
    <x v="0"/>
    <n v="438.93999999999994"/>
    <n v="-5"/>
    <n v="-1.1391078507313074E-2"/>
    <n v="5.95"/>
    <n v="1.3555383423702558E-2"/>
    <n v="5.95"/>
    <m/>
    <m/>
    <s v="win"/>
    <m/>
    <m/>
    <m/>
  </r>
  <r>
    <s v="Forex"/>
    <s v="GBPAUD"/>
    <s v="Sell"/>
    <s v="Normal Risk"/>
    <s v="1H-Downtrend"/>
    <s v="P2-one"/>
    <d v="2021-02-12T00:00:00"/>
    <x v="0"/>
    <n v="444.88999999999993"/>
    <n v="-5"/>
    <n v="-1.123873316999708E-2"/>
    <n v="-9.84"/>
    <n v="-2.2117826878554254E-2"/>
    <n v="-9.84"/>
    <m/>
    <m/>
    <s v="loss"/>
    <m/>
    <s v="Inside"/>
    <m/>
  </r>
  <r>
    <s v="Stock"/>
    <s v="DVN"/>
    <s v="Buy"/>
    <s v="Low Risk"/>
    <s v="1D-Uptrend"/>
    <s v="P2-one"/>
    <d v="2021-03-02T00:00:00"/>
    <x v="2"/>
    <n v="435.04999999999995"/>
    <n v="-5"/>
    <n v="-1.149293184691415E-2"/>
    <n v="3.8"/>
    <n v="8.7346282036547523E-3"/>
    <n v="3.8"/>
    <m/>
    <m/>
    <s v="win"/>
    <m/>
    <m/>
    <m/>
  </r>
  <r>
    <s v="Stock"/>
    <s v="ATVI"/>
    <s v="Sell"/>
    <s v="High Risk"/>
    <s v="1D-Downtrend"/>
    <s v="Hammer"/>
    <d v="2021-02-11T00:00:00"/>
    <x v="0"/>
    <n v="438.84999999999997"/>
    <n v="-5"/>
    <n v="-1.1393414606357526E-2"/>
    <n v="22.08"/>
    <n v="5.0313318901674835E-2"/>
    <n v="22.08"/>
    <m/>
    <m/>
    <s v="win"/>
    <m/>
    <m/>
    <m/>
  </r>
  <r>
    <s v="Forex"/>
    <s v="AUDUSD"/>
    <s v="Buy"/>
    <s v="Low Risk"/>
    <s v="1H-Uptrend"/>
    <s v="P2-one"/>
    <d v="2021-02-21T00:00:00"/>
    <x v="0"/>
    <n v="460.92999999999995"/>
    <n v="-5"/>
    <n v="-1.084763413099603E-2"/>
    <n v="7.84"/>
    <n v="1.7009090317401776E-2"/>
    <n v="7.84"/>
    <m/>
    <m/>
    <s v="win"/>
    <m/>
    <m/>
    <m/>
  </r>
  <r>
    <s v="Stock"/>
    <s v="BE"/>
    <s v="Sell"/>
    <s v="Low Risk"/>
    <s v="1D-Downtrend"/>
    <s v="Hammer"/>
    <d v="2021-02-11T00:00:00"/>
    <x v="0"/>
    <n v="468.76999999999992"/>
    <n v="-5"/>
    <n v="-1.0666211574972802E-2"/>
    <n v="5.95"/>
    <n v="1.2692791774217636E-2"/>
    <n v="5.95"/>
    <m/>
    <m/>
    <s v="win"/>
    <m/>
    <m/>
    <m/>
  </r>
  <r>
    <s v="Forex"/>
    <s v="CADCHF"/>
    <s v="Buy"/>
    <s v="Low Risk"/>
    <s v="1H-Uptrend"/>
    <s v="P2-one"/>
    <d v="2021-02-22T00:00:00"/>
    <x v="0"/>
    <n v="474.71999999999991"/>
    <n v="-5"/>
    <n v="-1.0532524435456693E-2"/>
    <n v="8.23"/>
    <n v="1.7336535220761715E-2"/>
    <n v="8.23"/>
    <m/>
    <m/>
    <s v="win"/>
    <m/>
    <m/>
    <m/>
  </r>
  <r>
    <s v="Stock"/>
    <s v="CRSP"/>
    <s v="Sell"/>
    <s v="High Risk"/>
    <s v="1D-Uptrend"/>
    <s v="Sharp"/>
    <d v="2021-02-16T00:00:00"/>
    <x v="0"/>
    <n v="482.94999999999993"/>
    <n v="-5"/>
    <n v="-1.0353038616834042E-2"/>
    <n v="-41.21"/>
    <n v="-8.5329744279946176E-2"/>
    <n v="-41.21"/>
    <m/>
    <m/>
    <s v="loss"/>
    <m/>
    <s v="bad chart"/>
    <m/>
  </r>
  <r>
    <s v="Stock"/>
    <s v="DVN"/>
    <s v="Buy"/>
    <s v="Low Risk"/>
    <s v="1D-Uptrend"/>
    <s v="P2-one"/>
    <d v="2021-02-03T00:00:00"/>
    <x v="0"/>
    <n v="441.73999999999995"/>
    <n v="-5"/>
    <n v="-1.1318875356544574E-2"/>
    <n v="5.38"/>
    <n v="1.2179109883641962E-2"/>
    <n v="3.8"/>
    <n v="1.58"/>
    <m/>
    <s v="win"/>
    <m/>
    <m/>
    <m/>
  </r>
  <r>
    <s v="Forex"/>
    <s v="EURAUD"/>
    <s v="Sell"/>
    <s v="High Risk"/>
    <s v="1H-Downtrend"/>
    <s v="Mistake"/>
    <d v="2021-02-25T00:00:00"/>
    <x v="0"/>
    <n v="447.11999999999995"/>
    <n v="-5"/>
    <n v="-1.118268026480587E-2"/>
    <n v="-51.2"/>
    <n v="-0.11451064591161211"/>
    <n v="-51.2"/>
    <m/>
    <m/>
    <s v="loss"/>
    <m/>
    <s v="mistkae"/>
    <m/>
  </r>
  <r>
    <s v="Forex"/>
    <s v="EURCAD"/>
    <s v="Sell"/>
    <s v="High Risk"/>
    <s v="1H-Downtrend"/>
    <s v="Mistake"/>
    <d v="2021-02-22T00:00:00"/>
    <x v="0"/>
    <n v="395.91999999999996"/>
    <n v="-5"/>
    <n v="-1.2628813901798345E-2"/>
    <n v="10.9"/>
    <n v="2.753081430592039E-2"/>
    <n v="10.9"/>
    <m/>
    <m/>
    <s v="win"/>
    <m/>
    <m/>
    <m/>
  </r>
  <r>
    <s v="Forex"/>
    <s v="EURCAD"/>
    <s v="Sell"/>
    <s v="High Risk"/>
    <s v="1D-Downtrend"/>
    <s v="Mistake"/>
    <d v="2021-02-25T00:00:00"/>
    <x v="0"/>
    <n v="406.81999999999994"/>
    <n v="-5"/>
    <n v="-1.2290447863920162E-2"/>
    <n v="-89.23"/>
    <n v="-0.21933533257951923"/>
    <n v="-89.23"/>
    <m/>
    <m/>
    <s v="loss"/>
    <m/>
    <s v="mistake"/>
    <m/>
  </r>
  <r>
    <s v="Forex"/>
    <s v="GBPAUD"/>
    <s v="Sell"/>
    <s v="High Risk"/>
    <s v="1H-Downtrend"/>
    <s v="Mistake"/>
    <d v="2021-02-12T00:00:00"/>
    <x v="0"/>
    <n v="317.58999999999992"/>
    <n v="-5"/>
    <n v="-1.5743568752164743E-2"/>
    <n v="-9.84"/>
    <n v="-3.0983343304260218E-2"/>
    <n v="-9.84"/>
    <m/>
    <m/>
    <s v="loss"/>
    <m/>
    <s v="Inside"/>
    <m/>
  </r>
  <r>
    <s v="Index"/>
    <s v="NAS100"/>
    <s v="Buy"/>
    <s v="High Risk"/>
    <s v="1D-Uptrend"/>
    <s v="Hammer"/>
    <d v="2021-01-24T00:00:00"/>
    <x v="1"/>
    <n v="307.74999999999994"/>
    <n v="-5"/>
    <n v="-1.6246953696181968E-2"/>
    <n v="-40.200000000000003"/>
    <n v="-0.13062550771730305"/>
    <n v="-40.200000000000003"/>
    <m/>
    <m/>
    <s v="loss"/>
    <m/>
    <s v="Small SL"/>
    <m/>
  </r>
  <r>
    <s v="Stock"/>
    <s v="NIO"/>
    <s v="Buy"/>
    <s v="High Risk"/>
    <s v="1D-Uptrend"/>
    <s v="Mistake"/>
    <d v="2021-01-29T00:00:00"/>
    <x v="1"/>
    <n v="267.54999999999995"/>
    <n v="-5"/>
    <n v="-1.86880956830499E-2"/>
    <n v="-3.64"/>
    <n v="-1.3604933657260327E-2"/>
    <n v="-3.64"/>
    <m/>
    <m/>
    <s v="loss"/>
    <m/>
    <s v="There was no trend"/>
    <m/>
  </r>
  <r>
    <s v="Stock"/>
    <s v="PLUG"/>
    <s v="Buy"/>
    <s v="Normal Risk"/>
    <s v="Side"/>
    <s v="Side"/>
    <d v="2021-02-16T00:00:00"/>
    <x v="0"/>
    <n v="263.90999999999997"/>
    <n v="-5"/>
    <n v="-1.8945852752832407E-2"/>
    <n v="-34.92"/>
    <n v="-0.13231783562578153"/>
    <n v="-34.92"/>
    <m/>
    <m/>
    <s v="loss"/>
    <m/>
    <s v="market"/>
    <m/>
  </r>
  <r>
    <s v="Stock"/>
    <s v="SFIX"/>
    <s v="Buy"/>
    <s v="High Risk"/>
    <s v="1D-Uptrend"/>
    <s v="Mistake"/>
    <d v="2021-02-08T00:00:00"/>
    <x v="0"/>
    <n v="228.98999999999995"/>
    <n v="-5"/>
    <n v="-2.1835014629459807E-2"/>
    <n v="-48.17"/>
    <n v="-0.21035853094021578"/>
    <n v="-23.32"/>
    <n v="-24.85"/>
    <m/>
    <s v="loss"/>
    <m/>
    <s v="Inside"/>
    <m/>
  </r>
  <r>
    <s v="Stock"/>
    <s v="TME"/>
    <s v="Buy"/>
    <s v="Normal Risk"/>
    <s v="Side"/>
    <s v="Side"/>
    <d v="2021-02-22T00:00:00"/>
    <x v="0"/>
    <n v="180.81999999999994"/>
    <n v="-5"/>
    <n v="-2.7651808428271217E-2"/>
    <n v="-24.85"/>
    <n v="-0.13742948788850798"/>
    <n v="-24.85"/>
    <m/>
    <m/>
    <s v="loss"/>
    <m/>
    <s v="market"/>
    <m/>
  </r>
  <r>
    <s v="Stock"/>
    <s v="X"/>
    <s v="Buy"/>
    <s v="Normal Risk"/>
    <s v="1D-Uptrend"/>
    <s v="Mistake"/>
    <d v="2021-02-26T00:00:00"/>
    <x v="0"/>
    <n v="155.96999999999994"/>
    <n v="-5"/>
    <n v="-3.2057446944925315E-2"/>
    <n v="1.28"/>
    <n v="8.2067064179008817E-3"/>
    <n v="1.28"/>
    <m/>
    <m/>
    <s v="win"/>
    <m/>
    <m/>
    <m/>
  </r>
  <r>
    <s v="Stock"/>
    <s v="SKT"/>
    <s v="Buy"/>
    <s v="Low Risk"/>
    <s v="1D-Uptrend"/>
    <s v="P2-one"/>
    <d v="2021-02-10T00:00:00"/>
    <x v="0"/>
    <n v="157.24999999999994"/>
    <n v="-5"/>
    <n v="-3.179650238473769E-2"/>
    <n v="11.3"/>
    <n v="7.1860095389507189E-2"/>
    <n v="5.32"/>
    <n v="5.98"/>
    <m/>
    <s v="win"/>
    <m/>
    <m/>
    <m/>
  </r>
  <r>
    <s v="Stock"/>
    <s v="FCEL"/>
    <s v="Buy"/>
    <s v="High Risk"/>
    <s v="1D-Uptrend"/>
    <s v="Hammer"/>
    <d v="2021-02-24T00:00:00"/>
    <x v="0"/>
    <n v="168.54999999999995"/>
    <n v="-5"/>
    <n v="-2.9664787896766544E-2"/>
    <n v="-16.66"/>
    <n v="-9.8843073272026127E-2"/>
    <n v="-16.66"/>
    <m/>
    <m/>
    <s v="loss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GBPUSD"/>
    <s v="Sell"/>
    <x v="0"/>
    <x v="0"/>
    <x v="0"/>
    <d v="2021-02-03T00:00:00"/>
    <s v="Feb"/>
    <n v="500"/>
    <n v="-5"/>
    <n v="-0.01"/>
    <n v="-17.62"/>
    <n v="-3.524E-2"/>
    <n v="-17.62"/>
    <m/>
    <m/>
    <s v="loss"/>
    <m/>
    <s v="Signal kas dige"/>
    <m/>
  </r>
  <r>
    <x v="0"/>
    <s v="GBPAUD"/>
    <s v="Buy"/>
    <x v="0"/>
    <x v="0"/>
    <x v="0"/>
    <d v="2021-02-03T00:00:00"/>
    <s v="Feb"/>
    <n v="482.38"/>
    <n v="-5"/>
    <n v="-1.0365272192047763E-2"/>
    <n v="-14.66"/>
    <n v="-3.0390978067084042E-2"/>
    <n v="-14.66"/>
    <m/>
    <m/>
    <s v="loss"/>
    <m/>
    <s v="Signal kas dige"/>
    <m/>
  </r>
  <r>
    <x v="0"/>
    <s v="EURGBP"/>
    <s v="Buy"/>
    <x v="0"/>
    <x v="0"/>
    <x v="0"/>
    <d v="2021-02-04T00:00:00"/>
    <s v="Feb"/>
    <n v="467.71999999999997"/>
    <n v="-5"/>
    <n v="-1.0690156503891218E-2"/>
    <n v="-4.54"/>
    <n v="-9.7066621055332258E-3"/>
    <n v="-4.54"/>
    <m/>
    <m/>
    <s v="loss"/>
    <m/>
    <s v="mistake"/>
    <m/>
  </r>
  <r>
    <x v="0"/>
    <s v="GBPUSD"/>
    <s v="Buy"/>
    <x v="1"/>
    <x v="1"/>
    <x v="1"/>
    <d v="2021-02-04T00:00:00"/>
    <s v="Feb"/>
    <n v="463.17999999999995"/>
    <n v="-5"/>
    <n v="-1.0794939332440953E-2"/>
    <n v="0.56000000000000005"/>
    <n v="1.2090332052333869E-3"/>
    <n v="0.56000000000000005"/>
    <m/>
    <m/>
    <s v="win"/>
    <m/>
    <m/>
    <m/>
  </r>
  <r>
    <x v="1"/>
    <s v="NIO"/>
    <s v="Buy"/>
    <x v="2"/>
    <x v="2"/>
    <x v="2"/>
    <d v="2021-01-29T00:00:00"/>
    <s v="Jan"/>
    <n v="463.73999999999995"/>
    <n v="-5"/>
    <n v="-1.0781903652908958E-2"/>
    <n v="-3.64"/>
    <n v="-7.8492258593177225E-3"/>
    <n v="-3.64"/>
    <m/>
    <m/>
    <s v="loss"/>
    <m/>
    <s v="market"/>
    <m/>
  </r>
  <r>
    <x v="1"/>
    <s v="SFIX"/>
    <m/>
    <x v="3"/>
    <x v="3"/>
    <x v="3"/>
    <d v="2021-02-08T00:00:00"/>
    <s v="Feb"/>
    <n v="460.09999999999997"/>
    <n v="-5"/>
    <n v="-1.0867202782003912E-2"/>
    <n v="-21.16"/>
    <n v="-4.5990002173440563E-2"/>
    <n v="-21.16"/>
    <m/>
    <m/>
    <s v="loss"/>
    <m/>
    <s v="dastam khord baste shod"/>
    <m/>
  </r>
  <r>
    <x v="1"/>
    <s v="BE"/>
    <s v="Sell"/>
    <x v="0"/>
    <x v="4"/>
    <x v="4"/>
    <d v="2021-02-11T00:00:00"/>
    <s v="Feb"/>
    <n v="438.93999999999994"/>
    <n v="-5"/>
    <n v="-1.1391078507313074E-2"/>
    <n v="5.95"/>
    <n v="1.3555383423702558E-2"/>
    <n v="5.95"/>
    <m/>
    <m/>
    <s v="win"/>
    <m/>
    <m/>
    <m/>
  </r>
  <r>
    <x v="0"/>
    <s v="GBPAUD"/>
    <s v="Sell"/>
    <x v="2"/>
    <x v="1"/>
    <x v="5"/>
    <d v="2021-02-12T00:00:00"/>
    <s v="Feb"/>
    <n v="444.88999999999993"/>
    <n v="-5"/>
    <n v="-1.123873316999708E-2"/>
    <n v="-9.84"/>
    <n v="-2.2117826878554254E-2"/>
    <n v="-9.84"/>
    <m/>
    <m/>
    <s v="loss"/>
    <m/>
    <s v="Inside"/>
    <m/>
  </r>
  <r>
    <x v="1"/>
    <s v="DVN"/>
    <s v="Buy"/>
    <x v="1"/>
    <x v="5"/>
    <x v="5"/>
    <d v="2021-03-02T00:00:00"/>
    <s v="Mar"/>
    <n v="435.04999999999995"/>
    <n v="-5"/>
    <n v="-1.149293184691415E-2"/>
    <n v="3.8"/>
    <n v="8.7346282036547523E-3"/>
    <n v="3.8"/>
    <m/>
    <m/>
    <s v="win"/>
    <m/>
    <m/>
    <m/>
  </r>
  <r>
    <x v="1"/>
    <s v="ATVI"/>
    <s v="Sell"/>
    <x v="0"/>
    <x v="4"/>
    <x v="6"/>
    <d v="2021-02-11T00:00:00"/>
    <s v="Feb"/>
    <n v="438.84999999999997"/>
    <n v="-5"/>
    <n v="-1.1393414606357526E-2"/>
    <n v="22.08"/>
    <n v="5.0313318901674835E-2"/>
    <n v="22.08"/>
    <m/>
    <m/>
    <s v="win"/>
    <m/>
    <m/>
    <m/>
  </r>
  <r>
    <x v="0"/>
    <s v="AUDUSD"/>
    <s v="Buy"/>
    <x v="1"/>
    <x v="6"/>
    <x v="5"/>
    <d v="2021-02-21T00:00:00"/>
    <s v="Feb"/>
    <n v="460.92999999999995"/>
    <n v="-5"/>
    <n v="-1.084763413099603E-2"/>
    <n v="7.84"/>
    <n v="1.7009090317401776E-2"/>
    <n v="7.84"/>
    <m/>
    <m/>
    <s v="win"/>
    <m/>
    <m/>
    <m/>
  </r>
  <r>
    <x v="1"/>
    <s v="BE"/>
    <s v="Sell"/>
    <x v="1"/>
    <x v="4"/>
    <x v="6"/>
    <d v="2021-02-11T00:00:00"/>
    <s v="Feb"/>
    <n v="468.76999999999992"/>
    <n v="-5"/>
    <n v="-1.0666211574972802E-2"/>
    <n v="5.95"/>
    <n v="1.2692791774217636E-2"/>
    <n v="5.95"/>
    <m/>
    <m/>
    <s v="win"/>
    <m/>
    <m/>
    <m/>
  </r>
  <r>
    <x v="0"/>
    <s v="CADCHF"/>
    <s v="Buy"/>
    <x v="1"/>
    <x v="6"/>
    <x v="5"/>
    <d v="2021-02-22T00:00:00"/>
    <s v="Feb"/>
    <n v="474.71999999999991"/>
    <n v="-5"/>
    <n v="-1.0532524435456693E-2"/>
    <n v="8.23"/>
    <n v="1.7336535220761715E-2"/>
    <n v="8.23"/>
    <m/>
    <m/>
    <s v="win"/>
    <m/>
    <m/>
    <m/>
  </r>
  <r>
    <x v="1"/>
    <s v="CRSP"/>
    <s v="Sell"/>
    <x v="0"/>
    <x v="5"/>
    <x v="1"/>
    <d v="2021-02-16T00:00:00"/>
    <s v="Feb"/>
    <n v="482.94999999999993"/>
    <n v="-5"/>
    <n v="-1.0353038616834042E-2"/>
    <n v="-41.21"/>
    <n v="-8.5329744279946176E-2"/>
    <n v="-41.21"/>
    <m/>
    <m/>
    <s v="loss"/>
    <m/>
    <s v="bad chart"/>
    <m/>
  </r>
  <r>
    <x v="1"/>
    <s v="DVN"/>
    <s v="Buy"/>
    <x v="1"/>
    <x v="5"/>
    <x v="5"/>
    <d v="2021-02-03T00:00:00"/>
    <s v="Feb"/>
    <n v="441.73999999999995"/>
    <n v="-5"/>
    <n v="-1.1318875356544574E-2"/>
    <n v="5.38"/>
    <n v="1.2179109883641962E-2"/>
    <n v="3.8"/>
    <n v="1.58"/>
    <m/>
    <s v="win"/>
    <m/>
    <m/>
    <m/>
  </r>
  <r>
    <x v="0"/>
    <s v="EURAUD"/>
    <s v="Sell"/>
    <x v="0"/>
    <x v="1"/>
    <x v="0"/>
    <d v="2021-02-25T00:00:00"/>
    <s v="Feb"/>
    <n v="447.11999999999995"/>
    <n v="-5"/>
    <n v="-1.118268026480587E-2"/>
    <n v="-51.2"/>
    <n v="-0.11451064591161211"/>
    <n v="-51.2"/>
    <m/>
    <m/>
    <s v="loss"/>
    <m/>
    <s v="mistkae"/>
    <m/>
  </r>
  <r>
    <x v="0"/>
    <s v="EURCAD"/>
    <s v="Sell"/>
    <x v="0"/>
    <x v="1"/>
    <x v="0"/>
    <d v="2021-02-22T00:00:00"/>
    <s v="Feb"/>
    <n v="395.91999999999996"/>
    <n v="-5"/>
    <n v="-1.2628813901798345E-2"/>
    <n v="10.9"/>
    <n v="2.753081430592039E-2"/>
    <n v="10.9"/>
    <m/>
    <m/>
    <s v="win"/>
    <m/>
    <m/>
    <m/>
  </r>
  <r>
    <x v="0"/>
    <s v="EURCAD"/>
    <s v="Sell"/>
    <x v="0"/>
    <x v="4"/>
    <x v="0"/>
    <d v="2021-02-25T00:00:00"/>
    <s v="Feb"/>
    <n v="406.81999999999994"/>
    <n v="-5"/>
    <n v="-1.2290447863920162E-2"/>
    <n v="-89.23"/>
    <n v="-0.21933533257951923"/>
    <n v="-89.23"/>
    <m/>
    <m/>
    <s v="loss"/>
    <m/>
    <s v="mistake"/>
    <m/>
  </r>
  <r>
    <x v="0"/>
    <s v="GBPAUD"/>
    <s v="Sell"/>
    <x v="0"/>
    <x v="1"/>
    <x v="0"/>
    <d v="2021-02-12T00:00:00"/>
    <s v="Feb"/>
    <n v="317.58999999999992"/>
    <n v="-5"/>
    <n v="-1.5743568752164743E-2"/>
    <n v="-9.84"/>
    <n v="-3.0983343304260218E-2"/>
    <n v="-9.84"/>
    <m/>
    <m/>
    <s v="loss"/>
    <m/>
    <s v="Inside"/>
    <m/>
  </r>
  <r>
    <x v="2"/>
    <s v="NAS100"/>
    <s v="Buy"/>
    <x v="0"/>
    <x v="5"/>
    <x v="6"/>
    <d v="2021-01-24T00:00:00"/>
    <s v="Jan"/>
    <n v="307.74999999999994"/>
    <n v="-5"/>
    <n v="-1.6246953696181968E-2"/>
    <n v="-40.200000000000003"/>
    <n v="-0.13062550771730305"/>
    <n v="-40.200000000000003"/>
    <m/>
    <m/>
    <s v="loss"/>
    <m/>
    <s v="Small SL"/>
    <m/>
  </r>
  <r>
    <x v="1"/>
    <s v="NIO"/>
    <s v="Buy"/>
    <x v="0"/>
    <x v="5"/>
    <x v="0"/>
    <d v="2021-01-29T00:00:00"/>
    <s v="Jan"/>
    <n v="267.54999999999995"/>
    <n v="-5"/>
    <n v="-1.86880956830499E-2"/>
    <n v="-3.64"/>
    <n v="-1.3604933657260327E-2"/>
    <n v="-3.64"/>
    <m/>
    <m/>
    <s v="loss"/>
    <m/>
    <s v="There was no trend"/>
    <m/>
  </r>
  <r>
    <x v="1"/>
    <s v="PLUG"/>
    <s v="Buy"/>
    <x v="2"/>
    <x v="2"/>
    <x v="2"/>
    <d v="2021-02-16T00:00:00"/>
    <s v="Feb"/>
    <n v="263.90999999999997"/>
    <n v="-5"/>
    <n v="-1.8945852752832407E-2"/>
    <n v="-34.92"/>
    <n v="-0.13231783562578153"/>
    <n v="-34.92"/>
    <m/>
    <m/>
    <s v="loss"/>
    <m/>
    <s v="market"/>
    <m/>
  </r>
  <r>
    <x v="1"/>
    <s v="SFIX"/>
    <s v="Buy"/>
    <x v="0"/>
    <x v="5"/>
    <x v="0"/>
    <d v="2021-02-08T00:00:00"/>
    <s v="Feb"/>
    <n v="228.98999999999995"/>
    <n v="-5"/>
    <n v="-2.1835014629459807E-2"/>
    <n v="-48.17"/>
    <n v="-0.21035853094021578"/>
    <n v="-23.32"/>
    <n v="-24.85"/>
    <m/>
    <s v="loss"/>
    <m/>
    <s v="Inside"/>
    <m/>
  </r>
  <r>
    <x v="1"/>
    <s v="TME"/>
    <s v="Buy"/>
    <x v="2"/>
    <x v="2"/>
    <x v="2"/>
    <d v="2021-02-22T00:00:00"/>
    <s v="Feb"/>
    <n v="180.81999999999994"/>
    <n v="-5"/>
    <n v="-2.7651808428271217E-2"/>
    <n v="-24.85"/>
    <n v="-0.13742948788850798"/>
    <n v="-24.85"/>
    <m/>
    <m/>
    <s v="loss"/>
    <m/>
    <s v="market"/>
    <m/>
  </r>
  <r>
    <x v="1"/>
    <s v="X"/>
    <s v="Buy"/>
    <x v="2"/>
    <x v="5"/>
    <x v="0"/>
    <d v="2021-02-26T00:00:00"/>
    <s v="Feb"/>
    <n v="155.96999999999994"/>
    <n v="-5"/>
    <n v="-3.2057446944925315E-2"/>
    <n v="1.28"/>
    <n v="8.2067064179008817E-3"/>
    <n v="1.28"/>
    <m/>
    <m/>
    <s v="win"/>
    <m/>
    <m/>
    <m/>
  </r>
  <r>
    <x v="1"/>
    <s v="SKT"/>
    <s v="Buy"/>
    <x v="1"/>
    <x v="5"/>
    <x v="5"/>
    <d v="2021-02-10T00:00:00"/>
    <s v="Feb"/>
    <n v="157.24999999999994"/>
    <n v="-5"/>
    <n v="-3.179650238473769E-2"/>
    <n v="11.3"/>
    <n v="7.1860095389507189E-2"/>
    <n v="5.32"/>
    <n v="5.98"/>
    <m/>
    <s v="win"/>
    <m/>
    <m/>
    <m/>
  </r>
  <r>
    <x v="1"/>
    <s v="FCEL"/>
    <s v="Buy"/>
    <x v="0"/>
    <x v="5"/>
    <x v="6"/>
    <d v="2021-02-24T00:00:00"/>
    <s v="Feb"/>
    <n v="168.54999999999995"/>
    <n v="-5"/>
    <n v="-2.9664787896766544E-2"/>
    <n v="-16.66"/>
    <n v="-9.8843073272026127E-2"/>
    <n v="-16.66"/>
    <m/>
    <m/>
    <s v="loss"/>
    <m/>
    <m/>
    <m/>
  </r>
  <r>
    <x v="1"/>
    <s v="BCRX"/>
    <s v="Buy"/>
    <x v="1"/>
    <x v="5"/>
    <x v="5"/>
    <d v="2021-02-08T00:00:00"/>
    <s v="Feb"/>
    <n v="151.88999999999996"/>
    <n v="-5"/>
    <n v="-3.2918559483836998E-2"/>
    <n v="9.34"/>
    <n v="6.1491869115807507E-2"/>
    <n v="9.34"/>
    <m/>
    <m/>
    <s v="win"/>
    <m/>
    <m/>
    <m/>
  </r>
  <r>
    <x v="0"/>
    <s v="NZDCAD"/>
    <s v="Buy"/>
    <x v="1"/>
    <x v="6"/>
    <x v="5"/>
    <d v="2021-02-26T00:00:00"/>
    <s v="Feb"/>
    <n v="161.22999999999996"/>
    <n v="-5"/>
    <n v="-3.1011598337778338E-2"/>
    <n v="-79.239999999999995"/>
    <n v="-0.49147181045711102"/>
    <n v="-79.239999999999995"/>
    <m/>
    <m/>
    <s v="loss"/>
    <m/>
    <m/>
    <m/>
  </r>
  <r>
    <x v="0"/>
    <s v="NZDCHF"/>
    <s v="Buy"/>
    <x v="1"/>
    <x v="6"/>
    <x v="5"/>
    <d v="2021-03-01T00:00:00"/>
    <s v="Mar"/>
    <n v="81.989999999999966"/>
    <n v="-5"/>
    <n v="-6.0983046713013807E-2"/>
    <n v="7.78"/>
    <n v="9.4889620685449483E-2"/>
    <n v="7.78"/>
    <m/>
    <m/>
    <s v="win"/>
    <m/>
    <m/>
    <m/>
  </r>
  <r>
    <x v="0"/>
    <s v="NZDJPY"/>
    <s v="Buy"/>
    <x v="2"/>
    <x v="6"/>
    <x v="5"/>
    <d v="2021-03-02T00:00:00"/>
    <s v="Mar"/>
    <n v="89.769999999999968"/>
    <n v="-5"/>
    <n v="-5.5697894619583403E-2"/>
    <n v="12.04"/>
    <n v="0.13412053024395681"/>
    <n v="12.04"/>
    <m/>
    <m/>
    <s v="win"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  <r>
    <x v="3"/>
    <m/>
    <m/>
    <x v="3"/>
    <x v="3"/>
    <x v="3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E63C3-13CE-445D-97DD-20610BA59632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20">
    <pivotField showAll="0"/>
    <pivotField showAll="0"/>
    <pivotField showAll="0"/>
    <pivotField showAll="0"/>
    <pivotField axis="axisRow" showAll="0">
      <items count="10">
        <item x="4"/>
        <item x="5"/>
        <item x="1"/>
        <item x="6"/>
        <item m="1" x="8"/>
        <item m="1" x="7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Sum of Profit percent" fld="1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CEAD7-27F7-4B1C-8935-72C9A7D4033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20">
    <pivotField showAll="0"/>
    <pivotField showAll="0"/>
    <pivotField showAll="0"/>
    <pivotField showAll="0"/>
    <pivotField showAll="0"/>
    <pivotField axis="axisRow" showAll="0">
      <items count="9">
        <item x="6"/>
        <item m="1" x="7"/>
        <item x="1"/>
        <item x="2"/>
        <item h="1" x="3"/>
        <item h="1" x="0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Profit percent" fld="1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DACFB-1BF8-440F-B79E-C399E06B896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20"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 percent" fld="1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7D616-35E7-456E-992A-5F8232BF68E2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20"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 percent" fld="12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90A08-8049-47F2-8696-24D8867917E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7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14">
        <item x="1"/>
        <item x="0"/>
        <item m="1" x="11"/>
        <item m="1" x="4"/>
        <item m="1" x="5"/>
        <item m="1" x="8"/>
        <item m="1" x="10"/>
        <item m="1" x="6"/>
        <item m="1" x="7"/>
        <item m="1" x="9"/>
        <item x="2"/>
        <item m="1" x="12"/>
        <item h="1" m="1" x="3"/>
        <item t="default"/>
      </items>
    </pivotField>
    <pivotField numFmtId="164" showAll="0"/>
    <pivotField numFmtId="164" showAll="0"/>
    <pivotField numFmtId="10" showAll="0"/>
    <pivotField numFmtId="164" showAll="0"/>
    <pivotField dataField="1" numFmtId="165"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10"/>
    </i>
    <i t="grand">
      <x/>
    </i>
  </rowItems>
  <colItems count="1">
    <i/>
  </colItems>
  <dataFields count="1">
    <dataField name="Sum of Profit percent" fld="12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594-4130-4C73-8D2F-E24AC9C4A863}">
  <dimension ref="A1:A10"/>
  <sheetViews>
    <sheetView workbookViewId="0">
      <selection activeCell="A8" sqref="A8"/>
    </sheetView>
  </sheetViews>
  <sheetFormatPr defaultRowHeight="15" x14ac:dyDescent="0.25"/>
  <cols>
    <col min="1" max="1" width="227.7109375" bestFit="1" customWidth="1"/>
  </cols>
  <sheetData>
    <row r="1" spans="1:1" ht="30" customHeight="1" x14ac:dyDescent="0.3">
      <c r="A1" s="11" t="s">
        <v>67</v>
      </c>
    </row>
    <row r="2" spans="1:1" ht="30" customHeight="1" x14ac:dyDescent="0.3">
      <c r="A2" s="11" t="s">
        <v>70</v>
      </c>
    </row>
    <row r="3" spans="1:1" ht="30" customHeight="1" x14ac:dyDescent="0.3">
      <c r="A3" s="11" t="s">
        <v>69</v>
      </c>
    </row>
    <row r="4" spans="1:1" ht="30" customHeight="1" x14ac:dyDescent="0.3">
      <c r="A4" s="11" t="s">
        <v>68</v>
      </c>
    </row>
    <row r="5" spans="1:1" ht="30" customHeight="1" x14ac:dyDescent="0.3">
      <c r="A5" s="11" t="s">
        <v>71</v>
      </c>
    </row>
    <row r="6" spans="1:1" ht="30" customHeight="1" x14ac:dyDescent="0.3">
      <c r="A6" s="11" t="s">
        <v>72</v>
      </c>
    </row>
    <row r="7" spans="1:1" ht="30" customHeight="1" x14ac:dyDescent="0.3">
      <c r="A7" s="11"/>
    </row>
    <row r="8" spans="1:1" ht="30" customHeight="1" x14ac:dyDescent="0.3">
      <c r="A8" s="11"/>
    </row>
    <row r="9" spans="1:1" ht="30" customHeight="1" x14ac:dyDescent="0.25"/>
    <row r="10" spans="1:1" s="31" customFormat="1" ht="18.75" x14ac:dyDescent="0.3">
      <c r="A10" s="3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973E-F1CE-4367-B8FD-B06801EB2CF3}">
  <sheetPr codeName="Sheet6">
    <tabColor rgb="FF7030A0"/>
  </sheetPr>
  <dimension ref="A3:B7"/>
  <sheetViews>
    <sheetView tabSelected="1" workbookViewId="0">
      <selection activeCell="L44" sqref="L44"/>
    </sheetView>
  </sheetViews>
  <sheetFormatPr defaultRowHeight="15" x14ac:dyDescent="0.25"/>
  <cols>
    <col min="1" max="1" width="13.140625" bestFit="1" customWidth="1"/>
    <col min="2" max="2" width="20.140625" bestFit="1" customWidth="1"/>
    <col min="3" max="4" width="12.7109375" bestFit="1" customWidth="1"/>
    <col min="5" max="6" width="12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52</v>
      </c>
      <c r="B4" s="8">
        <v>-0.15207966723388108</v>
      </c>
    </row>
    <row r="5" spans="1:2" x14ac:dyDescent="0.25">
      <c r="A5" s="10" t="s">
        <v>54</v>
      </c>
      <c r="B5" s="8">
        <v>-0.94066058418651888</v>
      </c>
    </row>
    <row r="6" spans="1:2" x14ac:dyDescent="0.25">
      <c r="A6" s="10" t="s">
        <v>56</v>
      </c>
      <c r="B6" s="8">
        <v>8.7346282036547523E-3</v>
      </c>
    </row>
    <row r="7" spans="1:2" x14ac:dyDescent="0.25">
      <c r="A7" s="10" t="s">
        <v>50</v>
      </c>
      <c r="B7" s="8">
        <v>-1.0840056232167452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BDD7-ED65-42A8-AAEB-83A70FEA997E}">
  <sheetPr codeName="Sheet1"/>
  <dimension ref="A1:H12"/>
  <sheetViews>
    <sheetView workbookViewId="0">
      <selection activeCell="C42" sqref="C42"/>
    </sheetView>
  </sheetViews>
  <sheetFormatPr defaultRowHeight="15" x14ac:dyDescent="0.25"/>
  <cols>
    <col min="1" max="1" width="17.42578125" bestFit="1" customWidth="1"/>
    <col min="3" max="3" width="17.42578125" customWidth="1"/>
    <col min="4" max="4" width="11.5703125" bestFit="1" customWidth="1"/>
    <col min="5" max="5" width="16" bestFit="1" customWidth="1"/>
  </cols>
  <sheetData>
    <row r="1" spans="1:8" x14ac:dyDescent="0.25">
      <c r="A1" t="s">
        <v>6</v>
      </c>
      <c r="B1" t="s">
        <v>7</v>
      </c>
      <c r="C1" t="s">
        <v>10</v>
      </c>
      <c r="D1" t="s">
        <v>19</v>
      </c>
      <c r="E1" t="s">
        <v>27</v>
      </c>
      <c r="F1" s="1" t="s">
        <v>29</v>
      </c>
      <c r="G1" t="s">
        <v>32</v>
      </c>
      <c r="H1" t="s">
        <v>52</v>
      </c>
    </row>
    <row r="2" spans="1:8" x14ac:dyDescent="0.25">
      <c r="A2" t="s">
        <v>8</v>
      </c>
      <c r="B2" t="s">
        <v>9</v>
      </c>
      <c r="C2" t="s">
        <v>41</v>
      </c>
      <c r="D2" t="s">
        <v>20</v>
      </c>
      <c r="E2" t="s">
        <v>28</v>
      </c>
      <c r="F2" s="1" t="s">
        <v>30</v>
      </c>
      <c r="G2" t="s">
        <v>33</v>
      </c>
      <c r="H2" t="s">
        <v>54</v>
      </c>
    </row>
    <row r="3" spans="1:8" x14ac:dyDescent="0.25">
      <c r="A3" t="s">
        <v>14</v>
      </c>
      <c r="C3" t="s">
        <v>42</v>
      </c>
      <c r="D3" t="s">
        <v>21</v>
      </c>
      <c r="E3" t="s">
        <v>48</v>
      </c>
      <c r="G3" t="s">
        <v>34</v>
      </c>
      <c r="H3" t="s">
        <v>56</v>
      </c>
    </row>
    <row r="4" spans="1:8" x14ac:dyDescent="0.25">
      <c r="A4" t="s">
        <v>13</v>
      </c>
      <c r="C4" t="s">
        <v>43</v>
      </c>
      <c r="G4" t="s">
        <v>39</v>
      </c>
      <c r="H4" t="s">
        <v>57</v>
      </c>
    </row>
    <row r="5" spans="1:8" x14ac:dyDescent="0.25">
      <c r="A5" t="s">
        <v>15</v>
      </c>
      <c r="C5" t="s">
        <v>44</v>
      </c>
      <c r="H5" t="s">
        <v>58</v>
      </c>
    </row>
    <row r="6" spans="1:8" x14ac:dyDescent="0.25">
      <c r="A6" t="s">
        <v>16</v>
      </c>
      <c r="C6" t="s">
        <v>45</v>
      </c>
      <c r="H6" t="s">
        <v>59</v>
      </c>
    </row>
    <row r="7" spans="1:8" x14ac:dyDescent="0.25">
      <c r="A7" t="s">
        <v>46</v>
      </c>
      <c r="C7" t="s">
        <v>11</v>
      </c>
      <c r="H7" t="s">
        <v>60</v>
      </c>
    </row>
    <row r="8" spans="1:8" x14ac:dyDescent="0.25">
      <c r="A8" t="s">
        <v>40</v>
      </c>
      <c r="C8" t="s">
        <v>12</v>
      </c>
      <c r="H8" t="s">
        <v>61</v>
      </c>
    </row>
    <row r="9" spans="1:8" x14ac:dyDescent="0.25">
      <c r="C9" t="s">
        <v>8</v>
      </c>
      <c r="H9" t="s">
        <v>62</v>
      </c>
    </row>
    <row r="10" spans="1:8" x14ac:dyDescent="0.25">
      <c r="C10" t="s">
        <v>40</v>
      </c>
      <c r="H10" t="s">
        <v>63</v>
      </c>
    </row>
    <row r="11" spans="1:8" x14ac:dyDescent="0.25">
      <c r="H11" t="s">
        <v>64</v>
      </c>
    </row>
    <row r="12" spans="1:8" x14ac:dyDescent="0.25">
      <c r="H12" t="s">
        <v>65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E64D-73E5-443B-B6F0-8ECCC8C0A40C}">
  <sheetPr codeName="Sheet2">
    <tabColor rgb="FFFF0000"/>
  </sheetPr>
  <dimension ref="A1:Z47"/>
  <sheetViews>
    <sheetView zoomScale="110" zoomScaleNormal="110" workbookViewId="0">
      <selection activeCell="W20" sqref="W20"/>
    </sheetView>
  </sheetViews>
  <sheetFormatPr defaultRowHeight="15" x14ac:dyDescent="0.25"/>
  <cols>
    <col min="1" max="1" width="11.42578125" style="1" customWidth="1"/>
    <col min="2" max="2" width="8.42578125" style="5" bestFit="1" customWidth="1"/>
    <col min="3" max="3" width="9.140625" style="2"/>
    <col min="4" max="4" width="11.5703125" style="2" bestFit="1" customWidth="1"/>
    <col min="5" max="5" width="14.140625" style="2" bestFit="1" customWidth="1"/>
    <col min="6" max="6" width="17.42578125" style="2" bestFit="1" customWidth="1"/>
    <col min="7" max="7" width="10.42578125" style="2" bestFit="1" customWidth="1"/>
    <col min="8" max="8" width="10.42578125" style="29" bestFit="1" customWidth="1"/>
    <col min="9" max="9" width="16.85546875" style="13" customWidth="1"/>
    <col min="10" max="10" width="10.42578125" style="21" customWidth="1"/>
    <col min="11" max="11" width="10.42578125" style="27" customWidth="1"/>
    <col min="12" max="12" width="17.28515625" style="13" customWidth="1"/>
    <col min="13" max="13" width="14.5703125" style="24" customWidth="1"/>
    <col min="14" max="14" width="17.28515625" style="4" customWidth="1"/>
    <col min="15" max="15" width="9" style="19" customWidth="1"/>
    <col min="16" max="16" width="9.140625" style="19" customWidth="1"/>
    <col min="17" max="17" width="7.42578125" style="2" bestFit="1" customWidth="1"/>
    <col min="18" max="18" width="7" style="2" customWidth="1"/>
    <col min="19" max="19" width="23.7109375" style="2" customWidth="1"/>
    <col min="20" max="20" width="4.140625" style="2" customWidth="1"/>
    <col min="21" max="21" width="18.28515625" style="25" bestFit="1" customWidth="1"/>
    <col min="22" max="22" width="14.140625" style="2" bestFit="1" customWidth="1"/>
    <col min="23" max="23" width="20.140625" style="6" bestFit="1" customWidth="1"/>
    <col min="24" max="24" width="9.140625" style="7"/>
    <col min="25" max="26" width="9.140625" style="6"/>
    <col min="27" max="16384" width="9.140625" style="1"/>
  </cols>
  <sheetData>
    <row r="1" spans="1:24" s="14" customFormat="1" ht="30" x14ac:dyDescent="0.25">
      <c r="A1" s="14" t="s">
        <v>55</v>
      </c>
      <c r="B1" s="14" t="s">
        <v>3</v>
      </c>
      <c r="C1" s="14" t="s">
        <v>1</v>
      </c>
      <c r="D1" s="14" t="s">
        <v>17</v>
      </c>
      <c r="E1" s="14" t="s">
        <v>6</v>
      </c>
      <c r="F1" s="14" t="s">
        <v>18</v>
      </c>
      <c r="G1" s="14" t="s">
        <v>25</v>
      </c>
      <c r="H1" s="28" t="s">
        <v>53</v>
      </c>
      <c r="I1" s="16" t="s">
        <v>2</v>
      </c>
      <c r="J1" s="20" t="s">
        <v>35</v>
      </c>
      <c r="K1" s="16" t="s">
        <v>36</v>
      </c>
      <c r="L1" s="16" t="s">
        <v>26</v>
      </c>
      <c r="M1" s="22" t="s">
        <v>4</v>
      </c>
      <c r="N1" s="3" t="s">
        <v>5</v>
      </c>
      <c r="O1" s="18" t="s">
        <v>23</v>
      </c>
      <c r="P1" s="18" t="s">
        <v>24</v>
      </c>
      <c r="Q1" s="14" t="s">
        <v>0</v>
      </c>
      <c r="R1" s="14" t="s">
        <v>31</v>
      </c>
      <c r="S1" s="14" t="s">
        <v>37</v>
      </c>
      <c r="T1" s="14" t="s">
        <v>47</v>
      </c>
      <c r="W1" s="15"/>
      <c r="X1" s="17"/>
    </row>
    <row r="2" spans="1:24" x14ac:dyDescent="0.25">
      <c r="A2" s="2" t="s">
        <v>32</v>
      </c>
      <c r="B2" s="5" t="s">
        <v>73</v>
      </c>
      <c r="C2" s="2" t="s">
        <v>30</v>
      </c>
      <c r="D2" s="2" t="s">
        <v>21</v>
      </c>
      <c r="E2" s="2" t="s">
        <v>40</v>
      </c>
      <c r="F2" s="2" t="s">
        <v>40</v>
      </c>
      <c r="G2" s="45">
        <v>44230</v>
      </c>
      <c r="H2" s="29" t="str">
        <f t="shared" ref="H2:H32" si="0">TEXT(G2,"MMM")</f>
        <v>Feb</v>
      </c>
      <c r="I2" s="13">
        <v>500</v>
      </c>
      <c r="J2" s="21">
        <v>-5</v>
      </c>
      <c r="K2" s="26">
        <f t="shared" ref="K2:K32" si="1">J2/I2</f>
        <v>-0.01</v>
      </c>
      <c r="L2" s="13">
        <f t="shared" ref="L2:L32" si="2">N2+O2+P2</f>
        <v>-17.62</v>
      </c>
      <c r="M2" s="23">
        <f t="shared" ref="M2:M32" si="3">L2/I2</f>
        <v>-3.524E-2</v>
      </c>
      <c r="N2" s="4">
        <v>-17.62</v>
      </c>
      <c r="Q2" s="2" t="str">
        <f t="shared" ref="Q2:Q32" si="4">IF(L2&gt;=0,"win","loss")</f>
        <v>loss</v>
      </c>
      <c r="S2" s="2" t="s">
        <v>74</v>
      </c>
    </row>
    <row r="3" spans="1:24" x14ac:dyDescent="0.25">
      <c r="A3" s="2" t="s">
        <v>32</v>
      </c>
      <c r="B3" s="5" t="s">
        <v>75</v>
      </c>
      <c r="C3" s="2" t="s">
        <v>29</v>
      </c>
      <c r="D3" s="2" t="s">
        <v>21</v>
      </c>
      <c r="E3" s="2" t="s">
        <v>40</v>
      </c>
      <c r="F3" s="2" t="s">
        <v>40</v>
      </c>
      <c r="G3" s="45">
        <v>44230</v>
      </c>
      <c r="H3" s="29" t="str">
        <f t="shared" si="0"/>
        <v>Feb</v>
      </c>
      <c r="I3" s="13">
        <f t="shared" ref="I3:I32" si="5">IF(T3&gt;=1,500,I2+L2)</f>
        <v>482.38</v>
      </c>
      <c r="J3" s="21">
        <v>-5</v>
      </c>
      <c r="K3" s="26">
        <f t="shared" si="1"/>
        <v>-1.0365272192047763E-2</v>
      </c>
      <c r="L3" s="13">
        <f t="shared" si="2"/>
        <v>-14.66</v>
      </c>
      <c r="M3" s="23">
        <f t="shared" si="3"/>
        <v>-3.0390978067084042E-2</v>
      </c>
      <c r="N3" s="4">
        <v>-14.66</v>
      </c>
      <c r="Q3" s="2" t="str">
        <f t="shared" si="4"/>
        <v>loss</v>
      </c>
      <c r="S3" s="2" t="s">
        <v>74</v>
      </c>
    </row>
    <row r="4" spans="1:24" x14ac:dyDescent="0.25">
      <c r="A4" s="2" t="s">
        <v>32</v>
      </c>
      <c r="B4" s="5" t="s">
        <v>76</v>
      </c>
      <c r="C4" s="2" t="s">
        <v>29</v>
      </c>
      <c r="D4" s="2" t="s">
        <v>21</v>
      </c>
      <c r="E4" s="2" t="s">
        <v>40</v>
      </c>
      <c r="F4" s="2" t="s">
        <v>40</v>
      </c>
      <c r="G4" s="45">
        <v>44231</v>
      </c>
      <c r="H4" s="29" t="str">
        <f t="shared" si="0"/>
        <v>Feb</v>
      </c>
      <c r="I4" s="13">
        <f t="shared" si="5"/>
        <v>467.71999999999997</v>
      </c>
      <c r="J4" s="21">
        <v>-5</v>
      </c>
      <c r="K4" s="26">
        <f t="shared" si="1"/>
        <v>-1.0690156503891218E-2</v>
      </c>
      <c r="L4" s="13">
        <f t="shared" si="2"/>
        <v>-4.54</v>
      </c>
      <c r="M4" s="23">
        <f t="shared" si="3"/>
        <v>-9.7066621055332258E-3</v>
      </c>
      <c r="N4" s="4">
        <v>-4.54</v>
      </c>
      <c r="Q4" s="2" t="str">
        <f t="shared" si="4"/>
        <v>loss</v>
      </c>
      <c r="S4" s="2" t="s">
        <v>77</v>
      </c>
    </row>
    <row r="5" spans="1:24" x14ac:dyDescent="0.25">
      <c r="A5" s="2" t="s">
        <v>32</v>
      </c>
      <c r="B5" s="5" t="s">
        <v>73</v>
      </c>
      <c r="C5" s="2" t="s">
        <v>29</v>
      </c>
      <c r="D5" s="2" t="s">
        <v>19</v>
      </c>
      <c r="E5" s="2" t="s">
        <v>16</v>
      </c>
      <c r="F5" s="2" t="s">
        <v>44</v>
      </c>
      <c r="G5" s="45">
        <v>44231</v>
      </c>
      <c r="H5" s="29" t="str">
        <f t="shared" si="0"/>
        <v>Feb</v>
      </c>
      <c r="I5" s="13">
        <f t="shared" si="5"/>
        <v>463.17999999999995</v>
      </c>
      <c r="J5" s="21">
        <v>-5</v>
      </c>
      <c r="K5" s="26">
        <f t="shared" si="1"/>
        <v>-1.0794939332440953E-2</v>
      </c>
      <c r="L5" s="13">
        <f t="shared" si="2"/>
        <v>0.56000000000000005</v>
      </c>
      <c r="M5" s="23">
        <f t="shared" si="3"/>
        <v>1.2090332052333869E-3</v>
      </c>
      <c r="N5" s="4">
        <v>0.56000000000000005</v>
      </c>
      <c r="Q5" s="2" t="str">
        <f t="shared" si="4"/>
        <v>win</v>
      </c>
    </row>
    <row r="6" spans="1:24" x14ac:dyDescent="0.25">
      <c r="A6" s="2" t="s">
        <v>33</v>
      </c>
      <c r="B6" s="5" t="s">
        <v>78</v>
      </c>
      <c r="C6" s="2" t="s">
        <v>29</v>
      </c>
      <c r="D6" s="2" t="s">
        <v>20</v>
      </c>
      <c r="E6" s="2" t="s">
        <v>8</v>
      </c>
      <c r="F6" s="2" t="s">
        <v>8</v>
      </c>
      <c r="G6" s="45">
        <v>44225</v>
      </c>
      <c r="H6" s="29" t="str">
        <f t="shared" si="0"/>
        <v>Jan</v>
      </c>
      <c r="I6" s="13">
        <f t="shared" si="5"/>
        <v>463.73999999999995</v>
      </c>
      <c r="J6" s="21">
        <v>-5</v>
      </c>
      <c r="K6" s="26">
        <f t="shared" si="1"/>
        <v>-1.0781903652908958E-2</v>
      </c>
      <c r="L6" s="13">
        <f t="shared" si="2"/>
        <v>-3.64</v>
      </c>
      <c r="M6" s="23">
        <f t="shared" si="3"/>
        <v>-7.8492258593177225E-3</v>
      </c>
      <c r="N6" s="4">
        <v>-3.64</v>
      </c>
      <c r="Q6" s="2" t="str">
        <f t="shared" si="4"/>
        <v>loss</v>
      </c>
      <c r="S6" s="2" t="s">
        <v>79</v>
      </c>
      <c r="U6" s="32" t="s">
        <v>80</v>
      </c>
      <c r="V6" s="33">
        <f>COUNTIF(Q:Q,"loss")</f>
        <v>17</v>
      </c>
    </row>
    <row r="7" spans="1:24" x14ac:dyDescent="0.25">
      <c r="A7" s="2" t="s">
        <v>33</v>
      </c>
      <c r="B7" s="5" t="s">
        <v>81</v>
      </c>
      <c r="C7" s="46"/>
      <c r="D7" s="46"/>
      <c r="E7" s="46"/>
      <c r="F7" s="46"/>
      <c r="G7" s="45">
        <v>44235</v>
      </c>
      <c r="H7" s="29" t="str">
        <f t="shared" si="0"/>
        <v>Feb</v>
      </c>
      <c r="I7" s="13">
        <f t="shared" si="5"/>
        <v>460.09999999999997</v>
      </c>
      <c r="J7" s="21">
        <v>-5</v>
      </c>
      <c r="K7" s="26">
        <f t="shared" si="1"/>
        <v>-1.0867202782003912E-2</v>
      </c>
      <c r="L7" s="13">
        <f t="shared" si="2"/>
        <v>-21.16</v>
      </c>
      <c r="M7" s="23">
        <f t="shared" si="3"/>
        <v>-4.5990002173440563E-2</v>
      </c>
      <c r="N7" s="4">
        <v>-21.16</v>
      </c>
      <c r="Q7" s="2" t="str">
        <f t="shared" si="4"/>
        <v>loss</v>
      </c>
      <c r="S7" s="2" t="s">
        <v>82</v>
      </c>
      <c r="U7" s="32" t="s">
        <v>83</v>
      </c>
      <c r="V7" s="34">
        <f>COUNTIF(S:S,"market")</f>
        <v>3</v>
      </c>
    </row>
    <row r="8" spans="1:24" x14ac:dyDescent="0.25">
      <c r="A8" s="2" t="s">
        <v>33</v>
      </c>
      <c r="B8" s="5" t="s">
        <v>84</v>
      </c>
      <c r="C8" s="2" t="s">
        <v>30</v>
      </c>
      <c r="D8" s="2" t="s">
        <v>21</v>
      </c>
      <c r="E8" s="2" t="s">
        <v>13</v>
      </c>
      <c r="F8" s="2" t="s">
        <v>11</v>
      </c>
      <c r="G8" s="45">
        <v>44238</v>
      </c>
      <c r="H8" s="29" t="str">
        <f t="shared" si="0"/>
        <v>Feb</v>
      </c>
      <c r="I8" s="13">
        <f t="shared" si="5"/>
        <v>438.93999999999994</v>
      </c>
      <c r="J8" s="21">
        <v>-5</v>
      </c>
      <c r="K8" s="26">
        <f t="shared" si="1"/>
        <v>-1.1391078507313074E-2</v>
      </c>
      <c r="L8" s="13">
        <f t="shared" si="2"/>
        <v>5.95</v>
      </c>
      <c r="M8" s="23">
        <f t="shared" si="3"/>
        <v>1.3555383423702558E-2</v>
      </c>
      <c r="N8" s="4">
        <v>5.95</v>
      </c>
      <c r="Q8" s="2" t="str">
        <f t="shared" si="4"/>
        <v>win</v>
      </c>
      <c r="U8" s="32" t="s">
        <v>85</v>
      </c>
      <c r="V8" s="32">
        <f>COUNTIF(S:S,"Small SL")</f>
        <v>1</v>
      </c>
    </row>
    <row r="9" spans="1:24" x14ac:dyDescent="0.25">
      <c r="A9" s="2" t="s">
        <v>32</v>
      </c>
      <c r="B9" s="5" t="s">
        <v>75</v>
      </c>
      <c r="C9" s="2" t="s">
        <v>30</v>
      </c>
      <c r="D9" s="2" t="s">
        <v>20</v>
      </c>
      <c r="E9" s="2" t="s">
        <v>16</v>
      </c>
      <c r="F9" s="2" t="s">
        <v>41</v>
      </c>
      <c r="G9" s="45">
        <v>44239</v>
      </c>
      <c r="H9" s="29" t="str">
        <f t="shared" si="0"/>
        <v>Feb</v>
      </c>
      <c r="I9" s="13">
        <f t="shared" si="5"/>
        <v>444.88999999999993</v>
      </c>
      <c r="J9" s="21">
        <v>-5</v>
      </c>
      <c r="K9" s="26">
        <f t="shared" si="1"/>
        <v>-1.123873316999708E-2</v>
      </c>
      <c r="L9" s="13">
        <f t="shared" si="2"/>
        <v>-9.84</v>
      </c>
      <c r="M9" s="23">
        <f t="shared" si="3"/>
        <v>-2.2117826878554254E-2</v>
      </c>
      <c r="N9" s="4">
        <v>-9.84</v>
      </c>
      <c r="Q9" s="2" t="str">
        <f t="shared" si="4"/>
        <v>loss</v>
      </c>
      <c r="S9" s="2" t="s">
        <v>86</v>
      </c>
      <c r="U9" s="32" t="s">
        <v>86</v>
      </c>
      <c r="V9" s="32">
        <f>COUNTIF(S:S,"Inside")</f>
        <v>3</v>
      </c>
    </row>
    <row r="10" spans="1:24" x14ac:dyDescent="0.25">
      <c r="A10" s="2" t="s">
        <v>33</v>
      </c>
      <c r="B10" s="5" t="s">
        <v>87</v>
      </c>
      <c r="C10" s="2" t="s">
        <v>29</v>
      </c>
      <c r="D10" s="2" t="s">
        <v>19</v>
      </c>
      <c r="E10" s="2" t="s">
        <v>14</v>
      </c>
      <c r="F10" s="2" t="s">
        <v>41</v>
      </c>
      <c r="G10" s="45">
        <v>44257</v>
      </c>
      <c r="H10" s="29" t="str">
        <f t="shared" si="0"/>
        <v>Mar</v>
      </c>
      <c r="I10" s="13">
        <f t="shared" si="5"/>
        <v>435.04999999999995</v>
      </c>
      <c r="J10" s="21">
        <v>-5</v>
      </c>
      <c r="K10" s="26">
        <f t="shared" si="1"/>
        <v>-1.149293184691415E-2</v>
      </c>
      <c r="L10" s="13">
        <f t="shared" si="2"/>
        <v>3.8</v>
      </c>
      <c r="M10" s="23">
        <f t="shared" si="3"/>
        <v>8.7346282036547523E-3</v>
      </c>
      <c r="N10" s="4">
        <v>3.8</v>
      </c>
      <c r="Q10" s="2" t="str">
        <f t="shared" si="4"/>
        <v>win</v>
      </c>
      <c r="U10" s="32" t="s">
        <v>66</v>
      </c>
      <c r="V10" s="32">
        <f>COUNTIF(S:S,"There was no trend")</f>
        <v>1</v>
      </c>
    </row>
    <row r="11" spans="1:24" x14ac:dyDescent="0.25">
      <c r="A11" s="2" t="s">
        <v>33</v>
      </c>
      <c r="B11" s="5" t="s">
        <v>88</v>
      </c>
      <c r="C11" s="2" t="s">
        <v>30</v>
      </c>
      <c r="D11" s="2" t="s">
        <v>21</v>
      </c>
      <c r="E11" s="2" t="s">
        <v>13</v>
      </c>
      <c r="F11" s="2" t="s">
        <v>45</v>
      </c>
      <c r="G11" s="45">
        <v>44238</v>
      </c>
      <c r="H11" s="29" t="str">
        <f t="shared" si="0"/>
        <v>Feb</v>
      </c>
      <c r="I11" s="13">
        <f t="shared" si="5"/>
        <v>438.84999999999997</v>
      </c>
      <c r="J11" s="21">
        <v>-5</v>
      </c>
      <c r="K11" s="26">
        <f t="shared" si="1"/>
        <v>-1.1393414606357526E-2</v>
      </c>
      <c r="L11" s="13">
        <f t="shared" si="2"/>
        <v>22.08</v>
      </c>
      <c r="M11" s="23">
        <f t="shared" si="3"/>
        <v>5.0313318901674835E-2</v>
      </c>
      <c r="N11" s="4">
        <v>22.08</v>
      </c>
      <c r="Q11" s="2" t="str">
        <f t="shared" si="4"/>
        <v>win</v>
      </c>
      <c r="U11" s="32" t="s">
        <v>45</v>
      </c>
      <c r="V11" s="32">
        <f>COUNTIFS(F:F,"Hammer",Q:Q,"loss")</f>
        <v>2</v>
      </c>
    </row>
    <row r="12" spans="1:24" x14ac:dyDescent="0.25">
      <c r="A12" s="2" t="s">
        <v>32</v>
      </c>
      <c r="B12" s="5" t="s">
        <v>89</v>
      </c>
      <c r="C12" s="2" t="s">
        <v>29</v>
      </c>
      <c r="D12" s="2" t="s">
        <v>19</v>
      </c>
      <c r="E12" s="2" t="s">
        <v>15</v>
      </c>
      <c r="F12" s="2" t="s">
        <v>41</v>
      </c>
      <c r="G12" s="45">
        <v>44248</v>
      </c>
      <c r="H12" s="29" t="str">
        <f t="shared" si="0"/>
        <v>Feb</v>
      </c>
      <c r="I12" s="13">
        <f t="shared" si="5"/>
        <v>460.92999999999995</v>
      </c>
      <c r="J12" s="21">
        <v>-5</v>
      </c>
      <c r="K12" s="26">
        <f t="shared" si="1"/>
        <v>-1.084763413099603E-2</v>
      </c>
      <c r="L12" s="13">
        <f t="shared" si="2"/>
        <v>7.84</v>
      </c>
      <c r="M12" s="23">
        <f t="shared" si="3"/>
        <v>1.7009090317401776E-2</v>
      </c>
      <c r="N12" s="4">
        <v>7.84</v>
      </c>
      <c r="Q12" s="2" t="str">
        <f t="shared" si="4"/>
        <v>win</v>
      </c>
      <c r="U12" s="32" t="s">
        <v>12</v>
      </c>
      <c r="V12" s="32">
        <f>COUNTIFS(F:F,"Movement, 10min",Q:Q,"loss")</f>
        <v>0</v>
      </c>
    </row>
    <row r="13" spans="1:24" x14ac:dyDescent="0.25">
      <c r="A13" s="2" t="s">
        <v>33</v>
      </c>
      <c r="B13" s="5" t="s">
        <v>84</v>
      </c>
      <c r="C13" s="2" t="s">
        <v>30</v>
      </c>
      <c r="D13" s="2" t="s">
        <v>19</v>
      </c>
      <c r="E13" s="2" t="s">
        <v>13</v>
      </c>
      <c r="F13" s="2" t="s">
        <v>45</v>
      </c>
      <c r="G13" s="45">
        <v>44238</v>
      </c>
      <c r="H13" s="29" t="str">
        <f t="shared" si="0"/>
        <v>Feb</v>
      </c>
      <c r="I13" s="13">
        <f t="shared" si="5"/>
        <v>468.76999999999992</v>
      </c>
      <c r="J13" s="21">
        <v>-5</v>
      </c>
      <c r="K13" s="26">
        <f t="shared" si="1"/>
        <v>-1.0666211574972802E-2</v>
      </c>
      <c r="L13" s="13">
        <f t="shared" si="2"/>
        <v>5.95</v>
      </c>
      <c r="M13" s="23">
        <f t="shared" si="3"/>
        <v>1.2692791774217636E-2</v>
      </c>
      <c r="N13" s="4">
        <v>5.95</v>
      </c>
      <c r="Q13" s="2" t="str">
        <f t="shared" si="4"/>
        <v>win</v>
      </c>
      <c r="U13" s="32" t="s">
        <v>90</v>
      </c>
      <c r="V13" s="33">
        <f>COUNTIF(S:S,"There was no trend")+COUNTIF(S:S,"Small SL")+COUNTIF(S:S,"signal kas dige")+COUNTIF(S:S,"mistake")+COUNTIF(S:S,"less 50%")+COUNTIF(S:S,"Inside")+COUNTIF(S:S,"bad chart")</f>
        <v>10</v>
      </c>
    </row>
    <row r="14" spans="1:24" x14ac:dyDescent="0.25">
      <c r="A14" s="2" t="s">
        <v>32</v>
      </c>
      <c r="B14" s="5" t="s">
        <v>38</v>
      </c>
      <c r="C14" s="2" t="s">
        <v>29</v>
      </c>
      <c r="D14" s="2" t="s">
        <v>19</v>
      </c>
      <c r="E14" s="2" t="s">
        <v>15</v>
      </c>
      <c r="F14" s="2" t="s">
        <v>41</v>
      </c>
      <c r="G14" s="45">
        <v>44249</v>
      </c>
      <c r="H14" s="29" t="str">
        <f t="shared" si="0"/>
        <v>Feb</v>
      </c>
      <c r="I14" s="13">
        <f t="shared" si="5"/>
        <v>474.71999999999991</v>
      </c>
      <c r="J14" s="21">
        <v>-5</v>
      </c>
      <c r="K14" s="26">
        <f t="shared" si="1"/>
        <v>-1.0532524435456693E-2</v>
      </c>
      <c r="L14" s="13">
        <f t="shared" si="2"/>
        <v>8.23</v>
      </c>
      <c r="M14" s="23">
        <f t="shared" si="3"/>
        <v>1.7336535220761715E-2</v>
      </c>
      <c r="N14" s="4">
        <v>8.23</v>
      </c>
      <c r="Q14" s="2" t="str">
        <f t="shared" si="4"/>
        <v>win</v>
      </c>
    </row>
    <row r="15" spans="1:24" x14ac:dyDescent="0.25">
      <c r="A15" s="2" t="s">
        <v>33</v>
      </c>
      <c r="B15" s="5" t="s">
        <v>91</v>
      </c>
      <c r="C15" s="2" t="s">
        <v>30</v>
      </c>
      <c r="D15" s="2" t="s">
        <v>21</v>
      </c>
      <c r="E15" s="2" t="s">
        <v>14</v>
      </c>
      <c r="F15" s="2" t="s">
        <v>44</v>
      </c>
      <c r="G15" s="45">
        <v>44243</v>
      </c>
      <c r="H15" s="29" t="str">
        <f t="shared" si="0"/>
        <v>Feb</v>
      </c>
      <c r="I15" s="13">
        <f t="shared" si="5"/>
        <v>482.94999999999993</v>
      </c>
      <c r="J15" s="21">
        <v>-5</v>
      </c>
      <c r="K15" s="26">
        <f t="shared" si="1"/>
        <v>-1.0353038616834042E-2</v>
      </c>
      <c r="L15" s="13">
        <f t="shared" si="2"/>
        <v>-41.21</v>
      </c>
      <c r="M15" s="23">
        <f t="shared" si="3"/>
        <v>-8.5329744279946176E-2</v>
      </c>
      <c r="N15" s="4">
        <v>-41.21</v>
      </c>
      <c r="Q15" s="2" t="str">
        <f t="shared" si="4"/>
        <v>loss</v>
      </c>
      <c r="S15" s="2" t="s">
        <v>92</v>
      </c>
    </row>
    <row r="16" spans="1:24" x14ac:dyDescent="0.25">
      <c r="A16" s="2" t="s">
        <v>33</v>
      </c>
      <c r="B16" s="5" t="s">
        <v>87</v>
      </c>
      <c r="C16" s="2" t="s">
        <v>29</v>
      </c>
      <c r="D16" s="2" t="s">
        <v>19</v>
      </c>
      <c r="E16" s="2" t="s">
        <v>14</v>
      </c>
      <c r="F16" s="2" t="s">
        <v>41</v>
      </c>
      <c r="G16" s="45">
        <v>44230</v>
      </c>
      <c r="H16" s="29" t="str">
        <f t="shared" si="0"/>
        <v>Feb</v>
      </c>
      <c r="I16" s="13">
        <f t="shared" si="5"/>
        <v>441.73999999999995</v>
      </c>
      <c r="J16" s="21">
        <v>-5</v>
      </c>
      <c r="K16" s="26">
        <f t="shared" si="1"/>
        <v>-1.1318875356544574E-2</v>
      </c>
      <c r="L16" s="13">
        <f>N16+O16+P16</f>
        <v>5.38</v>
      </c>
      <c r="M16" s="23">
        <f t="shared" si="3"/>
        <v>1.2179109883641962E-2</v>
      </c>
      <c r="N16" s="4">
        <v>3.8</v>
      </c>
      <c r="O16" s="19">
        <v>1.58</v>
      </c>
      <c r="Q16" s="2" t="str">
        <f t="shared" si="4"/>
        <v>win</v>
      </c>
    </row>
    <row r="17" spans="1:19" x14ac:dyDescent="0.25">
      <c r="A17" s="2" t="s">
        <v>32</v>
      </c>
      <c r="B17" s="5" t="s">
        <v>93</v>
      </c>
      <c r="C17" s="2" t="s">
        <v>30</v>
      </c>
      <c r="D17" s="2" t="s">
        <v>21</v>
      </c>
      <c r="E17" s="2" t="s">
        <v>16</v>
      </c>
      <c r="F17" s="2" t="s">
        <v>40</v>
      </c>
      <c r="G17" s="45">
        <v>44252</v>
      </c>
      <c r="H17" s="29" t="str">
        <f t="shared" si="0"/>
        <v>Feb</v>
      </c>
      <c r="I17" s="13">
        <f t="shared" si="5"/>
        <v>447.11999999999995</v>
      </c>
      <c r="J17" s="21">
        <v>-5</v>
      </c>
      <c r="K17" s="26">
        <f t="shared" si="1"/>
        <v>-1.118268026480587E-2</v>
      </c>
      <c r="L17" s="13">
        <f t="shared" si="2"/>
        <v>-51.2</v>
      </c>
      <c r="M17" s="23">
        <f t="shared" si="3"/>
        <v>-0.11451064591161211</v>
      </c>
      <c r="N17" s="4">
        <v>-51.2</v>
      </c>
      <c r="Q17" s="2" t="str">
        <f t="shared" si="4"/>
        <v>loss</v>
      </c>
      <c r="S17" s="2" t="s">
        <v>94</v>
      </c>
    </row>
    <row r="18" spans="1:19" x14ac:dyDescent="0.25">
      <c r="A18" s="2" t="s">
        <v>32</v>
      </c>
      <c r="B18" s="5" t="s">
        <v>95</v>
      </c>
      <c r="C18" s="2" t="s">
        <v>30</v>
      </c>
      <c r="D18" s="2" t="s">
        <v>21</v>
      </c>
      <c r="E18" s="2" t="s">
        <v>16</v>
      </c>
      <c r="F18" s="2" t="s">
        <v>40</v>
      </c>
      <c r="G18" s="45">
        <v>44249</v>
      </c>
      <c r="H18" s="29" t="str">
        <f t="shared" si="0"/>
        <v>Feb</v>
      </c>
      <c r="I18" s="13">
        <f t="shared" si="5"/>
        <v>395.91999999999996</v>
      </c>
      <c r="J18" s="21">
        <v>-5</v>
      </c>
      <c r="K18" s="26">
        <f t="shared" si="1"/>
        <v>-1.2628813901798345E-2</v>
      </c>
      <c r="L18" s="13">
        <f t="shared" si="2"/>
        <v>10.9</v>
      </c>
      <c r="M18" s="23">
        <f t="shared" si="3"/>
        <v>2.753081430592039E-2</v>
      </c>
      <c r="N18" s="4">
        <v>10.9</v>
      </c>
      <c r="Q18" s="2" t="str">
        <f t="shared" si="4"/>
        <v>win</v>
      </c>
    </row>
    <row r="19" spans="1:19" x14ac:dyDescent="0.25">
      <c r="A19" s="2" t="s">
        <v>32</v>
      </c>
      <c r="B19" s="5" t="s">
        <v>95</v>
      </c>
      <c r="C19" s="2" t="s">
        <v>30</v>
      </c>
      <c r="D19" s="2" t="s">
        <v>21</v>
      </c>
      <c r="E19" s="2" t="s">
        <v>13</v>
      </c>
      <c r="F19" s="2" t="s">
        <v>40</v>
      </c>
      <c r="G19" s="45">
        <v>44252</v>
      </c>
      <c r="H19" s="29" t="str">
        <f t="shared" si="0"/>
        <v>Feb</v>
      </c>
      <c r="I19" s="13">
        <f t="shared" si="5"/>
        <v>406.81999999999994</v>
      </c>
      <c r="J19" s="21">
        <v>-5</v>
      </c>
      <c r="K19" s="26">
        <f t="shared" si="1"/>
        <v>-1.2290447863920162E-2</v>
      </c>
      <c r="L19" s="13">
        <f t="shared" si="2"/>
        <v>-89.23</v>
      </c>
      <c r="M19" s="23">
        <f t="shared" si="3"/>
        <v>-0.21933533257951923</v>
      </c>
      <c r="N19" s="4">
        <v>-89.23</v>
      </c>
      <c r="Q19" s="2" t="str">
        <f t="shared" si="4"/>
        <v>loss</v>
      </c>
      <c r="S19" s="2" t="s">
        <v>77</v>
      </c>
    </row>
    <row r="20" spans="1:19" x14ac:dyDescent="0.25">
      <c r="A20" s="2" t="s">
        <v>32</v>
      </c>
      <c r="B20" s="5" t="s">
        <v>75</v>
      </c>
      <c r="C20" s="2" t="s">
        <v>30</v>
      </c>
      <c r="D20" s="2" t="s">
        <v>21</v>
      </c>
      <c r="E20" s="2" t="s">
        <v>16</v>
      </c>
      <c r="F20" s="2" t="s">
        <v>40</v>
      </c>
      <c r="G20" s="45">
        <v>44239</v>
      </c>
      <c r="H20" s="29" t="str">
        <f t="shared" si="0"/>
        <v>Feb</v>
      </c>
      <c r="I20" s="13">
        <f t="shared" si="5"/>
        <v>317.58999999999992</v>
      </c>
      <c r="J20" s="21">
        <v>-5</v>
      </c>
      <c r="K20" s="26">
        <f t="shared" si="1"/>
        <v>-1.5743568752164743E-2</v>
      </c>
      <c r="L20" s="13">
        <f t="shared" si="2"/>
        <v>-9.84</v>
      </c>
      <c r="M20" s="23">
        <f t="shared" si="3"/>
        <v>-3.0983343304260218E-2</v>
      </c>
      <c r="N20" s="4">
        <v>-9.84</v>
      </c>
      <c r="Q20" s="2" t="str">
        <f t="shared" si="4"/>
        <v>loss</v>
      </c>
      <c r="S20" s="2" t="s">
        <v>86</v>
      </c>
    </row>
    <row r="21" spans="1:19" x14ac:dyDescent="0.25">
      <c r="A21" s="2" t="s">
        <v>34</v>
      </c>
      <c r="B21" s="5" t="s">
        <v>96</v>
      </c>
      <c r="C21" s="2" t="s">
        <v>29</v>
      </c>
      <c r="D21" s="2" t="s">
        <v>21</v>
      </c>
      <c r="E21" s="2" t="s">
        <v>14</v>
      </c>
      <c r="F21" s="2" t="s">
        <v>45</v>
      </c>
      <c r="G21" s="45">
        <v>44220</v>
      </c>
      <c r="H21" s="29" t="str">
        <f t="shared" si="0"/>
        <v>Jan</v>
      </c>
      <c r="I21" s="13">
        <f t="shared" si="5"/>
        <v>307.74999999999994</v>
      </c>
      <c r="J21" s="21">
        <v>-5</v>
      </c>
      <c r="K21" s="26">
        <f t="shared" si="1"/>
        <v>-1.6246953696181968E-2</v>
      </c>
      <c r="L21" s="13">
        <f t="shared" si="2"/>
        <v>-40.200000000000003</v>
      </c>
      <c r="M21" s="23">
        <f t="shared" si="3"/>
        <v>-0.13062550771730305</v>
      </c>
      <c r="N21" s="4">
        <v>-40.200000000000003</v>
      </c>
      <c r="Q21" s="2" t="str">
        <f t="shared" si="4"/>
        <v>loss</v>
      </c>
      <c r="S21" s="2" t="s">
        <v>85</v>
      </c>
    </row>
    <row r="22" spans="1:19" x14ac:dyDescent="0.25">
      <c r="A22" s="2" t="s">
        <v>33</v>
      </c>
      <c r="B22" s="5" t="s">
        <v>78</v>
      </c>
      <c r="C22" s="2" t="s">
        <v>29</v>
      </c>
      <c r="D22" s="2" t="s">
        <v>21</v>
      </c>
      <c r="E22" s="2" t="s">
        <v>14</v>
      </c>
      <c r="F22" s="2" t="s">
        <v>40</v>
      </c>
      <c r="G22" s="45">
        <v>44225</v>
      </c>
      <c r="H22" s="29" t="str">
        <f t="shared" si="0"/>
        <v>Jan</v>
      </c>
      <c r="I22" s="13">
        <f t="shared" si="5"/>
        <v>267.54999999999995</v>
      </c>
      <c r="J22" s="21">
        <v>-5</v>
      </c>
      <c r="K22" s="26">
        <f t="shared" si="1"/>
        <v>-1.86880956830499E-2</v>
      </c>
      <c r="L22" s="13">
        <f t="shared" si="2"/>
        <v>-3.64</v>
      </c>
      <c r="M22" s="23">
        <f t="shared" si="3"/>
        <v>-1.3604933657260327E-2</v>
      </c>
      <c r="N22" s="4">
        <v>-3.64</v>
      </c>
      <c r="Q22" s="2" t="str">
        <f t="shared" si="4"/>
        <v>loss</v>
      </c>
      <c r="S22" s="2" t="s">
        <v>66</v>
      </c>
    </row>
    <row r="23" spans="1:19" x14ac:dyDescent="0.25">
      <c r="A23" s="2" t="s">
        <v>33</v>
      </c>
      <c r="B23" s="5" t="s">
        <v>97</v>
      </c>
      <c r="C23" s="2" t="s">
        <v>29</v>
      </c>
      <c r="D23" s="2" t="s">
        <v>20</v>
      </c>
      <c r="E23" s="2" t="s">
        <v>8</v>
      </c>
      <c r="F23" s="2" t="s">
        <v>8</v>
      </c>
      <c r="G23" s="45">
        <v>44243</v>
      </c>
      <c r="H23" s="29" t="str">
        <f t="shared" si="0"/>
        <v>Feb</v>
      </c>
      <c r="I23" s="13">
        <f t="shared" si="5"/>
        <v>263.90999999999997</v>
      </c>
      <c r="J23" s="21">
        <v>-5</v>
      </c>
      <c r="K23" s="26">
        <f t="shared" si="1"/>
        <v>-1.8945852752832407E-2</v>
      </c>
      <c r="L23" s="13">
        <f t="shared" si="2"/>
        <v>-34.92</v>
      </c>
      <c r="M23" s="23">
        <f t="shared" si="3"/>
        <v>-0.13231783562578153</v>
      </c>
      <c r="N23" s="4">
        <v>-34.92</v>
      </c>
      <c r="Q23" s="2" t="str">
        <f t="shared" si="4"/>
        <v>loss</v>
      </c>
      <c r="S23" s="2" t="s">
        <v>79</v>
      </c>
    </row>
    <row r="24" spans="1:19" x14ac:dyDescent="0.25">
      <c r="A24" s="2" t="s">
        <v>33</v>
      </c>
      <c r="B24" s="5" t="s">
        <v>81</v>
      </c>
      <c r="C24" s="2" t="s">
        <v>29</v>
      </c>
      <c r="D24" s="2" t="s">
        <v>21</v>
      </c>
      <c r="E24" s="2" t="s">
        <v>14</v>
      </c>
      <c r="F24" s="2" t="s">
        <v>40</v>
      </c>
      <c r="G24" s="45">
        <v>44235</v>
      </c>
      <c r="H24" s="29" t="str">
        <f t="shared" si="0"/>
        <v>Feb</v>
      </c>
      <c r="I24" s="13">
        <f t="shared" si="5"/>
        <v>228.98999999999995</v>
      </c>
      <c r="J24" s="21">
        <v>-5</v>
      </c>
      <c r="K24" s="26">
        <f t="shared" si="1"/>
        <v>-2.1835014629459807E-2</v>
      </c>
      <c r="L24" s="13">
        <f t="shared" si="2"/>
        <v>-48.17</v>
      </c>
      <c r="M24" s="23">
        <f t="shared" si="3"/>
        <v>-0.21035853094021578</v>
      </c>
      <c r="N24" s="4">
        <v>-23.32</v>
      </c>
      <c r="O24" s="19">
        <v>-24.85</v>
      </c>
      <c r="Q24" s="2" t="str">
        <f t="shared" si="4"/>
        <v>loss</v>
      </c>
      <c r="S24" s="2" t="s">
        <v>86</v>
      </c>
    </row>
    <row r="25" spans="1:19" x14ac:dyDescent="0.25">
      <c r="A25" s="2" t="s">
        <v>33</v>
      </c>
      <c r="B25" s="5" t="s">
        <v>98</v>
      </c>
      <c r="C25" s="2" t="s">
        <v>29</v>
      </c>
      <c r="D25" s="2" t="s">
        <v>20</v>
      </c>
      <c r="E25" s="2" t="s">
        <v>8</v>
      </c>
      <c r="F25" s="2" t="s">
        <v>8</v>
      </c>
      <c r="G25" s="45">
        <v>44249</v>
      </c>
      <c r="H25" s="29" t="str">
        <f t="shared" si="0"/>
        <v>Feb</v>
      </c>
      <c r="I25" s="13">
        <f t="shared" si="5"/>
        <v>180.81999999999994</v>
      </c>
      <c r="J25" s="21">
        <v>-5</v>
      </c>
      <c r="K25" s="26">
        <f t="shared" si="1"/>
        <v>-2.7651808428271217E-2</v>
      </c>
      <c r="L25" s="13">
        <f t="shared" si="2"/>
        <v>-24.85</v>
      </c>
      <c r="M25" s="23">
        <f t="shared" si="3"/>
        <v>-0.13742948788850798</v>
      </c>
      <c r="N25" s="4">
        <v>-24.85</v>
      </c>
      <c r="Q25" s="2" t="str">
        <f t="shared" si="4"/>
        <v>loss</v>
      </c>
      <c r="S25" s="2" t="s">
        <v>79</v>
      </c>
    </row>
    <row r="26" spans="1:19" x14ac:dyDescent="0.25">
      <c r="A26" s="2" t="s">
        <v>33</v>
      </c>
      <c r="B26" s="5" t="s">
        <v>99</v>
      </c>
      <c r="C26" s="2" t="s">
        <v>29</v>
      </c>
      <c r="D26" s="2" t="s">
        <v>20</v>
      </c>
      <c r="E26" s="2" t="s">
        <v>14</v>
      </c>
      <c r="F26" s="2" t="s">
        <v>40</v>
      </c>
      <c r="G26" s="45">
        <v>44253</v>
      </c>
      <c r="H26" s="29" t="str">
        <f t="shared" si="0"/>
        <v>Feb</v>
      </c>
      <c r="I26" s="13">
        <f t="shared" si="5"/>
        <v>155.96999999999994</v>
      </c>
      <c r="J26" s="21">
        <v>-5</v>
      </c>
      <c r="K26" s="26">
        <f t="shared" si="1"/>
        <v>-3.2057446944925315E-2</v>
      </c>
      <c r="L26" s="13">
        <f t="shared" si="2"/>
        <v>1.28</v>
      </c>
      <c r="M26" s="23">
        <f t="shared" si="3"/>
        <v>8.2067064179008817E-3</v>
      </c>
      <c r="N26" s="4">
        <v>1.28</v>
      </c>
      <c r="Q26" s="2" t="str">
        <f t="shared" si="4"/>
        <v>win</v>
      </c>
    </row>
    <row r="27" spans="1:19" x14ac:dyDescent="0.25">
      <c r="A27" s="2" t="s">
        <v>33</v>
      </c>
      <c r="B27" s="5" t="s">
        <v>100</v>
      </c>
      <c r="C27" s="2" t="s">
        <v>29</v>
      </c>
      <c r="D27" s="2" t="s">
        <v>19</v>
      </c>
      <c r="E27" s="2" t="s">
        <v>14</v>
      </c>
      <c r="F27" s="2" t="s">
        <v>41</v>
      </c>
      <c r="G27" s="45">
        <v>44237</v>
      </c>
      <c r="H27" s="29" t="str">
        <f t="shared" si="0"/>
        <v>Feb</v>
      </c>
      <c r="I27" s="13">
        <f t="shared" si="5"/>
        <v>157.24999999999994</v>
      </c>
      <c r="J27" s="21">
        <v>-5</v>
      </c>
      <c r="K27" s="26">
        <f t="shared" si="1"/>
        <v>-3.179650238473769E-2</v>
      </c>
      <c r="L27" s="13">
        <f t="shared" si="2"/>
        <v>11.3</v>
      </c>
      <c r="M27" s="23">
        <f t="shared" si="3"/>
        <v>7.1860095389507189E-2</v>
      </c>
      <c r="N27" s="4">
        <v>5.32</v>
      </c>
      <c r="O27" s="19">
        <v>5.98</v>
      </c>
      <c r="Q27" s="2" t="str">
        <f t="shared" si="4"/>
        <v>win</v>
      </c>
    </row>
    <row r="28" spans="1:19" x14ac:dyDescent="0.25">
      <c r="A28" s="2" t="s">
        <v>33</v>
      </c>
      <c r="B28" s="5" t="s">
        <v>101</v>
      </c>
      <c r="C28" s="2" t="s">
        <v>29</v>
      </c>
      <c r="D28" s="2" t="s">
        <v>21</v>
      </c>
      <c r="E28" s="2" t="s">
        <v>14</v>
      </c>
      <c r="F28" s="2" t="s">
        <v>45</v>
      </c>
      <c r="G28" s="45">
        <v>44251</v>
      </c>
      <c r="H28" s="29" t="str">
        <f t="shared" si="0"/>
        <v>Feb</v>
      </c>
      <c r="I28" s="13">
        <f t="shared" si="5"/>
        <v>168.54999999999995</v>
      </c>
      <c r="J28" s="21">
        <v>-5</v>
      </c>
      <c r="K28" s="26">
        <f t="shared" si="1"/>
        <v>-2.9664787896766544E-2</v>
      </c>
      <c r="L28" s="13">
        <f t="shared" si="2"/>
        <v>-16.66</v>
      </c>
      <c r="M28" s="23">
        <f t="shared" si="3"/>
        <v>-9.8843073272026127E-2</v>
      </c>
      <c r="N28" s="4">
        <v>-16.66</v>
      </c>
      <c r="Q28" s="2" t="str">
        <f t="shared" si="4"/>
        <v>loss</v>
      </c>
    </row>
    <row r="29" spans="1:19" x14ac:dyDescent="0.25">
      <c r="A29" s="2" t="s">
        <v>33</v>
      </c>
      <c r="B29" s="5" t="s">
        <v>102</v>
      </c>
      <c r="C29" s="2" t="s">
        <v>29</v>
      </c>
      <c r="D29" s="2" t="s">
        <v>19</v>
      </c>
      <c r="E29" s="2" t="s">
        <v>14</v>
      </c>
      <c r="F29" s="2" t="s">
        <v>41</v>
      </c>
      <c r="G29" s="45">
        <v>44235</v>
      </c>
      <c r="H29" s="29" t="str">
        <f t="shared" si="0"/>
        <v>Feb</v>
      </c>
      <c r="I29" s="13">
        <f t="shared" si="5"/>
        <v>151.88999999999996</v>
      </c>
      <c r="J29" s="21">
        <v>-5</v>
      </c>
      <c r="K29" s="26">
        <f t="shared" si="1"/>
        <v>-3.2918559483836998E-2</v>
      </c>
      <c r="L29" s="13">
        <f t="shared" si="2"/>
        <v>9.34</v>
      </c>
      <c r="M29" s="23">
        <f t="shared" si="3"/>
        <v>6.1491869115807507E-2</v>
      </c>
      <c r="N29" s="4">
        <v>9.34</v>
      </c>
      <c r="Q29" s="2" t="str">
        <f t="shared" si="4"/>
        <v>win</v>
      </c>
    </row>
    <row r="30" spans="1:19" x14ac:dyDescent="0.25">
      <c r="A30" s="2" t="s">
        <v>32</v>
      </c>
      <c r="B30" s="5" t="s">
        <v>22</v>
      </c>
      <c r="C30" s="2" t="s">
        <v>29</v>
      </c>
      <c r="D30" s="2" t="s">
        <v>19</v>
      </c>
      <c r="E30" s="2" t="s">
        <v>15</v>
      </c>
      <c r="F30" s="2" t="s">
        <v>41</v>
      </c>
      <c r="G30" s="45">
        <v>44253</v>
      </c>
      <c r="H30" s="29" t="str">
        <f t="shared" si="0"/>
        <v>Feb</v>
      </c>
      <c r="I30" s="13">
        <f t="shared" si="5"/>
        <v>161.22999999999996</v>
      </c>
      <c r="J30" s="21">
        <v>-5</v>
      </c>
      <c r="K30" s="26">
        <f t="shared" si="1"/>
        <v>-3.1011598337778338E-2</v>
      </c>
      <c r="L30" s="13">
        <f t="shared" si="2"/>
        <v>-79.239999999999995</v>
      </c>
      <c r="M30" s="23">
        <f t="shared" si="3"/>
        <v>-0.49147181045711102</v>
      </c>
      <c r="N30" s="4">
        <v>-79.239999999999995</v>
      </c>
      <c r="Q30" s="2" t="str">
        <f t="shared" si="4"/>
        <v>loss</v>
      </c>
    </row>
    <row r="31" spans="1:19" x14ac:dyDescent="0.25">
      <c r="A31" s="2" t="s">
        <v>32</v>
      </c>
      <c r="B31" s="5" t="s">
        <v>103</v>
      </c>
      <c r="C31" s="2" t="s">
        <v>29</v>
      </c>
      <c r="D31" s="2" t="s">
        <v>19</v>
      </c>
      <c r="E31" s="2" t="s">
        <v>15</v>
      </c>
      <c r="F31" s="2" t="s">
        <v>41</v>
      </c>
      <c r="G31" s="45">
        <v>44256</v>
      </c>
      <c r="H31" s="29" t="str">
        <f t="shared" si="0"/>
        <v>Mar</v>
      </c>
      <c r="I31" s="13">
        <f t="shared" si="5"/>
        <v>81.989999999999966</v>
      </c>
      <c r="J31" s="21">
        <v>-5</v>
      </c>
      <c r="K31" s="26">
        <f t="shared" si="1"/>
        <v>-6.0983046713013807E-2</v>
      </c>
      <c r="L31" s="13">
        <f t="shared" si="2"/>
        <v>7.78</v>
      </c>
      <c r="M31" s="23">
        <f t="shared" si="3"/>
        <v>9.4889620685449483E-2</v>
      </c>
      <c r="N31" s="4">
        <v>7.78</v>
      </c>
      <c r="Q31" s="2" t="str">
        <f t="shared" si="4"/>
        <v>win</v>
      </c>
    </row>
    <row r="32" spans="1:19" x14ac:dyDescent="0.25">
      <c r="A32" s="2" t="s">
        <v>32</v>
      </c>
      <c r="B32" s="5" t="s">
        <v>104</v>
      </c>
      <c r="C32" s="2" t="s">
        <v>29</v>
      </c>
      <c r="D32" s="2" t="s">
        <v>20</v>
      </c>
      <c r="E32" s="2" t="s">
        <v>15</v>
      </c>
      <c r="F32" s="2" t="s">
        <v>41</v>
      </c>
      <c r="G32" s="45">
        <v>44257</v>
      </c>
      <c r="H32" s="29" t="str">
        <f t="shared" si="0"/>
        <v>Mar</v>
      </c>
      <c r="I32" s="13">
        <f t="shared" si="5"/>
        <v>89.769999999999968</v>
      </c>
      <c r="J32" s="21">
        <v>-5</v>
      </c>
      <c r="K32" s="26">
        <f t="shared" si="1"/>
        <v>-5.5697894619583403E-2</v>
      </c>
      <c r="L32" s="13">
        <f t="shared" si="2"/>
        <v>12.04</v>
      </c>
      <c r="M32" s="23">
        <f t="shared" si="3"/>
        <v>0.13412053024395681</v>
      </c>
      <c r="N32" s="4">
        <v>12.04</v>
      </c>
      <c r="Q32" s="2" t="str">
        <f t="shared" si="4"/>
        <v>win</v>
      </c>
    </row>
    <row r="33" spans="1:23" x14ac:dyDescent="0.25">
      <c r="A33" s="2"/>
    </row>
    <row r="34" spans="1:23" x14ac:dyDescent="0.25">
      <c r="B34" s="35"/>
      <c r="C34" s="36"/>
      <c r="D34" s="36"/>
      <c r="E34" s="36"/>
      <c r="F34" s="36"/>
      <c r="G34" s="36"/>
      <c r="H34" s="37"/>
      <c r="I34" s="38"/>
      <c r="J34" s="39"/>
      <c r="K34" s="40"/>
      <c r="L34" s="38"/>
      <c r="M34" s="41"/>
      <c r="N34" s="42"/>
      <c r="O34" s="43"/>
      <c r="P34" s="43"/>
      <c r="Q34" s="36"/>
      <c r="R34" s="36"/>
      <c r="S34" s="36"/>
      <c r="T34" s="36"/>
      <c r="U34" s="44"/>
      <c r="V34" s="36"/>
    </row>
    <row r="35" spans="1:23" x14ac:dyDescent="0.25">
      <c r="K35" s="26"/>
      <c r="M35" s="23"/>
      <c r="W35" s="12"/>
    </row>
    <row r="36" spans="1:23" x14ac:dyDescent="0.25">
      <c r="K36" s="26"/>
      <c r="M36" s="23"/>
    </row>
    <row r="37" spans="1:23" x14ac:dyDescent="0.25">
      <c r="K37" s="26"/>
      <c r="M37" s="23"/>
    </row>
    <row r="38" spans="1:23" x14ac:dyDescent="0.25">
      <c r="K38" s="26"/>
      <c r="M38" s="23"/>
    </row>
    <row r="39" spans="1:23" x14ac:dyDescent="0.25">
      <c r="K39" s="26"/>
      <c r="M39" s="23"/>
    </row>
    <row r="40" spans="1:23" x14ac:dyDescent="0.25">
      <c r="K40" s="26"/>
    </row>
    <row r="41" spans="1:23" x14ac:dyDescent="0.25">
      <c r="K41" s="26"/>
    </row>
    <row r="42" spans="1:23" x14ac:dyDescent="0.25">
      <c r="K42" s="26"/>
    </row>
    <row r="43" spans="1:23" x14ac:dyDescent="0.25">
      <c r="K43" s="26"/>
    </row>
    <row r="44" spans="1:23" x14ac:dyDescent="0.25">
      <c r="K44" s="26"/>
    </row>
    <row r="45" spans="1:23" x14ac:dyDescent="0.25">
      <c r="K45" s="26"/>
    </row>
    <row r="46" spans="1:23" x14ac:dyDescent="0.25">
      <c r="K46" s="26"/>
    </row>
    <row r="47" spans="1:23" x14ac:dyDescent="0.25">
      <c r="K47" s="26"/>
    </row>
  </sheetData>
  <phoneticPr fontId="3" type="noConversion"/>
  <conditionalFormatting sqref="Q1 Q34:Q1048576">
    <cfRule type="containsText" dxfId="3" priority="9" operator="containsText" text="loss">
      <formula>NOT(ISERROR(SEARCH("loss",Q1)))</formula>
    </cfRule>
    <cfRule type="containsText" dxfId="2" priority="10" operator="containsText" text="win">
      <formula>NOT(ISERROR(SEARCH("win",Q1)))</formula>
    </cfRule>
  </conditionalFormatting>
  <conditionalFormatting sqref="L34:L1048576 L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{5B13116D-550F-4A18-A56C-81BDE4595D23}</x14:id>
        </ext>
      </extLst>
    </cfRule>
  </conditionalFormatting>
  <conditionalFormatting sqref="Q2:Q33">
    <cfRule type="containsText" dxfId="1" priority="2" operator="containsText" text="loss">
      <formula>NOT(ISERROR(SEARCH("loss",Q2)))</formula>
    </cfRule>
    <cfRule type="containsText" dxfId="0" priority="3" operator="containsText" text="win">
      <formula>NOT(ISERROR(SEARCH("win",Q2)))</formula>
    </cfRule>
  </conditionalFormatting>
  <conditionalFormatting sqref="L2:L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{01164223-8FEC-49EC-9FD7-97A64ED052E8}</x14:id>
        </ext>
      </extLst>
    </cfRule>
  </conditionalFormatting>
  <dataValidations count="1">
    <dataValidation type="list" allowBlank="1" showInputMessage="1" showErrorMessage="1" sqref="C1" xr:uid="{0F9CB443-19F9-4929-A92F-2039A8359802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13116D-550F-4A18-A56C-81BDE4595D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L34:L1048576 L1</xm:sqref>
        </x14:conditionalFormatting>
        <x14:conditionalFormatting xmlns:xm="http://schemas.microsoft.com/office/excel/2006/main">
          <x14:cfRule type="dataBar" id="{01164223-8FEC-49EC-9FD7-97A64ED052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460929A-9252-4793-B228-C763E85803BD}">
          <x14:formula1>
            <xm:f>Definitions!$A$2:$A$7</xm:f>
          </x14:formula1>
          <xm:sqref>E1</xm:sqref>
        </x14:dataValidation>
        <x14:dataValidation type="list" allowBlank="1" showInputMessage="1" showErrorMessage="1" xr:uid="{9BE209DA-1005-4ACB-A42C-CEEFBB4CAFFA}">
          <x14:formula1>
            <xm:f>Definitions!$C$2:$C$9</xm:f>
          </x14:formula1>
          <xm:sqref>F1</xm:sqref>
        </x14:dataValidation>
        <x14:dataValidation type="list" allowBlank="1" showInputMessage="1" showErrorMessage="1" xr:uid="{07D7B355-726D-45E9-992F-FB357170D6E5}">
          <x14:formula1>
            <xm:f>Definitions!$D$1:$D$3</xm:f>
          </x14:formula1>
          <xm:sqref>D1 D34:D35</xm:sqref>
        </x14:dataValidation>
        <x14:dataValidation type="list" allowBlank="1" showInputMessage="1" showErrorMessage="1" xr:uid="{B10C1842-0B03-4FEB-BA89-BD0E6CB0D8D8}">
          <x14:formula1>
            <xm:f>Definitions!$F$1:$F$2</xm:f>
          </x14:formula1>
          <xm:sqref>C34</xm:sqref>
        </x14:dataValidation>
        <x14:dataValidation type="list" allowBlank="1" showInputMessage="1" showErrorMessage="1" xr:uid="{E592EF5A-8D2A-4F3B-A872-BAD811F9B59C}">
          <x14:formula1>
            <xm:f>Definitions!$C$1:$C$10</xm:f>
          </x14:formula1>
          <xm:sqref>F34</xm:sqref>
        </x14:dataValidation>
        <x14:dataValidation type="list" allowBlank="1" showInputMessage="1" showErrorMessage="1" xr:uid="{E742794D-5862-4D02-AC21-B53FC1E0645E}">
          <x14:formula1>
            <xm:f>Definitions!$A$1:$A$8</xm:f>
          </x14:formula1>
          <xm:sqref>E34</xm:sqref>
        </x14:dataValidation>
        <x14:dataValidation type="list" allowBlank="1" showInputMessage="1" showErrorMessage="1" xr:uid="{49FAC8D5-826F-4F6A-93DB-CFE54C8E4DC1}">
          <x14:formula1>
            <xm:f>Definitions!$G$1:$G$4</xm:f>
          </x14:formula1>
          <xm:sqref>A1 A34:A1048576</xm:sqref>
        </x14:dataValidation>
        <x14:dataValidation type="list" allowBlank="1" showInputMessage="1" showErrorMessage="1" xr:uid="{00BAC275-BF3C-4C97-A73A-B566A9394E48}">
          <x14:formula1>
            <xm:f>Definitions!$H$1:$H$12</xm:f>
          </x14:formula1>
          <xm:sqref>H1 H34:H1048576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5155-90BF-4439-AD72-02EEBB49706A}">
  <sheetPr codeName="Sheet4">
    <tabColor theme="5"/>
  </sheetPr>
  <dimension ref="A1"/>
  <sheetViews>
    <sheetView topLeftCell="A4" workbookViewId="0">
      <selection activeCell="K44" sqref="K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AF76-F305-4CA9-B5B0-3A36238EAB87}">
  <sheetPr codeName="Sheet5">
    <tabColor theme="8"/>
  </sheetPr>
  <dimension ref="A1"/>
  <sheetViews>
    <sheetView workbookViewId="0">
      <selection activeCell="AC18" sqref="AC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25DB-6F90-45D3-B471-F18D4087C60B}">
  <sheetPr>
    <tabColor theme="9" tint="-0.249977111117893"/>
  </sheetPr>
  <dimension ref="A3:B10"/>
  <sheetViews>
    <sheetView workbookViewId="0">
      <selection activeCell="C13" sqref="C13"/>
    </sheetView>
  </sheetViews>
  <sheetFormatPr defaultRowHeight="15" x14ac:dyDescent="0.25"/>
  <cols>
    <col min="1" max="1" width="14.140625" bestFit="1" customWidth="1"/>
    <col min="2" max="3" width="20.140625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13</v>
      </c>
      <c r="B4" s="8">
        <v>-0.1427738384799242</v>
      </c>
    </row>
    <row r="5" spans="1:2" x14ac:dyDescent="0.25">
      <c r="A5" s="10" t="s">
        <v>14</v>
      </c>
      <c r="B5" s="8">
        <v>-0.37628938085623909</v>
      </c>
    </row>
    <row r="6" spans="1:2" x14ac:dyDescent="0.25">
      <c r="A6" s="10" t="s">
        <v>16</v>
      </c>
      <c r="B6" s="8">
        <v>-0.1388719685832728</v>
      </c>
    </row>
    <row r="7" spans="1:2" x14ac:dyDescent="0.25">
      <c r="A7" s="10" t="s">
        <v>15</v>
      </c>
      <c r="B7" s="8">
        <v>-0.22811603398954122</v>
      </c>
    </row>
    <row r="8" spans="1:2" x14ac:dyDescent="0.25">
      <c r="A8" s="10" t="s">
        <v>40</v>
      </c>
      <c r="B8" s="8">
        <v>-7.5337640172617265E-2</v>
      </c>
    </row>
    <row r="9" spans="1:2" x14ac:dyDescent="0.25">
      <c r="A9" s="10" t="s">
        <v>8</v>
      </c>
      <c r="B9" s="8">
        <v>-0.27759654937360723</v>
      </c>
    </row>
    <row r="10" spans="1:2" x14ac:dyDescent="0.25">
      <c r="A10" s="10" t="s">
        <v>50</v>
      </c>
      <c r="B10" s="8">
        <v>-1.2389854114552019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3B96-082D-49B8-8E46-1069CF8236AF}">
  <sheetPr>
    <tabColor rgb="FF00B0F0"/>
  </sheetPr>
  <dimension ref="A3:B7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45</v>
      </c>
      <c r="B4" s="8">
        <v>-0.16646247031343669</v>
      </c>
    </row>
    <row r="5" spans="1:2" x14ac:dyDescent="0.25">
      <c r="A5" s="10" t="s">
        <v>44</v>
      </c>
      <c r="B5" s="8">
        <v>-8.4120711074712792E-2</v>
      </c>
    </row>
    <row r="6" spans="1:2" x14ac:dyDescent="0.25">
      <c r="A6" s="10" t="s">
        <v>8</v>
      </c>
      <c r="B6" s="8">
        <v>-0.27759654937360728</v>
      </c>
    </row>
    <row r="7" spans="1:2" x14ac:dyDescent="0.25">
      <c r="A7" s="10" t="s">
        <v>50</v>
      </c>
      <c r="B7" s="8">
        <v>-0.52817973076175684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8AA5-C35E-4811-B619-01FC3CE6A767}">
  <sheetPr>
    <tabColor rgb="FFFF00FF"/>
  </sheetPr>
  <dimension ref="A3:B7"/>
  <sheetViews>
    <sheetView workbookViewId="0">
      <selection activeCell="L41" sqref="L41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32</v>
      </c>
      <c r="B4" s="8">
        <v>-0.6616609753249505</v>
      </c>
    </row>
    <row r="5" spans="1:2" x14ac:dyDescent="0.25">
      <c r="A5" s="10" t="s">
        <v>34</v>
      </c>
      <c r="B5" s="8">
        <v>-0.13062550771730305</v>
      </c>
    </row>
    <row r="6" spans="1:2" x14ac:dyDescent="0.25">
      <c r="A6" s="10" t="s">
        <v>33</v>
      </c>
      <c r="B6" s="8">
        <v>-0.49268893058638885</v>
      </c>
    </row>
    <row r="7" spans="1:2" x14ac:dyDescent="0.25">
      <c r="A7" s="10" t="s">
        <v>50</v>
      </c>
      <c r="B7" s="8">
        <v>-1.2849754136286424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580E-69E6-4F0D-BB25-436324B64D03}">
  <sheetPr>
    <tabColor rgb="FFFFFF00"/>
  </sheetPr>
  <dimension ref="A3:B7"/>
  <sheetViews>
    <sheetView workbookViewId="0">
      <selection activeCell="T13" sqref="T13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9" t="s">
        <v>49</v>
      </c>
      <c r="B3" t="s">
        <v>51</v>
      </c>
    </row>
    <row r="4" spans="1:2" x14ac:dyDescent="0.25">
      <c r="A4" s="10" t="s">
        <v>21</v>
      </c>
      <c r="B4" s="8">
        <v>-0.88752923520346261</v>
      </c>
    </row>
    <row r="5" spans="1:2" x14ac:dyDescent="0.25">
      <c r="A5" s="10" t="s">
        <v>19</v>
      </c>
      <c r="B5" s="8">
        <v>-0.1940690366614356</v>
      </c>
    </row>
    <row r="6" spans="1:2" x14ac:dyDescent="0.25">
      <c r="A6" s="10" t="s">
        <v>20</v>
      </c>
      <c r="B6" s="8">
        <v>-0.15738713959030376</v>
      </c>
    </row>
    <row r="7" spans="1:2" x14ac:dyDescent="0.25">
      <c r="A7" s="10" t="s">
        <v>50</v>
      </c>
      <c r="B7" s="8">
        <v>-1.2389854114552019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Definitions</vt:lpstr>
      <vt:lpstr>Main</vt:lpstr>
      <vt:lpstr>Win-Loss</vt:lpstr>
      <vt:lpstr>Money-Growth</vt:lpstr>
      <vt:lpstr>Best-Strategy</vt:lpstr>
      <vt:lpstr>Best-Entry</vt:lpstr>
      <vt:lpstr>Best-Instrument</vt:lpstr>
      <vt:lpstr>Feeling</vt:lpstr>
      <vt:lpstr>Montly-Growth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faezeg pousaneh</dc:creator>
  <cp:lastModifiedBy>faezeg pousaneh</cp:lastModifiedBy>
  <dcterms:created xsi:type="dcterms:W3CDTF">2021-02-11T14:58:19Z</dcterms:created>
  <dcterms:modified xsi:type="dcterms:W3CDTF">2021-05-27T14:31:17Z</dcterms:modified>
</cp:coreProperties>
</file>