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Богдан\Desktop\"/>
    </mc:Choice>
  </mc:AlternateContent>
  <xr:revisionPtr revIDLastSave="0" documentId="13_ncr:1_{503E30D3-CF21-48D5-AF19-308808AACBB4}" xr6:coauthVersionLast="45" xr6:coauthVersionMax="45" xr10:uidLastSave="{00000000-0000-0000-0000-000000000000}"/>
  <bookViews>
    <workbookView xWindow="-108" yWindow="-108" windowWidth="23256" windowHeight="12576" xr2:uid="{0E06568D-D492-374C-AB71-7466F10E69E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7" i="1" l="1"/>
  <c r="J80" i="1"/>
  <c r="J77" i="1"/>
  <c r="J62" i="1"/>
  <c r="J75" i="1"/>
  <c r="J64" i="1"/>
  <c r="M81" i="1"/>
  <c r="J74" i="1"/>
  <c r="M83" i="1"/>
  <c r="M82" i="1"/>
  <c r="M71" i="1"/>
  <c r="M66" i="1"/>
  <c r="M65" i="1"/>
  <c r="M64" i="1"/>
  <c r="J76" i="1"/>
  <c r="N58" i="1"/>
  <c r="M58" i="1"/>
  <c r="K58" i="1"/>
  <c r="J58" i="1"/>
  <c r="K57" i="1"/>
  <c r="N57" i="1"/>
  <c r="M57" i="1"/>
  <c r="L57" i="1"/>
  <c r="J57" i="1"/>
  <c r="M72" i="1" l="1"/>
  <c r="L58" i="1"/>
  <c r="C7" i="1"/>
  <c r="G57" i="1"/>
  <c r="E57" i="1"/>
  <c r="M74" i="1" l="1"/>
  <c r="M87" i="1" s="1"/>
  <c r="M85" i="1"/>
  <c r="F58" i="1" l="1"/>
  <c r="G58" i="1"/>
  <c r="F57" i="1"/>
  <c r="E58" i="1"/>
  <c r="F16" i="1" l="1"/>
  <c r="F11" i="1"/>
  <c r="F29" i="1"/>
  <c r="C9" i="1"/>
  <c r="C22" i="1"/>
  <c r="F18" i="1" l="1"/>
  <c r="F31" i="1" s="1"/>
  <c r="C25" i="1"/>
</calcChain>
</file>

<file path=xl/sharedStrings.xml><?xml version="1.0" encoding="utf-8"?>
<sst xmlns="http://schemas.openxmlformats.org/spreadsheetml/2006/main" count="129" uniqueCount="86">
  <si>
    <t>Активи</t>
  </si>
  <si>
    <t>Пасиви</t>
  </si>
  <si>
    <t>Фіксовані</t>
  </si>
  <si>
    <t>Оборотні</t>
  </si>
  <si>
    <t>Відчутні</t>
  </si>
  <si>
    <t>Невідчутні</t>
  </si>
  <si>
    <t>Фіксовані всього</t>
  </si>
  <si>
    <t>Готівка</t>
  </si>
  <si>
    <t>Склади</t>
  </si>
  <si>
    <t>Дебет</t>
  </si>
  <si>
    <t>Оборотні всього</t>
  </si>
  <si>
    <t>АКТИВИ ВСЬОГО</t>
  </si>
  <si>
    <t>Зобов'язання</t>
  </si>
  <si>
    <t>Капітал</t>
  </si>
  <si>
    <t>Довгострокові</t>
  </si>
  <si>
    <t>Оборотні (короткострокові)</t>
  </si>
  <si>
    <t>Акціонерний капітал</t>
  </si>
  <si>
    <t>Резерви</t>
  </si>
  <si>
    <t>Утриманий прибуток</t>
  </si>
  <si>
    <t>Капітал Всього</t>
  </si>
  <si>
    <t>Кредити (корот)</t>
  </si>
  <si>
    <t>Податки</t>
  </si>
  <si>
    <t>Оборотні вього</t>
  </si>
  <si>
    <t>Довгострокові кредити</t>
  </si>
  <si>
    <t>Довгострокові зобов'язання</t>
  </si>
  <si>
    <t>Довг. Всього</t>
  </si>
  <si>
    <t>Зобов'язання вього</t>
  </si>
  <si>
    <t>ПАСИВИ ВСЬОГО</t>
  </si>
  <si>
    <t>Балансова рівність: АКТИВИ=ПАСИВИ=ЗОБОВ'ЯЗАННЯ + КАПІТАЛ</t>
  </si>
  <si>
    <t>Відчутні активи - це активи які безпосередньо не витрачаються на виробництво (наприклад: земля, будівлі, обладнання)</t>
  </si>
  <si>
    <t>Вартість відчутного активу  = бал вартість - амортизація</t>
  </si>
  <si>
    <t>Балансова вартість - це вартість купівлі</t>
  </si>
  <si>
    <t>Амортизація - це процес опосередкованого переносу вартості активу на кінцевий продукт</t>
  </si>
  <si>
    <t>Невідчутні активи - ліцензії, ПЗ. Інвестиції</t>
  </si>
  <si>
    <t>Наведено деякі цифри (у тис грн) з бухгалтерських записів ТОВ «Бодряк» на 31 серпня 2007 р:</t>
  </si>
  <si>
    <t xml:space="preserve">Готівка  </t>
  </si>
  <si>
    <t xml:space="preserve"> Склади на 31 серпня 2007   </t>
  </si>
  <si>
    <t xml:space="preserve"> Довгострокові інвестиції</t>
  </si>
  <si>
    <t xml:space="preserve"> Довгострокові позики</t>
  </si>
  <si>
    <t xml:space="preserve"> Акціонерний капітал  </t>
  </si>
  <si>
    <t xml:space="preserve">Заводи й обладнання  </t>
  </si>
  <si>
    <t xml:space="preserve">Амортизація заводів і обладнання на 31 серпня 2006  </t>
  </si>
  <si>
    <t>Службові приміщення</t>
  </si>
  <si>
    <t xml:space="preserve">Амортизація службових приміщень на  31 серпня 2006  </t>
  </si>
  <si>
    <t xml:space="preserve"> Утриманий прибуток  </t>
  </si>
  <si>
    <t xml:space="preserve">Кредиторська заборгованість   </t>
  </si>
  <si>
    <t xml:space="preserve"> Дебіторська заборгованість  </t>
  </si>
  <si>
    <t xml:space="preserve">Додаткова інформація: </t>
  </si>
  <si>
    <t>-</t>
  </si>
  <si>
    <t>амортизація службових приміщень становить 2 % вартості, амортизація заводів і обладнання – 25 % залишкової вартості;</t>
  </si>
  <si>
    <t>розмір корпоративного податку оцінюється у 50 тис грн.</t>
  </si>
  <si>
    <t>Складіть балансовий звіт ТОВ «Бодряк» на 31 серпня 2007 р.</t>
  </si>
  <si>
    <t>Заводи й обладнання</t>
  </si>
  <si>
    <t>собівартість</t>
  </si>
  <si>
    <t>амортизація на 2006 р.</t>
  </si>
  <si>
    <t>залишкова вартість</t>
  </si>
  <si>
    <t>амортизація за 2007 р.</t>
  </si>
  <si>
    <t>кінцева вартість</t>
  </si>
  <si>
    <t>Основні засоби</t>
  </si>
  <si>
    <t>Амортизація основних засобів на початок року</t>
  </si>
  <si>
    <t>Будівлі</t>
  </si>
  <si>
    <t>Амортизація будівель за звітний рік</t>
  </si>
  <si>
    <t>Склади готової продукції</t>
  </si>
  <si>
    <t>Випущено акцій на суму</t>
  </si>
  <si>
    <t>Дивіденд</t>
  </si>
  <si>
    <t>Довгостроковий борг</t>
  </si>
  <si>
    <t>Корпоративний податок</t>
  </si>
  <si>
    <t>Відсотки по кредиту</t>
  </si>
  <si>
    <t>Дебіторська заборгованість</t>
  </si>
  <si>
    <t>Амортизація основних засобів за звітний рік обчислюється як 4 відсотків від собівартості.</t>
  </si>
  <si>
    <t>Будівлі було придбано 6 років тому. Накопичена на початок року амортизація обчислюється як 6 відсотків від собівартості на рік (врахуйте, що амортизація на початок року, це накопичена амортизація за 5 років).</t>
  </si>
  <si>
    <t>амортизація</t>
  </si>
  <si>
    <t>амортизація (зв рік)</t>
  </si>
  <si>
    <t>Нерухомість</t>
  </si>
  <si>
    <t>Амортизація нерухомості за звітний рік</t>
  </si>
  <si>
    <t>Транспорт</t>
  </si>
  <si>
    <t>Амортизація транспорту на початок року</t>
  </si>
  <si>
    <t>Банківський овердрафт</t>
  </si>
  <si>
    <t>10-річні облігації</t>
  </si>
  <si>
    <t>Податок</t>
  </si>
  <si>
    <t>Кошти та поточному рахунку</t>
  </si>
  <si>
    <t>Нерухомість було придбано 4 років тому. Накопичена на початок року амортизація обчислюється як 5 відсотків від собівартості на рік (врахуйте, що амортизація на початок року, це накопичена амортизація за 3 років).</t>
  </si>
  <si>
    <t>Амортизація транспорту за звітний рік обчислюється як 7 відсотків від собівартості.</t>
  </si>
  <si>
    <t>нерухомість</t>
  </si>
  <si>
    <t>транспорт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</si>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</sst>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;[Red]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scheme val="minor"/>
    </font>
    <font>
      <sz val="14"/>
      <color rgb="FF00000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64" fontId="2" fillId="0" borderId="0" xfId="0" applyNumberFormat="1" applyFont="1" applyAlignment="1">
      <alignment vertical="center" wrapText="1"/>
    </xf>
    <xf numFmtId="0" fontId="4" fillId="0" borderId="0" xfId="0" applyFont="1"/>
    <xf numFmtId="164" fontId="0" fillId="0" borderId="0" xfId="0" applyNumberFormat="1"/>
    <xf numFmtId="0" fontId="2" fillId="7" borderId="0" xfId="0" applyFont="1" applyFill="1" applyAlignment="1">
      <alignment vertical="center" wrapText="1"/>
    </xf>
    <xf numFmtId="164" fontId="0" fillId="6" borderId="0" xfId="0" applyNumberFormat="1" applyFill="1"/>
    <xf numFmtId="164" fontId="1" fillId="0" borderId="0" xfId="0" applyNumberFormat="1" applyFont="1"/>
    <xf numFmtId="0" fontId="0" fillId="3" borderId="0" xfId="0" applyFill="1" applyAlignment="1">
      <alignment horizontal="center"/>
    </xf>
    <xf numFmtId="0" fontId="2" fillId="0" borderId="0" xfId="0" applyFont="1" applyAlignment="1">
      <alignment vertical="center" wrapText="1"/>
    </xf>
    <xf numFmtId="164" fontId="0" fillId="0" borderId="0" xfId="0" applyNumberFormat="1" applyFill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4551C-43E8-5D45-BE34-573893ACF91E}">
  <dimension ref="B3:O87"/>
  <sheetViews>
    <sheetView tabSelected="1" topLeftCell="C53" zoomScale="70" zoomScaleNormal="70" workbookViewId="0">
      <selection activeCell="M87" sqref="M87"/>
    </sheetView>
  </sheetViews>
  <sheetFormatPr defaultColWidth="11.19921875" defaultRowHeight="15.6" x14ac:dyDescent="0.3"/>
  <cols>
    <col min="2" max="2" width="49.8984375" customWidth="1"/>
    <col min="3" max="3" width="23" customWidth="1"/>
    <col min="4" max="4" width="22.19921875" customWidth="1"/>
    <col min="5" max="5" width="25.19921875" customWidth="1"/>
    <col min="6" max="6" width="21.296875" customWidth="1"/>
    <col min="7" max="7" width="15.09765625" customWidth="1"/>
    <col min="9" max="9" width="41.5" customWidth="1"/>
    <col min="10" max="10" width="13.296875" customWidth="1"/>
    <col min="12" max="12" width="23.09765625" customWidth="1"/>
    <col min="13" max="13" width="17.09765625" customWidth="1"/>
  </cols>
  <sheetData>
    <row r="3" spans="2:9" x14ac:dyDescent="0.3">
      <c r="I3" t="s">
        <v>28</v>
      </c>
    </row>
    <row r="5" spans="2:9" x14ac:dyDescent="0.3">
      <c r="B5" s="14" t="s">
        <v>0</v>
      </c>
      <c r="C5" s="14"/>
      <c r="E5" s="14" t="s">
        <v>1</v>
      </c>
      <c r="F5" s="14"/>
    </row>
    <row r="6" spans="2:9" x14ac:dyDescent="0.3">
      <c r="B6" s="1" t="s">
        <v>2</v>
      </c>
      <c r="C6" s="1"/>
    </row>
    <row r="7" spans="2:9" x14ac:dyDescent="0.3">
      <c r="B7" t="s">
        <v>4</v>
      </c>
      <c r="C7">
        <f>SUM(G57:G58)</f>
        <v>2556</v>
      </c>
      <c r="E7" s="4" t="s">
        <v>12</v>
      </c>
    </row>
    <row r="8" spans="2:9" x14ac:dyDescent="0.3">
      <c r="B8" t="s">
        <v>5</v>
      </c>
      <c r="C8">
        <v>900</v>
      </c>
      <c r="E8" s="5" t="s">
        <v>15</v>
      </c>
      <c r="I8" t="s">
        <v>29</v>
      </c>
    </row>
    <row r="9" spans="2:9" x14ac:dyDescent="0.3">
      <c r="B9" s="3" t="s">
        <v>6</v>
      </c>
      <c r="C9">
        <f>SUM(C7:C8)</f>
        <v>3456</v>
      </c>
      <c r="E9" t="s">
        <v>20</v>
      </c>
      <c r="F9">
        <v>115</v>
      </c>
      <c r="I9" t="s">
        <v>30</v>
      </c>
    </row>
    <row r="10" spans="2:9" x14ac:dyDescent="0.3">
      <c r="E10" t="s">
        <v>21</v>
      </c>
      <c r="F10">
        <v>50</v>
      </c>
      <c r="I10" t="s">
        <v>31</v>
      </c>
    </row>
    <row r="11" spans="2:9" x14ac:dyDescent="0.3">
      <c r="E11" s="3" t="s">
        <v>22</v>
      </c>
      <c r="F11">
        <f>SUM(F9:F10)</f>
        <v>165</v>
      </c>
      <c r="I11" t="s">
        <v>32</v>
      </c>
    </row>
    <row r="13" spans="2:9" x14ac:dyDescent="0.3">
      <c r="E13" s="5" t="s">
        <v>14</v>
      </c>
    </row>
    <row r="14" spans="2:9" x14ac:dyDescent="0.3">
      <c r="E14" t="s">
        <v>23</v>
      </c>
      <c r="F14">
        <v>800</v>
      </c>
      <c r="I14" t="s">
        <v>33</v>
      </c>
    </row>
    <row r="15" spans="2:9" x14ac:dyDescent="0.3">
      <c r="E15" t="s">
        <v>24</v>
      </c>
    </row>
    <row r="16" spans="2:9" x14ac:dyDescent="0.3">
      <c r="E16" s="3" t="s">
        <v>25</v>
      </c>
      <c r="F16">
        <f>SUM(F14:F15)</f>
        <v>800</v>
      </c>
    </row>
    <row r="18" spans="2:9" x14ac:dyDescent="0.3">
      <c r="B18" s="1" t="s">
        <v>3</v>
      </c>
      <c r="C18" s="1"/>
      <c r="E18" s="3" t="s">
        <v>26</v>
      </c>
      <c r="F18">
        <f>F11+F16</f>
        <v>965</v>
      </c>
    </row>
    <row r="19" spans="2:9" x14ac:dyDescent="0.3">
      <c r="B19" s="2" t="s">
        <v>7</v>
      </c>
      <c r="C19">
        <v>16</v>
      </c>
    </row>
    <row r="20" spans="2:9" x14ac:dyDescent="0.3">
      <c r="B20" t="s">
        <v>8</v>
      </c>
      <c r="C20">
        <v>420</v>
      </c>
    </row>
    <row r="21" spans="2:9" x14ac:dyDescent="0.3">
      <c r="B21" t="s">
        <v>9</v>
      </c>
      <c r="C21">
        <v>258</v>
      </c>
    </row>
    <row r="22" spans="2:9" x14ac:dyDescent="0.3">
      <c r="B22" s="3" t="s">
        <v>10</v>
      </c>
      <c r="C22">
        <f>SUM(C19:C21)</f>
        <v>694</v>
      </c>
    </row>
    <row r="24" spans="2:9" x14ac:dyDescent="0.3">
      <c r="E24" s="4" t="s">
        <v>13</v>
      </c>
    </row>
    <row r="25" spans="2:9" x14ac:dyDescent="0.3">
      <c r="B25" s="3" t="s">
        <v>11</v>
      </c>
      <c r="C25" s="3">
        <f>C9+C22</f>
        <v>4150</v>
      </c>
      <c r="E25" t="s">
        <v>16</v>
      </c>
      <c r="F25">
        <v>1800</v>
      </c>
    </row>
    <row r="26" spans="2:9" x14ac:dyDescent="0.3">
      <c r="E26" t="s">
        <v>17</v>
      </c>
    </row>
    <row r="27" spans="2:9" x14ac:dyDescent="0.3">
      <c r="E27" t="s">
        <v>18</v>
      </c>
      <c r="F27" s="7">
        <v>1385</v>
      </c>
    </row>
    <row r="29" spans="2:9" ht="18" x14ac:dyDescent="0.35">
      <c r="E29" s="3" t="s">
        <v>19</v>
      </c>
      <c r="F29">
        <f>SUM(F25:F27)</f>
        <v>3185</v>
      </c>
      <c r="I29" s="9" t="s">
        <v>81</v>
      </c>
    </row>
    <row r="30" spans="2:9" ht="18" x14ac:dyDescent="0.35">
      <c r="I30" s="9" t="s">
        <v>82</v>
      </c>
    </row>
    <row r="31" spans="2:9" x14ac:dyDescent="0.3">
      <c r="E31" s="3" t="s">
        <v>27</v>
      </c>
      <c r="F31" s="3">
        <f>F18+F29</f>
        <v>4150</v>
      </c>
    </row>
    <row r="35" spans="2:13" x14ac:dyDescent="0.3">
      <c r="B35" t="s">
        <v>34</v>
      </c>
    </row>
    <row r="36" spans="2:13" x14ac:dyDescent="0.3">
      <c r="I36" s="11" t="s">
        <v>58</v>
      </c>
      <c r="J36" s="8">
        <v>2922</v>
      </c>
      <c r="L36" s="11" t="s">
        <v>73</v>
      </c>
      <c r="M36" s="15">
        <v>2724</v>
      </c>
    </row>
    <row r="37" spans="2:13" ht="46.8" x14ac:dyDescent="0.3">
      <c r="I37" s="11" t="s">
        <v>59</v>
      </c>
      <c r="J37" s="8">
        <v>58.44</v>
      </c>
      <c r="L37" s="11" t="s">
        <v>74</v>
      </c>
      <c r="M37" s="15">
        <v>354.12</v>
      </c>
    </row>
    <row r="38" spans="2:13" x14ac:dyDescent="0.3">
      <c r="I38" s="11" t="s">
        <v>60</v>
      </c>
      <c r="J38" s="8">
        <v>1753</v>
      </c>
      <c r="L38" s="11" t="s">
        <v>75</v>
      </c>
      <c r="M38" s="15">
        <v>2050</v>
      </c>
    </row>
    <row r="39" spans="2:13" ht="31.2" x14ac:dyDescent="0.3">
      <c r="B39" s="6" t="s">
        <v>35</v>
      </c>
      <c r="C39">
        <v>16</v>
      </c>
      <c r="I39" s="11" t="s">
        <v>61</v>
      </c>
      <c r="J39" s="8">
        <v>333.07</v>
      </c>
      <c r="L39" s="11" t="s">
        <v>76</v>
      </c>
      <c r="M39" s="15">
        <v>82</v>
      </c>
    </row>
    <row r="40" spans="2:13" x14ac:dyDescent="0.3">
      <c r="B40" s="6" t="s">
        <v>36</v>
      </c>
      <c r="C40">
        <v>420</v>
      </c>
      <c r="I40" s="11" t="s">
        <v>62</v>
      </c>
      <c r="J40" s="8">
        <v>310</v>
      </c>
      <c r="L40" s="11" t="s">
        <v>18</v>
      </c>
      <c r="M40" s="15">
        <v>280</v>
      </c>
    </row>
    <row r="41" spans="2:13" x14ac:dyDescent="0.3">
      <c r="B41" s="6" t="s">
        <v>37</v>
      </c>
      <c r="C41">
        <v>900</v>
      </c>
      <c r="I41" s="11" t="s">
        <v>63</v>
      </c>
      <c r="J41" s="8">
        <v>2254</v>
      </c>
      <c r="L41" s="11" t="s">
        <v>63</v>
      </c>
      <c r="M41" s="15">
        <v>1694</v>
      </c>
    </row>
    <row r="42" spans="2:13" x14ac:dyDescent="0.3">
      <c r="B42" s="6" t="s">
        <v>38</v>
      </c>
      <c r="C42">
        <v>800</v>
      </c>
      <c r="I42" s="11" t="s">
        <v>17</v>
      </c>
      <c r="J42" s="8">
        <v>601.71</v>
      </c>
      <c r="L42" s="11" t="s">
        <v>77</v>
      </c>
      <c r="M42" s="15">
        <v>330</v>
      </c>
    </row>
    <row r="43" spans="2:13" x14ac:dyDescent="0.3">
      <c r="B43" s="6" t="s">
        <v>39</v>
      </c>
      <c r="C43">
        <v>1800</v>
      </c>
      <c r="I43" s="11" t="s">
        <v>64</v>
      </c>
      <c r="J43" s="8">
        <v>70</v>
      </c>
      <c r="L43" s="11" t="s">
        <v>78</v>
      </c>
      <c r="M43" s="15">
        <v>1210</v>
      </c>
    </row>
    <row r="44" spans="2:13" x14ac:dyDescent="0.3">
      <c r="B44" s="6" t="s">
        <v>40</v>
      </c>
      <c r="C44">
        <v>500</v>
      </c>
      <c r="I44" s="11" t="s">
        <v>65</v>
      </c>
      <c r="J44" s="8">
        <v>1610</v>
      </c>
      <c r="L44" s="11" t="s">
        <v>79</v>
      </c>
      <c r="M44" s="15">
        <v>65</v>
      </c>
    </row>
    <row r="45" spans="2:13" x14ac:dyDescent="0.3">
      <c r="B45" s="6" t="s">
        <v>41</v>
      </c>
      <c r="C45">
        <v>188</v>
      </c>
      <c r="I45" s="11" t="s">
        <v>66</v>
      </c>
      <c r="J45" s="8">
        <v>145</v>
      </c>
      <c r="L45" s="11" t="s">
        <v>64</v>
      </c>
      <c r="M45" s="15">
        <v>70</v>
      </c>
    </row>
    <row r="46" spans="2:13" ht="31.2" x14ac:dyDescent="0.3">
      <c r="B46" s="6" t="s">
        <v>42</v>
      </c>
      <c r="C46">
        <v>2400</v>
      </c>
      <c r="I46" s="11" t="s">
        <v>67</v>
      </c>
      <c r="J46" s="8">
        <v>140</v>
      </c>
      <c r="L46" s="11" t="s">
        <v>80</v>
      </c>
      <c r="M46" s="15">
        <v>220</v>
      </c>
    </row>
    <row r="47" spans="2:13" ht="31.2" x14ac:dyDescent="0.3">
      <c r="B47" s="6" t="s">
        <v>43</v>
      </c>
      <c r="C47">
        <v>30</v>
      </c>
      <c r="I47" s="11" t="s">
        <v>18</v>
      </c>
      <c r="J47" s="8">
        <v>290</v>
      </c>
      <c r="L47" s="11" t="s">
        <v>62</v>
      </c>
      <c r="M47" s="15">
        <v>470</v>
      </c>
    </row>
    <row r="48" spans="2:13" x14ac:dyDescent="0.3">
      <c r="B48" s="6" t="s">
        <v>44</v>
      </c>
      <c r="C48">
        <v>1385</v>
      </c>
      <c r="I48" s="11" t="s">
        <v>68</v>
      </c>
      <c r="J48" s="8">
        <v>600</v>
      </c>
      <c r="L48" s="11" t="s">
        <v>17</v>
      </c>
      <c r="M48" s="15">
        <v>1196.78</v>
      </c>
    </row>
    <row r="49" spans="2:15" ht="31.2" x14ac:dyDescent="0.3">
      <c r="B49" s="6" t="s">
        <v>45</v>
      </c>
      <c r="C49">
        <v>115</v>
      </c>
      <c r="I49" s="11" t="s">
        <v>7</v>
      </c>
      <c r="J49" s="8">
        <v>560</v>
      </c>
      <c r="L49" s="11" t="s">
        <v>68</v>
      </c>
      <c r="M49" s="15">
        <v>370</v>
      </c>
    </row>
    <row r="50" spans="2:15" x14ac:dyDescent="0.3">
      <c r="B50" s="6" t="s">
        <v>46</v>
      </c>
      <c r="C50">
        <v>258</v>
      </c>
    </row>
    <row r="51" spans="2:15" x14ac:dyDescent="0.3">
      <c r="B51" t="s">
        <v>47</v>
      </c>
    </row>
    <row r="52" spans="2:15" ht="18" x14ac:dyDescent="0.35">
      <c r="B52" t="s">
        <v>48</v>
      </c>
      <c r="C52" t="s">
        <v>49</v>
      </c>
      <c r="I52" s="9" t="s">
        <v>69</v>
      </c>
    </row>
    <row r="53" spans="2:15" ht="18" x14ac:dyDescent="0.35">
      <c r="B53" t="s">
        <v>48</v>
      </c>
      <c r="C53" t="s">
        <v>50</v>
      </c>
      <c r="I53" s="9" t="s">
        <v>70</v>
      </c>
    </row>
    <row r="55" spans="2:15" x14ac:dyDescent="0.3">
      <c r="B55" t="s">
        <v>51</v>
      </c>
    </row>
    <row r="56" spans="2:15" x14ac:dyDescent="0.3">
      <c r="C56" t="s">
        <v>53</v>
      </c>
      <c r="D56" t="s">
        <v>54</v>
      </c>
      <c r="E56" t="s">
        <v>55</v>
      </c>
      <c r="F56" t="s">
        <v>56</v>
      </c>
      <c r="G56" t="s">
        <v>57</v>
      </c>
      <c r="J56" t="s">
        <v>53</v>
      </c>
      <c r="K56" t="s">
        <v>71</v>
      </c>
      <c r="L56" t="s">
        <v>55</v>
      </c>
      <c r="M56" t="s">
        <v>72</v>
      </c>
      <c r="N56" t="s">
        <v>57</v>
      </c>
    </row>
    <row r="57" spans="2:15" x14ac:dyDescent="0.3">
      <c r="B57" t="s">
        <v>52</v>
      </c>
      <c r="C57">
        <v>500</v>
      </c>
      <c r="D57">
        <v>188</v>
      </c>
      <c r="E57">
        <f>C57-D57</f>
        <v>312</v>
      </c>
      <c r="F57">
        <f>E57*0.25</f>
        <v>78</v>
      </c>
      <c r="G57">
        <f>E57-F57</f>
        <v>234</v>
      </c>
      <c r="I57" t="s">
        <v>83</v>
      </c>
      <c r="J57" s="8">
        <f>M36</f>
        <v>2724</v>
      </c>
      <c r="K57">
        <f>J57*0.05*3</f>
        <v>408.6</v>
      </c>
      <c r="L57" s="10">
        <f>J57-K57</f>
        <v>2315.4</v>
      </c>
      <c r="M57" s="10">
        <f>M37</f>
        <v>354.12</v>
      </c>
      <c r="N57" s="10">
        <f>L57-M57</f>
        <v>1961.2800000000002</v>
      </c>
    </row>
    <row r="58" spans="2:15" x14ac:dyDescent="0.3">
      <c r="B58" t="s">
        <v>42</v>
      </c>
      <c r="C58">
        <v>2400</v>
      </c>
      <c r="D58">
        <v>30</v>
      </c>
      <c r="E58">
        <f>C58-D58</f>
        <v>2370</v>
      </c>
      <c r="F58">
        <f>C58*0.02</f>
        <v>48</v>
      </c>
      <c r="G58">
        <f>E58-F58</f>
        <v>2322</v>
      </c>
      <c r="I58" t="s">
        <v>84</v>
      </c>
      <c r="J58" s="10">
        <f>M38</f>
        <v>2050</v>
      </c>
      <c r="K58" s="10">
        <f>M39</f>
        <v>82</v>
      </c>
      <c r="L58" s="10">
        <f>J58-K58</f>
        <v>1968</v>
      </c>
      <c r="M58">
        <f>J58*0.07</f>
        <v>143.5</v>
      </c>
      <c r="N58" s="10">
        <f>L58-M58</f>
        <v>1824.5</v>
      </c>
      <c r="O58" s="2"/>
    </row>
    <row r="60" spans="2:15" x14ac:dyDescent="0.3">
      <c r="I60" s="14" t="s">
        <v>0</v>
      </c>
      <c r="J60" s="14"/>
      <c r="L60" s="14" t="s">
        <v>1</v>
      </c>
      <c r="M60" s="14"/>
    </row>
    <row r="61" spans="2:15" x14ac:dyDescent="0.3">
      <c r="I61" s="1" t="s">
        <v>2</v>
      </c>
      <c r="J61" s="1"/>
    </row>
    <row r="62" spans="2:15" x14ac:dyDescent="0.3">
      <c r="I62" t="s">
        <v>4</v>
      </c>
      <c r="J62" s="10">
        <f>N58+N57</f>
        <v>3785.78</v>
      </c>
      <c r="L62" s="4" t="s">
        <v>12</v>
      </c>
    </row>
    <row r="63" spans="2:15" x14ac:dyDescent="0.3">
      <c r="I63" t="s">
        <v>5</v>
      </c>
      <c r="L63" s="5" t="s">
        <v>15</v>
      </c>
    </row>
    <row r="64" spans="2:15" x14ac:dyDescent="0.3">
      <c r="I64" s="3" t="s">
        <v>6</v>
      </c>
      <c r="J64" s="10">
        <f>SUM(J62:J63)</f>
        <v>3785.78</v>
      </c>
      <c r="L64" t="s">
        <v>20</v>
      </c>
      <c r="M64" s="10">
        <f>M42</f>
        <v>330</v>
      </c>
    </row>
    <row r="65" spans="9:13" x14ac:dyDescent="0.3">
      <c r="L65" t="s">
        <v>21</v>
      </c>
      <c r="M65" s="10">
        <f>M44</f>
        <v>65</v>
      </c>
    </row>
    <row r="66" spans="9:13" x14ac:dyDescent="0.3">
      <c r="L66" t="s">
        <v>64</v>
      </c>
      <c r="M66" s="10">
        <f>M45</f>
        <v>70</v>
      </c>
    </row>
    <row r="67" spans="9:13" x14ac:dyDescent="0.3">
      <c r="L67" s="3" t="s">
        <v>22</v>
      </c>
      <c r="M67" s="16">
        <f>SUM(M64:M65:M66)</f>
        <v>465</v>
      </c>
    </row>
    <row r="69" spans="9:13" x14ac:dyDescent="0.3">
      <c r="L69" s="5" t="s">
        <v>14</v>
      </c>
    </row>
    <row r="70" spans="9:13" x14ac:dyDescent="0.3">
      <c r="L70" t="s">
        <v>23</v>
      </c>
      <c r="M70" s="10" t="s">
        <v>85</v>
      </c>
    </row>
    <row r="71" spans="9:13" x14ac:dyDescent="0.3">
      <c r="L71" t="s">
        <v>24</v>
      </c>
      <c r="M71">
        <f>M43</f>
        <v>1210</v>
      </c>
    </row>
    <row r="72" spans="9:13" x14ac:dyDescent="0.3">
      <c r="L72" s="3" t="s">
        <v>25</v>
      </c>
      <c r="M72">
        <f>SUM(M70:M71)</f>
        <v>1210</v>
      </c>
    </row>
    <row r="73" spans="9:13" x14ac:dyDescent="0.3">
      <c r="I73" s="1" t="s">
        <v>3</v>
      </c>
      <c r="J73" s="1"/>
    </row>
    <row r="74" spans="9:13" x14ac:dyDescent="0.3">
      <c r="I74" s="2" t="s">
        <v>7</v>
      </c>
      <c r="J74" s="10">
        <f>M46</f>
        <v>220</v>
      </c>
      <c r="L74" s="3" t="s">
        <v>26</v>
      </c>
      <c r="M74" s="10">
        <f>M67+M72</f>
        <v>1675</v>
      </c>
    </row>
    <row r="75" spans="9:13" x14ac:dyDescent="0.3">
      <c r="I75" t="s">
        <v>8</v>
      </c>
      <c r="J75" s="10">
        <f>M47</f>
        <v>470</v>
      </c>
    </row>
    <row r="76" spans="9:13" x14ac:dyDescent="0.3">
      <c r="I76" t="s">
        <v>9</v>
      </c>
      <c r="J76" s="10">
        <f>M49</f>
        <v>370</v>
      </c>
    </row>
    <row r="77" spans="9:13" x14ac:dyDescent="0.3">
      <c r="I77" s="3" t="s">
        <v>10</v>
      </c>
      <c r="J77" s="10">
        <f>SUM(J74:J76)</f>
        <v>1060</v>
      </c>
    </row>
    <row r="80" spans="9:13" x14ac:dyDescent="0.3">
      <c r="I80" s="3" t="s">
        <v>11</v>
      </c>
      <c r="J80" s="13">
        <f>J64+J77</f>
        <v>4845.7800000000007</v>
      </c>
      <c r="L80" s="4" t="s">
        <v>13</v>
      </c>
    </row>
    <row r="81" spans="12:13" x14ac:dyDescent="0.3">
      <c r="L81" t="s">
        <v>16</v>
      </c>
      <c r="M81" s="10">
        <f>M41</f>
        <v>1694</v>
      </c>
    </row>
    <row r="82" spans="12:13" x14ac:dyDescent="0.3">
      <c r="L82" t="s">
        <v>17</v>
      </c>
      <c r="M82" s="10">
        <f>M48</f>
        <v>1196.78</v>
      </c>
    </row>
    <row r="83" spans="12:13" x14ac:dyDescent="0.3">
      <c r="L83" t="s">
        <v>18</v>
      </c>
      <c r="M83" s="12">
        <f>M40</f>
        <v>280</v>
      </c>
    </row>
    <row r="85" spans="12:13" x14ac:dyDescent="0.3">
      <c r="L85" s="3" t="s">
        <v>19</v>
      </c>
      <c r="M85">
        <f>SUM(M81:M83)</f>
        <v>3170.7799999999997</v>
      </c>
    </row>
    <row r="87" spans="12:13" x14ac:dyDescent="0.3">
      <c r="L87" s="3" t="s">
        <v>27</v>
      </c>
      <c r="M87" s="13">
        <f>M74+M85</f>
        <v>4845.78</v>
      </c>
    </row>
  </sheetData>
  <mergeCells count="4">
    <mergeCell ref="B5:C5"/>
    <mergeCell ref="E5:F5"/>
    <mergeCell ref="I60:J60"/>
    <mergeCell ref="L60:M60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Vitaliy Golomoziy</dc:creator>
  <cp:lastModifiedBy>Fkfkkf Fkfkkflf</cp:lastModifiedBy>
  <dcterms:created xsi:type="dcterms:W3CDTF">2020-11-04T11:21:31Z</dcterms:created>
  <dcterms:modified xsi:type="dcterms:W3CDTF">2020-12-07T07:14:49Z</dcterms:modified>
</cp:coreProperties>
</file>