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4812C6AD-6A57-409E-B4F8-6129DF68F8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Рахунок прибутків та витрат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2" l="1"/>
  <c r="F99" i="2"/>
  <c r="F91" i="2"/>
  <c r="F57" i="2"/>
  <c r="F53" i="2"/>
  <c r="F90" i="2"/>
  <c r="F56" i="2"/>
  <c r="F87" i="2"/>
  <c r="F86" i="2"/>
  <c r="F85" i="2"/>
  <c r="F84" i="2"/>
  <c r="L16" i="2"/>
  <c r="F16" i="2"/>
  <c r="F50" i="2"/>
  <c r="F83" i="2"/>
  <c r="F49" i="2"/>
  <c r="F77" i="2"/>
  <c r="F78" i="2"/>
  <c r="L9" i="2"/>
  <c r="L10" i="2"/>
  <c r="F44" i="2"/>
  <c r="F43" i="2"/>
  <c r="F75" i="2"/>
  <c r="F74" i="2"/>
  <c r="F73" i="2"/>
  <c r="F39" i="2"/>
  <c r="F66" i="2"/>
  <c r="F100" i="2"/>
  <c r="F65" i="2"/>
  <c r="F64" i="2"/>
  <c r="F97" i="2"/>
  <c r="F96" i="2"/>
  <c r="F62" i="2"/>
  <c r="F81" i="2" l="1"/>
  <c r="F52" i="2"/>
  <c r="F51" i="2"/>
  <c r="F40" i="2"/>
  <c r="L31" i="2"/>
  <c r="F63" i="2"/>
  <c r="L6" i="2"/>
  <c r="F41" i="2" l="1"/>
  <c r="F47" i="2" s="1"/>
  <c r="F23" i="2"/>
  <c r="F22" i="2"/>
  <c r="L15" i="2"/>
  <c r="F15" i="2"/>
  <c r="F10" i="2"/>
  <c r="F9" i="2"/>
  <c r="L32" i="2"/>
  <c r="L28" i="2"/>
  <c r="L29" i="2"/>
  <c r="F6" i="2"/>
  <c r="L5" i="2" l="1"/>
  <c r="L7" i="2" l="1"/>
  <c r="F32" i="2"/>
  <c r="F31" i="2"/>
  <c r="F29" i="2"/>
  <c r="F28" i="2"/>
  <c r="F5" i="2"/>
  <c r="L13" i="2" l="1"/>
  <c r="L17" i="2" s="1"/>
  <c r="F7" i="2"/>
  <c r="F13" i="2" s="1"/>
  <c r="F17" i="2" s="1"/>
  <c r="F18" i="2" s="1"/>
  <c r="L18" i="2" l="1"/>
  <c r="L19" i="2"/>
  <c r="L22" i="2" s="1"/>
  <c r="L23" i="2" s="1"/>
  <c r="F19" i="2"/>
</calcChain>
</file>

<file path=xl/sharedStrings.xml><?xml version="1.0" encoding="utf-8"?>
<sst xmlns="http://schemas.openxmlformats.org/spreadsheetml/2006/main" count="269" uniqueCount="63">
  <si>
    <t>Звіт</t>
  </si>
  <si>
    <t>Валовий дохід</t>
  </si>
  <si>
    <t>x</t>
  </si>
  <si>
    <t>Валові витрати</t>
  </si>
  <si>
    <t>(x)</t>
  </si>
  <si>
    <t>*</t>
  </si>
  <si>
    <t>Валовий прибуток</t>
  </si>
  <si>
    <t>Валовий дохід - Валові витрати</t>
  </si>
  <si>
    <t>Витрати на розповсюдження</t>
  </si>
  <si>
    <t>Адміністративні витрати</t>
  </si>
  <si>
    <t>Інший операційний дохід</t>
  </si>
  <si>
    <t>Інші операційні витрати</t>
  </si>
  <si>
    <t>Операційний прибуток</t>
  </si>
  <si>
    <t>Валовий прибуток - Витрати на розповсюдження - Адм витрати + інший операційний дохід - інші операційні витрати</t>
  </si>
  <si>
    <t>Прибуток від інвестицій</t>
  </si>
  <si>
    <t>Сплачені відсотки</t>
  </si>
  <si>
    <t>Прибуток до стягнення податку</t>
  </si>
  <si>
    <t xml:space="preserve">Операційний прибуток + Прибуток від інвестицій - відсотки </t>
  </si>
  <si>
    <t>Продажі</t>
  </si>
  <si>
    <t>Податок</t>
  </si>
  <si>
    <t xml:space="preserve">Прибуток пiсля сплати податку </t>
  </si>
  <si>
    <t>Дивіденд</t>
  </si>
  <si>
    <t>Чистий прибуток</t>
  </si>
  <si>
    <t>Прибуток на акцію</t>
  </si>
  <si>
    <t>Чистий прибуток / Кількість акцій</t>
  </si>
  <si>
    <t>* Валові витрати:</t>
  </si>
  <si>
    <t>Зарплата на виробництві</t>
  </si>
  <si>
    <t>Амортизація</t>
  </si>
  <si>
    <t>Матеріали (закупівлі за період)</t>
  </si>
  <si>
    <t>інші виробничі витрати (якщо є)</t>
  </si>
  <si>
    <t>плюс</t>
  </si>
  <si>
    <t>дельта складів</t>
  </si>
  <si>
    <t>Дельта складів =</t>
  </si>
  <si>
    <t>склади на початку періоду - склади на кінець періоду</t>
  </si>
  <si>
    <t>Амортизація обладнання</t>
  </si>
  <si>
    <t>Рахунок прибутків та витрат</t>
  </si>
  <si>
    <t>Заробітна плата працівників на виробництві</t>
  </si>
  <si>
    <t>Зарплата директорів</t>
  </si>
  <si>
    <t>Додаткові закупівлі на виробництві</t>
  </si>
  <si>
    <t>Зарплата маркетологів</t>
  </si>
  <si>
    <t>Склади готової продукції на кінець року</t>
  </si>
  <si>
    <t>Склади готової продукції на початок року</t>
  </si>
  <si>
    <t>Податок (відсотків)</t>
  </si>
  <si>
    <t>Купони по облігаціям</t>
  </si>
  <si>
    <t>Амортизація землі</t>
  </si>
  <si>
    <t>Витрати на SEO</t>
  </si>
  <si>
    <t>Витрати головного офісу</t>
  </si>
  <si>
    <t>Отримано від інвестицій</t>
  </si>
  <si>
    <t>Всього випущено акцій (тис. штук)</t>
  </si>
  <si>
    <t>Налаштування нового обладнання на виробництві</t>
  </si>
  <si>
    <t>Приубток до стягнення податку - Податок -Дивідент</t>
  </si>
  <si>
    <t>Премії дилерам</t>
  </si>
  <si>
    <t>Амортизація будівель</t>
  </si>
  <si>
    <t>Витрати на рекламу</t>
  </si>
  <si>
    <t>Витрати на ремонт обладнання</t>
  </si>
  <si>
    <t>Використані матеріали</t>
  </si>
  <si>
    <t>Зарплата адміністрації</t>
  </si>
  <si>
    <t>Додаткові виробничі витрати</t>
  </si>
  <si>
    <t>Амортизація заводів</t>
  </si>
  <si>
    <t>Склади на початок року</t>
  </si>
  <si>
    <t>Відсотки по кредиту</t>
  </si>
  <si>
    <t>Склади на кінець року</t>
  </si>
  <si>
    <t>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</si>
</sst>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#.##\)"/>
    <numFmt numFmtId="165" formatCode="0.00_);\(0.00\)"/>
    <numFmt numFmtId="166" formatCode="0.000_);\(0.000\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2"/>
      <color rgb="FF000000"/>
      <name val="Arial"/>
    </font>
    <font>
      <sz val="12"/>
      <color theme="1"/>
      <name val="Calibri"/>
      <family val="2"/>
      <scheme val="minor"/>
    </font>
    <font>
      <b/>
      <sz val="13.5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name val="Arial"/>
      <family val="2"/>
    </font>
    <font>
      <sz val="12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1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0">
    <xf numFmtId="0" fontId="0" fillId="0" borderId="0" xfId="0"/>
    <xf numFmtId="0" fontId="2" fillId="0" borderId="0" xfId="1" applyFont="1"/>
    <xf numFmtId="0" fontId="1" fillId="0" borderId="0" xfId="1" applyFont="1" applyAlignment="1"/>
    <xf numFmtId="0" fontId="3" fillId="0" borderId="0" xfId="1" applyFont="1"/>
    <xf numFmtId="0" fontId="2" fillId="3" borderId="0" xfId="1" applyFont="1" applyFill="1" applyBorder="1"/>
    <xf numFmtId="0" fontId="5" fillId="2" borderId="0" xfId="1" applyFont="1" applyFill="1" applyAlignment="1"/>
    <xf numFmtId="0" fontId="1" fillId="0" borderId="0" xfId="1"/>
    <xf numFmtId="0" fontId="2" fillId="0" borderId="0" xfId="1" applyFont="1" applyBorder="1" applyAlignment="1"/>
    <xf numFmtId="0" fontId="4" fillId="0" borderId="0" xfId="1" applyFont="1" applyFill="1" applyBorder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1" applyFont="1" applyAlignment="1"/>
    <xf numFmtId="0" fontId="10" fillId="0" borderId="0" xfId="1" applyFont="1"/>
    <xf numFmtId="0" fontId="8" fillId="4" borderId="0" xfId="0" applyFont="1" applyFill="1" applyAlignment="1">
      <alignment vertical="center" wrapText="1"/>
    </xf>
    <xf numFmtId="0" fontId="11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2" fillId="3" borderId="0" xfId="1" applyFont="1" applyFill="1" applyBorder="1" applyAlignment="1">
      <alignment horizontal="left"/>
    </xf>
    <xf numFmtId="0" fontId="12" fillId="0" borderId="0" xfId="1" applyNumberFormat="1" applyFont="1" applyAlignment="1">
      <alignment horizontal="left"/>
    </xf>
    <xf numFmtId="164" fontId="12" fillId="0" borderId="0" xfId="1" quotePrefix="1" applyNumberFormat="1" applyFont="1" applyAlignment="1">
      <alignment horizontal="left" vertical="center"/>
    </xf>
    <xf numFmtId="164" fontId="12" fillId="0" borderId="0" xfId="1" quotePrefix="1" applyNumberFormat="1" applyFont="1" applyAlignment="1">
      <alignment horizontal="left"/>
    </xf>
    <xf numFmtId="164" fontId="11" fillId="0" borderId="0" xfId="1" applyNumberFormat="1" applyFont="1" applyAlignment="1">
      <alignment horizontal="left"/>
    </xf>
    <xf numFmtId="165" fontId="12" fillId="0" borderId="0" xfId="1" applyNumberFormat="1" applyFont="1" applyAlignment="1">
      <alignment horizontal="left"/>
    </xf>
    <xf numFmtId="166" fontId="12" fillId="0" borderId="0" xfId="1" applyNumberFormat="1" applyFont="1" applyAlignment="1">
      <alignment horizontal="left"/>
    </xf>
    <xf numFmtId="0" fontId="13" fillId="0" borderId="0" xfId="0" applyFont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14" fillId="0" borderId="0" xfId="1" applyFont="1"/>
    <xf numFmtId="0" fontId="11" fillId="0" borderId="0" xfId="1" applyFont="1" applyFill="1" applyAlignment="1">
      <alignment horizontal="left"/>
    </xf>
    <xf numFmtId="0" fontId="15" fillId="0" borderId="0" xfId="1" applyFont="1"/>
    <xf numFmtId="2" fontId="12" fillId="0" borderId="0" xfId="1" applyNumberFormat="1" applyFont="1" applyAlignment="1">
      <alignment horizontal="left"/>
    </xf>
    <xf numFmtId="164" fontId="12" fillId="0" borderId="0" xfId="1" quotePrefix="1" applyNumberFormat="1" applyFont="1" applyFill="1" applyAlignment="1">
      <alignment horizontal="left"/>
    </xf>
  </cellXfs>
  <cellStyles count="3">
    <cellStyle name="Normal 2" xfId="1" xr:uid="{5943AE9D-CE12-4C7B-838D-052EC85B9F73}"/>
    <cellStyle name="Normal 2 2" xfId="2" xr:uid="{E1EB2599-1144-4F54-8292-2D962D685756}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BE48-558B-4123-A798-DAE3BBEE8295}">
  <dimension ref="A1:M103"/>
  <sheetViews>
    <sheetView tabSelected="1" topLeftCell="A67" zoomScale="70" zoomScaleNormal="70" workbookViewId="0">
      <selection activeCell="G98" sqref="G98"/>
    </sheetView>
  </sheetViews>
  <sheetFormatPr defaultColWidth="13.6640625" defaultRowHeight="15" customHeight="1" x14ac:dyDescent="0.25"/>
  <cols>
    <col min="1" max="1" width="41" style="2" customWidth="1"/>
    <col min="2" max="2" width="8.33203125" style="2" customWidth="1"/>
    <col min="3" max="3" width="21.77734375" style="2" customWidth="1"/>
    <col min="4" max="4" width="36.5546875" style="2" customWidth="1"/>
    <col min="5" max="5" width="10.5546875" style="2" customWidth="1"/>
    <col min="6" max="6" width="14.88671875" style="2" customWidth="1"/>
    <col min="7" max="7" width="25.77734375" style="2" customWidth="1"/>
    <col min="8" max="9" width="10.5546875" style="2" customWidth="1"/>
    <col min="10" max="10" width="22.33203125" style="2" customWidth="1"/>
    <col min="11" max="11" width="19" style="2" customWidth="1"/>
    <col min="12" max="12" width="31.33203125" style="2" customWidth="1"/>
    <col min="13" max="13" width="36.21875" style="2" customWidth="1"/>
    <col min="14" max="26" width="10.5546875" style="2" customWidth="1"/>
    <col min="27" max="16384" width="13.6640625" style="2"/>
  </cols>
  <sheetData>
    <row r="1" spans="1:13" ht="15" customHeight="1" x14ac:dyDescent="0.3">
      <c r="A1" s="9" t="s">
        <v>35</v>
      </c>
      <c r="B1"/>
    </row>
    <row r="2" spans="1:13" ht="15.6" x14ac:dyDescent="0.3">
      <c r="A2"/>
      <c r="B2"/>
    </row>
    <row r="3" spans="1:13" ht="17.399999999999999" x14ac:dyDescent="0.3">
      <c r="A3" s="13" t="s">
        <v>36</v>
      </c>
      <c r="B3" s="10">
        <v>1121</v>
      </c>
      <c r="F3" s="14"/>
    </row>
    <row r="4" spans="1:13" ht="18" x14ac:dyDescent="0.35">
      <c r="A4" s="13" t="s">
        <v>37</v>
      </c>
      <c r="B4" s="10">
        <v>434.1</v>
      </c>
      <c r="D4" s="3" t="s">
        <v>0</v>
      </c>
      <c r="F4" s="15"/>
      <c r="J4" s="3" t="s">
        <v>0</v>
      </c>
      <c r="L4" s="15"/>
    </row>
    <row r="5" spans="1:13" ht="18" x14ac:dyDescent="0.35">
      <c r="A5" s="13" t="s">
        <v>18</v>
      </c>
      <c r="B5" s="10">
        <v>5900</v>
      </c>
      <c r="D5" s="1" t="s">
        <v>1</v>
      </c>
      <c r="E5" s="1" t="s">
        <v>2</v>
      </c>
      <c r="F5" s="15">
        <f>B5</f>
        <v>5900</v>
      </c>
      <c r="J5" s="1" t="s">
        <v>1</v>
      </c>
      <c r="K5" s="1" t="s">
        <v>2</v>
      </c>
      <c r="L5" s="15">
        <f>B24</f>
        <v>5300</v>
      </c>
    </row>
    <row r="6" spans="1:13" ht="18" x14ac:dyDescent="0.35">
      <c r="A6" s="13" t="s">
        <v>38</v>
      </c>
      <c r="B6" s="10">
        <v>260</v>
      </c>
      <c r="D6" s="1" t="s">
        <v>3</v>
      </c>
      <c r="E6" s="1" t="s">
        <v>4</v>
      </c>
      <c r="F6" s="19">
        <f>SUM(F28,F29,F30,F31,F32)</f>
        <v>1559</v>
      </c>
      <c r="G6" s="1" t="s">
        <v>5</v>
      </c>
      <c r="J6" s="1" t="s">
        <v>3</v>
      </c>
      <c r="K6" s="1" t="s">
        <v>4</v>
      </c>
      <c r="L6" s="19">
        <f>SUM(L28,L29,L30,L31,L32)</f>
        <v>2735</v>
      </c>
      <c r="M6" s="1" t="s">
        <v>5</v>
      </c>
    </row>
    <row r="7" spans="1:13" ht="18" x14ac:dyDescent="0.35">
      <c r="A7" s="13" t="s">
        <v>39</v>
      </c>
      <c r="B7" s="10">
        <v>217.05</v>
      </c>
      <c r="D7" s="3" t="s">
        <v>6</v>
      </c>
      <c r="E7" s="3" t="s">
        <v>2</v>
      </c>
      <c r="F7" s="15">
        <f>F5-F6</f>
        <v>4341</v>
      </c>
      <c r="G7" s="1" t="s">
        <v>7</v>
      </c>
      <c r="J7" s="3" t="s">
        <v>6</v>
      </c>
      <c r="K7" s="3" t="s">
        <v>2</v>
      </c>
      <c r="L7" s="15">
        <f>L5-L6</f>
        <v>2565</v>
      </c>
      <c r="M7" s="1" t="s">
        <v>7</v>
      </c>
    </row>
    <row r="8" spans="1:13" ht="18" x14ac:dyDescent="0.35">
      <c r="A8" s="13" t="s">
        <v>40</v>
      </c>
      <c r="B8" s="10">
        <v>350</v>
      </c>
      <c r="D8" s="4"/>
      <c r="E8" s="4"/>
      <c r="F8" s="16"/>
      <c r="G8" s="4"/>
      <c r="J8" s="4"/>
      <c r="K8" s="4"/>
      <c r="L8" s="16"/>
      <c r="M8" s="4"/>
    </row>
    <row r="9" spans="1:13" ht="18" x14ac:dyDescent="0.3">
      <c r="A9" s="13" t="s">
        <v>41</v>
      </c>
      <c r="B9" s="10">
        <v>250</v>
      </c>
      <c r="D9" s="1" t="s">
        <v>8</v>
      </c>
      <c r="E9" s="1" t="s">
        <v>4</v>
      </c>
      <c r="F9" s="18">
        <f>B7+B14</f>
        <v>564.32999999999993</v>
      </c>
      <c r="J9" s="1" t="s">
        <v>8</v>
      </c>
      <c r="K9" s="27" t="s">
        <v>4</v>
      </c>
      <c r="L9" s="18">
        <f>B29+B21</f>
        <v>410.4</v>
      </c>
    </row>
    <row r="10" spans="1:13" ht="18" x14ac:dyDescent="0.35">
      <c r="A10" s="13" t="s">
        <v>42</v>
      </c>
      <c r="B10" s="10">
        <v>28</v>
      </c>
      <c r="D10" s="1" t="s">
        <v>9</v>
      </c>
      <c r="E10" s="1" t="s">
        <v>4</v>
      </c>
      <c r="F10" s="19">
        <f>B4+B15</f>
        <v>651.15000000000009</v>
      </c>
      <c r="J10" s="1" t="s">
        <v>9</v>
      </c>
      <c r="K10" s="1" t="s">
        <v>4</v>
      </c>
      <c r="L10" s="19">
        <f>B34+B26</f>
        <v>461.7</v>
      </c>
    </row>
    <row r="11" spans="1:13" ht="17.399999999999999" x14ac:dyDescent="0.3">
      <c r="A11" s="13" t="s">
        <v>34</v>
      </c>
      <c r="B11" s="10">
        <v>59</v>
      </c>
      <c r="D11" s="1" t="s">
        <v>10</v>
      </c>
      <c r="E11" s="1" t="s">
        <v>2</v>
      </c>
      <c r="F11" s="14"/>
      <c r="J11" s="1" t="s">
        <v>10</v>
      </c>
      <c r="K11" s="1" t="s">
        <v>2</v>
      </c>
      <c r="L11" s="14"/>
    </row>
    <row r="12" spans="1:13" ht="17.399999999999999" x14ac:dyDescent="0.3">
      <c r="A12" s="13" t="s">
        <v>43</v>
      </c>
      <c r="B12" s="10">
        <v>520.91999999999996</v>
      </c>
      <c r="D12" s="1" t="s">
        <v>11</v>
      </c>
      <c r="E12" s="1" t="s">
        <v>4</v>
      </c>
      <c r="F12" s="20"/>
      <c r="J12" s="1" t="s">
        <v>11</v>
      </c>
      <c r="K12" s="1" t="s">
        <v>4</v>
      </c>
      <c r="L12" s="20"/>
    </row>
    <row r="13" spans="1:13" ht="18" x14ac:dyDescent="0.35">
      <c r="A13" s="13" t="s">
        <v>44</v>
      </c>
      <c r="B13" s="10">
        <v>59</v>
      </c>
      <c r="D13" s="3" t="s">
        <v>12</v>
      </c>
      <c r="E13" s="3" t="s">
        <v>2</v>
      </c>
      <c r="F13" s="17">
        <f>F7-F9-F10+F11-F12</f>
        <v>3125.52</v>
      </c>
      <c r="G13" s="1" t="s">
        <v>13</v>
      </c>
      <c r="J13" s="3" t="s">
        <v>12</v>
      </c>
      <c r="K13" s="3" t="s">
        <v>2</v>
      </c>
      <c r="L13" s="28">
        <f>L7-L9-L10+L11-L12</f>
        <v>1692.8999999999999</v>
      </c>
      <c r="M13" s="1" t="s">
        <v>13</v>
      </c>
    </row>
    <row r="14" spans="1:13" ht="18" x14ac:dyDescent="0.35">
      <c r="A14" s="13" t="s">
        <v>45</v>
      </c>
      <c r="B14" s="10">
        <v>347.28</v>
      </c>
      <c r="D14" s="4"/>
      <c r="E14" s="4"/>
      <c r="F14" s="16"/>
      <c r="G14" s="4"/>
      <c r="J14" s="4"/>
      <c r="K14" s="4"/>
      <c r="L14" s="16"/>
      <c r="M14" s="4"/>
    </row>
    <row r="15" spans="1:13" ht="18" x14ac:dyDescent="0.35">
      <c r="A15" s="13" t="s">
        <v>46</v>
      </c>
      <c r="B15" s="10">
        <v>217.05</v>
      </c>
      <c r="D15" s="1" t="s">
        <v>14</v>
      </c>
      <c r="E15" s="1" t="s">
        <v>2</v>
      </c>
      <c r="F15" s="15">
        <f>B16</f>
        <v>640</v>
      </c>
      <c r="J15" s="1" t="s">
        <v>14</v>
      </c>
      <c r="K15" s="1" t="s">
        <v>2</v>
      </c>
      <c r="L15" s="15">
        <f>B35</f>
        <v>640</v>
      </c>
    </row>
    <row r="16" spans="1:13" ht="18" x14ac:dyDescent="0.35">
      <c r="A16" s="13" t="s">
        <v>47</v>
      </c>
      <c r="B16" s="10">
        <v>640</v>
      </c>
      <c r="D16" s="1" t="s">
        <v>15</v>
      </c>
      <c r="E16" s="1" t="s">
        <v>4</v>
      </c>
      <c r="F16" s="19">
        <f>B12</f>
        <v>520.91999999999996</v>
      </c>
      <c r="J16" s="1" t="s">
        <v>15</v>
      </c>
      <c r="K16" s="1" t="s">
        <v>4</v>
      </c>
      <c r="L16" s="19">
        <f>B23</f>
        <v>282.14999999999998</v>
      </c>
    </row>
    <row r="17" spans="1:13" ht="18" x14ac:dyDescent="0.35">
      <c r="A17" s="13" t="s">
        <v>48</v>
      </c>
      <c r="B17" s="10">
        <v>1800</v>
      </c>
      <c r="D17" s="3" t="s">
        <v>16</v>
      </c>
      <c r="E17" s="3" t="s">
        <v>2</v>
      </c>
      <c r="F17" s="21">
        <f>F13+F15-F16</f>
        <v>3244.6</v>
      </c>
      <c r="G17" s="1" t="s">
        <v>17</v>
      </c>
      <c r="J17" s="3" t="s">
        <v>16</v>
      </c>
      <c r="K17" s="3" t="s">
        <v>2</v>
      </c>
      <c r="L17" s="21">
        <f>L13+L15-L16</f>
        <v>2050.7499999999995</v>
      </c>
      <c r="M17" s="1" t="s">
        <v>17</v>
      </c>
    </row>
    <row r="18" spans="1:13" ht="27.6" x14ac:dyDescent="0.35">
      <c r="A18" s="13" t="s">
        <v>49</v>
      </c>
      <c r="B18" s="10">
        <v>160</v>
      </c>
      <c r="D18" s="1" t="s">
        <v>19</v>
      </c>
      <c r="E18" s="1" t="s">
        <v>4</v>
      </c>
      <c r="F18" s="19">
        <f>F17*B10/100</f>
        <v>908.48800000000006</v>
      </c>
      <c r="J18" s="1" t="s">
        <v>19</v>
      </c>
      <c r="K18" s="1" t="s">
        <v>4</v>
      </c>
      <c r="L18" s="19">
        <f>L17*B27/100</f>
        <v>553.70249999999987</v>
      </c>
    </row>
    <row r="19" spans="1:13" ht="18" x14ac:dyDescent="0.35">
      <c r="A19" s="8"/>
      <c r="B19" s="7"/>
      <c r="D19" s="11" t="s">
        <v>20</v>
      </c>
      <c r="E19" s="3" t="s">
        <v>2</v>
      </c>
      <c r="F19" s="17">
        <f>F17-F18</f>
        <v>2336.1120000000001</v>
      </c>
      <c r="J19" s="11" t="s">
        <v>20</v>
      </c>
      <c r="K19" s="3" t="s">
        <v>2</v>
      </c>
      <c r="L19" s="17">
        <f>L17-L18</f>
        <v>1497.0474999999997</v>
      </c>
    </row>
    <row r="20" spans="1:13" ht="18" x14ac:dyDescent="0.35">
      <c r="A20" s="8"/>
      <c r="B20" s="7"/>
      <c r="D20" s="5" t="s">
        <v>21</v>
      </c>
      <c r="E20" s="1" t="s">
        <v>4</v>
      </c>
      <c r="F20" s="19"/>
      <c r="J20" s="5" t="s">
        <v>21</v>
      </c>
      <c r="K20" s="1" t="s">
        <v>4</v>
      </c>
      <c r="L20" s="19"/>
    </row>
    <row r="21" spans="1:13" ht="18" x14ac:dyDescent="0.35">
      <c r="A21" s="24" t="s">
        <v>51</v>
      </c>
      <c r="B21" s="23">
        <v>205.2</v>
      </c>
      <c r="D21" s="4"/>
      <c r="E21" s="4"/>
      <c r="F21" s="16"/>
      <c r="G21" s="4"/>
      <c r="J21" s="4"/>
      <c r="K21" s="4"/>
      <c r="L21" s="16"/>
      <c r="M21" s="4"/>
    </row>
    <row r="22" spans="1:13" ht="18" x14ac:dyDescent="0.35">
      <c r="A22" s="24" t="s">
        <v>41</v>
      </c>
      <c r="B22" s="23">
        <v>500</v>
      </c>
      <c r="D22" s="3" t="s">
        <v>22</v>
      </c>
      <c r="E22" s="3" t="s">
        <v>2</v>
      </c>
      <c r="F22" s="22">
        <f>F19-F20</f>
        <v>2336.1120000000001</v>
      </c>
      <c r="G22" s="12" t="s">
        <v>50</v>
      </c>
      <c r="J22" s="3" t="s">
        <v>22</v>
      </c>
      <c r="K22" s="3" t="s">
        <v>2</v>
      </c>
      <c r="L22" s="22">
        <f>L19-L20</f>
        <v>1497.0474999999997</v>
      </c>
      <c r="M22" s="12" t="s">
        <v>50</v>
      </c>
    </row>
    <row r="23" spans="1:13" ht="18" x14ac:dyDescent="0.35">
      <c r="A23" s="24" t="s">
        <v>43</v>
      </c>
      <c r="B23" s="23">
        <v>282.14999999999998</v>
      </c>
      <c r="D23" s="3" t="s">
        <v>23</v>
      </c>
      <c r="E23" s="3" t="s">
        <v>2</v>
      </c>
      <c r="F23" s="15">
        <f>F22/B17</f>
        <v>1.2978400000000001</v>
      </c>
      <c r="G23" s="1" t="s">
        <v>24</v>
      </c>
      <c r="J23" s="3" t="s">
        <v>23</v>
      </c>
      <c r="K23" s="3" t="s">
        <v>2</v>
      </c>
      <c r="L23" s="15">
        <f>L22/B32</f>
        <v>0.9356546874999998</v>
      </c>
      <c r="M23" s="1" t="s">
        <v>24</v>
      </c>
    </row>
    <row r="24" spans="1:13" ht="15" customHeight="1" x14ac:dyDescent="0.3">
      <c r="A24" s="24" t="s">
        <v>1</v>
      </c>
      <c r="B24" s="23">
        <v>5300</v>
      </c>
      <c r="F24" s="14"/>
      <c r="L24" s="14"/>
    </row>
    <row r="25" spans="1:13" ht="15" customHeight="1" x14ac:dyDescent="0.3">
      <c r="A25" s="24" t="s">
        <v>52</v>
      </c>
      <c r="B25" s="23">
        <v>212</v>
      </c>
      <c r="F25" s="14"/>
      <c r="L25" s="14"/>
    </row>
    <row r="26" spans="1:13" ht="15" customHeight="1" x14ac:dyDescent="0.3">
      <c r="A26" s="24" t="s">
        <v>46</v>
      </c>
      <c r="B26" s="23">
        <v>256.5</v>
      </c>
      <c r="D26" s="6"/>
      <c r="E26" s="6"/>
      <c r="F26" s="14"/>
      <c r="J26" s="6"/>
      <c r="K26" s="6"/>
      <c r="L26" s="14"/>
    </row>
    <row r="27" spans="1:13" ht="18" x14ac:dyDescent="0.35">
      <c r="A27" s="24" t="s">
        <v>42</v>
      </c>
      <c r="B27" s="23">
        <v>27</v>
      </c>
      <c r="D27" s="6" t="s">
        <v>25</v>
      </c>
      <c r="E27" s="6"/>
      <c r="F27" s="15"/>
      <c r="J27" s="6" t="s">
        <v>25</v>
      </c>
      <c r="K27" s="6"/>
      <c r="L27" s="15"/>
    </row>
    <row r="28" spans="1:13" ht="17.399999999999999" x14ac:dyDescent="0.3">
      <c r="A28" s="24" t="s">
        <v>36</v>
      </c>
      <c r="B28" s="23">
        <v>954</v>
      </c>
      <c r="D28" s="6" t="s">
        <v>26</v>
      </c>
      <c r="E28" s="6" t="s">
        <v>30</v>
      </c>
      <c r="F28" s="14">
        <f>B3</f>
        <v>1121</v>
      </c>
      <c r="J28" s="6" t="s">
        <v>26</v>
      </c>
      <c r="K28" s="6" t="s">
        <v>30</v>
      </c>
      <c r="L28" s="14">
        <f>B28</f>
        <v>954</v>
      </c>
    </row>
    <row r="29" spans="1:13" ht="17.399999999999999" x14ac:dyDescent="0.3">
      <c r="A29" s="24" t="s">
        <v>53</v>
      </c>
      <c r="B29" s="23">
        <v>205.2</v>
      </c>
      <c r="D29" s="6" t="s">
        <v>27</v>
      </c>
      <c r="E29" s="6" t="s">
        <v>30</v>
      </c>
      <c r="F29" s="14">
        <f>B11+B13</f>
        <v>118</v>
      </c>
      <c r="J29" s="6" t="s">
        <v>27</v>
      </c>
      <c r="K29" s="6" t="s">
        <v>30</v>
      </c>
      <c r="L29" s="14">
        <f>B33+B25</f>
        <v>371</v>
      </c>
    </row>
    <row r="30" spans="1:13" ht="17.399999999999999" x14ac:dyDescent="0.3">
      <c r="A30" s="24" t="s">
        <v>40</v>
      </c>
      <c r="B30" s="23">
        <v>320</v>
      </c>
      <c r="D30" s="6" t="s">
        <v>28</v>
      </c>
      <c r="E30" s="6" t="s">
        <v>30</v>
      </c>
      <c r="F30" s="14"/>
      <c r="J30" s="25" t="s">
        <v>28</v>
      </c>
      <c r="K30" s="6" t="s">
        <v>30</v>
      </c>
      <c r="L30" s="14"/>
    </row>
    <row r="31" spans="1:13" ht="17.399999999999999" x14ac:dyDescent="0.3">
      <c r="A31" s="24" t="s">
        <v>38</v>
      </c>
      <c r="B31" s="23">
        <v>980</v>
      </c>
      <c r="D31" s="6" t="s">
        <v>29</v>
      </c>
      <c r="E31" s="6" t="s">
        <v>30</v>
      </c>
      <c r="F31" s="14">
        <f>B6+B18</f>
        <v>420</v>
      </c>
      <c r="J31" s="6" t="s">
        <v>29</v>
      </c>
      <c r="K31" s="6" t="s">
        <v>30</v>
      </c>
      <c r="L31" s="14">
        <f>B36+B31</f>
        <v>1230</v>
      </c>
    </row>
    <row r="32" spans="1:13" ht="17.399999999999999" x14ac:dyDescent="0.3">
      <c r="A32" s="24" t="s">
        <v>48</v>
      </c>
      <c r="B32" s="23">
        <v>1600</v>
      </c>
      <c r="D32" s="6" t="s">
        <v>31</v>
      </c>
      <c r="E32" s="6"/>
      <c r="F32" s="14">
        <f>B9-B8</f>
        <v>-100</v>
      </c>
      <c r="J32" s="6" t="s">
        <v>31</v>
      </c>
      <c r="K32" s="6"/>
      <c r="L32" s="14">
        <f>B22-B30</f>
        <v>180</v>
      </c>
    </row>
    <row r="33" spans="1:12" ht="17.399999999999999" x14ac:dyDescent="0.3">
      <c r="A33" s="24" t="s">
        <v>34</v>
      </c>
      <c r="B33" s="23">
        <v>159</v>
      </c>
      <c r="D33" s="6"/>
      <c r="E33" s="6"/>
      <c r="F33" s="14"/>
      <c r="J33" s="6"/>
      <c r="K33" s="6"/>
      <c r="L33" s="26"/>
    </row>
    <row r="34" spans="1:12" ht="17.399999999999999" x14ac:dyDescent="0.3">
      <c r="A34" s="24" t="s">
        <v>37</v>
      </c>
      <c r="B34" s="23">
        <v>205.2</v>
      </c>
      <c r="D34" s="6" t="s">
        <v>32</v>
      </c>
      <c r="E34" s="6"/>
      <c r="F34" s="14"/>
      <c r="J34" s="6" t="s">
        <v>32</v>
      </c>
      <c r="K34" s="6"/>
      <c r="L34" s="14"/>
    </row>
    <row r="35" spans="1:12" ht="15" customHeight="1" x14ac:dyDescent="0.25">
      <c r="A35" s="24" t="s">
        <v>47</v>
      </c>
      <c r="B35" s="23">
        <v>640</v>
      </c>
      <c r="D35" s="6" t="s">
        <v>33</v>
      </c>
      <c r="E35" s="6"/>
      <c r="J35" s="6" t="s">
        <v>33</v>
      </c>
      <c r="K35" s="6"/>
    </row>
    <row r="36" spans="1:12" ht="15" customHeight="1" x14ac:dyDescent="0.25">
      <c r="A36" s="24" t="s">
        <v>54</v>
      </c>
      <c r="B36" s="23">
        <v>250</v>
      </c>
    </row>
    <row r="38" spans="1:12" ht="15" customHeight="1" x14ac:dyDescent="0.35">
      <c r="A38" s="24" t="s">
        <v>55</v>
      </c>
      <c r="B38" s="23">
        <v>360</v>
      </c>
      <c r="D38" s="3" t="s">
        <v>0</v>
      </c>
      <c r="F38" s="15"/>
    </row>
    <row r="39" spans="1:12" ht="15" customHeight="1" x14ac:dyDescent="0.35">
      <c r="A39" s="24" t="s">
        <v>42</v>
      </c>
      <c r="B39" s="23">
        <v>21</v>
      </c>
      <c r="D39" s="1" t="s">
        <v>1</v>
      </c>
      <c r="E39" s="1" t="s">
        <v>2</v>
      </c>
      <c r="F39" s="15">
        <f>B42</f>
        <v>3300</v>
      </c>
    </row>
    <row r="40" spans="1:12" ht="15" customHeight="1" x14ac:dyDescent="0.35">
      <c r="A40" s="24" t="s">
        <v>39</v>
      </c>
      <c r="B40" s="23">
        <v>206.9</v>
      </c>
      <c r="D40" s="1" t="s">
        <v>3</v>
      </c>
      <c r="E40" s="1" t="s">
        <v>4</v>
      </c>
      <c r="F40" s="19">
        <f>SUM(F62,F63,F64,F65,F66)</f>
        <v>1231</v>
      </c>
      <c r="G40" s="1" t="s">
        <v>5</v>
      </c>
    </row>
    <row r="41" spans="1:12" ht="15" customHeight="1" x14ac:dyDescent="0.35">
      <c r="A41" s="24" t="s">
        <v>36</v>
      </c>
      <c r="B41" s="23">
        <v>363</v>
      </c>
      <c r="D41" s="3" t="s">
        <v>6</v>
      </c>
      <c r="E41" s="3" t="s">
        <v>2</v>
      </c>
      <c r="F41" s="15">
        <f>F39-F40</f>
        <v>2069</v>
      </c>
      <c r="G41" s="1" t="s">
        <v>7</v>
      </c>
    </row>
    <row r="42" spans="1:12" ht="15" customHeight="1" x14ac:dyDescent="0.35">
      <c r="A42" s="24" t="s">
        <v>1</v>
      </c>
      <c r="B42" s="23">
        <v>3300</v>
      </c>
      <c r="D42" s="4"/>
      <c r="E42" s="4"/>
      <c r="F42" s="16"/>
      <c r="G42" s="4"/>
    </row>
    <row r="43" spans="1:12" ht="15" customHeight="1" x14ac:dyDescent="0.3">
      <c r="A43" s="24" t="s">
        <v>47</v>
      </c>
      <c r="B43" s="23">
        <v>990</v>
      </c>
      <c r="D43" s="1" t="s">
        <v>8</v>
      </c>
      <c r="E43" s="27" t="s">
        <v>4</v>
      </c>
      <c r="F43" s="18">
        <f>B40+B45</f>
        <v>393.11</v>
      </c>
    </row>
    <row r="44" spans="1:12" ht="15" customHeight="1" x14ac:dyDescent="0.35">
      <c r="A44" s="24" t="s">
        <v>48</v>
      </c>
      <c r="B44" s="23">
        <v>1050</v>
      </c>
      <c r="D44" s="1" t="s">
        <v>9</v>
      </c>
      <c r="E44" s="1" t="s">
        <v>4</v>
      </c>
      <c r="F44" s="29">
        <f>B46+B48</f>
        <v>351.73</v>
      </c>
    </row>
    <row r="45" spans="1:12" ht="15" customHeight="1" x14ac:dyDescent="0.3">
      <c r="A45" s="24" t="s">
        <v>53</v>
      </c>
      <c r="B45" s="23">
        <v>186.21</v>
      </c>
      <c r="D45" s="1" t="s">
        <v>10</v>
      </c>
      <c r="E45" s="1" t="s">
        <v>2</v>
      </c>
      <c r="F45" s="14"/>
    </row>
    <row r="46" spans="1:12" ht="15" customHeight="1" x14ac:dyDescent="0.3">
      <c r="A46" s="24" t="s">
        <v>56</v>
      </c>
      <c r="B46" s="23">
        <v>186.21</v>
      </c>
      <c r="D46" s="1" t="s">
        <v>11</v>
      </c>
      <c r="E46" s="1" t="s">
        <v>4</v>
      </c>
      <c r="F46" s="20"/>
    </row>
    <row r="47" spans="1:12" ht="15" customHeight="1" x14ac:dyDescent="0.35">
      <c r="A47" s="24" t="s">
        <v>40</v>
      </c>
      <c r="B47" s="23">
        <v>400</v>
      </c>
      <c r="D47" s="3" t="s">
        <v>12</v>
      </c>
      <c r="E47" s="3" t="s">
        <v>2</v>
      </c>
      <c r="F47" s="28">
        <f>F41-F43-F44+F45-F46</f>
        <v>1324.1599999999999</v>
      </c>
      <c r="G47" s="1" t="s">
        <v>13</v>
      </c>
    </row>
    <row r="48" spans="1:12" ht="15" customHeight="1" x14ac:dyDescent="0.35">
      <c r="A48" s="24" t="s">
        <v>37</v>
      </c>
      <c r="B48" s="23">
        <v>165.52</v>
      </c>
      <c r="D48" s="4"/>
      <c r="E48" s="4"/>
      <c r="F48" s="16"/>
      <c r="G48" s="4"/>
    </row>
    <row r="49" spans="1:7" ht="15" customHeight="1" x14ac:dyDescent="0.35">
      <c r="A49" s="24" t="s">
        <v>44</v>
      </c>
      <c r="B49" s="23">
        <v>66</v>
      </c>
      <c r="D49" s="1" t="s">
        <v>14</v>
      </c>
      <c r="E49" s="1" t="s">
        <v>2</v>
      </c>
      <c r="F49" s="15">
        <f>B43</f>
        <v>990</v>
      </c>
    </row>
    <row r="50" spans="1:7" ht="15" customHeight="1" x14ac:dyDescent="0.35">
      <c r="A50" s="24" t="s">
        <v>57</v>
      </c>
      <c r="B50" s="23">
        <v>220</v>
      </c>
      <c r="D50" s="1" t="s">
        <v>15</v>
      </c>
      <c r="E50" s="1" t="s">
        <v>4</v>
      </c>
      <c r="F50" s="19">
        <f>B52</f>
        <v>393.11</v>
      </c>
    </row>
    <row r="51" spans="1:7" ht="15" customHeight="1" x14ac:dyDescent="0.35">
      <c r="A51" s="24" t="s">
        <v>41</v>
      </c>
      <c r="B51" s="23">
        <v>490</v>
      </c>
      <c r="D51" s="3" t="s">
        <v>16</v>
      </c>
      <c r="E51" s="3" t="s">
        <v>2</v>
      </c>
      <c r="F51" s="21">
        <f>F47+F49-F50</f>
        <v>1921.0499999999997</v>
      </c>
      <c r="G51" s="1" t="s">
        <v>17</v>
      </c>
    </row>
    <row r="52" spans="1:7" ht="15" customHeight="1" x14ac:dyDescent="0.35">
      <c r="A52" s="24" t="s">
        <v>43</v>
      </c>
      <c r="B52" s="23">
        <v>393.11</v>
      </c>
      <c r="D52" s="1" t="s">
        <v>19</v>
      </c>
      <c r="E52" s="1" t="s">
        <v>4</v>
      </c>
      <c r="F52" s="19">
        <f>F51*B39/100</f>
        <v>403.42049999999995</v>
      </c>
    </row>
    <row r="53" spans="1:7" ht="15" customHeight="1" x14ac:dyDescent="0.35">
      <c r="A53" s="24" t="s">
        <v>58</v>
      </c>
      <c r="B53" s="23">
        <v>132</v>
      </c>
      <c r="D53" s="11" t="s">
        <v>20</v>
      </c>
      <c r="E53" s="3" t="s">
        <v>2</v>
      </c>
      <c r="F53" s="28">
        <f>F51-F52</f>
        <v>1517.6294999999998</v>
      </c>
    </row>
    <row r="54" spans="1:7" ht="15" customHeight="1" x14ac:dyDescent="0.35">
      <c r="D54" s="5" t="s">
        <v>21</v>
      </c>
      <c r="E54" s="1" t="s">
        <v>4</v>
      </c>
      <c r="F54" s="19"/>
    </row>
    <row r="55" spans="1:7" ht="15" customHeight="1" x14ac:dyDescent="0.35">
      <c r="D55" s="4"/>
      <c r="E55" s="4"/>
      <c r="F55" s="16"/>
      <c r="G55" s="4"/>
    </row>
    <row r="56" spans="1:7" ht="15" customHeight="1" x14ac:dyDescent="0.35">
      <c r="D56" s="3" t="s">
        <v>22</v>
      </c>
      <c r="E56" s="3" t="s">
        <v>2</v>
      </c>
      <c r="F56" s="22">
        <f>F53-F54</f>
        <v>1517.6294999999998</v>
      </c>
      <c r="G56" s="12" t="s">
        <v>50</v>
      </c>
    </row>
    <row r="57" spans="1:7" ht="15" customHeight="1" x14ac:dyDescent="0.35">
      <c r="D57" s="3" t="s">
        <v>23</v>
      </c>
      <c r="E57" s="3" t="s">
        <v>2</v>
      </c>
      <c r="F57" s="15">
        <f>F56/B44</f>
        <v>1.4453614285714285</v>
      </c>
      <c r="G57" s="1" t="s">
        <v>24</v>
      </c>
    </row>
    <row r="58" spans="1:7" ht="15" customHeight="1" x14ac:dyDescent="0.3">
      <c r="F58" s="14"/>
    </row>
    <row r="59" spans="1:7" ht="15" customHeight="1" x14ac:dyDescent="0.3">
      <c r="F59" s="14"/>
    </row>
    <row r="60" spans="1:7" ht="15" customHeight="1" x14ac:dyDescent="0.3">
      <c r="D60" s="6"/>
      <c r="E60" s="6"/>
      <c r="F60" s="14"/>
    </row>
    <row r="61" spans="1:7" ht="15" customHeight="1" x14ac:dyDescent="0.35">
      <c r="D61" s="6" t="s">
        <v>25</v>
      </c>
      <c r="E61" s="6"/>
      <c r="F61" s="15"/>
    </row>
    <row r="62" spans="1:7" ht="15" customHeight="1" x14ac:dyDescent="0.3">
      <c r="D62" s="6" t="s">
        <v>26</v>
      </c>
      <c r="E62" s="6" t="s">
        <v>30</v>
      </c>
      <c r="F62" s="14">
        <f>B41</f>
        <v>363</v>
      </c>
    </row>
    <row r="63" spans="1:7" ht="15" customHeight="1" x14ac:dyDescent="0.3">
      <c r="D63" s="6" t="s">
        <v>27</v>
      </c>
      <c r="E63" s="6" t="s">
        <v>30</v>
      </c>
      <c r="F63" s="14">
        <f>B49+B53</f>
        <v>198</v>
      </c>
    </row>
    <row r="64" spans="1:7" ht="15" customHeight="1" x14ac:dyDescent="0.3">
      <c r="D64" s="25" t="s">
        <v>28</v>
      </c>
      <c r="E64" s="6" t="s">
        <v>30</v>
      </c>
      <c r="F64" s="26">
        <f>B38</f>
        <v>360</v>
      </c>
    </row>
    <row r="65" spans="1:7" ht="15" customHeight="1" x14ac:dyDescent="0.3">
      <c r="D65" s="6" t="s">
        <v>29</v>
      </c>
      <c r="E65" s="6" t="s">
        <v>30</v>
      </c>
      <c r="F65" s="14">
        <f>B50</f>
        <v>220</v>
      </c>
    </row>
    <row r="66" spans="1:7" ht="15" customHeight="1" x14ac:dyDescent="0.3">
      <c r="D66" s="6" t="s">
        <v>31</v>
      </c>
      <c r="E66" s="6"/>
      <c r="F66" s="14">
        <f>B51-B47</f>
        <v>90</v>
      </c>
    </row>
    <row r="67" spans="1:7" ht="15" customHeight="1" x14ac:dyDescent="0.3">
      <c r="D67" s="6"/>
      <c r="E67" s="6"/>
      <c r="F67" s="26"/>
    </row>
    <row r="68" spans="1:7" ht="15" customHeight="1" x14ac:dyDescent="0.3">
      <c r="D68" s="6" t="s">
        <v>32</v>
      </c>
      <c r="E68" s="6"/>
      <c r="F68" s="14"/>
    </row>
    <row r="69" spans="1:7" ht="15" customHeight="1" x14ac:dyDescent="0.25">
      <c r="D69" s="6" t="s">
        <v>33</v>
      </c>
      <c r="E69" s="6"/>
    </row>
    <row r="72" spans="1:7" ht="15" customHeight="1" x14ac:dyDescent="0.35">
      <c r="A72" s="24" t="s">
        <v>59</v>
      </c>
      <c r="B72" s="23">
        <v>420</v>
      </c>
      <c r="D72" s="3" t="s">
        <v>0</v>
      </c>
      <c r="F72" s="15"/>
    </row>
    <row r="73" spans="1:7" ht="15" customHeight="1" x14ac:dyDescent="0.35">
      <c r="A73" s="24" t="s">
        <v>36</v>
      </c>
      <c r="B73" s="23">
        <v>636</v>
      </c>
      <c r="D73" s="1" t="s">
        <v>1</v>
      </c>
      <c r="E73" s="1" t="s">
        <v>2</v>
      </c>
      <c r="F73" s="15">
        <f>B85</f>
        <v>5300</v>
      </c>
    </row>
    <row r="74" spans="1:7" ht="15" customHeight="1" x14ac:dyDescent="0.35">
      <c r="A74" s="24" t="s">
        <v>46</v>
      </c>
      <c r="B74" s="23">
        <v>183.95</v>
      </c>
      <c r="D74" s="1" t="s">
        <v>3</v>
      </c>
      <c r="E74" s="1" t="s">
        <v>4</v>
      </c>
      <c r="F74" s="19">
        <f>SUM(F96,F97,F98,F99,F100)</f>
        <v>1621</v>
      </c>
      <c r="G74" s="1" t="s">
        <v>5</v>
      </c>
    </row>
    <row r="75" spans="1:7" ht="15" customHeight="1" x14ac:dyDescent="0.35">
      <c r="A75" s="24" t="s">
        <v>34</v>
      </c>
      <c r="B75" s="23">
        <v>53</v>
      </c>
      <c r="D75" s="3" t="s">
        <v>6</v>
      </c>
      <c r="E75" s="3" t="s">
        <v>2</v>
      </c>
      <c r="F75" s="28">
        <f>F73-F74</f>
        <v>3679</v>
      </c>
      <c r="G75" s="1" t="s">
        <v>7</v>
      </c>
    </row>
    <row r="76" spans="1:7" ht="15" customHeight="1" x14ac:dyDescent="0.35">
      <c r="A76" s="24" t="s">
        <v>48</v>
      </c>
      <c r="B76" s="23">
        <v>1420</v>
      </c>
      <c r="D76" s="4"/>
      <c r="E76" s="4"/>
      <c r="F76" s="16"/>
      <c r="G76" s="4"/>
    </row>
    <row r="77" spans="1:7" ht="15" customHeight="1" x14ac:dyDescent="0.3">
      <c r="A77" s="24" t="s">
        <v>38</v>
      </c>
      <c r="B77" s="23">
        <v>480</v>
      </c>
      <c r="D77" s="1" t="s">
        <v>8</v>
      </c>
      <c r="E77" s="27" t="s">
        <v>4</v>
      </c>
      <c r="F77" s="18">
        <f>B83+B78</f>
        <v>662.22</v>
      </c>
    </row>
    <row r="78" spans="1:7" ht="15" customHeight="1" x14ac:dyDescent="0.35">
      <c r="A78" s="24" t="s">
        <v>51</v>
      </c>
      <c r="B78" s="23">
        <v>331.11</v>
      </c>
      <c r="D78" s="1" t="s">
        <v>9</v>
      </c>
      <c r="E78" s="1" t="s">
        <v>4</v>
      </c>
      <c r="F78" s="29">
        <f>B81+B74</f>
        <v>367.9</v>
      </c>
    </row>
    <row r="79" spans="1:7" ht="15" customHeight="1" x14ac:dyDescent="0.3">
      <c r="A79" s="24" t="s">
        <v>54</v>
      </c>
      <c r="B79" s="23">
        <v>210</v>
      </c>
      <c r="D79" s="1" t="s">
        <v>10</v>
      </c>
      <c r="E79" s="1" t="s">
        <v>2</v>
      </c>
      <c r="F79" s="14"/>
    </row>
    <row r="80" spans="1:7" ht="15" customHeight="1" x14ac:dyDescent="0.3">
      <c r="A80" s="24" t="s">
        <v>60</v>
      </c>
      <c r="B80" s="23">
        <v>625.42999999999995</v>
      </c>
      <c r="D80" s="1" t="s">
        <v>11</v>
      </c>
      <c r="E80" s="1" t="s">
        <v>4</v>
      </c>
      <c r="F80" s="20"/>
    </row>
    <row r="81" spans="1:7" ht="15" customHeight="1" x14ac:dyDescent="0.35">
      <c r="A81" s="24" t="s">
        <v>37</v>
      </c>
      <c r="B81" s="23">
        <v>183.95</v>
      </c>
      <c r="D81" s="3" t="s">
        <v>12</v>
      </c>
      <c r="E81" s="3" t="s">
        <v>2</v>
      </c>
      <c r="F81" s="28">
        <f>F75-F77-F78+F79-F80</f>
        <v>2648.8799999999997</v>
      </c>
      <c r="G81" s="1" t="s">
        <v>13</v>
      </c>
    </row>
    <row r="82" spans="1:7" ht="15" customHeight="1" x14ac:dyDescent="0.35">
      <c r="A82" s="24" t="s">
        <v>61</v>
      </c>
      <c r="B82" s="23">
        <v>390</v>
      </c>
      <c r="D82" s="4"/>
      <c r="E82" s="4"/>
      <c r="F82" s="16"/>
      <c r="G82" s="4"/>
    </row>
    <row r="83" spans="1:7" ht="15" customHeight="1" x14ac:dyDescent="0.35">
      <c r="A83" s="24" t="s">
        <v>39</v>
      </c>
      <c r="B83" s="23">
        <v>331.11</v>
      </c>
      <c r="D83" s="1" t="s">
        <v>14</v>
      </c>
      <c r="E83" s="1" t="s">
        <v>2</v>
      </c>
      <c r="F83" s="15">
        <f>B84</f>
        <v>330</v>
      </c>
    </row>
    <row r="84" spans="1:7" ht="15" customHeight="1" x14ac:dyDescent="0.35">
      <c r="A84" s="24" t="s">
        <v>47</v>
      </c>
      <c r="B84" s="23">
        <v>330</v>
      </c>
      <c r="D84" s="1" t="s">
        <v>15</v>
      </c>
      <c r="E84" s="1" t="s">
        <v>4</v>
      </c>
      <c r="F84" s="19">
        <f>B80</f>
        <v>625.42999999999995</v>
      </c>
    </row>
    <row r="85" spans="1:7" ht="15" customHeight="1" x14ac:dyDescent="0.35">
      <c r="A85" s="24" t="s">
        <v>62</v>
      </c>
      <c r="B85" s="23">
        <v>5300</v>
      </c>
      <c r="D85" s="3" t="s">
        <v>16</v>
      </c>
      <c r="E85" s="3" t="s">
        <v>2</v>
      </c>
      <c r="F85" s="21">
        <f>F81+F83-F84</f>
        <v>2353.4499999999998</v>
      </c>
      <c r="G85" s="1" t="s">
        <v>17</v>
      </c>
    </row>
    <row r="86" spans="1:7" ht="15" customHeight="1" x14ac:dyDescent="0.35">
      <c r="A86" s="24" t="s">
        <v>52</v>
      </c>
      <c r="B86" s="23">
        <v>212</v>
      </c>
      <c r="D86" s="1" t="s">
        <v>19</v>
      </c>
      <c r="E86" s="1" t="s">
        <v>4</v>
      </c>
      <c r="F86" s="19">
        <f>F85*B87/100</f>
        <v>588.36249999999995</v>
      </c>
    </row>
    <row r="87" spans="1:7" ht="15" customHeight="1" x14ac:dyDescent="0.35">
      <c r="A87" s="24" t="s">
        <v>42</v>
      </c>
      <c r="B87" s="23">
        <v>25</v>
      </c>
      <c r="D87" s="11" t="s">
        <v>20</v>
      </c>
      <c r="E87" s="3" t="s">
        <v>2</v>
      </c>
      <c r="F87" s="28">
        <f>F85-F86</f>
        <v>1765.0874999999999</v>
      </c>
    </row>
    <row r="88" spans="1:7" ht="15" customHeight="1" x14ac:dyDescent="0.35">
      <c r="D88" s="5" t="s">
        <v>21</v>
      </c>
      <c r="E88" s="1" t="s">
        <v>4</v>
      </c>
      <c r="F88" s="19"/>
    </row>
    <row r="89" spans="1:7" ht="15" customHeight="1" x14ac:dyDescent="0.35">
      <c r="D89" s="4"/>
      <c r="E89" s="4"/>
      <c r="F89" s="16"/>
      <c r="G89" s="4"/>
    </row>
    <row r="90" spans="1:7" ht="15" customHeight="1" x14ac:dyDescent="0.35">
      <c r="D90" s="3" t="s">
        <v>22</v>
      </c>
      <c r="E90" s="3" t="s">
        <v>2</v>
      </c>
      <c r="F90" s="22">
        <f>F87-F88</f>
        <v>1765.0874999999999</v>
      </c>
      <c r="G90" s="12" t="s">
        <v>50</v>
      </c>
    </row>
    <row r="91" spans="1:7" ht="15" customHeight="1" x14ac:dyDescent="0.35">
      <c r="D91" s="3" t="s">
        <v>23</v>
      </c>
      <c r="E91" s="3" t="s">
        <v>2</v>
      </c>
      <c r="F91" s="15">
        <f>F90/B76</f>
        <v>1.2430193661971829</v>
      </c>
      <c r="G91" s="1" t="s">
        <v>24</v>
      </c>
    </row>
    <row r="92" spans="1:7" ht="15" customHeight="1" x14ac:dyDescent="0.3">
      <c r="F92" s="14"/>
    </row>
    <row r="93" spans="1:7" ht="15" customHeight="1" x14ac:dyDescent="0.3">
      <c r="F93" s="14"/>
    </row>
    <row r="94" spans="1:7" ht="15" customHeight="1" x14ac:dyDescent="0.3">
      <c r="D94" s="6"/>
      <c r="E94" s="6"/>
      <c r="F94" s="14"/>
    </row>
    <row r="95" spans="1:7" ht="15" customHeight="1" x14ac:dyDescent="0.35">
      <c r="D95" s="6" t="s">
        <v>25</v>
      </c>
      <c r="E95" s="6"/>
      <c r="F95" s="15"/>
    </row>
    <row r="96" spans="1:7" ht="15" customHeight="1" x14ac:dyDescent="0.3">
      <c r="D96" s="6" t="s">
        <v>26</v>
      </c>
      <c r="E96" s="6" t="s">
        <v>30</v>
      </c>
      <c r="F96" s="14">
        <f>B73</f>
        <v>636</v>
      </c>
    </row>
    <row r="97" spans="4:6" ht="15" customHeight="1" x14ac:dyDescent="0.3">
      <c r="D97" s="6" t="s">
        <v>27</v>
      </c>
      <c r="E97" s="6" t="s">
        <v>30</v>
      </c>
      <c r="F97" s="14">
        <f>B86+B75</f>
        <v>265</v>
      </c>
    </row>
    <row r="98" spans="4:6" ht="15" customHeight="1" x14ac:dyDescent="0.3">
      <c r="D98" s="25" t="s">
        <v>28</v>
      </c>
      <c r="E98" s="6" t="s">
        <v>30</v>
      </c>
      <c r="F98" s="26">
        <f>B77</f>
        <v>480</v>
      </c>
    </row>
    <row r="99" spans="4:6" ht="15" customHeight="1" x14ac:dyDescent="0.3">
      <c r="D99" s="6" t="s">
        <v>29</v>
      </c>
      <c r="E99" s="6" t="s">
        <v>30</v>
      </c>
      <c r="F99" s="14">
        <f>B79</f>
        <v>210</v>
      </c>
    </row>
    <row r="100" spans="4:6" ht="15" customHeight="1" x14ac:dyDescent="0.3">
      <c r="D100" s="6" t="s">
        <v>31</v>
      </c>
      <c r="E100" s="6"/>
      <c r="F100" s="14">
        <f>B72-B82</f>
        <v>30</v>
      </c>
    </row>
    <row r="101" spans="4:6" ht="15" customHeight="1" x14ac:dyDescent="0.3">
      <c r="D101" s="6"/>
      <c r="E101" s="6"/>
      <c r="F101" s="26"/>
    </row>
    <row r="102" spans="4:6" ht="15" customHeight="1" x14ac:dyDescent="0.3">
      <c r="D102" s="6" t="s">
        <v>32</v>
      </c>
      <c r="E102" s="6"/>
      <c r="F102" s="14"/>
    </row>
    <row r="103" spans="4:6" ht="15" customHeight="1" x14ac:dyDescent="0.25">
      <c r="D103" s="6" t="s">
        <v>33</v>
      </c>
      <c r="E103" s="6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Рахунок прибутків та витрат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2020-12-18T08:00:54Z</dcterms:modified>
</cp:coreProperties>
</file>