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3373df95c536d2d/Excel.Gethub/"/>
    </mc:Choice>
  </mc:AlternateContent>
  <xr:revisionPtr revIDLastSave="0" documentId="8_{138661EB-70E0-42A2-A018-94FBBBCDCED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definedNames>
    <definedName name="_xlnm._FilterDatabase" localSheetId="0" hidden="1">Sheet1!$A$1:$G$201</definedName>
    <definedName name="_xlchart.v2.0" hidden="1">Sheet1!$L$62:$L$65</definedName>
    <definedName name="_xlchart.v2.1" hidden="1">Sheet1!$M$61</definedName>
    <definedName name="_xlchart.v2.10" hidden="1">Sheet1!$K$61</definedName>
    <definedName name="_xlchart.v2.11" hidden="1">Sheet1!$K$62:$K$65</definedName>
    <definedName name="_xlchart.v2.12" hidden="1">Sheet1!$L$61</definedName>
    <definedName name="_xlchart.v2.13" hidden="1">Sheet1!$L$62:$L$65</definedName>
    <definedName name="_xlchart.v2.2" hidden="1">Sheet1!$M$62:$M$65</definedName>
    <definedName name="_xlchart.v2.3" hidden="1">Sheet1!$N$61</definedName>
    <definedName name="_xlchart.v2.4" hidden="1">Sheet1!$N$62:$N$65</definedName>
    <definedName name="_xlchart.v2.5" hidden="1">Sheet1!$O$61</definedName>
    <definedName name="_xlchart.v2.6" hidden="1">Sheet1!$O$62:$O$65</definedName>
    <definedName name="_xlchart.v2.7" hidden="1">Sheet1!$I$62:$I$65</definedName>
    <definedName name="_xlchart.v2.8" hidden="1">Sheet1!$J$61</definedName>
    <definedName name="_xlchart.v2.9" hidden="1">Sheet1!$J$62:$J$65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5" i="1" l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44" i="1"/>
  <c r="T37" i="1"/>
  <c r="S44" i="1" a="1"/>
  <c r="S44" i="1" s="1"/>
  <c r="T40" i="1"/>
  <c r="T38" i="1"/>
  <c r="T39" i="1"/>
  <c r="T30" i="1"/>
  <c r="S37" i="1" a="1"/>
  <c r="S37" i="1" s="1"/>
  <c r="T31" i="1"/>
  <c r="T32" i="1"/>
  <c r="T33" i="1"/>
  <c r="T25" i="1"/>
  <c r="S30" i="1" a="1"/>
  <c r="S30" i="1" s="1"/>
  <c r="T26" i="1"/>
  <c r="S25" i="1" a="1"/>
  <c r="S25" i="1" s="1"/>
  <c r="U19" i="1"/>
  <c r="U18" i="1"/>
  <c r="U17" i="1"/>
  <c r="U16" i="1"/>
  <c r="U15" i="1"/>
  <c r="U14" i="1"/>
  <c r="U13" i="1"/>
  <c r="U10" i="1"/>
  <c r="U9" i="1"/>
  <c r="U6" i="1"/>
  <c r="U5" i="1"/>
  <c r="U4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" i="1"/>
  <c r="I2" i="1" s="1"/>
  <c r="L43" i="1" a="1"/>
  <c r="L43" i="1" s="1"/>
  <c r="M43" i="1" s="1"/>
  <c r="L24" i="1" a="1"/>
  <c r="L24" i="1" s="1"/>
  <c r="M24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" i="1" a="1"/>
  <c r="E2" i="1" s="1"/>
  <c r="U7" i="1" l="1"/>
  <c r="U8" i="1" s="1"/>
  <c r="L62" i="1" a="1"/>
  <c r="L62" i="1" s="1"/>
  <c r="M62" i="1" s="1"/>
  <c r="M46" i="1"/>
  <c r="M45" i="1"/>
  <c r="M27" i="1"/>
  <c r="M44" i="1"/>
  <c r="M26" i="1"/>
  <c r="M25" i="1"/>
  <c r="L4" i="1" a="1"/>
  <c r="L4" i="1" s="1"/>
  <c r="M4" i="1" s="1"/>
  <c r="M64" i="1" l="1"/>
  <c r="M63" i="1"/>
  <c r="M65" i="1"/>
  <c r="M6" i="1"/>
  <c r="M7" i="1"/>
  <c r="M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<sst xmlns="http://schemas.openxmlformats.org/spreadsheetml/2006/main" count="433" uniqueCount="32">
  <si>
    <t>EmployeeID</t>
  </si>
  <si>
    <t>Salary</t>
  </si>
  <si>
    <t>Age</t>
  </si>
  <si>
    <t>Department</t>
  </si>
  <si>
    <t>Experience</t>
  </si>
  <si>
    <t>Sales</t>
  </si>
  <si>
    <t>Marketing</t>
  </si>
  <si>
    <t>HR</t>
  </si>
  <si>
    <t>Engineering</t>
  </si>
  <si>
    <t>Age Groub</t>
  </si>
  <si>
    <t>Averagre of sallary based on Groub Age</t>
  </si>
  <si>
    <t>Averagre of sallary based on Department</t>
  </si>
  <si>
    <t>Number  of emplyee based on Department</t>
  </si>
  <si>
    <t xml:space="preserve">Number  of emplyee based on Age			</t>
  </si>
  <si>
    <t>Mode</t>
  </si>
  <si>
    <t>Salary - Avg</t>
  </si>
  <si>
    <t>(Salary - Avg)^2</t>
  </si>
  <si>
    <t>Kurtesis</t>
  </si>
  <si>
    <t xml:space="preserve">Variance </t>
  </si>
  <si>
    <t xml:space="preserve">Mean </t>
  </si>
  <si>
    <t xml:space="preserve">Median </t>
  </si>
  <si>
    <t xml:space="preserve">Standard deviatation </t>
  </si>
  <si>
    <t>Sex</t>
  </si>
  <si>
    <t xml:space="preserve">Skewness </t>
  </si>
  <si>
    <t>Descriptive Statistics of salary</t>
  </si>
  <si>
    <t>Descriptive Statistics of Age</t>
  </si>
  <si>
    <t>Descriptive Statistics of % Salary by Sex</t>
  </si>
  <si>
    <t>Female</t>
  </si>
  <si>
    <t>Male</t>
  </si>
  <si>
    <t>Descriptive Statistics of % Salary by Department</t>
  </si>
  <si>
    <t xml:space="preserve">Descriptive Statistics of % Salary by Groub of Age	</t>
  </si>
  <si>
    <t>Descriptive Statistics of % Salary by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</si>
</sst>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04587440708729"/>
          <c:y val="0.20195683453237409"/>
          <c:w val="0.83325061231099329"/>
          <c:h val="0.653017164221378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Sheet1!$L$4:$L$7</c:f>
              <c:strCache>
                <c:ptCount val="4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</c:strCache>
            </c:strRef>
          </c:cat>
          <c:val>
            <c:numRef>
              <c:f>Sheet1!$M$4:$M$7</c:f>
              <c:numCache>
                <c:formatCode>_-[$$-409]* #,##0.00_ ;_-[$$-409]* \-#,##0.00\ ;_-[$$-409]* "-"??_ ;_-@_ </c:formatCode>
                <c:ptCount val="4"/>
                <c:pt idx="0">
                  <c:v>26309.543478260868</c:v>
                </c:pt>
                <c:pt idx="1">
                  <c:v>35813.382352941175</c:v>
                </c:pt>
                <c:pt idx="2">
                  <c:v>45498.145454545454</c:v>
                </c:pt>
                <c:pt idx="3">
                  <c:v>54042.123076923075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B3-8313-4B8E66970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086704"/>
        <c:axId val="17180804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Sheet1!$L$4:$L$7</c15:sqref>
                        </c15:formulaRef>
                      </c:ext>
                    </c:extLst>
                    <c:strCache>
                      <c:ptCount val="4"/>
                      <c:pt idx="0">
                        <c:v>20-29</c:v>
                      </c:pt>
                      <c:pt idx="1">
                        <c:v>30-39</c:v>
                      </c:pt>
                      <c:pt idx="2">
                        <c:v>40-49</c:v>
                      </c:pt>
                      <c:pt idx="3">
                        <c:v>50-59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Sheet1!$N$4:$N$7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029-45B3-8313-4B8E66970256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Sheet1!$L$4:$L$7</c15:sqref>
                        </c15:formulaRef>
                      </c:ext>
                    </c:extLst>
                    <c:strCache>
                      <c:ptCount val="4"/>
                      <c:pt idx="0">
                        <c:v>20-29</c:v>
                      </c:pt>
                      <c:pt idx="1">
                        <c:v>30-39</c:v>
                      </c:pt>
                      <c:pt idx="2">
                        <c:v>40-49</c:v>
                      </c:pt>
                      <c:pt idx="3">
                        <c:v>50-59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Sheet1!$O$4:$O$7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029-45B3-8313-4B8E66970256}"/>
                  </c:ext>
                </c:extLst>
              </c15:ser>
            </c15:filteredBarSeries>
          </c:ext>
        </c:extLst>
      </c:barChart>
      <c:catAx>
        <c:axId val="17180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80464"/>
        <c:crosses val="autoZero"/>
        <c:auto val="1"/>
        <c:lblAlgn val="ctr"/>
        <c:lblOffset val="100"/>
        <c:noMultiLvlLbl val="0"/>
      </c:catAx>
      <c:valAx>
        <c:axId val="17180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8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Sheet1!$L$24:$L$27</c:f>
              <c:strCache>
                <c:ptCount val="4"/>
                <c:pt idx="0">
                  <c:v>Marketing</c:v>
                </c:pt>
                <c:pt idx="1">
                  <c:v>Engineering</c:v>
                </c:pt>
                <c:pt idx="2">
                  <c:v>Sales</c:v>
                </c:pt>
                <c:pt idx="3">
                  <c:v>HR</c:v>
                </c:pt>
              </c:strCache>
            </c:strRef>
          </c:cat>
          <c:val>
            <c:numRef>
              <c:f>Sheet1!$M$24:$M$27</c:f>
              <c:numCache>
                <c:formatCode>_-[$$-409]* #,##0.00_ ;_-[$$-409]* \-#,##0.00\ ;_-[$$-409]* "-"??_ ;_-@_ </c:formatCode>
                <c:ptCount val="4"/>
                <c:pt idx="0">
                  <c:v>39735.981132075474</c:v>
                </c:pt>
                <c:pt idx="1">
                  <c:v>40299.612244897959</c:v>
                </c:pt>
                <c:pt idx="2">
                  <c:v>45827.948717948719</c:v>
                </c:pt>
                <c:pt idx="3">
                  <c:v>43644.949152542373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5-4445-B457-FBD18C5FA1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56131008"/>
        <c:axId val="5561286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Sheet1!$L$24:$L$27</c15:sqref>
                        </c15:formulaRef>
                      </c:ext>
                    </c:extLst>
                    <c:strCache>
                      <c:ptCount val="4"/>
                      <c:pt idx="0">
                        <c:v>Marketing</c:v>
                      </c:pt>
                      <c:pt idx="1">
                        <c:v>Engineering</c:v>
                      </c:pt>
                      <c:pt idx="2">
                        <c:v>Sales</c:v>
                      </c:pt>
                      <c:pt idx="3">
                        <c:v>HR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Sheet1!$N$24:$N$27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A55-4445-B457-FBD18C5FA1C3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Sheet1!$L$24:$L$27</c15:sqref>
                        </c15:formulaRef>
                      </c:ext>
                    </c:extLst>
                    <c:strCache>
                      <c:ptCount val="4"/>
                      <c:pt idx="0">
                        <c:v>Marketing</c:v>
                      </c:pt>
                      <c:pt idx="1">
                        <c:v>Engineering</c:v>
                      </c:pt>
                      <c:pt idx="2">
                        <c:v>Sales</c:v>
                      </c:pt>
                      <c:pt idx="3">
                        <c:v>HR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Sheet1!$O$24:$O$27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A55-4445-B457-FBD18C5FA1C3}"/>
                  </c:ext>
                </c:extLst>
              </c15:ser>
            </c15:filteredBarSeries>
          </c:ext>
        </c:extLst>
      </c:barChart>
      <c:catAx>
        <c:axId val="556131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28608"/>
        <c:crosses val="autoZero"/>
        <c:auto val="1"/>
        <c:lblAlgn val="ctr"/>
        <c:lblOffset val="100"/>
        <c:noMultiLvlLbl val="0"/>
      </c:catAx>
      <c:valAx>
        <c:axId val="5561286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out"/>
        <c:minorTickMark val="none"/>
        <c:tickLblPos val="nextTo"/>
        <c:crossAx val="55613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E4-4866-A985-D26534BED5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E4-4866-A985-D26534BED5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E4-4866-A985-D26534BED5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E4-4866-A985-D26534BED5A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Sheet1!$L$43:$L$46</c:f>
              <c:strCache>
                <c:ptCount val="4"/>
                <c:pt idx="0">
                  <c:v>Marketing</c:v>
                </c:pt>
                <c:pt idx="1">
                  <c:v>Engineering</c:v>
                </c:pt>
                <c:pt idx="2">
                  <c:v>Sales</c:v>
                </c:pt>
                <c:pt idx="3">
                  <c:v>HR</c:v>
                </c:pt>
              </c:strCache>
            </c:strRef>
          </c:cat>
          <c:val>
            <c:numRef>
              <c:f>Sheet1!$M$43:$M$46</c:f>
              <c:numCache>
                <c:formatCode>General</c:formatCode>
                <c:ptCount val="4"/>
                <c:pt idx="0">
                  <c:v>53</c:v>
                </c:pt>
                <c:pt idx="1">
                  <c:v>49</c:v>
                </c:pt>
                <c:pt idx="2">
                  <c:v>39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7-4D2F-A058-E5EA78EA5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CEE4-4866-A985-D26534BED5A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CEE4-4866-A985-D26534BED5A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CEE4-4866-A985-D26534BED5A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CEE4-4866-A985-D26534BED5A5}"/>
                    </c:ext>
                  </c:extLst>
                </c:dPt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Sheet1!$L$43:$L$46</c15:sqref>
                        </c15:formulaRef>
                      </c:ext>
                    </c:extLst>
                    <c:strCache>
                      <c:ptCount val="4"/>
                      <c:pt idx="0">
                        <c:v>Marketing</c:v>
                      </c:pt>
                      <c:pt idx="1">
                        <c:v>Engineering</c:v>
                      </c:pt>
                      <c:pt idx="2">
                        <c:v>Sales</c:v>
                      </c:pt>
                      <c:pt idx="3">
                        <c:v>HR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Sheet1!$N$43:$N$46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3C7-4D2F-A058-E5EA78EA5E21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CEE4-4866-A985-D26534BED5A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CEE4-4866-A985-D26534BED5A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CEE4-4866-A985-D26534BED5A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CEE4-4866-A985-D26534BED5A5}"/>
                    </c:ext>
                  </c:extLst>
                </c:dPt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Sheet1!$L$43:$L$46</c15:sqref>
                        </c15:formulaRef>
                      </c:ext>
                    </c:extLst>
                    <c:strCache>
                      <c:ptCount val="4"/>
                      <c:pt idx="0">
                        <c:v>Marketing</c:v>
                      </c:pt>
                      <c:pt idx="1">
                        <c:v>Engineering</c:v>
                      </c:pt>
                      <c:pt idx="2">
                        <c:v>Sales</c:v>
                      </c:pt>
                      <c:pt idx="3">
                        <c:v>HR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Sheet1!$O$43:$O$46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3C7-4D2F-A058-E5EA78EA5E2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  <cx:data id="2">
      <cx:strDim type="cat">
        <cx:f>_xlchart.v2.0</cx:f>
      </cx:strDim>
      <cx:numDim type="val">
        <cx:f>_xlchart.v2.6</cx:f>
      </cx:numDim>
    </cx:data>
  </cx:chartData>
  <cx:chart>
    <cx:title pos="t" align="ctr" overlay="0"/>
    <cx:plotArea>
      <cx:plotAreaRegion>
        <cx:series layoutId="funnel" uniqueId="{8E311CE1-5CA9-42EE-8204-6433E14FA34B}" formatIdx="0">
          <cx:tx>
            <cx:txData>
              <cx:f>_xlchart.v2.1</cx:f>
              <cx:v/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1375FD50-BEA3-4CEC-932B-33E6C5464BD6}" formatIdx="1">
          <cx:tx>
            <cx:txData>
              <cx:f>_xlchart.v2.3</cx:f>
              <cx:v/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A53D61F2-10E2-447D-843F-D7060E5780B9}" formatIdx="2">
          <cx:tx>
            <cx:txData>
              <cx:f>_xlchart.v2.5</cx:f>
              <cx:v/>
            </cx:txData>
          </cx:tx>
          <cx:dataLabels>
            <cx:visibility seriesName="0" categoryName="0" value="1"/>
          </cx:dataLabels>
          <cx:dataId val="2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7</xdr:row>
      <xdr:rowOff>50799</xdr:rowOff>
    </xdr:from>
    <xdr:to>
      <xdr:col>15</xdr:col>
      <xdr:colOff>387350</xdr:colOff>
      <xdr:row>19</xdr:row>
      <xdr:rowOff>47624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3673EE-AE7B-D36F-E9C6-049B117FE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288925</xdr:colOff>
      <xdr:row>27</xdr:row>
      <xdr:rowOff>53975</xdr:rowOff>
    </xdr:from>
    <xdr:to>
      <xdr:col>15</xdr:col>
      <xdr:colOff>438150</xdr:colOff>
      <xdr:row>39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FB4C4D-F2A6-4669-D787-B577330C8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384176</xdr:colOff>
      <xdr:row>46</xdr:row>
      <xdr:rowOff>73025</xdr:rowOff>
    </xdr:from>
    <xdr:to>
      <xdr:col>15</xdr:col>
      <xdr:colOff>514350</xdr:colOff>
      <xdr:row>58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5BE337-1460-6D72-5E55-9ED394160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375047</xdr:colOff>
      <xdr:row>65</xdr:row>
      <xdr:rowOff>92869</xdr:rowOff>
    </xdr:from>
    <xdr:to>
      <xdr:col>15</xdr:col>
      <xdr:colOff>497681</xdr:colOff>
      <xdr:row>77</xdr:row>
      <xdr:rowOff>60722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C7FD81D-BD34-1347-2D3F-A6D23BC43D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8972" y="12475369"/>
              <a:ext cx="3532584" cy="22538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zoomScaleNormal="100" workbookViewId="0">
      <selection activeCell="R6" sqref="R6"/>
    </sheetView>
  </sheetViews>
  <sheetFormatPr defaultColWidth="10.140625" defaultRowHeight="15" x14ac:dyDescent="0.25"/>
  <cols>
    <col min="1" max="1" width="11.7109375" bestFit="1" customWidth="1"/>
    <col min="2" max="2" width="11.7109375" customWidth="1"/>
    <col min="3" max="3" width="6.28515625" bestFit="1" customWidth="1"/>
    <col min="4" max="4" width="4.42578125" bestFit="1" customWidth="1"/>
    <col min="5" max="5" width="10.5703125" customWidth="1"/>
    <col min="6" max="6" width="11.7109375" bestFit="1" customWidth="1"/>
    <col min="7" max="7" width="10.85546875" bestFit="1" customWidth="1"/>
    <col min="8" max="8" width="11.140625" hidden="1" customWidth="1"/>
    <col min="9" max="9" width="14.7109375" hidden="1" customWidth="1"/>
    <col min="10" max="10" width="11.140625" customWidth="1"/>
    <col min="12" max="12" width="10.5703125" customWidth="1"/>
    <col min="19" max="19" width="11.85546875" customWidth="1"/>
    <col min="20" max="20" width="17" customWidth="1"/>
    <col min="21" max="21" width="15.28515625" customWidth="1"/>
  </cols>
  <sheetData>
    <row r="1" spans="1:22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15</v>
      </c>
      <c r="I1" s="1" t="s">
        <v>16</v>
      </c>
      <c r="J1" s="8"/>
    </row>
    <row r="2" spans="1:22" x14ac:dyDescent="0.25">
      <c r="A2">
        <v>26</v>
      </c>
      <c r="B2" t="s">
        <v>28</v>
      </c>
      <c r="C2">
        <v>28769</v>
      </c>
      <c r="D2">
        <v>22</v>
      </c>
      <c r="E2" t="str" cm="1">
        <f t="array" ref="E2">_xlfn.IFS(AND(D2&gt;=20, D2&lt;30), "20-29",AND(D2&gt;=30, D2&lt;40),"30-39", AND(D2&gt;=40, D2&lt;50), "40-49",AND(D2&gt;=50, D2&lt;60),"50-59")</f>
        <v>20-29</v>
      </c>
      <c r="F2" t="s">
        <v>6</v>
      </c>
      <c r="G2">
        <v>0</v>
      </c>
      <c r="H2">
        <f>C2-AVERAGE(C2:C201)</f>
        <v>-13446.150000000001</v>
      </c>
      <c r="I2">
        <f>H2*H2</f>
        <v>180798949.82250005</v>
      </c>
    </row>
    <row r="3" spans="1:22" x14ac:dyDescent="0.25">
      <c r="A3">
        <v>61</v>
      </c>
      <c r="B3" t="s">
        <v>27</v>
      </c>
      <c r="C3">
        <v>30870</v>
      </c>
      <c r="D3">
        <v>22</v>
      </c>
      <c r="E3" t="str" cm="1">
        <f t="array" ref="E3">_xlfn.IFS(AND(D3&gt;=20, D3&lt;30), "20-29",AND(D3&gt;=30, D3&lt;40),"30-39", AND(D3&gt;=40, D3&lt;50), "40-49",AND(D3&gt;=50, D3&lt;60),"50-59")</f>
        <v>20-29</v>
      </c>
      <c r="F3" t="s">
        <v>8</v>
      </c>
      <c r="G3">
        <v>0</v>
      </c>
      <c r="H3">
        <f>C3-AVERAGE(C3:C202)</f>
        <v>-11412.718592964826</v>
      </c>
      <c r="I3">
        <f t="shared" ref="I3:I66" si="0">H3*H3</f>
        <v>130250145.68220504</v>
      </c>
      <c r="L3" s="6" t="s">
        <v>10</v>
      </c>
      <c r="M3" s="6"/>
      <c r="N3" s="6"/>
      <c r="O3" s="6"/>
      <c r="S3" s="6" t="s">
        <v>24</v>
      </c>
      <c r="T3" s="6"/>
      <c r="U3" s="6"/>
      <c r="V3" s="6"/>
    </row>
    <row r="4" spans="1:22" x14ac:dyDescent="0.25">
      <c r="A4">
        <v>73</v>
      </c>
      <c r="B4" t="s">
        <v>28</v>
      </c>
      <c r="C4">
        <v>10021</v>
      </c>
      <c r="D4">
        <v>22</v>
      </c>
      <c r="E4" t="str" cm="1">
        <f t="array" ref="E4">_xlfn.IFS(AND(D4&gt;=20, D4&lt;30), "20-29",AND(D4&gt;=30, D4&lt;40),"30-39", AND(D4&gt;=40, D4&lt;50), "40-49",AND(D4&gt;=50, D4&lt;60),"50-59")</f>
        <v>20-29</v>
      </c>
      <c r="F4" t="s">
        <v>8</v>
      </c>
      <c r="G4">
        <v>0</v>
      </c>
      <c r="H4">
        <f>C4-AVERAGE(C4:C203)</f>
        <v>-32319.358585858587</v>
      </c>
      <c r="I4">
        <f t="shared" si="0"/>
        <v>1044540939.4013112</v>
      </c>
      <c r="L4" t="str" cm="1">
        <f t="array" ref="L4:L7">_xlfn.UNIQUE(E2:E201)</f>
        <v>20-29</v>
      </c>
      <c r="M4" s="4">
        <f>AVERAGEIF(E2:E201,L4,C2:C201)</f>
        <v>26309.543478260868</v>
      </c>
      <c r="N4" s="4"/>
      <c r="O4" s="4"/>
      <c r="S4" s="3" t="s">
        <v>19</v>
      </c>
      <c r="T4" s="3"/>
      <c r="U4" s="2">
        <f>AVERAGE(C2:C201)</f>
        <v>42215.15</v>
      </c>
    </row>
    <row r="5" spans="1:22" x14ac:dyDescent="0.25">
      <c r="A5">
        <v>174</v>
      </c>
      <c r="B5" t="s">
        <v>28</v>
      </c>
      <c r="C5">
        <v>30020</v>
      </c>
      <c r="D5">
        <v>22</v>
      </c>
      <c r="E5" t="str" cm="1">
        <f t="array" ref="E5">_xlfn.IFS(AND(D5&gt;=20, D5&lt;30), "20-29",AND(D5&gt;=30, D5&lt;40),"30-39", AND(D5&gt;=40, D5&lt;50), "40-49",AND(D5&gt;=50, D5&lt;60),"50-59")</f>
        <v>20-29</v>
      </c>
      <c r="F5" t="s">
        <v>5</v>
      </c>
      <c r="G5">
        <v>0</v>
      </c>
      <c r="H5">
        <f>C5-AVERAGE(C5:C204)</f>
        <v>-12484.416243654821</v>
      </c>
      <c r="I5">
        <f t="shared" si="0"/>
        <v>155860648.94483235</v>
      </c>
      <c r="L5" t="str">
        <v>30-39</v>
      </c>
      <c r="M5" s="4">
        <f>AVERAGEIF(E3:E202,L5,C3:C202)</f>
        <v>35813.382352941175</v>
      </c>
      <c r="N5" s="4"/>
      <c r="O5" s="4"/>
      <c r="S5" s="3" t="s">
        <v>20</v>
      </c>
      <c r="T5" s="3"/>
      <c r="U5" s="2">
        <f>MEDIAN(C2:C201)</f>
        <v>43370</v>
      </c>
    </row>
    <row r="6" spans="1:22" x14ac:dyDescent="0.25">
      <c r="A6">
        <v>15</v>
      </c>
      <c r="B6" t="s">
        <v>27</v>
      </c>
      <c r="C6">
        <v>26023</v>
      </c>
      <c r="D6">
        <v>23</v>
      </c>
      <c r="E6" t="str" cm="1">
        <f t="array" ref="E6">_xlfn.IFS(AND(D6&gt;=20, D6&lt;30), "20-29",AND(D6&gt;=30, D6&lt;40),"30-39", AND(D6&gt;=40, D6&lt;50), "40-49",AND(D6&gt;=50, D6&lt;60),"50-59")</f>
        <v>20-29</v>
      </c>
      <c r="F6" t="s">
        <v>6</v>
      </c>
      <c r="G6">
        <v>1</v>
      </c>
      <c r="H6">
        <f>C6-AVERAGE(C6:C205)</f>
        <v>-16545.112244897959</v>
      </c>
      <c r="I6">
        <f t="shared" si="0"/>
        <v>273740739.19627237</v>
      </c>
      <c r="L6" t="str">
        <v>40-49</v>
      </c>
      <c r="M6" s="4">
        <f>AVERAGEIF(E4:E203,L6,C4:C203)</f>
        <v>45498.145454545454</v>
      </c>
      <c r="N6" s="4"/>
      <c r="O6" s="4"/>
      <c r="S6" s="3" t="s">
        <v>14</v>
      </c>
      <c r="T6" s="3"/>
      <c r="U6" s="2" t="str">
        <f>_xlfn.IFNA(_xlfn.MODE.SNGL(C2:C201),"No value")</f>
        <v>No value</v>
      </c>
    </row>
    <row r="7" spans="1:22" x14ac:dyDescent="0.25">
      <c r="A7">
        <v>19</v>
      </c>
      <c r="B7" t="s">
        <v>28</v>
      </c>
      <c r="C7">
        <v>33333</v>
      </c>
      <c r="D7">
        <v>23</v>
      </c>
      <c r="E7" t="str" cm="1">
        <f t="array" ref="E7">_xlfn.IFS(AND(D7&gt;=20, D7&lt;30), "20-29",AND(D7&gt;=30, D7&lt;40),"30-39", AND(D7&gt;=40, D7&lt;50), "40-49",AND(D7&gt;=50, D7&lt;60),"50-59")</f>
        <v>20-29</v>
      </c>
      <c r="F7" t="s">
        <v>7</v>
      </c>
      <c r="G7">
        <v>1</v>
      </c>
      <c r="H7">
        <f>C7-AVERAGE(C7:C206)</f>
        <v>-9319.958974358975</v>
      </c>
      <c r="I7">
        <f t="shared" si="0"/>
        <v>86861635.283734396</v>
      </c>
      <c r="L7" t="str">
        <v>50-59</v>
      </c>
      <c r="M7" s="4">
        <f>AVERAGEIF(E5:E204,L7,C5:C204)</f>
        <v>54042.123076923075</v>
      </c>
      <c r="N7" s="4"/>
      <c r="O7" s="4"/>
      <c r="S7" s="3" t="s">
        <v>18</v>
      </c>
      <c r="T7" s="3"/>
      <c r="U7" s="2">
        <f>SUM(I2:I201)/COUNT(I2:I201)</f>
        <v>175808030.11008972</v>
      </c>
    </row>
    <row r="8" spans="1:22" x14ac:dyDescent="0.25">
      <c r="A8">
        <v>20</v>
      </c>
      <c r="B8" t="s">
        <v>28</v>
      </c>
      <c r="C8">
        <v>12433</v>
      </c>
      <c r="D8">
        <v>23</v>
      </c>
      <c r="E8" t="str" cm="1">
        <f t="array" ref="E8">_xlfn.IFS(AND(D8&gt;=20, D8&lt;30), "20-29",AND(D8&gt;=30, D8&lt;40),"30-39", AND(D8&gt;=40, D8&lt;50), "40-49",AND(D8&gt;=50, D8&lt;60),"50-59")</f>
        <v>20-29</v>
      </c>
      <c r="F8" t="s">
        <v>8</v>
      </c>
      <c r="G8">
        <v>1</v>
      </c>
      <c r="H8">
        <f>C8-AVERAGE(C8:C207)</f>
        <v>-30268</v>
      </c>
      <c r="I8">
        <f t="shared" si="0"/>
        <v>916151824</v>
      </c>
      <c r="S8" s="3" t="s">
        <v>21</v>
      </c>
      <c r="T8" s="3"/>
      <c r="U8" s="2">
        <f>SQRT(U7)</f>
        <v>13259.26204998188</v>
      </c>
    </row>
    <row r="9" spans="1:22" x14ac:dyDescent="0.25">
      <c r="A9">
        <v>28</v>
      </c>
      <c r="B9" t="s">
        <v>27</v>
      </c>
      <c r="C9">
        <v>18666</v>
      </c>
      <c r="D9">
        <v>23</v>
      </c>
      <c r="E9" t="str" cm="1">
        <f t="array" ref="E9">_xlfn.IFS(AND(D9&gt;=20, D9&lt;30), "20-29",AND(D9&gt;=30, D9&lt;40),"30-39", AND(D9&gt;=40, D9&lt;50), "40-49",AND(D9&gt;=50, D9&lt;60),"50-59")</f>
        <v>20-29</v>
      </c>
      <c r="F9" t="s">
        <v>7</v>
      </c>
      <c r="G9">
        <v>1</v>
      </c>
      <c r="H9">
        <f>C9-AVERAGE(C9:C208)</f>
        <v>-24191.829015544041</v>
      </c>
      <c r="I9">
        <f t="shared" si="0"/>
        <v>585244591.11731851</v>
      </c>
      <c r="S9" s="3" t="s">
        <v>23</v>
      </c>
      <c r="T9" s="3"/>
      <c r="U9" s="2">
        <f>SKEW(C2:C201)</f>
        <v>-0.18113204105439681</v>
      </c>
    </row>
    <row r="10" spans="1:22" x14ac:dyDescent="0.25">
      <c r="A10">
        <v>72</v>
      </c>
      <c r="B10" t="s">
        <v>28</v>
      </c>
      <c r="C10">
        <v>29457</v>
      </c>
      <c r="D10">
        <v>23</v>
      </c>
      <c r="E10" t="str" cm="1">
        <f t="array" ref="E10">_xlfn.IFS(AND(D10&gt;=20, D10&lt;30), "20-29",AND(D10&gt;=30, D10&lt;40),"30-39", AND(D10&gt;=40, D10&lt;50), "40-49",AND(D10&gt;=50, D10&lt;60),"50-59")</f>
        <v>20-29</v>
      </c>
      <c r="F10" t="s">
        <v>6</v>
      </c>
      <c r="G10">
        <v>1</v>
      </c>
      <c r="H10">
        <f>C10-AVERAGE(C10:C209)</f>
        <v>-13526.828125</v>
      </c>
      <c r="I10">
        <f t="shared" si="0"/>
        <v>182975079.12329102</v>
      </c>
      <c r="S10" s="3" t="s">
        <v>17</v>
      </c>
      <c r="T10" s="3"/>
      <c r="U10" s="2">
        <f>KURT(C2:C201)</f>
        <v>-0.65039838755729873</v>
      </c>
    </row>
    <row r="11" spans="1:22" x14ac:dyDescent="0.25">
      <c r="A11">
        <v>99</v>
      </c>
      <c r="B11" t="s">
        <v>27</v>
      </c>
      <c r="C11">
        <v>22185</v>
      </c>
      <c r="D11">
        <v>23</v>
      </c>
      <c r="E11" t="str" cm="1">
        <f t="array" ref="E11">_xlfn.IFS(AND(D11&gt;=20, D11&lt;30), "20-29",AND(D11&gt;=30, D11&lt;40),"30-39", AND(D11&gt;=40, D11&lt;50), "40-49",AND(D11&gt;=50, D11&lt;60),"50-59")</f>
        <v>20-29</v>
      </c>
      <c r="F11" t="s">
        <v>7</v>
      </c>
      <c r="G11">
        <v>1</v>
      </c>
      <c r="H11">
        <f>C11-AVERAGE(C11:C210)</f>
        <v>-20869.649214659687</v>
      </c>
      <c r="I11">
        <f t="shared" si="0"/>
        <v>435542258.34294569</v>
      </c>
      <c r="S11" s="3"/>
      <c r="T11" s="3"/>
    </row>
    <row r="12" spans="1:22" x14ac:dyDescent="0.25">
      <c r="A12">
        <v>158</v>
      </c>
      <c r="B12" t="s">
        <v>27</v>
      </c>
      <c r="C12">
        <v>34242</v>
      </c>
      <c r="D12">
        <v>23</v>
      </c>
      <c r="E12" t="str" cm="1">
        <f t="array" ref="E12">_xlfn.IFS(AND(D12&gt;=20, D12&lt;30), "20-29",AND(D12&gt;=30, D12&lt;40),"30-39", AND(D12&gt;=40, D12&lt;50), "40-49",AND(D12&gt;=50, D12&lt;60),"50-59")</f>
        <v>20-29</v>
      </c>
      <c r="F12" t="s">
        <v>8</v>
      </c>
      <c r="G12">
        <v>1</v>
      </c>
      <c r="H12">
        <f>C12-AVERAGE(C12:C211)</f>
        <v>-8922.4894736842107</v>
      </c>
      <c r="I12">
        <f t="shared" si="0"/>
        <v>79610818.408005536</v>
      </c>
      <c r="S12" s="6" t="s">
        <v>25</v>
      </c>
      <c r="T12" s="6"/>
      <c r="U12" s="6"/>
      <c r="V12" s="6"/>
    </row>
    <row r="13" spans="1:22" x14ac:dyDescent="0.25">
      <c r="A13">
        <v>160</v>
      </c>
      <c r="B13" t="s">
        <v>28</v>
      </c>
      <c r="C13">
        <v>27247</v>
      </c>
      <c r="D13">
        <v>23</v>
      </c>
      <c r="E13" t="str" cm="1">
        <f t="array" ref="E13">_xlfn.IFS(AND(D13&gt;=20, D13&lt;30), "20-29",AND(D13&gt;=30, D13&lt;40),"30-39", AND(D13&gt;=40, D13&lt;50), "40-49",AND(D13&gt;=50, D13&lt;60),"50-59")</f>
        <v>20-29</v>
      </c>
      <c r="F13" t="s">
        <v>5</v>
      </c>
      <c r="G13">
        <v>1</v>
      </c>
      <c r="H13">
        <f>C13-AVERAGE(C13:C212)</f>
        <v>-15964.69841269841</v>
      </c>
      <c r="I13">
        <f t="shared" si="0"/>
        <v>254871595.40841514</v>
      </c>
      <c r="S13" s="3" t="s">
        <v>19</v>
      </c>
      <c r="T13" s="3"/>
      <c r="U13">
        <f>AVERAGE(D2:D201)</f>
        <v>41.71</v>
      </c>
    </row>
    <row r="14" spans="1:22" x14ac:dyDescent="0.25">
      <c r="A14">
        <v>183</v>
      </c>
      <c r="B14" t="s">
        <v>28</v>
      </c>
      <c r="C14">
        <v>19789</v>
      </c>
      <c r="D14">
        <v>23</v>
      </c>
      <c r="E14" t="str" cm="1">
        <f t="array" ref="E14">_xlfn.IFS(AND(D14&gt;=20, D14&lt;30), "20-29",AND(D14&gt;=30, D14&lt;40),"30-39", AND(D14&gt;=40, D14&lt;50), "40-49",AND(D14&gt;=50, D14&lt;60),"50-59")</f>
        <v>20-29</v>
      </c>
      <c r="F14" t="s">
        <v>6</v>
      </c>
      <c r="G14">
        <v>1</v>
      </c>
      <c r="H14">
        <f>C14-AVERAGE(C14:C213)</f>
        <v>-23507.617021276594</v>
      </c>
      <c r="I14">
        <f t="shared" si="0"/>
        <v>552608058.01901305</v>
      </c>
      <c r="S14" s="3" t="s">
        <v>20</v>
      </c>
      <c r="T14" s="3"/>
      <c r="U14">
        <f>MEDIAN(D2:D201)</f>
        <v>43</v>
      </c>
    </row>
    <row r="15" spans="1:22" x14ac:dyDescent="0.25">
      <c r="A15">
        <v>2</v>
      </c>
      <c r="B15" t="s">
        <v>27</v>
      </c>
      <c r="C15">
        <v>26795</v>
      </c>
      <c r="D15">
        <v>24</v>
      </c>
      <c r="E15" t="str" cm="1">
        <f t="array" ref="E15">_xlfn.IFS(AND(D15&gt;=20, D15&lt;30), "20-29",AND(D15&gt;=30, D15&lt;40),"30-39", AND(D15&gt;=40, D15&lt;50), "40-49",AND(D15&gt;=50, D15&lt;60),"50-59")</f>
        <v>20-29</v>
      </c>
      <c r="F15" t="s">
        <v>6</v>
      </c>
      <c r="G15">
        <v>2</v>
      </c>
      <c r="H15">
        <f>C15-AVERAGE(C15:C214)</f>
        <v>-16627.326203208555</v>
      </c>
      <c r="I15">
        <f t="shared" si="0"/>
        <v>276467976.66790581</v>
      </c>
      <c r="S15" s="3" t="s">
        <v>14</v>
      </c>
      <c r="T15" s="3"/>
      <c r="U15">
        <f>_xlfn.MODE.SNGL(D2:D201)</f>
        <v>54</v>
      </c>
    </row>
    <row r="16" spans="1:22" x14ac:dyDescent="0.25">
      <c r="A16">
        <v>16</v>
      </c>
      <c r="B16" t="s">
        <v>28</v>
      </c>
      <c r="C16">
        <v>19322</v>
      </c>
      <c r="D16">
        <v>24</v>
      </c>
      <c r="E16" t="str" cm="1">
        <f t="array" ref="E16">_xlfn.IFS(AND(D16&gt;=20, D16&lt;30), "20-29",AND(D16&gt;=30, D16&lt;40),"30-39", AND(D16&gt;=40, D16&lt;50), "40-49",AND(D16&gt;=50, D16&lt;60),"50-59")</f>
        <v>20-29</v>
      </c>
      <c r="F16" t="s">
        <v>8</v>
      </c>
      <c r="G16">
        <v>2</v>
      </c>
      <c r="H16">
        <f>C16-AVERAGE(C16:C215)</f>
        <v>-24189.720430107525</v>
      </c>
      <c r="I16">
        <f t="shared" si="0"/>
        <v>585142574.48676145</v>
      </c>
      <c r="S16" s="3" t="s">
        <v>18</v>
      </c>
      <c r="T16" s="3"/>
      <c r="U16">
        <f>_xlfn.VAR.P(D2:D201)</f>
        <v>130.23589999999999</v>
      </c>
    </row>
    <row r="17" spans="1:22" x14ac:dyDescent="0.25">
      <c r="A17">
        <v>49</v>
      </c>
      <c r="B17" t="s">
        <v>27</v>
      </c>
      <c r="C17">
        <v>21627</v>
      </c>
      <c r="D17">
        <v>24</v>
      </c>
      <c r="E17" t="str" cm="1">
        <f t="array" ref="E17">_xlfn.IFS(AND(D17&gt;=20, D17&lt;30), "20-29",AND(D17&gt;=30, D17&lt;40),"30-39", AND(D17&gt;=40, D17&lt;50), "40-49",AND(D17&gt;=50, D17&lt;60),"50-59")</f>
        <v>20-29</v>
      </c>
      <c r="F17" t="s">
        <v>8</v>
      </c>
      <c r="G17">
        <v>2</v>
      </c>
      <c r="H17">
        <f>C17-AVERAGE(C17:C216)</f>
        <v>-22015.475675675676</v>
      </c>
      <c r="I17">
        <f t="shared" si="0"/>
        <v>484681169.22626734</v>
      </c>
      <c r="S17" s="3" t="s">
        <v>21</v>
      </c>
      <c r="T17" s="3"/>
      <c r="U17">
        <f>SQRT(U16)</f>
        <v>11.412094461578908</v>
      </c>
    </row>
    <row r="18" spans="1:22" x14ac:dyDescent="0.25">
      <c r="A18">
        <v>54</v>
      </c>
      <c r="B18" t="s">
        <v>27</v>
      </c>
      <c r="C18">
        <v>21233</v>
      </c>
      <c r="D18">
        <v>24</v>
      </c>
      <c r="E18" t="str" cm="1">
        <f t="array" ref="E18">_xlfn.IFS(AND(D18&gt;=20, D18&lt;30), "20-29",AND(D18&gt;=30, D18&lt;40),"30-39", AND(D18&gt;=40, D18&lt;50), "40-49",AND(D18&gt;=50, D18&lt;60),"50-59")</f>
        <v>20-29</v>
      </c>
      <c r="F18" t="s">
        <v>8</v>
      </c>
      <c r="G18">
        <v>2</v>
      </c>
      <c r="H18">
        <f>C18-AVERAGE(C18:C217)</f>
        <v>-22529.125</v>
      </c>
      <c r="I18">
        <f t="shared" si="0"/>
        <v>507561473.265625</v>
      </c>
      <c r="S18" s="3" t="s">
        <v>23</v>
      </c>
      <c r="T18" s="3"/>
      <c r="U18">
        <f>SKEW(D2:D201)</f>
        <v>-0.25521787156335857</v>
      </c>
    </row>
    <row r="19" spans="1:22" x14ac:dyDescent="0.25">
      <c r="A19">
        <v>82</v>
      </c>
      <c r="B19" t="s">
        <v>27</v>
      </c>
      <c r="C19">
        <v>16675</v>
      </c>
      <c r="D19">
        <v>24</v>
      </c>
      <c r="E19" t="str" cm="1">
        <f t="array" ref="E19">_xlfn.IFS(AND(D19&gt;=20, D19&lt;30), "20-29",AND(D19&gt;=30, D19&lt;40),"30-39", AND(D19&gt;=40, D19&lt;50), "40-49",AND(D19&gt;=50, D19&lt;60),"50-59")</f>
        <v>20-29</v>
      </c>
      <c r="F19" t="s">
        <v>7</v>
      </c>
      <c r="G19">
        <v>2</v>
      </c>
      <c r="H19">
        <f>C19-AVERAGE(C19:C218)</f>
        <v>-27210.234972677594</v>
      </c>
      <c r="I19">
        <f t="shared" si="0"/>
        <v>740396887.26832676</v>
      </c>
      <c r="S19" s="3" t="s">
        <v>17</v>
      </c>
      <c r="T19" s="3"/>
      <c r="U19">
        <f>KURT(D2:D201)</f>
        <v>-1.245240584170531</v>
      </c>
    </row>
    <row r="20" spans="1:22" x14ac:dyDescent="0.25">
      <c r="A20">
        <v>111</v>
      </c>
      <c r="B20" t="s">
        <v>28</v>
      </c>
      <c r="C20">
        <v>32847</v>
      </c>
      <c r="D20">
        <v>24</v>
      </c>
      <c r="E20" t="str" cm="1">
        <f t="array" ref="E20">_xlfn.IFS(AND(D20&gt;=20, D20&lt;30), "20-29",AND(D20&gt;=30, D20&lt;40),"30-39", AND(D20&gt;=40, D20&lt;50), "40-49",AND(D20&gt;=50, D20&lt;60),"50-59")</f>
        <v>20-29</v>
      </c>
      <c r="F20" t="s">
        <v>5</v>
      </c>
      <c r="G20">
        <v>2</v>
      </c>
      <c r="H20">
        <f>C20-AVERAGE(C20:C219)</f>
        <v>-11187.741758241755</v>
      </c>
      <c r="I20">
        <f t="shared" si="0"/>
        <v>125165565.64910631</v>
      </c>
    </row>
    <row r="21" spans="1:22" x14ac:dyDescent="0.25">
      <c r="A21">
        <v>149</v>
      </c>
      <c r="B21" t="s">
        <v>28</v>
      </c>
      <c r="C21">
        <v>36446</v>
      </c>
      <c r="D21">
        <v>24</v>
      </c>
      <c r="E21" t="str" cm="1">
        <f t="array" ref="E21">_xlfn.IFS(AND(D21&gt;=20, D21&lt;30), "20-29",AND(D21&gt;=30, D21&lt;40),"30-39", AND(D21&gt;=40, D21&lt;50), "40-49",AND(D21&gt;=50, D21&lt;60),"50-59")</f>
        <v>20-29</v>
      </c>
      <c r="F21" t="s">
        <v>8</v>
      </c>
      <c r="G21">
        <v>2</v>
      </c>
      <c r="H21">
        <f>C21-AVERAGE(C21:C220)</f>
        <v>-7650.5524861878439</v>
      </c>
      <c r="I21">
        <f t="shared" si="0"/>
        <v>58530953.343915001</v>
      </c>
    </row>
    <row r="22" spans="1:22" x14ac:dyDescent="0.25">
      <c r="A22">
        <v>153</v>
      </c>
      <c r="B22" t="s">
        <v>28</v>
      </c>
      <c r="C22">
        <v>32518</v>
      </c>
      <c r="D22">
        <v>24</v>
      </c>
      <c r="E22" t="str" cm="1">
        <f t="array" ref="E22">_xlfn.IFS(AND(D22&gt;=20, D22&lt;30), "20-29",AND(D22&gt;=30, D22&lt;40),"30-39", AND(D22&gt;=40, D22&lt;50), "40-49",AND(D22&gt;=50, D22&lt;60),"50-59")</f>
        <v>20-29</v>
      </c>
      <c r="F22" t="s">
        <v>7</v>
      </c>
      <c r="G22">
        <v>2</v>
      </c>
      <c r="H22">
        <f>C22-AVERAGE(C22:C221)</f>
        <v>-11621.055555555555</v>
      </c>
      <c r="I22">
        <f t="shared" si="0"/>
        <v>135048932.22530863</v>
      </c>
    </row>
    <row r="23" spans="1:22" x14ac:dyDescent="0.25">
      <c r="A23">
        <v>33</v>
      </c>
      <c r="B23" t="s">
        <v>28</v>
      </c>
      <c r="C23">
        <v>14747</v>
      </c>
      <c r="D23">
        <v>25</v>
      </c>
      <c r="E23" t="str" cm="1">
        <f t="array" ref="E23">_xlfn.IFS(AND(D23&gt;=20, D23&lt;30), "20-29",AND(D23&gt;=30, D23&lt;40),"30-39", AND(D23&gt;=40, D23&lt;50), "40-49",AND(D23&gt;=50, D23&lt;60),"50-59")</f>
        <v>20-29</v>
      </c>
      <c r="F23" t="s">
        <v>8</v>
      </c>
      <c r="G23">
        <v>3</v>
      </c>
      <c r="H23">
        <f>C23-AVERAGE(C23:C222)</f>
        <v>-29456.977653631286</v>
      </c>
      <c r="I23">
        <f t="shared" si="0"/>
        <v>867713532.48653293</v>
      </c>
      <c r="L23" s="5" t="s">
        <v>11</v>
      </c>
      <c r="M23" s="5"/>
      <c r="N23" s="5"/>
      <c r="O23" s="5"/>
    </row>
    <row r="24" spans="1:22" x14ac:dyDescent="0.25">
      <c r="A24">
        <v>104</v>
      </c>
      <c r="B24" t="s">
        <v>28</v>
      </c>
      <c r="C24">
        <v>19208</v>
      </c>
      <c r="D24">
        <v>25</v>
      </c>
      <c r="E24" t="str" cm="1">
        <f t="array" ref="E24">_xlfn.IFS(AND(D24&gt;=20, D24&lt;30), "20-29",AND(D24&gt;=30, D24&lt;40),"30-39", AND(D24&gt;=40, D24&lt;50), "40-49",AND(D24&gt;=50, D24&lt;60),"50-59")</f>
        <v>20-29</v>
      </c>
      <c r="F24" t="s">
        <v>6</v>
      </c>
      <c r="G24">
        <v>3</v>
      </c>
      <c r="H24">
        <f>C24-AVERAGE(C24:C223)</f>
        <v>-25161.466292134828</v>
      </c>
      <c r="I24">
        <f t="shared" si="0"/>
        <v>633099385.97023714</v>
      </c>
      <c r="L24" t="str" cm="1">
        <f t="array" ref="L24:L27">_xlfn.UNIQUE(F2:F201)</f>
        <v>Marketing</v>
      </c>
      <c r="M24" s="4">
        <f>AVERAGEIF(F2:F201,L24,C2:C201)</f>
        <v>39735.981132075474</v>
      </c>
      <c r="N24" s="4"/>
      <c r="O24" s="4"/>
      <c r="S24" s="6" t="s">
        <v>26</v>
      </c>
      <c r="T24" s="6"/>
      <c r="U24" s="6"/>
      <c r="V24" s="7"/>
    </row>
    <row r="25" spans="1:22" x14ac:dyDescent="0.25">
      <c r="A25">
        <v>131</v>
      </c>
      <c r="B25" t="s">
        <v>28</v>
      </c>
      <c r="C25">
        <v>14454</v>
      </c>
      <c r="D25">
        <v>25</v>
      </c>
      <c r="E25" t="str" cm="1">
        <f t="array" ref="E25">_xlfn.IFS(AND(D25&gt;=20, D25&lt;30), "20-29",AND(D25&gt;=30, D25&lt;40),"30-39", AND(D25&gt;=40, D25&lt;50), "40-49",AND(D25&gt;=50, D25&lt;60),"50-59")</f>
        <v>20-29</v>
      </c>
      <c r="F25" t="s">
        <v>6</v>
      </c>
      <c r="G25">
        <v>3</v>
      </c>
      <c r="H25">
        <f>C25-AVERAGE(C25:C224)</f>
        <v>-30057.621468926554</v>
      </c>
      <c r="I25">
        <f t="shared" si="0"/>
        <v>903460608.3692745</v>
      </c>
      <c r="L25" t="str">
        <v>Engineering</v>
      </c>
      <c r="M25" s="4">
        <f>AVERAGEIF(F3:F202,L25,C3:C202)</f>
        <v>40299.612244897959</v>
      </c>
      <c r="N25" s="4"/>
      <c r="O25" s="4"/>
      <c r="S25" s="7" t="str" cm="1">
        <f t="array" ref="S25:S26">_xlfn.UNIQUE(B2:B201)</f>
        <v>Male</v>
      </c>
      <c r="T25" s="9">
        <f>SUMIF(B2:B201,S25,C2:C201)/SUM(C2:C201)</f>
        <v>0.5743872756581464</v>
      </c>
      <c r="U25" s="9"/>
    </row>
    <row r="26" spans="1:22" x14ac:dyDescent="0.25">
      <c r="A26">
        <v>196</v>
      </c>
      <c r="B26" t="s">
        <v>27</v>
      </c>
      <c r="C26">
        <v>33976</v>
      </c>
      <c r="D26">
        <v>25</v>
      </c>
      <c r="E26" t="str" cm="1">
        <f t="array" ref="E26">_xlfn.IFS(AND(D26&gt;=20, D26&lt;30), "20-29",AND(D26&gt;=30, D26&lt;40),"30-39", AND(D26&gt;=40, D26&lt;50), "40-49",AND(D26&gt;=50, D26&lt;60),"50-59")</f>
        <v>20-29</v>
      </c>
      <c r="F26" t="s">
        <v>8</v>
      </c>
      <c r="G26">
        <v>3</v>
      </c>
      <c r="H26">
        <f>C26-AVERAGE(C26:C225)</f>
        <v>-10706.403409090912</v>
      </c>
      <c r="I26">
        <f t="shared" si="0"/>
        <v>114627073.9581935</v>
      </c>
      <c r="L26" t="str">
        <v>Sales</v>
      </c>
      <c r="M26" s="4">
        <f>AVERAGEIF(F4:F203,L26,C4:C203)</f>
        <v>45827.948717948719</v>
      </c>
      <c r="N26" s="4"/>
      <c r="O26" s="4"/>
      <c r="S26" s="7" t="str">
        <v>Female</v>
      </c>
      <c r="T26" s="9">
        <f>SUMIF(B3:B202,S26,C3:C202)/SUM(C3:C202)</f>
        <v>0.42706792670205973</v>
      </c>
      <c r="U26" s="9"/>
    </row>
    <row r="27" spans="1:22" x14ac:dyDescent="0.25">
      <c r="A27">
        <v>38</v>
      </c>
      <c r="B27" t="s">
        <v>27</v>
      </c>
      <c r="C27">
        <v>34042</v>
      </c>
      <c r="D27">
        <v>26</v>
      </c>
      <c r="E27" t="str" cm="1">
        <f t="array" ref="E27">_xlfn.IFS(AND(D27&gt;=20, D27&lt;30), "20-29",AND(D27&gt;=30, D27&lt;40),"30-39", AND(D27&gt;=40, D27&lt;50), "40-49",AND(D27&gt;=50, D27&lt;60),"50-59")</f>
        <v>20-29</v>
      </c>
      <c r="F27" t="s">
        <v>7</v>
      </c>
      <c r="G27">
        <v>4</v>
      </c>
      <c r="H27">
        <f>C27-AVERAGE(C27:C226)</f>
        <v>-10701.582857142857</v>
      </c>
      <c r="I27">
        <f t="shared" si="0"/>
        <v>114523875.64829388</v>
      </c>
      <c r="L27" t="str">
        <v>HR</v>
      </c>
      <c r="M27" s="4">
        <f>AVERAGEIF(F5:F204,L27,C5:C204)</f>
        <v>43644.949152542373</v>
      </c>
      <c r="N27" s="4"/>
      <c r="O27" s="4"/>
    </row>
    <row r="28" spans="1:22" x14ac:dyDescent="0.25">
      <c r="A28">
        <v>75</v>
      </c>
      <c r="B28" t="s">
        <v>28</v>
      </c>
      <c r="C28">
        <v>23805</v>
      </c>
      <c r="D28">
        <v>26</v>
      </c>
      <c r="E28" t="str" cm="1">
        <f t="array" ref="E28">_xlfn.IFS(AND(D28&gt;=20, D28&lt;30), "20-29",AND(D28&gt;=30, D28&lt;40),"30-39", AND(D28&gt;=40, D28&lt;50), "40-49",AND(D28&gt;=50, D28&lt;60),"50-59")</f>
        <v>20-29</v>
      </c>
      <c r="F28" t="s">
        <v>6</v>
      </c>
      <c r="G28">
        <v>4</v>
      </c>
      <c r="H28">
        <f>C28-AVERAGE(C28:C227)</f>
        <v>-21000.086206896551</v>
      </c>
      <c r="I28">
        <f t="shared" si="0"/>
        <v>441003620.69708675</v>
      </c>
    </row>
    <row r="29" spans="1:22" x14ac:dyDescent="0.25">
      <c r="A29">
        <v>129</v>
      </c>
      <c r="B29" t="s">
        <v>28</v>
      </c>
      <c r="C29">
        <v>32488</v>
      </c>
      <c r="D29">
        <v>26</v>
      </c>
      <c r="E29" t="str" cm="1">
        <f t="array" ref="E29">_xlfn.IFS(AND(D29&gt;=20, D29&lt;30), "20-29",AND(D29&gt;=30, D29&lt;40),"30-39", AND(D29&gt;=40, D29&lt;50), "40-49",AND(D29&gt;=50, D29&lt;60),"50-59")</f>
        <v>20-29</v>
      </c>
      <c r="F29" t="s">
        <v>8</v>
      </c>
      <c r="G29">
        <v>4</v>
      </c>
      <c r="H29">
        <f>C29-AVERAGE(C29:C228)</f>
        <v>-12438.473988439306</v>
      </c>
      <c r="I29">
        <f t="shared" si="0"/>
        <v>154715635.16108119</v>
      </c>
      <c r="S29" s="5" t="s">
        <v>29</v>
      </c>
      <c r="T29" s="5"/>
      <c r="U29" s="5"/>
    </row>
    <row r="30" spans="1:22" x14ac:dyDescent="0.25">
      <c r="A30">
        <v>195</v>
      </c>
      <c r="B30" t="s">
        <v>27</v>
      </c>
      <c r="C30">
        <v>28707</v>
      </c>
      <c r="D30">
        <v>26</v>
      </c>
      <c r="E30" t="str" cm="1">
        <f t="array" ref="E30">_xlfn.IFS(AND(D30&gt;=20, D30&lt;30), "20-29",AND(D30&gt;=30, D30&lt;40),"30-39", AND(D30&gt;=40, D30&lt;50), "40-49",AND(D30&gt;=50, D30&lt;60),"50-59")</f>
        <v>20-29</v>
      </c>
      <c r="F30" t="s">
        <v>7</v>
      </c>
      <c r="G30">
        <v>4</v>
      </c>
      <c r="H30">
        <f>C30-AVERAGE(C30:C229)</f>
        <v>-16291.79069767442</v>
      </c>
      <c r="I30">
        <f t="shared" si="0"/>
        <v>265422444.13683075</v>
      </c>
      <c r="S30" t="str" cm="1">
        <f t="array" ref="S30:S33">_xlfn.UNIQUE(F2:F201)</f>
        <v>Marketing</v>
      </c>
      <c r="T30" s="9">
        <f>SUMIF(F2:F201,S30,C2:C201)/SUM(C2:C201)</f>
        <v>0.24943734654501998</v>
      </c>
      <c r="U30" s="9"/>
    </row>
    <row r="31" spans="1:22" x14ac:dyDescent="0.25">
      <c r="A31">
        <v>3</v>
      </c>
      <c r="B31" t="s">
        <v>28</v>
      </c>
      <c r="C31">
        <v>14860</v>
      </c>
      <c r="D31">
        <v>27</v>
      </c>
      <c r="E31" t="str" cm="1">
        <f t="array" ref="E31">_xlfn.IFS(AND(D31&gt;=20, D31&lt;30), "20-29",AND(D31&gt;=30, D31&lt;40),"30-39", AND(D31&gt;=40, D31&lt;50), "40-49",AND(D31&gt;=50, D31&lt;60),"50-59")</f>
        <v>20-29</v>
      </c>
      <c r="F31" t="s">
        <v>6</v>
      </c>
      <c r="G31">
        <v>5</v>
      </c>
      <c r="H31">
        <f>C31-AVERAGE(C31:C230)</f>
        <v>-30234.064327485379</v>
      </c>
      <c r="I31">
        <f t="shared" si="0"/>
        <v>914098645.75852394</v>
      </c>
      <c r="S31" t="str">
        <v>Engineering</v>
      </c>
      <c r="T31" s="9">
        <f t="shared" ref="T31:T33" si="1">SUMIF(F3:F202,S31,C3:C202)/SUM(C3:C202)</f>
        <v>0.23468264176735187</v>
      </c>
      <c r="U31" s="9"/>
    </row>
    <row r="32" spans="1:22" x14ac:dyDescent="0.25">
      <c r="A32">
        <v>31</v>
      </c>
      <c r="B32" t="s">
        <v>27</v>
      </c>
      <c r="C32">
        <v>38233</v>
      </c>
      <c r="D32">
        <v>27</v>
      </c>
      <c r="E32" t="str" cm="1">
        <f t="array" ref="E32">_xlfn.IFS(AND(D32&gt;=20, D32&lt;30), "20-29",AND(D32&gt;=30, D32&lt;40),"30-39", AND(D32&gt;=40, D32&lt;50), "40-49",AND(D32&gt;=50, D32&lt;60),"50-59")</f>
        <v>20-29</v>
      </c>
      <c r="F32" t="s">
        <v>7</v>
      </c>
      <c r="G32">
        <v>5</v>
      </c>
      <c r="H32">
        <f>C32-AVERAGE(C32:C231)</f>
        <v>-7038.9117647058811</v>
      </c>
      <c r="I32">
        <f t="shared" si="0"/>
        <v>49546278.831314862</v>
      </c>
      <c r="S32" t="str">
        <v>Sales</v>
      </c>
      <c r="T32" s="9">
        <f t="shared" si="1"/>
        <v>0.21319415973798669</v>
      </c>
      <c r="U32" s="9"/>
    </row>
    <row r="33" spans="1:21" x14ac:dyDescent="0.25">
      <c r="A33">
        <v>40</v>
      </c>
      <c r="B33" t="s">
        <v>28</v>
      </c>
      <c r="C33">
        <v>38118</v>
      </c>
      <c r="D33">
        <v>27</v>
      </c>
      <c r="E33" t="str" cm="1">
        <f t="array" ref="E33">_xlfn.IFS(AND(D33&gt;=20, D33&lt;30), "20-29",AND(D33&gt;=30, D33&lt;40),"30-39", AND(D33&gt;=40, D33&lt;50), "40-49",AND(D33&gt;=50, D33&lt;60),"50-59")</f>
        <v>20-29</v>
      </c>
      <c r="F33" t="s">
        <v>7</v>
      </c>
      <c r="G33">
        <v>5</v>
      </c>
      <c r="H33">
        <f>C33-AVERAGE(C33:C232)</f>
        <v>-7195.5621301775172</v>
      </c>
      <c r="I33">
        <f t="shared" si="0"/>
        <v>51776114.369244806</v>
      </c>
      <c r="S33" t="str">
        <v>HR</v>
      </c>
      <c r="T33" s="9">
        <f t="shared" si="1"/>
        <v>0.30752874887888626</v>
      </c>
      <c r="U33" s="9"/>
    </row>
    <row r="34" spans="1:21" x14ac:dyDescent="0.25">
      <c r="A34">
        <v>46</v>
      </c>
      <c r="B34" t="s">
        <v>28</v>
      </c>
      <c r="C34">
        <v>22838</v>
      </c>
      <c r="D34">
        <v>27</v>
      </c>
      <c r="E34" t="str" cm="1">
        <f t="array" ref="E34">_xlfn.IFS(AND(D34&gt;=20, D34&lt;30), "20-29",AND(D34&gt;=30, D34&lt;40),"30-39", AND(D34&gt;=40, D34&lt;50), "40-49",AND(D34&gt;=50, D34&lt;60),"50-59")</f>
        <v>20-29</v>
      </c>
      <c r="F34" t="s">
        <v>6</v>
      </c>
      <c r="G34">
        <v>5</v>
      </c>
      <c r="H34">
        <f>C34-AVERAGE(C34:C233)</f>
        <v>-22518.392857142855</v>
      </c>
      <c r="I34">
        <f t="shared" si="0"/>
        <v>507078016.86862236</v>
      </c>
    </row>
    <row r="35" spans="1:21" x14ac:dyDescent="0.25">
      <c r="A35">
        <v>137</v>
      </c>
      <c r="B35" t="s">
        <v>28</v>
      </c>
      <c r="C35">
        <v>38538</v>
      </c>
      <c r="D35">
        <v>27</v>
      </c>
      <c r="E35" t="str" cm="1">
        <f t="array" ref="E35">_xlfn.IFS(AND(D35&gt;=20, D35&lt;30), "20-29",AND(D35&gt;=30, D35&lt;40),"30-39", AND(D35&gt;=40, D35&lt;50), "40-49",AND(D35&gt;=50, D35&lt;60),"50-59")</f>
        <v>20-29</v>
      </c>
      <c r="F35" t="s">
        <v>8</v>
      </c>
      <c r="G35">
        <v>5</v>
      </c>
      <c r="H35">
        <f>C35-AVERAGE(C35:C234)</f>
        <v>-6953.2335329341295</v>
      </c>
      <c r="I35">
        <f t="shared" si="0"/>
        <v>48347456.563519634</v>
      </c>
    </row>
    <row r="36" spans="1:21" x14ac:dyDescent="0.25">
      <c r="A36">
        <v>190</v>
      </c>
      <c r="B36" t="s">
        <v>27</v>
      </c>
      <c r="C36">
        <v>30157</v>
      </c>
      <c r="D36">
        <v>27</v>
      </c>
      <c r="E36" t="str" cm="1">
        <f t="array" ref="E36">_xlfn.IFS(AND(D36&gt;=20, D36&lt;30), "20-29",AND(D36&gt;=30, D36&lt;40),"30-39", AND(D36&gt;=40, D36&lt;50), "40-49",AND(D36&gt;=50, D36&lt;60),"50-59")</f>
        <v>20-29</v>
      </c>
      <c r="F36" t="s">
        <v>5</v>
      </c>
      <c r="G36">
        <v>5</v>
      </c>
      <c r="H36">
        <f>C36-AVERAGE(C36:C235)</f>
        <v>-15376.120481927712</v>
      </c>
      <c r="I36">
        <f t="shared" si="0"/>
        <v>236425081.07475689</v>
      </c>
      <c r="S36" s="6" t="s">
        <v>30</v>
      </c>
      <c r="T36" s="6"/>
      <c r="U36" s="6"/>
    </row>
    <row r="37" spans="1:21" x14ac:dyDescent="0.25">
      <c r="A37">
        <v>197</v>
      </c>
      <c r="B37" t="s">
        <v>27</v>
      </c>
      <c r="C37">
        <v>25494</v>
      </c>
      <c r="D37">
        <v>27</v>
      </c>
      <c r="E37" t="str" cm="1">
        <f t="array" ref="E37">_xlfn.IFS(AND(D37&gt;=20, D37&lt;30), "20-29",AND(D37&gt;=30, D37&lt;40),"30-39", AND(D37&gt;=40, D37&lt;50), "40-49",AND(D37&gt;=50, D37&lt;60),"50-59")</f>
        <v>20-29</v>
      </c>
      <c r="F37" t="s">
        <v>7</v>
      </c>
      <c r="G37">
        <v>5</v>
      </c>
      <c r="H37">
        <f>C37-AVERAGE(C37:C236)</f>
        <v>-20132.30909090909</v>
      </c>
      <c r="I37">
        <f t="shared" si="0"/>
        <v>405309869.33190078</v>
      </c>
      <c r="S37" t="str" cm="1">
        <f t="array" ref="S37:S40">_xlfn.UNIQUE(E2:E201)</f>
        <v>20-29</v>
      </c>
      <c r="T37" s="9">
        <f>SUMIF(E2:E201,S37,C2:C201)/SUM(C2:C201)</f>
        <v>0.14334178606495535</v>
      </c>
      <c r="U37" s="9"/>
    </row>
    <row r="38" spans="1:21" x14ac:dyDescent="0.25">
      <c r="A38">
        <v>58</v>
      </c>
      <c r="B38" t="s">
        <v>28</v>
      </c>
      <c r="C38">
        <v>38425</v>
      </c>
      <c r="D38">
        <v>28</v>
      </c>
      <c r="E38" t="str" cm="1">
        <f t="array" ref="E38">_xlfn.IFS(AND(D38&gt;=20, D38&lt;30), "20-29",AND(D38&gt;=30, D38&lt;40),"30-39", AND(D38&gt;=40, D38&lt;50), "40-49",AND(D38&gt;=50, D38&lt;60),"50-59")</f>
        <v>20-29</v>
      </c>
      <c r="F38" t="s">
        <v>8</v>
      </c>
      <c r="G38">
        <v>6</v>
      </c>
      <c r="H38">
        <f>C38-AVERAGE(C38:C237)</f>
        <v>-7324.0670731707287</v>
      </c>
      <c r="I38">
        <f t="shared" si="0"/>
        <v>53641958.492303647</v>
      </c>
      <c r="S38" t="str">
        <v>30-39</v>
      </c>
      <c r="T38" s="9">
        <f t="shared" ref="T38:T40" si="2">SUMIF(E3:E202,S38,C3:C202)/SUM(C3:C202)</f>
        <v>0.14471324338524796</v>
      </c>
      <c r="U38" s="9"/>
    </row>
    <row r="39" spans="1:21" x14ac:dyDescent="0.25">
      <c r="A39">
        <v>69</v>
      </c>
      <c r="B39" t="s">
        <v>28</v>
      </c>
      <c r="C39">
        <v>16585</v>
      </c>
      <c r="D39">
        <v>28</v>
      </c>
      <c r="E39" t="str" cm="1">
        <f t="array" ref="E39">_xlfn.IFS(AND(D39&gt;=20, D39&lt;30), "20-29",AND(D39&gt;=30, D39&lt;40),"30-39", AND(D39&gt;=40, D39&lt;50), "40-49",AND(D39&gt;=50, D39&lt;60),"50-59")</f>
        <v>20-29</v>
      </c>
      <c r="F39" t="s">
        <v>6</v>
      </c>
      <c r="G39">
        <v>6</v>
      </c>
      <c r="H39">
        <f>C39-AVERAGE(C39:C238)</f>
        <v>-29209</v>
      </c>
      <c r="I39">
        <f t="shared" si="0"/>
        <v>853165681</v>
      </c>
      <c r="S39" t="str">
        <v>40-49</v>
      </c>
      <c r="T39" s="9">
        <f t="shared" si="2"/>
        <v>0.29849472606013483</v>
      </c>
      <c r="U39" s="9"/>
    </row>
    <row r="40" spans="1:21" x14ac:dyDescent="0.25">
      <c r="A40">
        <v>110</v>
      </c>
      <c r="B40" t="s">
        <v>28</v>
      </c>
      <c r="C40">
        <v>17568</v>
      </c>
      <c r="D40">
        <v>28</v>
      </c>
      <c r="E40" t="str" cm="1">
        <f t="array" ref="E40">_xlfn.IFS(AND(D40&gt;=20, D40&lt;30), "20-29",AND(D40&gt;=30, D40&lt;40),"30-39", AND(D40&gt;=40, D40&lt;50), "40-49",AND(D40&gt;=50, D40&lt;60),"50-59")</f>
        <v>20-29</v>
      </c>
      <c r="F40" t="s">
        <v>6</v>
      </c>
      <c r="G40">
        <v>6</v>
      </c>
      <c r="H40">
        <f>C40-AVERAGE(C40:C239)</f>
        <v>-28406.3024691358</v>
      </c>
      <c r="I40">
        <f t="shared" si="0"/>
        <v>806918019.96803069</v>
      </c>
      <c r="S40" t="str">
        <v>50-59</v>
      </c>
      <c r="T40" s="9">
        <f>SUMIF(E5:E204,S40,C5:C204)/SUM(C5:C204)</f>
        <v>0.41951305149539553</v>
      </c>
      <c r="U40" s="9"/>
    </row>
    <row r="41" spans="1:21" x14ac:dyDescent="0.25">
      <c r="A41">
        <v>171</v>
      </c>
      <c r="B41" t="s">
        <v>28</v>
      </c>
      <c r="C41">
        <v>38276</v>
      </c>
      <c r="D41">
        <v>28</v>
      </c>
      <c r="E41" t="str" cm="1">
        <f t="array" ref="E41">_xlfn.IFS(AND(D41&gt;=20, D41&lt;30), "20-29",AND(D41&gt;=30, D41&lt;40),"30-39", AND(D41&gt;=40, D41&lt;50), "40-49",AND(D41&gt;=50, D41&lt;60),"50-59")</f>
        <v>20-29</v>
      </c>
      <c r="F41" t="s">
        <v>7</v>
      </c>
      <c r="G41">
        <v>6</v>
      </c>
      <c r="H41">
        <f>C41-AVERAGE(C41:C240)</f>
        <v>-7874.7391304347839</v>
      </c>
      <c r="I41">
        <f t="shared" si="0"/>
        <v>62011516.372400776</v>
      </c>
    </row>
    <row r="42" spans="1:21" x14ac:dyDescent="0.25">
      <c r="A42">
        <v>4</v>
      </c>
      <c r="B42" t="s">
        <v>28</v>
      </c>
      <c r="C42">
        <v>21390</v>
      </c>
      <c r="D42">
        <v>29</v>
      </c>
      <c r="E42" t="str" cm="1">
        <f t="array" ref="E42">_xlfn.IFS(AND(D42&gt;=20, D42&lt;30), "20-29",AND(D42&gt;=30, D42&lt;40),"30-39", AND(D42&gt;=40, D42&lt;50), "40-49",AND(D42&gt;=50, D42&lt;60),"50-59")</f>
        <v>20-29</v>
      </c>
      <c r="F42" t="s">
        <v>6</v>
      </c>
      <c r="G42">
        <v>7</v>
      </c>
      <c r="H42">
        <f>C42-AVERAGE(C42:C241)</f>
        <v>-24809.956250000003</v>
      </c>
      <c r="I42">
        <f t="shared" si="0"/>
        <v>615533929.12691426</v>
      </c>
      <c r="L42" s="5" t="s">
        <v>12</v>
      </c>
      <c r="M42" s="5"/>
      <c r="N42" s="5"/>
      <c r="O42" s="5"/>
    </row>
    <row r="43" spans="1:21" x14ac:dyDescent="0.25">
      <c r="A43">
        <v>88</v>
      </c>
      <c r="B43" t="s">
        <v>27</v>
      </c>
      <c r="C43">
        <v>41851</v>
      </c>
      <c r="D43">
        <v>29</v>
      </c>
      <c r="E43" t="str" cm="1">
        <f t="array" ref="E43">_xlfn.IFS(AND(D43&gt;=20, D43&lt;30), "20-29",AND(D43&gt;=30, D43&lt;40),"30-39", AND(D43&gt;=40, D43&lt;50), "40-49",AND(D43&gt;=50, D43&lt;60),"50-59")</f>
        <v>20-29</v>
      </c>
      <c r="F43" t="s">
        <v>6</v>
      </c>
      <c r="G43">
        <v>7</v>
      </c>
      <c r="H43">
        <f>C43-AVERAGE(C43:C242)</f>
        <v>-4504.9937106918223</v>
      </c>
      <c r="I43">
        <f t="shared" si="0"/>
        <v>20294968.333372876</v>
      </c>
      <c r="L43" t="str" cm="1">
        <f t="array" ref="L43:L46">_xlfn.UNIQUE(F2:F201)</f>
        <v>Marketing</v>
      </c>
      <c r="M43" s="3">
        <f>COUNTIF(F2:F201,L43)</f>
        <v>53</v>
      </c>
      <c r="N43" s="3"/>
      <c r="O43" s="3"/>
      <c r="S43" s="5" t="s">
        <v>31</v>
      </c>
      <c r="T43" s="5"/>
      <c r="U43" s="5"/>
    </row>
    <row r="44" spans="1:21" x14ac:dyDescent="0.25">
      <c r="A44">
        <v>109</v>
      </c>
      <c r="B44" t="s">
        <v>27</v>
      </c>
      <c r="C44">
        <v>24006</v>
      </c>
      <c r="D44">
        <v>29</v>
      </c>
      <c r="E44" t="str" cm="1">
        <f t="array" ref="E44">_xlfn.IFS(AND(D44&gt;=20, D44&lt;30), "20-29",AND(D44&gt;=30, D44&lt;40),"30-39", AND(D44&gt;=40, D44&lt;50), "40-49",AND(D44&gt;=50, D44&lt;60),"50-59")</f>
        <v>20-29</v>
      </c>
      <c r="F44" t="s">
        <v>6</v>
      </c>
      <c r="G44">
        <v>7</v>
      </c>
      <c r="H44">
        <f>C44-AVERAGE(C44:C243)</f>
        <v>-22378.506329113923</v>
      </c>
      <c r="I44">
        <f t="shared" si="0"/>
        <v>500797545.52219194</v>
      </c>
      <c r="L44" t="str">
        <v>Engineering</v>
      </c>
      <c r="M44" s="3">
        <f t="shared" ref="M44:M46" si="3">COUNTIF(F3:F202,L44)</f>
        <v>49</v>
      </c>
      <c r="N44" s="3"/>
      <c r="O44" s="3"/>
      <c r="S44" cm="1">
        <f t="array" ref="S44:S80">_xlfn.UNIQUE(G2:G201)</f>
        <v>0</v>
      </c>
      <c r="T44" s="9">
        <f>SUMIF(G2:G201,S44,C2:C201)/SUM(C2:C201)</f>
        <v>1.1806188062816312E-2</v>
      </c>
      <c r="U44" s="9"/>
    </row>
    <row r="45" spans="1:21" x14ac:dyDescent="0.25">
      <c r="A45">
        <v>120</v>
      </c>
      <c r="B45" t="s">
        <v>28</v>
      </c>
      <c r="C45">
        <v>28666</v>
      </c>
      <c r="D45">
        <v>29</v>
      </c>
      <c r="E45" t="str" cm="1">
        <f t="array" ref="E45">_xlfn.IFS(AND(D45&gt;=20, D45&lt;30), "20-29",AND(D45&gt;=30, D45&lt;40),"30-39", AND(D45&gt;=40, D45&lt;50), "40-49",AND(D45&gt;=50, D45&lt;60),"50-59")</f>
        <v>20-29</v>
      </c>
      <c r="F45" t="s">
        <v>7</v>
      </c>
      <c r="G45">
        <v>7</v>
      </c>
      <c r="H45">
        <f>C45-AVERAGE(C45:C244)</f>
        <v>-17861.044585987263</v>
      </c>
      <c r="I45">
        <f t="shared" si="0"/>
        <v>319016913.70262492</v>
      </c>
      <c r="L45" t="str">
        <v>Sales</v>
      </c>
      <c r="M45" s="3">
        <f t="shared" si="3"/>
        <v>39</v>
      </c>
      <c r="N45" s="3"/>
      <c r="O45" s="3"/>
      <c r="S45">
        <v>1</v>
      </c>
      <c r="T45" s="9">
        <f t="shared" ref="T45:T80" si="4">SUMIF(G3:G202,S45,C3:C202)/SUM(C3:C202)</f>
        <v>2.6547191726047005E-2</v>
      </c>
      <c r="U45" s="9"/>
    </row>
    <row r="46" spans="1:21" x14ac:dyDescent="0.25">
      <c r="A46">
        <v>175</v>
      </c>
      <c r="B46" t="s">
        <v>27</v>
      </c>
      <c r="C46">
        <v>17059</v>
      </c>
      <c r="D46">
        <v>29</v>
      </c>
      <c r="E46" t="str" cm="1">
        <f t="array" ref="E46">_xlfn.IFS(AND(D46&gt;=20, D46&lt;30), "20-29",AND(D46&gt;=30, D46&lt;40),"30-39", AND(D46&gt;=40, D46&lt;50), "40-49",AND(D46&gt;=50, D46&lt;60),"50-59")</f>
        <v>20-29</v>
      </c>
      <c r="F46" t="s">
        <v>7</v>
      </c>
      <c r="G46">
        <v>7</v>
      </c>
      <c r="H46">
        <f>C46-AVERAGE(C46:C245)</f>
        <v>-29582.538461538461</v>
      </c>
      <c r="I46">
        <f t="shared" si="0"/>
        <v>875126581.82840228</v>
      </c>
      <c r="L46" t="str">
        <v>HR</v>
      </c>
      <c r="M46" s="3">
        <f t="shared" si="3"/>
        <v>59</v>
      </c>
      <c r="N46" s="3"/>
      <c r="O46" s="3"/>
      <c r="S46">
        <v>2</v>
      </c>
      <c r="T46" s="9">
        <f t="shared" si="4"/>
        <v>2.4746907307556094E-2</v>
      </c>
      <c r="U46" s="9"/>
    </row>
    <row r="47" spans="1:21" x14ac:dyDescent="0.25">
      <c r="A47">
        <v>194</v>
      </c>
      <c r="B47" t="s">
        <v>27</v>
      </c>
      <c r="C47">
        <v>26230</v>
      </c>
      <c r="D47">
        <v>29</v>
      </c>
      <c r="E47" t="str" cm="1">
        <f t="array" ref="E47">_xlfn.IFS(AND(D47&gt;=20, D47&lt;30), "20-29",AND(D47&gt;=30, D47&lt;40),"30-39", AND(D47&gt;=40, D47&lt;50), "40-49",AND(D47&gt;=50, D47&lt;60),"50-59")</f>
        <v>20-29</v>
      </c>
      <c r="F47" t="s">
        <v>5</v>
      </c>
      <c r="G47">
        <v>7</v>
      </c>
      <c r="H47">
        <f>C47-AVERAGE(C47:C246)</f>
        <v>-20602.393548387096</v>
      </c>
      <c r="I47">
        <f t="shared" si="0"/>
        <v>424458619.9226222</v>
      </c>
      <c r="S47">
        <v>3</v>
      </c>
      <c r="T47" s="9">
        <f t="shared" si="4"/>
        <v>9.8389298454505184E-3</v>
      </c>
      <c r="U47" s="9"/>
    </row>
    <row r="48" spans="1:21" x14ac:dyDescent="0.25">
      <c r="A48">
        <v>6</v>
      </c>
      <c r="B48" t="s">
        <v>28</v>
      </c>
      <c r="C48">
        <v>28964</v>
      </c>
      <c r="D48">
        <v>30</v>
      </c>
      <c r="E48" t="str" cm="1">
        <f t="array" ref="E48">_xlfn.IFS(AND(D48&gt;=20, D48&lt;30), "20-29",AND(D48&gt;=30, D48&lt;40),"30-39", AND(D48&gt;=40, D48&lt;50), "40-49",AND(D48&gt;=50, D48&lt;60),"50-59")</f>
        <v>30-39</v>
      </c>
      <c r="F48" t="s">
        <v>8</v>
      </c>
      <c r="G48">
        <v>8</v>
      </c>
      <c r="H48">
        <f>C48-AVERAGE(C48:C247)</f>
        <v>-18002.175324675321</v>
      </c>
      <c r="I48">
        <f t="shared" si="0"/>
        <v>324078316.420349</v>
      </c>
      <c r="S48">
        <v>4</v>
      </c>
      <c r="T48" s="9">
        <f t="shared" si="4"/>
        <v>1.4267889996224538E-2</v>
      </c>
      <c r="U48" s="9"/>
    </row>
    <row r="49" spans="1:21" x14ac:dyDescent="0.25">
      <c r="A49">
        <v>45</v>
      </c>
      <c r="B49" t="s">
        <v>28</v>
      </c>
      <c r="C49">
        <v>20890</v>
      </c>
      <c r="D49">
        <v>30</v>
      </c>
      <c r="E49" t="str" cm="1">
        <f t="array" ref="E49">_xlfn.IFS(AND(D49&gt;=20, D49&lt;30), "20-29",AND(D49&gt;=30, D49&lt;40),"30-39", AND(D49&gt;=40, D49&lt;50), "40-49",AND(D49&gt;=50, D49&lt;60),"50-59")</f>
        <v>30-39</v>
      </c>
      <c r="F49" t="s">
        <v>5</v>
      </c>
      <c r="G49">
        <v>8</v>
      </c>
      <c r="H49">
        <f>C49-AVERAGE(C49:C248)</f>
        <v>-26193.836601307186</v>
      </c>
      <c r="I49">
        <f t="shared" si="0"/>
        <v>686117075.89598</v>
      </c>
      <c r="S49">
        <v>5</v>
      </c>
      <c r="T49" s="9">
        <f t="shared" si="4"/>
        <v>2.5036649394691347E-2</v>
      </c>
      <c r="U49" s="9"/>
    </row>
    <row r="50" spans="1:21" x14ac:dyDescent="0.25">
      <c r="A50">
        <v>78</v>
      </c>
      <c r="B50" t="s">
        <v>27</v>
      </c>
      <c r="C50">
        <v>24989</v>
      </c>
      <c r="D50">
        <v>30</v>
      </c>
      <c r="E50" t="str" cm="1">
        <f t="array" ref="E50">_xlfn.IFS(AND(D50&gt;=20, D50&lt;30), "20-29",AND(D50&gt;=30, D50&lt;40),"30-39", AND(D50&gt;=40, D50&lt;50), "40-49",AND(D50&gt;=50, D50&lt;60),"50-59")</f>
        <v>30-39</v>
      </c>
      <c r="F50" t="s">
        <v>6</v>
      </c>
      <c r="G50">
        <v>8</v>
      </c>
      <c r="H50">
        <f>C50-AVERAGE(C50:C249)</f>
        <v>-22267.164473684214</v>
      </c>
      <c r="I50">
        <f t="shared" si="0"/>
        <v>495826613.69810438</v>
      </c>
      <c r="S50">
        <v>6</v>
      </c>
      <c r="T50" s="9">
        <f t="shared" si="4"/>
        <v>1.3381709354207644E-2</v>
      </c>
      <c r="U50" s="9"/>
    </row>
    <row r="51" spans="1:21" x14ac:dyDescent="0.25">
      <c r="A51">
        <v>164</v>
      </c>
      <c r="B51" t="s">
        <v>28</v>
      </c>
      <c r="C51">
        <v>38500</v>
      </c>
      <c r="D51">
        <v>30</v>
      </c>
      <c r="E51" t="str" cm="1">
        <f t="array" ref="E51">_xlfn.IFS(AND(D51&gt;=20, D51&lt;30), "20-29",AND(D51&gt;=30, D51&lt;40),"30-39", AND(D51&gt;=40, D51&lt;50), "40-49",AND(D51&gt;=50, D51&lt;60),"50-59")</f>
        <v>30-39</v>
      </c>
      <c r="F51" t="s">
        <v>7</v>
      </c>
      <c r="G51">
        <v>8</v>
      </c>
      <c r="H51">
        <f>C51-AVERAGE(C51:C250)</f>
        <v>-8903.6291390728511</v>
      </c>
      <c r="I51">
        <f t="shared" si="0"/>
        <v>79274611.846147165</v>
      </c>
      <c r="S51">
        <v>7</v>
      </c>
      <c r="T51" s="9">
        <f t="shared" si="4"/>
        <v>1.924691119366707E-2</v>
      </c>
      <c r="U51" s="9"/>
    </row>
    <row r="52" spans="1:21" x14ac:dyDescent="0.25">
      <c r="A52">
        <v>34</v>
      </c>
      <c r="B52" t="s">
        <v>28</v>
      </c>
      <c r="C52">
        <v>44551</v>
      </c>
      <c r="D52">
        <v>32</v>
      </c>
      <c r="E52" t="str" cm="1">
        <f t="array" ref="E52">_xlfn.IFS(AND(D52&gt;=20, D52&lt;30), "20-29",AND(D52&gt;=30, D52&lt;40),"30-39", AND(D52&gt;=40, D52&lt;50), "40-49",AND(D52&gt;=50, D52&lt;60),"50-59")</f>
        <v>30-39</v>
      </c>
      <c r="F52" t="s">
        <v>6</v>
      </c>
      <c r="G52">
        <v>10</v>
      </c>
      <c r="H52">
        <f>C52-AVERAGE(C52:C251)</f>
        <v>-2911.986666666664</v>
      </c>
      <c r="I52">
        <f t="shared" si="0"/>
        <v>8479666.3468444292</v>
      </c>
      <c r="S52">
        <v>8</v>
      </c>
      <c r="T52" s="9">
        <f t="shared" si="4"/>
        <v>1.3733726165182036E-2</v>
      </c>
      <c r="U52" s="9"/>
    </row>
    <row r="53" spans="1:21" x14ac:dyDescent="0.25">
      <c r="A53">
        <v>42</v>
      </c>
      <c r="B53" t="s">
        <v>28</v>
      </c>
      <c r="C53">
        <v>36912</v>
      </c>
      <c r="D53">
        <v>32</v>
      </c>
      <c r="E53" t="str" cm="1">
        <f t="array" ref="E53">_xlfn.IFS(AND(D53&gt;=20, D53&lt;30), "20-29",AND(D53&gt;=30, D53&lt;40),"30-39", AND(D53&gt;=40, D53&lt;50), "40-49",AND(D53&gt;=50, D53&lt;60),"50-59")</f>
        <v>30-39</v>
      </c>
      <c r="F53" t="s">
        <v>7</v>
      </c>
      <c r="G53">
        <v>10</v>
      </c>
      <c r="H53">
        <f>C53-AVERAGE(C53:C252)</f>
        <v>-10570.530201342284</v>
      </c>
      <c r="I53">
        <f t="shared" si="0"/>
        <v>111736108.73748936</v>
      </c>
      <c r="S53">
        <v>10</v>
      </c>
      <c r="T53" s="9">
        <f t="shared" si="4"/>
        <v>1.8310468200769557E-2</v>
      </c>
      <c r="U53" s="9"/>
    </row>
    <row r="54" spans="1:21" x14ac:dyDescent="0.25">
      <c r="A54">
        <v>62</v>
      </c>
      <c r="B54" t="s">
        <v>28</v>
      </c>
      <c r="C54">
        <v>42483</v>
      </c>
      <c r="D54">
        <v>32</v>
      </c>
      <c r="E54" t="str" cm="1">
        <f t="array" ref="E54">_xlfn.IFS(AND(D54&gt;=20, D54&lt;30), "20-29",AND(D54&gt;=30, D54&lt;40),"30-39", AND(D54&gt;=40, D54&lt;50), "40-49",AND(D54&gt;=50, D54&lt;60),"50-59")</f>
        <v>30-39</v>
      </c>
      <c r="F54" t="s">
        <v>6</v>
      </c>
      <c r="G54">
        <v>10</v>
      </c>
      <c r="H54">
        <f>C54-AVERAGE(C54:C253)</f>
        <v>-5070.9527027026998</v>
      </c>
      <c r="I54">
        <f t="shared" si="0"/>
        <v>25714561.313047815</v>
      </c>
      <c r="S54">
        <v>11</v>
      </c>
      <c r="T54" s="9">
        <f t="shared" si="4"/>
        <v>1.5650291485947331E-2</v>
      </c>
      <c r="U54" s="9"/>
    </row>
    <row r="55" spans="1:21" x14ac:dyDescent="0.25">
      <c r="A55">
        <v>87</v>
      </c>
      <c r="B55" t="s">
        <v>28</v>
      </c>
      <c r="C55">
        <v>26629</v>
      </c>
      <c r="D55">
        <v>32</v>
      </c>
      <c r="E55" t="str" cm="1">
        <f t="array" ref="E55">_xlfn.IFS(AND(D55&gt;=20, D55&lt;30), "20-29",AND(D55&gt;=30, D55&lt;40),"30-39", AND(D55&gt;=40, D55&lt;50), "40-49",AND(D55&gt;=50, D55&lt;60),"50-59")</f>
        <v>30-39</v>
      </c>
      <c r="F55" t="s">
        <v>7</v>
      </c>
      <c r="G55">
        <v>10</v>
      </c>
      <c r="H55">
        <f>C55-AVERAGE(C55:C254)</f>
        <v>-20959.448979591834</v>
      </c>
      <c r="I55">
        <f t="shared" si="0"/>
        <v>439298501.52811319</v>
      </c>
      <c r="S55">
        <v>12</v>
      </c>
      <c r="T55" s="9">
        <f t="shared" si="4"/>
        <v>8.8193832480450932E-3</v>
      </c>
      <c r="U55" s="9"/>
    </row>
    <row r="56" spans="1:21" x14ac:dyDescent="0.25">
      <c r="A56">
        <v>14</v>
      </c>
      <c r="B56" t="s">
        <v>27</v>
      </c>
      <c r="C56">
        <v>31363</v>
      </c>
      <c r="D56">
        <v>33</v>
      </c>
      <c r="E56" t="str" cm="1">
        <f t="array" ref="E56">_xlfn.IFS(AND(D56&gt;=20, D56&lt;30), "20-29",AND(D56&gt;=30, D56&lt;40),"30-39", AND(D56&gt;=40, D56&lt;50), "40-49",AND(D56&gt;=50, D56&lt;60),"50-59")</f>
        <v>30-39</v>
      </c>
      <c r="F56" t="s">
        <v>5</v>
      </c>
      <c r="G56">
        <v>11</v>
      </c>
      <c r="H56">
        <f>C56-AVERAGE(C56:C255)</f>
        <v>-16369.006849315068</v>
      </c>
      <c r="I56">
        <f t="shared" si="0"/>
        <v>267944385.23292363</v>
      </c>
      <c r="S56">
        <v>13</v>
      </c>
      <c r="T56" s="9">
        <f t="shared" si="4"/>
        <v>9.6617051796587718E-3</v>
      </c>
      <c r="U56" s="9"/>
    </row>
    <row r="57" spans="1:21" x14ac:dyDescent="0.25">
      <c r="A57">
        <v>74</v>
      </c>
      <c r="B57" t="s">
        <v>28</v>
      </c>
      <c r="C57">
        <v>31653</v>
      </c>
      <c r="D57">
        <v>33</v>
      </c>
      <c r="E57" t="str" cm="1">
        <f t="array" ref="E57">_xlfn.IFS(AND(D57&gt;=20, D57&lt;30), "20-29",AND(D57&gt;=30, D57&lt;40),"30-39", AND(D57&gt;=40, D57&lt;50), "40-49",AND(D57&gt;=50, D57&lt;60),"50-59")</f>
        <v>30-39</v>
      </c>
      <c r="F57" t="s">
        <v>8</v>
      </c>
      <c r="G57">
        <v>11</v>
      </c>
      <c r="H57">
        <f>C57-AVERAGE(C57:C256)</f>
        <v>-16191.896551724138</v>
      </c>
      <c r="I57">
        <f t="shared" si="0"/>
        <v>262177513.94173601</v>
      </c>
      <c r="S57">
        <v>14</v>
      </c>
      <c r="T57" s="9">
        <f t="shared" si="4"/>
        <v>1.4571719740516442E-2</v>
      </c>
      <c r="U57" s="9"/>
    </row>
    <row r="58" spans="1:21" x14ac:dyDescent="0.25">
      <c r="A58">
        <v>114</v>
      </c>
      <c r="B58" t="s">
        <v>28</v>
      </c>
      <c r="C58">
        <v>35422</v>
      </c>
      <c r="D58">
        <v>33</v>
      </c>
      <c r="E58" t="str" cm="1">
        <f t="array" ref="E58">_xlfn.IFS(AND(D58&gt;=20, D58&lt;30), "20-29",AND(D58&gt;=30, D58&lt;40),"30-39", AND(D58&gt;=40, D58&lt;50), "40-49",AND(D58&gt;=50, D58&lt;60),"50-59")</f>
        <v>30-39</v>
      </c>
      <c r="F58" t="s">
        <v>6</v>
      </c>
      <c r="G58">
        <v>11</v>
      </c>
      <c r="H58">
        <f>C58-AVERAGE(C58:C257)</f>
        <v>-12535.340277777781</v>
      </c>
      <c r="I58">
        <f t="shared" si="0"/>
        <v>157134755.87967792</v>
      </c>
      <c r="S58">
        <v>15</v>
      </c>
      <c r="T58" s="9">
        <f t="shared" si="4"/>
        <v>2.5959511588769805E-2</v>
      </c>
      <c r="U58" s="9"/>
    </row>
    <row r="59" spans="1:21" x14ac:dyDescent="0.25">
      <c r="A59">
        <v>178</v>
      </c>
      <c r="B59" t="s">
        <v>28</v>
      </c>
      <c r="C59">
        <v>29914</v>
      </c>
      <c r="D59">
        <v>33</v>
      </c>
      <c r="E59" t="str" cm="1">
        <f t="array" ref="E59">_xlfn.IFS(AND(D59&gt;=20, D59&lt;30), "20-29",AND(D59&gt;=30, D59&lt;40),"30-39", AND(D59&gt;=40, D59&lt;50), "40-49",AND(D59&gt;=50, D59&lt;60),"50-59")</f>
        <v>30-39</v>
      </c>
      <c r="F59" t="s">
        <v>6</v>
      </c>
      <c r="G59">
        <v>11</v>
      </c>
      <c r="H59">
        <f>C59-AVERAGE(C59:C258)</f>
        <v>-18131</v>
      </c>
      <c r="I59">
        <f t="shared" si="0"/>
        <v>328733161</v>
      </c>
      <c r="S59">
        <v>16</v>
      </c>
      <c r="T59" s="9">
        <f t="shared" si="4"/>
        <v>2.0537393647497886E-2</v>
      </c>
      <c r="U59" s="9"/>
    </row>
    <row r="60" spans="1:21" x14ac:dyDescent="0.25">
      <c r="A60">
        <v>1</v>
      </c>
      <c r="B60" t="s">
        <v>28</v>
      </c>
      <c r="C60">
        <v>44654</v>
      </c>
      <c r="D60">
        <v>34</v>
      </c>
      <c r="E60" t="str" cm="1">
        <f t="array" ref="E60">_xlfn.IFS(AND(D60&gt;=20, D60&lt;30), "20-29",AND(D60&gt;=30, D60&lt;40),"30-39", AND(D60&gt;=40, D60&lt;50), "40-49",AND(D60&gt;=50, D60&lt;60),"50-59")</f>
        <v>30-39</v>
      </c>
      <c r="F60" t="s">
        <v>5</v>
      </c>
      <c r="G60">
        <v>12</v>
      </c>
      <c r="H60">
        <f>C60-AVERAGE(C60:C259)</f>
        <v>-3518.6830985915512</v>
      </c>
      <c r="I60">
        <f t="shared" si="0"/>
        <v>12381130.74831384</v>
      </c>
      <c r="S60">
        <v>17</v>
      </c>
      <c r="T60" s="9">
        <f t="shared" si="4"/>
        <v>2.2413663989520421E-2</v>
      </c>
      <c r="U60" s="9"/>
    </row>
    <row r="61" spans="1:21" x14ac:dyDescent="0.25">
      <c r="A61">
        <v>170</v>
      </c>
      <c r="B61" t="s">
        <v>28</v>
      </c>
      <c r="C61">
        <v>27374</v>
      </c>
      <c r="D61">
        <v>34</v>
      </c>
      <c r="E61" t="str" cm="1">
        <f t="array" ref="E61">_xlfn.IFS(AND(D61&gt;=20, D61&lt;30), "20-29",AND(D61&gt;=30, D61&lt;40),"30-39", AND(D61&gt;=40, D61&lt;50), "40-49",AND(D61&gt;=50, D61&lt;60),"50-59")</f>
        <v>30-39</v>
      </c>
      <c r="F61" t="s">
        <v>7</v>
      </c>
      <c r="G61">
        <v>12</v>
      </c>
      <c r="H61">
        <f>C61-AVERAGE(C61:C260)</f>
        <v>-20823.638297872341</v>
      </c>
      <c r="I61">
        <f t="shared" si="0"/>
        <v>433623911.96061569</v>
      </c>
      <c r="L61" s="3" t="s">
        <v>13</v>
      </c>
      <c r="M61" s="3"/>
      <c r="N61" s="3"/>
      <c r="O61" s="3"/>
      <c r="S61">
        <v>18</v>
      </c>
      <c r="T61" s="9">
        <f t="shared" si="4"/>
        <v>2.4810615069260383E-2</v>
      </c>
      <c r="U61" s="9"/>
    </row>
    <row r="62" spans="1:21" x14ac:dyDescent="0.25">
      <c r="A62">
        <v>106</v>
      </c>
      <c r="B62" t="s">
        <v>27</v>
      </c>
      <c r="C62">
        <v>40446</v>
      </c>
      <c r="D62">
        <v>35</v>
      </c>
      <c r="E62" t="str" cm="1">
        <f t="array" ref="E62">_xlfn.IFS(AND(D62&gt;=20, D62&lt;30), "20-29",AND(D62&gt;=30, D62&lt;40),"30-39", AND(D62&gt;=40, D62&lt;50), "40-49",AND(D62&gt;=50, D62&lt;60),"50-59")</f>
        <v>30-39</v>
      </c>
      <c r="F62" t="s">
        <v>8</v>
      </c>
      <c r="G62">
        <v>13</v>
      </c>
      <c r="H62">
        <f>C62-AVERAGE(C62:C261)</f>
        <v>-7900.3785714285696</v>
      </c>
      <c r="I62">
        <f t="shared" si="0"/>
        <v>62415981.571887724</v>
      </c>
      <c r="L62" t="str" cm="1">
        <f t="array" ref="L62:L65">_xlfn.UNIQUE(E2:E201)</f>
        <v>20-29</v>
      </c>
      <c r="M62" s="3">
        <f>COUNTIF(E2:E201,L62)</f>
        <v>46</v>
      </c>
      <c r="N62" s="3"/>
      <c r="O62" s="3"/>
      <c r="S62">
        <v>19</v>
      </c>
      <c r="T62" s="9">
        <f t="shared" si="4"/>
        <v>3.2381400150705182E-2</v>
      </c>
      <c r="U62" s="9"/>
    </row>
    <row r="63" spans="1:21" x14ac:dyDescent="0.25">
      <c r="A63">
        <v>177</v>
      </c>
      <c r="B63" t="s">
        <v>28</v>
      </c>
      <c r="C63">
        <v>38198</v>
      </c>
      <c r="D63">
        <v>35</v>
      </c>
      <c r="E63" t="str" cm="1">
        <f t="array" ref="E63">_xlfn.IFS(AND(D63&gt;=20, D63&lt;30), "20-29",AND(D63&gt;=30, D63&lt;40),"30-39", AND(D63&gt;=40, D63&lt;50), "40-49",AND(D63&gt;=50, D63&lt;60),"50-59")</f>
        <v>30-39</v>
      </c>
      <c r="F63" t="s">
        <v>6</v>
      </c>
      <c r="G63">
        <v>13</v>
      </c>
      <c r="H63">
        <f>C63-AVERAGE(C63:C262)</f>
        <v>-10205.215827338128</v>
      </c>
      <c r="I63">
        <f t="shared" si="0"/>
        <v>104146430.08255264</v>
      </c>
      <c r="L63" t="str">
        <v>30-39</v>
      </c>
      <c r="M63" s="3">
        <f t="shared" ref="M63:M65" si="5">COUNTIF(E3:E202,L63)</f>
        <v>34</v>
      </c>
      <c r="N63" s="3"/>
      <c r="O63" s="3"/>
      <c r="S63">
        <v>20</v>
      </c>
      <c r="T63" s="9">
        <f t="shared" si="4"/>
        <v>1.838005902667627E-2</v>
      </c>
      <c r="U63" s="9"/>
    </row>
    <row r="64" spans="1:21" x14ac:dyDescent="0.25">
      <c r="A64">
        <v>10</v>
      </c>
      <c r="B64" t="s">
        <v>28</v>
      </c>
      <c r="C64">
        <v>39850</v>
      </c>
      <c r="D64">
        <v>36</v>
      </c>
      <c r="E64" t="str" cm="1">
        <f t="array" ref="E64">_xlfn.IFS(AND(D64&gt;=20, D64&lt;30), "20-29",AND(D64&gt;=30, D64&lt;40),"30-39", AND(D64&gt;=40, D64&lt;50), "40-49",AND(D64&gt;=50, D64&lt;60),"50-59")</f>
        <v>30-39</v>
      </c>
      <c r="F64" t="s">
        <v>5</v>
      </c>
      <c r="G64">
        <v>14</v>
      </c>
      <c r="H64">
        <f>C64-AVERAGE(C64:C263)</f>
        <v>-8627.1666666666642</v>
      </c>
      <c r="I64">
        <f t="shared" si="0"/>
        <v>74428004.694444403</v>
      </c>
      <c r="L64" t="str">
        <v>40-49</v>
      </c>
      <c r="M64" s="3">
        <f t="shared" si="5"/>
        <v>55</v>
      </c>
      <c r="N64" s="3"/>
      <c r="O64" s="3"/>
      <c r="S64">
        <v>21</v>
      </c>
      <c r="T64" s="9">
        <f t="shared" si="4"/>
        <v>3.7030067853740009E-2</v>
      </c>
      <c r="U64" s="9"/>
    </row>
    <row r="65" spans="1:21" x14ac:dyDescent="0.25">
      <c r="A65">
        <v>180</v>
      </c>
      <c r="B65" t="s">
        <v>28</v>
      </c>
      <c r="C65">
        <v>45299</v>
      </c>
      <c r="D65">
        <v>36</v>
      </c>
      <c r="E65" t="str" cm="1">
        <f t="array" ref="E65">_xlfn.IFS(AND(D65&gt;=20, D65&lt;30), "20-29",AND(D65&gt;=30, D65&lt;40),"30-39", AND(D65&gt;=40, D65&lt;50), "40-49",AND(D65&gt;=50, D65&lt;60),"50-59")</f>
        <v>30-39</v>
      </c>
      <c r="F65" t="s">
        <v>7</v>
      </c>
      <c r="G65">
        <v>14</v>
      </c>
      <c r="H65">
        <f>C65-AVERAGE(C65:C264)</f>
        <v>-3241.1386861313877</v>
      </c>
      <c r="I65">
        <f t="shared" si="0"/>
        <v>10504979.982737498</v>
      </c>
      <c r="L65" t="str">
        <v>50-59</v>
      </c>
      <c r="M65" s="3">
        <f t="shared" si="5"/>
        <v>65</v>
      </c>
      <c r="N65" s="3"/>
      <c r="O65" s="3"/>
      <c r="S65">
        <v>22</v>
      </c>
      <c r="T65" s="9">
        <f t="shared" si="4"/>
        <v>3.2711230011404725E-2</v>
      </c>
      <c r="U65" s="9"/>
    </row>
    <row r="66" spans="1:21" x14ac:dyDescent="0.25">
      <c r="A66">
        <v>191</v>
      </c>
      <c r="B66" t="s">
        <v>27</v>
      </c>
      <c r="C66">
        <v>33173</v>
      </c>
      <c r="D66">
        <v>36</v>
      </c>
      <c r="E66" t="str" cm="1">
        <f t="array" ref="E66">_xlfn.IFS(AND(D66&gt;=20, D66&lt;30), "20-29",AND(D66&gt;=30, D66&lt;40),"30-39", AND(D66&gt;=40, D66&lt;50), "40-49",AND(D66&gt;=50, D66&lt;60),"50-59")</f>
        <v>30-39</v>
      </c>
      <c r="F66" t="s">
        <v>7</v>
      </c>
      <c r="G66">
        <v>14</v>
      </c>
      <c r="H66">
        <f>C66-AVERAGE(C66:C265)</f>
        <v>-15390.970588235294</v>
      </c>
      <c r="I66">
        <f t="shared" si="0"/>
        <v>236881975.64792386</v>
      </c>
      <c r="S66">
        <v>23</v>
      </c>
      <c r="T66" s="9">
        <f t="shared" si="4"/>
        <v>4.3101687629348302E-2</v>
      </c>
      <c r="U66" s="9"/>
    </row>
    <row r="67" spans="1:21" x14ac:dyDescent="0.25">
      <c r="A67">
        <v>43</v>
      </c>
      <c r="B67" t="s">
        <v>28</v>
      </c>
      <c r="C67">
        <v>35394</v>
      </c>
      <c r="D67">
        <v>37</v>
      </c>
      <c r="E67" t="str" cm="1">
        <f t="array" ref="E67">_xlfn.IFS(AND(D67&gt;=20, D67&lt;30), "20-29",AND(D67&gt;=30, D67&lt;40),"30-39", AND(D67&gt;=40, D67&lt;50), "40-49",AND(D67&gt;=50, D67&lt;60),"50-59")</f>
        <v>30-39</v>
      </c>
      <c r="F67" t="s">
        <v>6</v>
      </c>
      <c r="G67">
        <v>15</v>
      </c>
      <c r="H67">
        <f>C67-AVERAGE(C67:C266)</f>
        <v>-13283.977777777778</v>
      </c>
      <c r="I67">
        <f t="shared" ref="I67:I130" si="6">H67*H67</f>
        <v>176464065.60049385</v>
      </c>
      <c r="S67">
        <v>24</v>
      </c>
      <c r="T67" s="9">
        <f t="shared" si="4"/>
        <v>3.7641156876824018E-2</v>
      </c>
      <c r="U67" s="9"/>
    </row>
    <row r="68" spans="1:21" x14ac:dyDescent="0.25">
      <c r="A68">
        <v>47</v>
      </c>
      <c r="B68" t="s">
        <v>27</v>
      </c>
      <c r="C68">
        <v>38502</v>
      </c>
      <c r="D68">
        <v>37</v>
      </c>
      <c r="E68" t="str" cm="1">
        <f t="array" ref="E68">_xlfn.IFS(AND(D68&gt;=20, D68&lt;30), "20-29",AND(D68&gt;=30, D68&lt;40),"30-39", AND(D68&gt;=40, D68&lt;50), "40-49",AND(D68&gt;=50, D68&lt;60),"50-59")</f>
        <v>30-39</v>
      </c>
      <c r="F68" t="s">
        <v>5</v>
      </c>
      <c r="G68">
        <v>15</v>
      </c>
      <c r="H68">
        <f>C68-AVERAGE(C68:C267)</f>
        <v>-10275.111940298506</v>
      </c>
      <c r="I68">
        <f t="shared" si="6"/>
        <v>105577925.38566492</v>
      </c>
      <c r="S68">
        <v>25</v>
      </c>
      <c r="T68" s="9">
        <f t="shared" si="4"/>
        <v>3.4283248833338019E-2</v>
      </c>
      <c r="U68" s="9"/>
    </row>
    <row r="69" spans="1:21" x14ac:dyDescent="0.25">
      <c r="A69">
        <v>70</v>
      </c>
      <c r="B69" t="s">
        <v>28</v>
      </c>
      <c r="C69">
        <v>27943</v>
      </c>
      <c r="D69">
        <v>37</v>
      </c>
      <c r="E69" t="str" cm="1">
        <f t="array" ref="E69">_xlfn.IFS(AND(D69&gt;=20, D69&lt;30), "20-29",AND(D69&gt;=30, D69&lt;40),"30-39", AND(D69&gt;=40, D69&lt;50), "40-49",AND(D69&gt;=50, D69&lt;60),"50-59")</f>
        <v>30-39</v>
      </c>
      <c r="F69" t="s">
        <v>7</v>
      </c>
      <c r="G69">
        <v>15</v>
      </c>
      <c r="H69">
        <f>C69-AVERAGE(C69:C268)</f>
        <v>-20911.368421052633</v>
      </c>
      <c r="I69">
        <f t="shared" si="6"/>
        <v>437285329.24099731</v>
      </c>
      <c r="S69">
        <v>26</v>
      </c>
      <c r="T69" s="9">
        <f t="shared" si="4"/>
        <v>2.387726278258322E-2</v>
      </c>
      <c r="U69" s="9"/>
    </row>
    <row r="70" spans="1:21" x14ac:dyDescent="0.25">
      <c r="A70">
        <v>81</v>
      </c>
      <c r="B70" t="s">
        <v>28</v>
      </c>
      <c r="C70">
        <v>30873</v>
      </c>
      <c r="D70">
        <v>37</v>
      </c>
      <c r="E70" t="str" cm="1">
        <f t="array" ref="E70">_xlfn.IFS(AND(D70&gt;=20, D70&lt;30), "20-29",AND(D70&gt;=30, D70&lt;40),"30-39", AND(D70&gt;=40, D70&lt;50), "40-49",AND(D70&gt;=50, D70&lt;60),"50-59")</f>
        <v>30-39</v>
      </c>
      <c r="F70" t="s">
        <v>8</v>
      </c>
      <c r="G70">
        <v>15</v>
      </c>
      <c r="H70">
        <f>C70-AVERAGE(C70:C269)</f>
        <v>-18139.78787878788</v>
      </c>
      <c r="I70">
        <f t="shared" si="6"/>
        <v>329051904.28741968</v>
      </c>
      <c r="S70">
        <v>27</v>
      </c>
      <c r="T70" s="9">
        <f t="shared" si="4"/>
        <v>3.2113810970506348E-2</v>
      </c>
      <c r="U70" s="9"/>
    </row>
    <row r="71" spans="1:21" x14ac:dyDescent="0.25">
      <c r="A71">
        <v>101</v>
      </c>
      <c r="B71" t="s">
        <v>28</v>
      </c>
      <c r="C71">
        <v>30331</v>
      </c>
      <c r="D71">
        <v>37</v>
      </c>
      <c r="E71" t="str" cm="1">
        <f t="array" ref="E71">_xlfn.IFS(AND(D71&gt;=20, D71&lt;30), "20-29",AND(D71&gt;=30, D71&lt;40),"30-39", AND(D71&gt;=40, D71&lt;50), "40-49",AND(D71&gt;=50, D71&lt;60),"50-59")</f>
        <v>30-39</v>
      </c>
      <c r="F71" t="s">
        <v>6</v>
      </c>
      <c r="G71">
        <v>15</v>
      </c>
      <c r="H71">
        <f>C71-AVERAGE(C71:C270)</f>
        <v>-18820.259541984735</v>
      </c>
      <c r="I71">
        <f t="shared" si="6"/>
        <v>354202169.22766745</v>
      </c>
      <c r="S71">
        <v>28</v>
      </c>
      <c r="T71" s="9">
        <f t="shared" si="4"/>
        <v>3.287285069503415E-2</v>
      </c>
      <c r="U71" s="9"/>
    </row>
    <row r="72" spans="1:21" x14ac:dyDescent="0.25">
      <c r="A72">
        <v>176</v>
      </c>
      <c r="B72" t="s">
        <v>27</v>
      </c>
      <c r="C72">
        <v>47052</v>
      </c>
      <c r="D72">
        <v>37</v>
      </c>
      <c r="E72" t="str" cm="1">
        <f t="array" ref="E72">_xlfn.IFS(AND(D72&gt;=20, D72&lt;30), "20-29",AND(D72&gt;=30, D72&lt;40),"30-39", AND(D72&gt;=40, D72&lt;50), "40-49",AND(D72&gt;=50, D72&lt;60),"50-59")</f>
        <v>30-39</v>
      </c>
      <c r="F72" t="s">
        <v>5</v>
      </c>
      <c r="G72">
        <v>15</v>
      </c>
      <c r="H72">
        <f>C72-AVERAGE(C72:C271)</f>
        <v>-2244.0307692307688</v>
      </c>
      <c r="I72">
        <f t="shared" si="6"/>
        <v>5035674.0932544358</v>
      </c>
      <c r="S72">
        <v>29</v>
      </c>
      <c r="T72" s="9">
        <f t="shared" si="4"/>
        <v>3.2863932260711916E-2</v>
      </c>
      <c r="U72" s="9"/>
    </row>
    <row r="73" spans="1:21" x14ac:dyDescent="0.25">
      <c r="A73">
        <v>18</v>
      </c>
      <c r="B73" t="s">
        <v>28</v>
      </c>
      <c r="C73">
        <v>25769</v>
      </c>
      <c r="D73">
        <v>38</v>
      </c>
      <c r="E73" t="str" cm="1">
        <f t="array" ref="E73">_xlfn.IFS(AND(D73&gt;=20, D73&lt;30), "20-29",AND(D73&gt;=30, D73&lt;40),"30-39", AND(D73&gt;=40, D73&lt;50), "40-49",AND(D73&gt;=50, D73&lt;60),"50-59")</f>
        <v>30-39</v>
      </c>
      <c r="F73" t="s">
        <v>8</v>
      </c>
      <c r="G73">
        <v>16</v>
      </c>
      <c r="H73">
        <f>C73-AVERAGE(C73:C272)</f>
        <v>-23544.426356589145</v>
      </c>
      <c r="I73">
        <f t="shared" si="6"/>
        <v>554340012.46084964</v>
      </c>
      <c r="S73">
        <v>30</v>
      </c>
      <c r="T73" s="9">
        <f t="shared" si="4"/>
        <v>1.8052582742895455E-2</v>
      </c>
      <c r="U73" s="9"/>
    </row>
    <row r="74" spans="1:21" x14ac:dyDescent="0.25">
      <c r="A74">
        <v>35</v>
      </c>
      <c r="B74" t="s">
        <v>28</v>
      </c>
      <c r="C74">
        <v>25189</v>
      </c>
      <c r="D74">
        <v>38</v>
      </c>
      <c r="E74" t="str" cm="1">
        <f t="array" ref="E74">_xlfn.IFS(AND(D74&gt;=20, D74&lt;30), "20-29",AND(D74&gt;=30, D74&lt;40),"30-39", AND(D74&gt;=40, D74&lt;50), "40-49",AND(D74&gt;=50, D74&lt;60),"50-59")</f>
        <v>30-39</v>
      </c>
      <c r="F74" t="s">
        <v>8</v>
      </c>
      <c r="G74">
        <v>16</v>
      </c>
      <c r="H74">
        <f>C74-AVERAGE(C74:C273)</f>
        <v>-24308.3671875</v>
      </c>
      <c r="I74">
        <f t="shared" si="6"/>
        <v>590896715.32232666</v>
      </c>
      <c r="S74">
        <v>31</v>
      </c>
      <c r="T74" s="9">
        <f t="shared" si="4"/>
        <v>7.9111902263772169E-2</v>
      </c>
      <c r="U74" s="9"/>
    </row>
    <row r="75" spans="1:21" x14ac:dyDescent="0.25">
      <c r="A75">
        <v>112</v>
      </c>
      <c r="B75" t="s">
        <v>27</v>
      </c>
      <c r="C75">
        <v>27027</v>
      </c>
      <c r="D75">
        <v>38</v>
      </c>
      <c r="E75" t="str" cm="1">
        <f t="array" ref="E75">_xlfn.IFS(AND(D75&gt;=20, D75&lt;30), "20-29",AND(D75&gt;=30, D75&lt;40),"30-39", AND(D75&gt;=40, D75&lt;50), "40-49",AND(D75&gt;=50, D75&lt;60),"50-59")</f>
        <v>30-39</v>
      </c>
      <c r="F75" t="s">
        <v>6</v>
      </c>
      <c r="G75">
        <v>16</v>
      </c>
      <c r="H75">
        <f>C75-AVERAGE(C75:C274)</f>
        <v>-22661.771653543306</v>
      </c>
      <c r="I75">
        <f t="shared" si="6"/>
        <v>513555894.47733891</v>
      </c>
      <c r="S75">
        <v>32</v>
      </c>
      <c r="T75" s="9">
        <f t="shared" si="4"/>
        <v>9.9391851023088035E-2</v>
      </c>
      <c r="U75" s="9"/>
    </row>
    <row r="76" spans="1:21" x14ac:dyDescent="0.25">
      <c r="A76">
        <v>133</v>
      </c>
      <c r="B76" t="s">
        <v>27</v>
      </c>
      <c r="C76">
        <v>39039</v>
      </c>
      <c r="D76">
        <v>38</v>
      </c>
      <c r="E76" t="str" cm="1">
        <f t="array" ref="E76">_xlfn.IFS(AND(D76&gt;=20, D76&lt;30), "20-29",AND(D76&gt;=30, D76&lt;40),"30-39", AND(D76&gt;=40, D76&lt;50), "40-49",AND(D76&gt;=50, D76&lt;60),"50-59")</f>
        <v>30-39</v>
      </c>
      <c r="F76" t="s">
        <v>7</v>
      </c>
      <c r="G76">
        <v>16</v>
      </c>
      <c r="H76">
        <f>C76-AVERAGE(C76:C275)</f>
        <v>-10829.626984126982</v>
      </c>
      <c r="I76">
        <f t="shared" si="6"/>
        <v>117280820.61533128</v>
      </c>
      <c r="S76">
        <v>33</v>
      </c>
      <c r="T76" s="9">
        <f t="shared" si="4"/>
        <v>1.9029710989971749E-2</v>
      </c>
      <c r="U76" s="9"/>
    </row>
    <row r="77" spans="1:21" x14ac:dyDescent="0.25">
      <c r="A77">
        <v>162</v>
      </c>
      <c r="B77" t="s">
        <v>27</v>
      </c>
      <c r="C77">
        <v>48792</v>
      </c>
      <c r="D77">
        <v>38</v>
      </c>
      <c r="E77" t="str" cm="1">
        <f t="array" ref="E77">_xlfn.IFS(AND(D77&gt;=20, D77&lt;30), "20-29",AND(D77&gt;=30, D77&lt;40),"30-39", AND(D77&gt;=40, D77&lt;50), "40-49",AND(D77&gt;=50, D77&lt;60),"50-59")</f>
        <v>30-39</v>
      </c>
      <c r="F77" t="s">
        <v>6</v>
      </c>
      <c r="G77">
        <v>16</v>
      </c>
      <c r="H77">
        <f>C77-AVERAGE(C77:C276)</f>
        <v>-1163.2640000000029</v>
      </c>
      <c r="I77">
        <f t="shared" si="6"/>
        <v>1353183.1336960066</v>
      </c>
      <c r="S77">
        <v>34</v>
      </c>
      <c r="T77" s="9">
        <f t="shared" si="4"/>
        <v>7.6266980964681486E-2</v>
      </c>
      <c r="U77" s="9"/>
    </row>
    <row r="78" spans="1:21" x14ac:dyDescent="0.25">
      <c r="A78">
        <v>60</v>
      </c>
      <c r="B78" t="s">
        <v>27</v>
      </c>
      <c r="C78">
        <v>48619</v>
      </c>
      <c r="D78">
        <v>39</v>
      </c>
      <c r="E78" t="str" cm="1">
        <f t="array" ref="E78">_xlfn.IFS(AND(D78&gt;=20, D78&lt;30), "20-29",AND(D78&gt;=30, D78&lt;40),"30-39", AND(D78&gt;=40, D78&lt;50), "40-49",AND(D78&gt;=50, D78&lt;60),"50-59")</f>
        <v>30-39</v>
      </c>
      <c r="F78" t="s">
        <v>7</v>
      </c>
      <c r="G78">
        <v>17</v>
      </c>
      <c r="H78">
        <f>C78-AVERAGE(C78:C277)</f>
        <v>-1345.6451612903256</v>
      </c>
      <c r="I78">
        <f t="shared" si="6"/>
        <v>1810760.9001040666</v>
      </c>
      <c r="S78">
        <v>35</v>
      </c>
      <c r="T78" s="9">
        <f t="shared" si="4"/>
        <v>2.6171866421079954E-2</v>
      </c>
      <c r="U78" s="9"/>
    </row>
    <row r="79" spans="1:21" x14ac:dyDescent="0.25">
      <c r="A79">
        <v>97</v>
      </c>
      <c r="B79" t="s">
        <v>27</v>
      </c>
      <c r="C79">
        <v>35268</v>
      </c>
      <c r="D79">
        <v>39</v>
      </c>
      <c r="E79" t="str" cm="1">
        <f t="array" ref="E79">_xlfn.IFS(AND(D79&gt;=20, D79&lt;30), "20-29",AND(D79&gt;=30, D79&lt;40),"30-39", AND(D79&gt;=40, D79&lt;50), "40-49",AND(D79&gt;=50, D79&lt;60),"50-59")</f>
        <v>30-39</v>
      </c>
      <c r="F79" t="s">
        <v>7</v>
      </c>
      <c r="G79">
        <v>17</v>
      </c>
      <c r="H79">
        <f>C79-AVERAGE(C79:C278)</f>
        <v>-14707.585365853658</v>
      </c>
      <c r="I79">
        <f t="shared" si="6"/>
        <v>216313067.29387268</v>
      </c>
      <c r="S79">
        <v>36</v>
      </c>
      <c r="T79" s="9">
        <f t="shared" si="4"/>
        <v>4.3793977982665766E-2</v>
      </c>
      <c r="U79" s="9"/>
    </row>
    <row r="80" spans="1:21" x14ac:dyDescent="0.25">
      <c r="A80">
        <v>98</v>
      </c>
      <c r="B80" t="s">
        <v>27</v>
      </c>
      <c r="C80">
        <v>47271</v>
      </c>
      <c r="D80">
        <v>39</v>
      </c>
      <c r="E80" t="str" cm="1">
        <f t="array" ref="E80">_xlfn.IFS(AND(D80&gt;=20, D80&lt;30), "20-29",AND(D80&gt;=30, D80&lt;40),"30-39", AND(D80&gt;=40, D80&lt;50), "40-49",AND(D80&gt;=50, D80&lt;60),"50-59")</f>
        <v>30-39</v>
      </c>
      <c r="F80" t="s">
        <v>6</v>
      </c>
      <c r="G80">
        <v>17</v>
      </c>
      <c r="H80">
        <f>C80-AVERAGE(C80:C279)</f>
        <v>-2825.1393442622939</v>
      </c>
      <c r="I80">
        <f t="shared" si="6"/>
        <v>7981412.314498784</v>
      </c>
      <c r="S80">
        <v>37</v>
      </c>
      <c r="T80" s="9">
        <f t="shared" si="4"/>
        <v>3.2220835637458686E-2</v>
      </c>
      <c r="U80" s="9"/>
    </row>
    <row r="81" spans="1:9" x14ac:dyDescent="0.25">
      <c r="A81">
        <v>150</v>
      </c>
      <c r="B81" t="s">
        <v>27</v>
      </c>
      <c r="C81">
        <v>49322</v>
      </c>
      <c r="D81">
        <v>39</v>
      </c>
      <c r="E81" t="str" cm="1">
        <f t="array" ref="E81">_xlfn.IFS(AND(D81&gt;=20, D81&lt;30), "20-29",AND(D81&gt;=30, D81&lt;40),"30-39", AND(D81&gt;=40, D81&lt;50), "40-49",AND(D81&gt;=50, D81&lt;60),"50-59")</f>
        <v>30-39</v>
      </c>
      <c r="F81" t="s">
        <v>8</v>
      </c>
      <c r="G81">
        <v>17</v>
      </c>
      <c r="H81">
        <f>C81-AVERAGE(C81:C280)</f>
        <v>-797.48760330578807</v>
      </c>
      <c r="I81">
        <f t="shared" si="6"/>
        <v>635986.47742640995</v>
      </c>
    </row>
    <row r="82" spans="1:9" x14ac:dyDescent="0.25">
      <c r="A82">
        <v>27</v>
      </c>
      <c r="B82" t="s">
        <v>27</v>
      </c>
      <c r="C82">
        <v>33396</v>
      </c>
      <c r="D82">
        <v>40</v>
      </c>
      <c r="E82" t="str" cm="1">
        <f t="array" ref="E82">_xlfn.IFS(AND(D82&gt;=20, D82&lt;30), "20-29",AND(D82&gt;=30, D82&lt;40),"30-39", AND(D82&gt;=40, D82&lt;50), "40-49",AND(D82&gt;=50, D82&lt;60),"50-59")</f>
        <v>40-49</v>
      </c>
      <c r="F82" t="s">
        <v>7</v>
      </c>
      <c r="G82">
        <v>18</v>
      </c>
      <c r="H82">
        <f>C82-AVERAGE(C82:C281)</f>
        <v>-16730.133333333331</v>
      </c>
      <c r="I82">
        <f t="shared" si="6"/>
        <v>279897361.35111105</v>
      </c>
    </row>
    <row r="83" spans="1:9" x14ac:dyDescent="0.25">
      <c r="A83">
        <v>52</v>
      </c>
      <c r="B83" t="s">
        <v>28</v>
      </c>
      <c r="C83">
        <v>37253</v>
      </c>
      <c r="D83">
        <v>40</v>
      </c>
      <c r="E83" t="str" cm="1">
        <f t="array" ref="E83">_xlfn.IFS(AND(D83&gt;=20, D83&lt;30), "20-29",AND(D83&gt;=30, D83&lt;40),"30-39", AND(D83&gt;=40, D83&lt;50), "40-49",AND(D83&gt;=50, D83&lt;60),"50-59")</f>
        <v>40-49</v>
      </c>
      <c r="F83" t="s">
        <v>5</v>
      </c>
      <c r="G83">
        <v>18</v>
      </c>
      <c r="H83">
        <f>C83-AVERAGE(C83:C282)</f>
        <v>-13013.722689075628</v>
      </c>
      <c r="I83">
        <f t="shared" si="6"/>
        <v>169356978.22816181</v>
      </c>
    </row>
    <row r="84" spans="1:9" x14ac:dyDescent="0.25">
      <c r="A84">
        <v>55</v>
      </c>
      <c r="B84" t="s">
        <v>28</v>
      </c>
      <c r="C84">
        <v>38016</v>
      </c>
      <c r="D84">
        <v>40</v>
      </c>
      <c r="E84" t="str" cm="1">
        <f t="array" ref="E84">_xlfn.IFS(AND(D84&gt;=20, D84&lt;30), "20-29",AND(D84&gt;=30, D84&lt;40),"30-39", AND(D84&gt;=40, D84&lt;50), "40-49",AND(D84&gt;=50, D84&lt;60),"50-59")</f>
        <v>40-49</v>
      </c>
      <c r="F84" t="s">
        <v>6</v>
      </c>
      <c r="G84">
        <v>18</v>
      </c>
      <c r="H84">
        <f>C84-AVERAGE(C84:C283)</f>
        <v>-12361.008474576272</v>
      </c>
      <c r="I84">
        <f t="shared" si="6"/>
        <v>152794530.50854641</v>
      </c>
    </row>
    <row r="85" spans="1:9" x14ac:dyDescent="0.25">
      <c r="A85">
        <v>80</v>
      </c>
      <c r="B85" t="s">
        <v>27</v>
      </c>
      <c r="C85">
        <v>39990</v>
      </c>
      <c r="D85">
        <v>40</v>
      </c>
      <c r="E85" t="str" cm="1">
        <f t="array" ref="E85">_xlfn.IFS(AND(D85&gt;=20, D85&lt;30), "20-29",AND(D85&gt;=30, D85&lt;40),"30-39", AND(D85&gt;=40, D85&lt;50), "40-49",AND(D85&gt;=50, D85&lt;60),"50-59")</f>
        <v>40-49</v>
      </c>
      <c r="F85" t="s">
        <v>8</v>
      </c>
      <c r="G85">
        <v>18</v>
      </c>
      <c r="H85">
        <f>C85-AVERAGE(C85:C284)</f>
        <v>-10492.658119658117</v>
      </c>
      <c r="I85">
        <f t="shared" si="6"/>
        <v>110095874.41602741</v>
      </c>
    </row>
    <row r="86" spans="1:9" x14ac:dyDescent="0.25">
      <c r="A86">
        <v>130</v>
      </c>
      <c r="B86" t="s">
        <v>27</v>
      </c>
      <c r="C86">
        <v>50599</v>
      </c>
      <c r="D86">
        <v>40</v>
      </c>
      <c r="E86" t="str" cm="1">
        <f t="array" ref="E86">_xlfn.IFS(AND(D86&gt;=20, D86&lt;30), "20-29",AND(D86&gt;=30, D86&lt;40),"30-39", AND(D86&gt;=40, D86&lt;50), "40-49",AND(D86&gt;=50, D86&lt;60),"50-59")</f>
        <v>40-49</v>
      </c>
      <c r="F86" t="s">
        <v>5</v>
      </c>
      <c r="G86">
        <v>18</v>
      </c>
      <c r="H86">
        <f>C86-AVERAGE(C86:C285)</f>
        <v>25.887931034485518</v>
      </c>
      <c r="I86">
        <f t="shared" si="6"/>
        <v>670.18497324627845</v>
      </c>
    </row>
    <row r="87" spans="1:9" x14ac:dyDescent="0.25">
      <c r="A87">
        <v>50</v>
      </c>
      <c r="B87" t="s">
        <v>27</v>
      </c>
      <c r="C87">
        <v>36792</v>
      </c>
      <c r="D87">
        <v>41</v>
      </c>
      <c r="E87" t="str" cm="1">
        <f t="array" ref="E87">_xlfn.IFS(AND(D87&gt;=20, D87&lt;30), "20-29",AND(D87&gt;=30, D87&lt;40),"30-39", AND(D87&gt;=40, D87&lt;50), "40-49",AND(D87&gt;=50, D87&lt;60),"50-59")</f>
        <v>40-49</v>
      </c>
      <c r="F87" t="s">
        <v>7</v>
      </c>
      <c r="G87">
        <v>19</v>
      </c>
      <c r="H87">
        <f>C87-AVERAGE(C87:C286)</f>
        <v>-13780.886956521739</v>
      </c>
      <c r="I87">
        <f t="shared" si="6"/>
        <v>189912845.308431</v>
      </c>
    </row>
    <row r="88" spans="1:9" x14ac:dyDescent="0.25">
      <c r="A88">
        <v>56</v>
      </c>
      <c r="B88" t="s">
        <v>28</v>
      </c>
      <c r="C88">
        <v>51897</v>
      </c>
      <c r="D88">
        <v>41</v>
      </c>
      <c r="E88" t="str" cm="1">
        <f t="array" ref="E88">_xlfn.IFS(AND(D88&gt;=20, D88&lt;30), "20-29",AND(D88&gt;=30, D88&lt;40),"30-39", AND(D88&gt;=40, D88&lt;50), "40-49",AND(D88&gt;=50, D88&lt;60),"50-59")</f>
        <v>40-49</v>
      </c>
      <c r="F88" t="s">
        <v>5</v>
      </c>
      <c r="G88">
        <v>19</v>
      </c>
      <c r="H88">
        <f>C88-AVERAGE(C88:C287)</f>
        <v>1203.2280701754353</v>
      </c>
      <c r="I88">
        <f t="shared" si="6"/>
        <v>1447757.7888581022</v>
      </c>
    </row>
    <row r="89" spans="1:9" x14ac:dyDescent="0.25">
      <c r="A89">
        <v>83</v>
      </c>
      <c r="B89" t="s">
        <v>28</v>
      </c>
      <c r="C89">
        <v>28161</v>
      </c>
      <c r="D89">
        <v>41</v>
      </c>
      <c r="E89" t="str" cm="1">
        <f t="array" ref="E89">_xlfn.IFS(AND(D89&gt;=20, D89&lt;30), "20-29",AND(D89&gt;=30, D89&lt;40),"30-39", AND(D89&gt;=40, D89&lt;50), "40-49",AND(D89&gt;=50, D89&lt;60),"50-59")</f>
        <v>40-49</v>
      </c>
      <c r="F89" t="s">
        <v>5</v>
      </c>
      <c r="G89">
        <v>19</v>
      </c>
      <c r="H89">
        <f>C89-AVERAGE(C89:C288)</f>
        <v>-22522.123893805307</v>
      </c>
      <c r="I89">
        <f t="shared" si="6"/>
        <v>507246064.68791592</v>
      </c>
    </row>
    <row r="90" spans="1:9" x14ac:dyDescent="0.25">
      <c r="A90">
        <v>91</v>
      </c>
      <c r="B90" t="s">
        <v>28</v>
      </c>
      <c r="C90">
        <v>50823</v>
      </c>
      <c r="D90">
        <v>41</v>
      </c>
      <c r="E90" t="str" cm="1">
        <f t="array" ref="E90">_xlfn.IFS(AND(D90&gt;=20, D90&lt;30), "20-29",AND(D90&gt;=30, D90&lt;40),"30-39", AND(D90&gt;=40, D90&lt;50), "40-49",AND(D90&gt;=50, D90&lt;60),"50-59")</f>
        <v>40-49</v>
      </c>
      <c r="F90" t="s">
        <v>5</v>
      </c>
      <c r="G90">
        <v>19</v>
      </c>
      <c r="H90">
        <f>C90-AVERAGE(C90:C289)</f>
        <v>-61.214285714282596</v>
      </c>
      <c r="I90">
        <f t="shared" si="6"/>
        <v>3747.1887755098223</v>
      </c>
    </row>
    <row r="91" spans="1:9" x14ac:dyDescent="0.25">
      <c r="A91">
        <v>108</v>
      </c>
      <c r="B91" t="s">
        <v>28</v>
      </c>
      <c r="C91">
        <v>44216</v>
      </c>
      <c r="D91">
        <v>41</v>
      </c>
      <c r="E91" t="str" cm="1">
        <f t="array" ref="E91">_xlfn.IFS(AND(D91&gt;=20, D91&lt;30), "20-29",AND(D91&gt;=30, D91&lt;40),"30-39", AND(D91&gt;=40, D91&lt;50), "40-49",AND(D91&gt;=50, D91&lt;60),"50-59")</f>
        <v>40-49</v>
      </c>
      <c r="F91" t="s">
        <v>6</v>
      </c>
      <c r="G91">
        <v>19</v>
      </c>
      <c r="H91">
        <f>C91-AVERAGE(C91:C290)</f>
        <v>-6668.7657657657692</v>
      </c>
      <c r="I91">
        <f t="shared" si="6"/>
        <v>44472436.838649504</v>
      </c>
    </row>
    <row r="92" spans="1:9" x14ac:dyDescent="0.25">
      <c r="A92">
        <v>173</v>
      </c>
      <c r="B92" t="s">
        <v>28</v>
      </c>
      <c r="C92">
        <v>47626</v>
      </c>
      <c r="D92">
        <v>41</v>
      </c>
      <c r="E92" t="str" cm="1">
        <f t="array" ref="E92">_xlfn.IFS(AND(D92&gt;=20, D92&lt;30), "20-29",AND(D92&gt;=30, D92&lt;40),"30-39", AND(D92&gt;=40, D92&lt;50), "40-49",AND(D92&gt;=50, D92&lt;60),"50-59")</f>
        <v>40-49</v>
      </c>
      <c r="F92" t="s">
        <v>6</v>
      </c>
      <c r="G92">
        <v>19</v>
      </c>
      <c r="H92">
        <f>C92-AVERAGE(C92:C291)</f>
        <v>-3319.3909090909074</v>
      </c>
      <c r="I92">
        <f t="shared" si="6"/>
        <v>11018356.00735536</v>
      </c>
    </row>
    <row r="93" spans="1:9" x14ac:dyDescent="0.25">
      <c r="A93">
        <v>107</v>
      </c>
      <c r="B93" t="s">
        <v>28</v>
      </c>
      <c r="C93">
        <v>45448</v>
      </c>
      <c r="D93">
        <v>42</v>
      </c>
      <c r="E93" t="str" cm="1">
        <f t="array" ref="E93">_xlfn.IFS(AND(D93&gt;=20, D93&lt;30), "20-29",AND(D93&gt;=30, D93&lt;40),"30-39", AND(D93&gt;=40, D93&lt;50), "40-49",AND(D93&gt;=50, D93&lt;60),"50-59")</f>
        <v>40-49</v>
      </c>
      <c r="F93" t="s">
        <v>7</v>
      </c>
      <c r="G93">
        <v>20</v>
      </c>
      <c r="H93">
        <f>C93-AVERAGE(C93:C292)</f>
        <v>-5527.84403669725</v>
      </c>
      <c r="I93">
        <f t="shared" si="6"/>
        <v>30557059.694049347</v>
      </c>
    </row>
    <row r="94" spans="1:9" x14ac:dyDescent="0.25">
      <c r="A94">
        <v>124</v>
      </c>
      <c r="B94" t="s">
        <v>28</v>
      </c>
      <c r="C94">
        <v>48483</v>
      </c>
      <c r="D94">
        <v>42</v>
      </c>
      <c r="E94" t="str" cm="1">
        <f t="array" ref="E94">_xlfn.IFS(AND(D94&gt;=20, D94&lt;30), "20-29",AND(D94&gt;=30, D94&lt;40),"30-39", AND(D94&gt;=40, D94&lt;50), "40-49",AND(D94&gt;=50, D94&lt;60),"50-59")</f>
        <v>40-49</v>
      </c>
      <c r="F94" t="s">
        <v>6</v>
      </c>
      <c r="G94">
        <v>20</v>
      </c>
      <c r="H94">
        <f>C94-AVERAGE(C94:C293)</f>
        <v>-2544.027777777781</v>
      </c>
      <c r="I94">
        <f t="shared" si="6"/>
        <v>6472077.3341049543</v>
      </c>
    </row>
    <row r="95" spans="1:9" x14ac:dyDescent="0.25">
      <c r="A95">
        <v>145</v>
      </c>
      <c r="B95" t="s">
        <v>27</v>
      </c>
      <c r="C95">
        <v>52769</v>
      </c>
      <c r="D95">
        <v>42</v>
      </c>
      <c r="E95" t="str" cm="1">
        <f t="array" ref="E95">_xlfn.IFS(AND(D95&gt;=20, D95&lt;30), "20-29",AND(D95&gt;=30, D95&lt;40),"30-39", AND(D95&gt;=40, D95&lt;50), "40-49",AND(D95&gt;=50, D95&lt;60),"50-59")</f>
        <v>40-49</v>
      </c>
      <c r="F95" t="s">
        <v>6</v>
      </c>
      <c r="G95">
        <v>20</v>
      </c>
      <c r="H95">
        <f>C95-AVERAGE(C95:C294)</f>
        <v>1718.196261682242</v>
      </c>
      <c r="I95">
        <f t="shared" si="6"/>
        <v>2952198.3936588317</v>
      </c>
    </row>
    <row r="96" spans="1:9" x14ac:dyDescent="0.25">
      <c r="A96">
        <v>41</v>
      </c>
      <c r="B96" t="s">
        <v>28</v>
      </c>
      <c r="C96">
        <v>31267</v>
      </c>
      <c r="D96">
        <v>43</v>
      </c>
      <c r="E96" t="str" cm="1">
        <f t="array" ref="E96">_xlfn.IFS(AND(D96&gt;=20, D96&lt;30), "20-29",AND(D96&gt;=30, D96&lt;40),"30-39", AND(D96&gt;=40, D96&lt;50), "40-49",AND(D96&gt;=50, D96&lt;60),"50-59")</f>
        <v>40-49</v>
      </c>
      <c r="F96" t="s">
        <v>7</v>
      </c>
      <c r="G96">
        <v>21</v>
      </c>
      <c r="H96">
        <f>C96-AVERAGE(C96:C295)</f>
        <v>-19767.594339622643</v>
      </c>
      <c r="I96">
        <f t="shared" si="6"/>
        <v>390757785.97588116</v>
      </c>
    </row>
    <row r="97" spans="1:9" x14ac:dyDescent="0.25">
      <c r="A97">
        <v>115</v>
      </c>
      <c r="B97" t="s">
        <v>27</v>
      </c>
      <c r="C97">
        <v>35258</v>
      </c>
      <c r="D97">
        <v>43</v>
      </c>
      <c r="E97" t="str" cm="1">
        <f t="array" ref="E97">_xlfn.IFS(AND(D97&gt;=20, D97&lt;30), "20-29",AND(D97&gt;=30, D97&lt;40),"30-39", AND(D97&gt;=40, D97&lt;50), "40-49",AND(D97&gt;=50, D97&lt;60),"50-59")</f>
        <v>40-49</v>
      </c>
      <c r="F97" t="s">
        <v>8</v>
      </c>
      <c r="G97">
        <v>21</v>
      </c>
      <c r="H97">
        <f>C97-AVERAGE(C97:C296)</f>
        <v>-15964.857142857145</v>
      </c>
      <c r="I97">
        <f t="shared" si="6"/>
        <v>254876663.59183681</v>
      </c>
    </row>
    <row r="98" spans="1:9" x14ac:dyDescent="0.25">
      <c r="A98">
        <v>116</v>
      </c>
      <c r="B98" t="s">
        <v>28</v>
      </c>
      <c r="C98">
        <v>52002</v>
      </c>
      <c r="D98">
        <v>43</v>
      </c>
      <c r="E98" t="str" cm="1">
        <f t="array" ref="E98">_xlfn.IFS(AND(D98&gt;=20, D98&lt;30), "20-29",AND(D98&gt;=30, D98&lt;40),"30-39", AND(D98&gt;=40, D98&lt;50), "40-49",AND(D98&gt;=50, D98&lt;60),"50-59")</f>
        <v>40-49</v>
      </c>
      <c r="F98" t="s">
        <v>5</v>
      </c>
      <c r="G98">
        <v>21</v>
      </c>
      <c r="H98">
        <f>C98-AVERAGE(C98:C297)</f>
        <v>625.63461538461706</v>
      </c>
      <c r="I98">
        <f t="shared" si="6"/>
        <v>391418.67196745775</v>
      </c>
    </row>
    <row r="99" spans="1:9" x14ac:dyDescent="0.25">
      <c r="A99">
        <v>156</v>
      </c>
      <c r="B99" t="s">
        <v>28</v>
      </c>
      <c r="C99">
        <v>53419</v>
      </c>
      <c r="D99">
        <v>43</v>
      </c>
      <c r="E99" t="str" cm="1">
        <f t="array" ref="E99">_xlfn.IFS(AND(D99&gt;=20, D99&lt;30), "20-29",AND(D99&gt;=30, D99&lt;40),"30-39", AND(D99&gt;=40, D99&lt;50), "40-49",AND(D99&gt;=50, D99&lt;60),"50-59")</f>
        <v>40-49</v>
      </c>
      <c r="F99" t="s">
        <v>8</v>
      </c>
      <c r="G99">
        <v>21</v>
      </c>
      <c r="H99">
        <f>C99-AVERAGE(C99:C298)</f>
        <v>2048.708737864079</v>
      </c>
      <c r="I99">
        <f t="shared" si="6"/>
        <v>4197207.4926006272</v>
      </c>
    </row>
    <row r="100" spans="1:9" x14ac:dyDescent="0.25">
      <c r="A100">
        <v>186</v>
      </c>
      <c r="B100" t="s">
        <v>27</v>
      </c>
      <c r="C100">
        <v>32693</v>
      </c>
      <c r="D100">
        <v>43</v>
      </c>
      <c r="E100" t="str" cm="1">
        <f t="array" ref="E100">_xlfn.IFS(AND(D100&gt;=20, D100&lt;30), "20-29",AND(D100&gt;=30, D100&lt;40),"30-39", AND(D100&gt;=40, D100&lt;50), "40-49",AND(D100&gt;=50, D100&lt;60),"50-59")</f>
        <v>40-49</v>
      </c>
      <c r="F100" t="s">
        <v>6</v>
      </c>
      <c r="G100">
        <v>21</v>
      </c>
      <c r="H100">
        <f>C100-AVERAGE(C100:C299)</f>
        <v>-18657.205882352944</v>
      </c>
      <c r="I100">
        <f t="shared" si="6"/>
        <v>348091331.33650529</v>
      </c>
    </row>
    <row r="101" spans="1:9" x14ac:dyDescent="0.25">
      <c r="A101">
        <v>188</v>
      </c>
      <c r="B101" t="s">
        <v>28</v>
      </c>
      <c r="C101">
        <v>33627</v>
      </c>
      <c r="D101">
        <v>43</v>
      </c>
      <c r="E101" t="str" cm="1">
        <f t="array" ref="E101">_xlfn.IFS(AND(D101&gt;=20, D101&lt;30), "20-29",AND(D101&gt;=30, D101&lt;40),"30-39", AND(D101&gt;=40, D101&lt;50), "40-49",AND(D101&gt;=50, D101&lt;60),"50-59")</f>
        <v>40-49</v>
      </c>
      <c r="F101" t="s">
        <v>6</v>
      </c>
      <c r="G101">
        <v>21</v>
      </c>
      <c r="H101">
        <f>C101-AVERAGE(C101:C300)</f>
        <v>-17907.930693069306</v>
      </c>
      <c r="I101">
        <f t="shared" si="6"/>
        <v>320693981.70777369</v>
      </c>
    </row>
    <row r="102" spans="1:9" x14ac:dyDescent="0.25">
      <c r="A102">
        <v>189</v>
      </c>
      <c r="B102" t="s">
        <v>28</v>
      </c>
      <c r="C102">
        <v>55939</v>
      </c>
      <c r="D102">
        <v>43</v>
      </c>
      <c r="E102" t="str" cm="1">
        <f t="array" ref="E102">_xlfn.IFS(AND(D102&gt;=20, D102&lt;30), "20-29",AND(D102&gt;=30, D102&lt;40),"30-39", AND(D102&gt;=40, D102&lt;50), "40-49",AND(D102&gt;=50, D102&lt;60),"50-59")</f>
        <v>40-49</v>
      </c>
      <c r="F102" t="s">
        <v>7</v>
      </c>
      <c r="G102">
        <v>21</v>
      </c>
      <c r="H102">
        <f>C102-AVERAGE(C102:C301)</f>
        <v>4224.989999999998</v>
      </c>
      <c r="I102">
        <f t="shared" si="6"/>
        <v>17850540.500099983</v>
      </c>
    </row>
    <row r="103" spans="1:9" x14ac:dyDescent="0.25">
      <c r="A103">
        <v>22</v>
      </c>
      <c r="B103" t="s">
        <v>28</v>
      </c>
      <c r="C103">
        <v>36051</v>
      </c>
      <c r="D103">
        <v>44</v>
      </c>
      <c r="E103" t="str" cm="1">
        <f t="array" ref="E103">_xlfn.IFS(AND(D103&gt;=20, D103&lt;30), "20-29",AND(D103&gt;=30, D103&lt;40),"30-39", AND(D103&gt;=40, D103&lt;50), "40-49",AND(D103&gt;=50, D103&lt;60),"50-59")</f>
        <v>40-49</v>
      </c>
      <c r="F103" t="s">
        <v>8</v>
      </c>
      <c r="G103">
        <v>22</v>
      </c>
      <c r="H103">
        <f>C103-AVERAGE(C103:C302)</f>
        <v>-15620.333333333336</v>
      </c>
      <c r="I103">
        <f t="shared" si="6"/>
        <v>243994813.44444451</v>
      </c>
    </row>
    <row r="104" spans="1:9" x14ac:dyDescent="0.25">
      <c r="A104">
        <v>65</v>
      </c>
      <c r="B104" t="s">
        <v>28</v>
      </c>
      <c r="C104">
        <v>43206</v>
      </c>
      <c r="D104">
        <v>44</v>
      </c>
      <c r="E104" t="str" cm="1">
        <f t="array" ref="E104">_xlfn.IFS(AND(D104&gt;=20, D104&lt;30), "20-29",AND(D104&gt;=30, D104&lt;40),"30-39", AND(D104&gt;=40, D104&lt;50), "40-49",AND(D104&gt;=50, D104&lt;60),"50-59")</f>
        <v>40-49</v>
      </c>
      <c r="F104" t="s">
        <v>7</v>
      </c>
      <c r="G104">
        <v>22</v>
      </c>
      <c r="H104">
        <f>C104-AVERAGE(C104:C303)</f>
        <v>-8624.7244897959172</v>
      </c>
      <c r="I104">
        <f t="shared" si="6"/>
        <v>74385872.524885446</v>
      </c>
    </row>
    <row r="105" spans="1:9" x14ac:dyDescent="0.25">
      <c r="A105">
        <v>147</v>
      </c>
      <c r="B105" t="s">
        <v>28</v>
      </c>
      <c r="C105">
        <v>37910</v>
      </c>
      <c r="D105">
        <v>44</v>
      </c>
      <c r="E105" t="str" cm="1">
        <f t="array" ref="E105">_xlfn.IFS(AND(D105&gt;=20, D105&lt;30), "20-29",AND(D105&gt;=30, D105&lt;40),"30-39", AND(D105&gt;=40, D105&lt;50), "40-49",AND(D105&gt;=50, D105&lt;60),"50-59")</f>
        <v>40-49</v>
      </c>
      <c r="F105" t="s">
        <v>8</v>
      </c>
      <c r="G105">
        <v>22</v>
      </c>
      <c r="H105">
        <f>C105-AVERAGE(C105:C304)</f>
        <v>-14009.639175257733</v>
      </c>
      <c r="I105">
        <f t="shared" si="6"/>
        <v>196269989.82091618</v>
      </c>
    </row>
    <row r="106" spans="1:9" x14ac:dyDescent="0.25">
      <c r="A106">
        <v>157</v>
      </c>
      <c r="B106" t="s">
        <v>28</v>
      </c>
      <c r="C106">
        <v>48868</v>
      </c>
      <c r="D106">
        <v>44</v>
      </c>
      <c r="E106" t="str" cm="1">
        <f t="array" ref="E106">_xlfn.IFS(AND(D106&gt;=20, D106&lt;30), "20-29",AND(D106&gt;=30, D106&lt;40),"30-39", AND(D106&gt;=40, D106&lt;50), "40-49",AND(D106&gt;=50, D106&lt;60),"50-59")</f>
        <v>40-49</v>
      </c>
      <c r="F106" t="s">
        <v>7</v>
      </c>
      <c r="G106">
        <v>22</v>
      </c>
      <c r="H106">
        <f>C106-AVERAGE(C106:C305)</f>
        <v>-3197.5729166666642</v>
      </c>
      <c r="I106">
        <f t="shared" si="6"/>
        <v>10224472.557400158</v>
      </c>
    </row>
    <row r="107" spans="1:9" x14ac:dyDescent="0.25">
      <c r="A107">
        <v>179</v>
      </c>
      <c r="B107" t="s">
        <v>27</v>
      </c>
      <c r="C107">
        <v>50541</v>
      </c>
      <c r="D107">
        <v>44</v>
      </c>
      <c r="E107" t="str" cm="1">
        <f t="array" ref="E107">_xlfn.IFS(AND(D107&gt;=20, D107&lt;30), "20-29",AND(D107&gt;=30, D107&lt;40),"30-39", AND(D107&gt;=40, D107&lt;50), "40-49",AND(D107&gt;=50, D107&lt;60),"50-59")</f>
        <v>40-49</v>
      </c>
      <c r="F107" t="s">
        <v>8</v>
      </c>
      <c r="G107">
        <v>22</v>
      </c>
      <c r="H107">
        <f>C107-AVERAGE(C107:C306)</f>
        <v>-1558.2315789473651</v>
      </c>
      <c r="I107">
        <f t="shared" si="6"/>
        <v>2428085.6536287982</v>
      </c>
    </row>
    <row r="108" spans="1:9" x14ac:dyDescent="0.25">
      <c r="A108">
        <v>185</v>
      </c>
      <c r="B108" t="s">
        <v>27</v>
      </c>
      <c r="C108">
        <v>42252</v>
      </c>
      <c r="D108">
        <v>44</v>
      </c>
      <c r="E108" t="str" cm="1">
        <f t="array" ref="E108">_xlfn.IFS(AND(D108&gt;=20, D108&lt;30), "20-29",AND(D108&gt;=30, D108&lt;40),"30-39", AND(D108&gt;=40, D108&lt;50), "40-49",AND(D108&gt;=50, D108&lt;60),"50-59")</f>
        <v>40-49</v>
      </c>
      <c r="F108" t="s">
        <v>8</v>
      </c>
      <c r="G108">
        <v>22</v>
      </c>
      <c r="H108">
        <f>C108-AVERAGE(C108:C307)</f>
        <v>-9863.8085106383005</v>
      </c>
      <c r="I108">
        <f t="shared" si="6"/>
        <v>97294718.334540561</v>
      </c>
    </row>
    <row r="109" spans="1:9" x14ac:dyDescent="0.25">
      <c r="A109">
        <v>9</v>
      </c>
      <c r="B109" t="s">
        <v>28</v>
      </c>
      <c r="C109">
        <v>38265</v>
      </c>
      <c r="D109">
        <v>45</v>
      </c>
      <c r="E109" t="str" cm="1">
        <f t="array" ref="E109">_xlfn.IFS(AND(D109&gt;=20, D109&lt;30), "20-29",AND(D109&gt;=30, D109&lt;40),"30-39", AND(D109&gt;=40, D109&lt;50), "40-49",AND(D109&gt;=50, D109&lt;60),"50-59")</f>
        <v>40-49</v>
      </c>
      <c r="F109" t="s">
        <v>8</v>
      </c>
      <c r="G109">
        <v>23</v>
      </c>
      <c r="H109">
        <f>C109-AVERAGE(C109:C308)</f>
        <v>-13956.870967741932</v>
      </c>
      <c r="I109">
        <f t="shared" si="6"/>
        <v>194794247.2101976</v>
      </c>
    </row>
    <row r="110" spans="1:9" x14ac:dyDescent="0.25">
      <c r="A110">
        <v>13</v>
      </c>
      <c r="B110" t="s">
        <v>28</v>
      </c>
      <c r="C110">
        <v>46423</v>
      </c>
      <c r="D110">
        <v>45</v>
      </c>
      <c r="E110" t="str" cm="1">
        <f t="array" ref="E110">_xlfn.IFS(AND(D110&gt;=20, D110&lt;30), "20-29",AND(D110&gt;=30, D110&lt;40),"30-39", AND(D110&gt;=40, D110&lt;50), "40-49",AND(D110&gt;=50, D110&lt;60),"50-59")</f>
        <v>40-49</v>
      </c>
      <c r="F110" t="s">
        <v>5</v>
      </c>
      <c r="G110">
        <v>23</v>
      </c>
      <c r="H110">
        <f>C110-AVERAGE(C110:C309)</f>
        <v>-5950.5760869565202</v>
      </c>
      <c r="I110">
        <f t="shared" si="6"/>
        <v>35409355.766658768</v>
      </c>
    </row>
    <row r="111" spans="1:9" x14ac:dyDescent="0.25">
      <c r="A111">
        <v>37</v>
      </c>
      <c r="B111" t="s">
        <v>27</v>
      </c>
      <c r="C111">
        <v>35005</v>
      </c>
      <c r="D111">
        <v>45</v>
      </c>
      <c r="E111" t="str" cm="1">
        <f t="array" ref="E111">_xlfn.IFS(AND(D111&gt;=20, D111&lt;30), "20-29",AND(D111&gt;=30, D111&lt;40),"30-39", AND(D111&gt;=40, D111&lt;50), "40-49",AND(D111&gt;=50, D111&lt;60),"50-59")</f>
        <v>40-49</v>
      </c>
      <c r="F111" t="s">
        <v>6</v>
      </c>
      <c r="G111">
        <v>23</v>
      </c>
      <c r="H111">
        <f>C111-AVERAGE(C111:C310)</f>
        <v>-17433.967032967033</v>
      </c>
      <c r="I111">
        <f t="shared" si="6"/>
        <v>303943206.50658137</v>
      </c>
    </row>
    <row r="112" spans="1:9" x14ac:dyDescent="0.25">
      <c r="A112">
        <v>84</v>
      </c>
      <c r="B112" t="s">
        <v>28</v>
      </c>
      <c r="C112">
        <v>36297</v>
      </c>
      <c r="D112">
        <v>45</v>
      </c>
      <c r="E112" t="str" cm="1">
        <f t="array" ref="E112">_xlfn.IFS(AND(D112&gt;=20, D112&lt;30), "20-29",AND(D112&gt;=30, D112&lt;40),"30-39", AND(D112&gt;=40, D112&lt;50), "40-49",AND(D112&gt;=50, D112&lt;60),"50-59")</f>
        <v>40-49</v>
      </c>
      <c r="F112" t="s">
        <v>8</v>
      </c>
      <c r="G112">
        <v>23</v>
      </c>
      <c r="H112">
        <f>C112-AVERAGE(C112:C311)</f>
        <v>-16335.677777777775</v>
      </c>
      <c r="I112">
        <f t="shared" si="6"/>
        <v>266854368.45938262</v>
      </c>
    </row>
    <row r="113" spans="1:9" x14ac:dyDescent="0.25">
      <c r="A113">
        <v>86</v>
      </c>
      <c r="B113" t="s">
        <v>27</v>
      </c>
      <c r="C113">
        <v>43534</v>
      </c>
      <c r="D113">
        <v>45</v>
      </c>
      <c r="E113" t="str" cm="1">
        <f t="array" ref="E113">_xlfn.IFS(AND(D113&gt;=20, D113&lt;30), "20-29",AND(D113&gt;=30, D113&lt;40),"30-39", AND(D113&gt;=40, D113&lt;50), "40-49",AND(D113&gt;=50, D113&lt;60),"50-59")</f>
        <v>40-49</v>
      </c>
      <c r="F113" t="s">
        <v>8</v>
      </c>
      <c r="G113">
        <v>23</v>
      </c>
      <c r="H113">
        <f>C113-AVERAGE(C113:C312)</f>
        <v>-9282.2247191011265</v>
      </c>
      <c r="I113">
        <f t="shared" si="6"/>
        <v>86159695.735891983</v>
      </c>
    </row>
    <row r="114" spans="1:9" x14ac:dyDescent="0.25">
      <c r="A114">
        <v>140</v>
      </c>
      <c r="B114" t="s">
        <v>27</v>
      </c>
      <c r="C114">
        <v>46948</v>
      </c>
      <c r="D114">
        <v>45</v>
      </c>
      <c r="E114" t="str" cm="1">
        <f t="array" ref="E114">_xlfn.IFS(AND(D114&gt;=20, D114&lt;30), "20-29",AND(D114&gt;=30, D114&lt;40),"30-39", AND(D114&gt;=40, D114&lt;50), "40-49",AND(D114&gt;=50, D114&lt;60),"50-59")</f>
        <v>40-49</v>
      </c>
      <c r="F114" t="s">
        <v>8</v>
      </c>
      <c r="G114">
        <v>23</v>
      </c>
      <c r="H114">
        <f>C114-AVERAGE(C114:C313)</f>
        <v>-5973.7045454545441</v>
      </c>
      <c r="I114">
        <f t="shared" si="6"/>
        <v>35685145.996384285</v>
      </c>
    </row>
    <row r="115" spans="1:9" x14ac:dyDescent="0.25">
      <c r="A115">
        <v>154</v>
      </c>
      <c r="B115" t="s">
        <v>27</v>
      </c>
      <c r="C115">
        <v>54361</v>
      </c>
      <c r="D115">
        <v>45</v>
      </c>
      <c r="E115" t="str" cm="1">
        <f t="array" ref="E115">_xlfn.IFS(AND(D115&gt;=20, D115&lt;30), "20-29",AND(D115&gt;=30, D115&lt;40),"30-39", AND(D115&gt;=40, D115&lt;50), "40-49",AND(D115&gt;=50, D115&lt;60),"50-59")</f>
        <v>40-49</v>
      </c>
      <c r="F115" t="s">
        <v>5</v>
      </c>
      <c r="G115">
        <v>23</v>
      </c>
      <c r="H115">
        <f>C115-AVERAGE(C115:C314)</f>
        <v>1370.6321839080483</v>
      </c>
      <c r="I115">
        <f t="shared" si="6"/>
        <v>1878632.583564546</v>
      </c>
    </row>
    <row r="116" spans="1:9" x14ac:dyDescent="0.25">
      <c r="A116">
        <v>169</v>
      </c>
      <c r="B116" t="s">
        <v>28</v>
      </c>
      <c r="C116">
        <v>39574</v>
      </c>
      <c r="D116">
        <v>45</v>
      </c>
      <c r="E116" t="str" cm="1">
        <f t="array" ref="E116">_xlfn.IFS(AND(D116&gt;=20, D116&lt;30), "20-29",AND(D116&gt;=30, D116&lt;40),"30-39", AND(D116&gt;=40, D116&lt;50), "40-49",AND(D116&gt;=50, D116&lt;60),"50-59")</f>
        <v>40-49</v>
      </c>
      <c r="F116" t="s">
        <v>8</v>
      </c>
      <c r="G116">
        <v>23</v>
      </c>
      <c r="H116">
        <f>C116-AVERAGE(C116:C315)</f>
        <v>-13400.430232558138</v>
      </c>
      <c r="I116">
        <f t="shared" si="6"/>
        <v>179571530.41765815</v>
      </c>
    </row>
    <row r="117" spans="1:9" x14ac:dyDescent="0.25">
      <c r="A117">
        <v>64</v>
      </c>
      <c r="B117" t="s">
        <v>28</v>
      </c>
      <c r="C117">
        <v>50159</v>
      </c>
      <c r="D117">
        <v>46</v>
      </c>
      <c r="E117" t="str" cm="1">
        <f t="array" ref="E117">_xlfn.IFS(AND(D117&gt;=20, D117&lt;30), "20-29",AND(D117&gt;=30, D117&lt;40),"30-39", AND(D117&gt;=40, D117&lt;50), "40-49",AND(D117&gt;=50, D117&lt;60),"50-59")</f>
        <v>40-49</v>
      </c>
      <c r="F117" t="s">
        <v>5</v>
      </c>
      <c r="G117">
        <v>24</v>
      </c>
      <c r="H117">
        <f>C117-AVERAGE(C117:C316)</f>
        <v>-2973.0823529411791</v>
      </c>
      <c r="I117">
        <f t="shared" si="6"/>
        <v>8839218.6773702577</v>
      </c>
    </row>
    <row r="118" spans="1:9" x14ac:dyDescent="0.25">
      <c r="A118">
        <v>93</v>
      </c>
      <c r="B118" t="s">
        <v>27</v>
      </c>
      <c r="C118">
        <v>56247</v>
      </c>
      <c r="D118">
        <v>46</v>
      </c>
      <c r="E118" t="str" cm="1">
        <f t="array" ref="E118">_xlfn.IFS(AND(D118&gt;=20, D118&lt;30), "20-29",AND(D118&gt;=30, D118&lt;40),"30-39", AND(D118&gt;=40, D118&lt;50), "40-49",AND(D118&gt;=50, D118&lt;60),"50-59")</f>
        <v>40-49</v>
      </c>
      <c r="F118" t="s">
        <v>8</v>
      </c>
      <c r="G118">
        <v>24</v>
      </c>
      <c r="H118">
        <f>C118-AVERAGE(C118:C317)</f>
        <v>3079.5238095238092</v>
      </c>
      <c r="I118">
        <f t="shared" si="6"/>
        <v>9483466.8934240341</v>
      </c>
    </row>
    <row r="119" spans="1:9" x14ac:dyDescent="0.25">
      <c r="A119">
        <v>95</v>
      </c>
      <c r="B119" t="s">
        <v>27</v>
      </c>
      <c r="C119">
        <v>41529</v>
      </c>
      <c r="D119">
        <v>46</v>
      </c>
      <c r="E119" t="str" cm="1">
        <f t="array" ref="E119">_xlfn.IFS(AND(D119&gt;=20, D119&lt;30), "20-29",AND(D119&gt;=30, D119&lt;40),"30-39", AND(D119&gt;=40, D119&lt;50), "40-49",AND(D119&gt;=50, D119&lt;60),"50-59")</f>
        <v>40-49</v>
      </c>
      <c r="F119" t="s">
        <v>8</v>
      </c>
      <c r="G119">
        <v>24</v>
      </c>
      <c r="H119">
        <f>C119-AVERAGE(C119:C318)</f>
        <v>-11601.373493975902</v>
      </c>
      <c r="I119">
        <f t="shared" si="6"/>
        <v>134591866.94672662</v>
      </c>
    </row>
    <row r="120" spans="1:9" x14ac:dyDescent="0.25">
      <c r="A120">
        <v>151</v>
      </c>
      <c r="B120" t="s">
        <v>28</v>
      </c>
      <c r="C120">
        <v>53872</v>
      </c>
      <c r="D120">
        <v>46</v>
      </c>
      <c r="E120" t="str" cm="1">
        <f t="array" ref="E120">_xlfn.IFS(AND(D120&gt;=20, D120&lt;30), "20-29",AND(D120&gt;=30, D120&lt;40),"30-39", AND(D120&gt;=40, D120&lt;50), "40-49",AND(D120&gt;=50, D120&lt;60),"50-59")</f>
        <v>40-49</v>
      </c>
      <c r="F120" t="s">
        <v>8</v>
      </c>
      <c r="G120">
        <v>24</v>
      </c>
      <c r="H120">
        <f>C120-AVERAGE(C120:C319)</f>
        <v>600.14634146341268</v>
      </c>
      <c r="I120">
        <f t="shared" si="6"/>
        <v>360175.63117191911</v>
      </c>
    </row>
    <row r="121" spans="1:9" x14ac:dyDescent="0.25">
      <c r="A121">
        <v>168</v>
      </c>
      <c r="B121" t="s">
        <v>27</v>
      </c>
      <c r="C121">
        <v>47820</v>
      </c>
      <c r="D121">
        <v>46</v>
      </c>
      <c r="E121" t="str" cm="1">
        <f t="array" ref="E121">_xlfn.IFS(AND(D121&gt;=20, D121&lt;30), "20-29",AND(D121&gt;=30, D121&lt;40),"30-39", AND(D121&gt;=40, D121&lt;50), "40-49",AND(D121&gt;=50, D121&lt;60),"50-59")</f>
        <v>40-49</v>
      </c>
      <c r="F121" t="s">
        <v>6</v>
      </c>
      <c r="G121">
        <v>24</v>
      </c>
      <c r="H121">
        <f>C121-AVERAGE(C121:C320)</f>
        <v>-5444.4444444444453</v>
      </c>
      <c r="I121">
        <f t="shared" si="6"/>
        <v>29641975.308641985</v>
      </c>
    </row>
    <row r="122" spans="1:9" x14ac:dyDescent="0.25">
      <c r="A122">
        <v>187</v>
      </c>
      <c r="B122" t="s">
        <v>27</v>
      </c>
      <c r="C122">
        <v>46931</v>
      </c>
      <c r="D122">
        <v>46</v>
      </c>
      <c r="E122" t="str" cm="1">
        <f t="array" ref="E122">_xlfn.IFS(AND(D122&gt;=20, D122&lt;30), "20-29",AND(D122&gt;=30, D122&lt;40),"30-39", AND(D122&gt;=40, D122&lt;50), "40-49",AND(D122&gt;=50, D122&lt;60),"50-59")</f>
        <v>40-49</v>
      </c>
      <c r="F122" t="s">
        <v>7</v>
      </c>
      <c r="G122">
        <v>24</v>
      </c>
      <c r="H122">
        <f>C122-AVERAGE(C122:C321)</f>
        <v>-6401.5</v>
      </c>
      <c r="I122">
        <f t="shared" si="6"/>
        <v>40979202.25</v>
      </c>
    </row>
    <row r="123" spans="1:9" x14ac:dyDescent="0.25">
      <c r="A123">
        <v>29</v>
      </c>
      <c r="B123" t="s">
        <v>28</v>
      </c>
      <c r="C123">
        <v>59658</v>
      </c>
      <c r="D123">
        <v>47</v>
      </c>
      <c r="E123" t="str" cm="1">
        <f t="array" ref="E123">_xlfn.IFS(AND(D123&gt;=20, D123&lt;30), "20-29",AND(D123&gt;=30, D123&lt;40),"30-39", AND(D123&gt;=40, D123&lt;50), "40-49",AND(D123&gt;=50, D123&lt;60),"50-59")</f>
        <v>40-49</v>
      </c>
      <c r="F123" t="s">
        <v>8</v>
      </c>
      <c r="G123">
        <v>25</v>
      </c>
      <c r="H123">
        <f>C123-AVERAGE(C123:C322)</f>
        <v>6244.4683544303771</v>
      </c>
      <c r="I123">
        <f t="shared" si="6"/>
        <v>38993385.029482424</v>
      </c>
    </row>
    <row r="124" spans="1:9" x14ac:dyDescent="0.25">
      <c r="A124">
        <v>53</v>
      </c>
      <c r="B124" t="s">
        <v>27</v>
      </c>
      <c r="C124">
        <v>42433</v>
      </c>
      <c r="D124">
        <v>47</v>
      </c>
      <c r="E124" t="str" cm="1">
        <f t="array" ref="E124">_xlfn.IFS(AND(D124&gt;=20, D124&lt;30), "20-29",AND(D124&gt;=30, D124&lt;40),"30-39", AND(D124&gt;=40, D124&lt;50), "40-49",AND(D124&gt;=50, D124&lt;60),"50-59")</f>
        <v>40-49</v>
      </c>
      <c r="F124" t="s">
        <v>6</v>
      </c>
      <c r="G124">
        <v>25</v>
      </c>
      <c r="H124">
        <f>C124-AVERAGE(C124:C323)</f>
        <v>-10900.474358974359</v>
      </c>
      <c r="I124">
        <f t="shared" si="6"/>
        <v>118820341.25065747</v>
      </c>
    </row>
    <row r="125" spans="1:9" x14ac:dyDescent="0.25">
      <c r="A125">
        <v>71</v>
      </c>
      <c r="B125" t="s">
        <v>28</v>
      </c>
      <c r="C125">
        <v>57939</v>
      </c>
      <c r="D125">
        <v>47</v>
      </c>
      <c r="E125" t="str" cm="1">
        <f t="array" ref="E125">_xlfn.IFS(AND(D125&gt;=20, D125&lt;30), "20-29",AND(D125&gt;=30, D125&lt;40),"30-39", AND(D125&gt;=40, D125&lt;50), "40-49",AND(D125&gt;=50, D125&lt;60),"50-59")</f>
        <v>40-49</v>
      </c>
      <c r="F125" t="s">
        <v>6</v>
      </c>
      <c r="G125">
        <v>25</v>
      </c>
      <c r="H125">
        <f>C125-AVERAGE(C125:C324)</f>
        <v>4463.9610389610389</v>
      </c>
      <c r="I125">
        <f t="shared" si="6"/>
        <v>19926948.157362118</v>
      </c>
    </row>
    <row r="126" spans="1:9" x14ac:dyDescent="0.25">
      <c r="A126">
        <v>161</v>
      </c>
      <c r="B126" t="s">
        <v>28</v>
      </c>
      <c r="C126">
        <v>53174</v>
      </c>
      <c r="D126">
        <v>47</v>
      </c>
      <c r="E126" t="str" cm="1">
        <f t="array" ref="E126">_xlfn.IFS(AND(D126&gt;=20, D126&lt;30), "20-29",AND(D126&gt;=30, D126&lt;40),"30-39", AND(D126&gt;=40, D126&lt;50), "40-49",AND(D126&gt;=50, D126&lt;60),"50-59")</f>
        <v>40-49</v>
      </c>
      <c r="F126" t="s">
        <v>7</v>
      </c>
      <c r="G126">
        <v>25</v>
      </c>
      <c r="H126">
        <f>C126-AVERAGE(C126:C325)</f>
        <v>-242.3026315789466</v>
      </c>
      <c r="I126">
        <f t="shared" si="6"/>
        <v>58710.565270082734</v>
      </c>
    </row>
    <row r="127" spans="1:9" x14ac:dyDescent="0.25">
      <c r="A127">
        <v>166</v>
      </c>
      <c r="B127" t="s">
        <v>27</v>
      </c>
      <c r="C127">
        <v>56403</v>
      </c>
      <c r="D127">
        <v>47</v>
      </c>
      <c r="E127" t="str" cm="1">
        <f t="array" ref="E127">_xlfn.IFS(AND(D127&gt;=20, D127&lt;30), "20-29",AND(D127&gt;=30, D127&lt;40),"30-39", AND(D127&gt;=40, D127&lt;50), "40-49",AND(D127&gt;=50, D127&lt;60),"50-59")</f>
        <v>40-49</v>
      </c>
      <c r="F127" t="s">
        <v>7</v>
      </c>
      <c r="G127">
        <v>25</v>
      </c>
      <c r="H127">
        <f>C127-AVERAGE(C127:C326)</f>
        <v>2983.4666666666672</v>
      </c>
      <c r="I127">
        <f t="shared" si="6"/>
        <v>8901073.351111114</v>
      </c>
    </row>
    <row r="128" spans="1:9" x14ac:dyDescent="0.25">
      <c r="A128">
        <v>5</v>
      </c>
      <c r="B128" t="s">
        <v>27</v>
      </c>
      <c r="C128">
        <v>56575</v>
      </c>
      <c r="D128">
        <v>48</v>
      </c>
      <c r="E128" t="str" cm="1">
        <f t="array" ref="E128">_xlfn.IFS(AND(D128&gt;=20, D128&lt;30), "20-29",AND(D128&gt;=30, D128&lt;40),"30-39", AND(D128&gt;=40, D128&lt;50), "40-49",AND(D128&gt;=50, D128&lt;60),"50-59")</f>
        <v>40-49</v>
      </c>
      <c r="F128" t="s">
        <v>7</v>
      </c>
      <c r="G128">
        <v>26</v>
      </c>
      <c r="H128">
        <f>C128-AVERAGE(C128:C327)</f>
        <v>3195.7837837837869</v>
      </c>
      <c r="I128">
        <f t="shared" si="6"/>
        <v>10213033.992695419</v>
      </c>
    </row>
    <row r="129" spans="1:9" x14ac:dyDescent="0.25">
      <c r="A129">
        <v>121</v>
      </c>
      <c r="B129" t="s">
        <v>28</v>
      </c>
      <c r="C129">
        <v>40892</v>
      </c>
      <c r="D129">
        <v>48</v>
      </c>
      <c r="E129" t="str" cm="1">
        <f t="array" ref="E129">_xlfn.IFS(AND(D129&gt;=20, D129&lt;30), "20-29",AND(D129&gt;=30, D129&lt;40),"30-39", AND(D129&gt;=40, D129&lt;50), "40-49",AND(D129&gt;=50, D129&lt;60),"50-59")</f>
        <v>40-49</v>
      </c>
      <c r="F129" t="s">
        <v>5</v>
      </c>
      <c r="G129">
        <v>26</v>
      </c>
      <c r="H129">
        <f>C129-AVERAGE(C129:C328)</f>
        <v>-12443.438356164384</v>
      </c>
      <c r="I129">
        <f t="shared" si="6"/>
        <v>154839158.12366301</v>
      </c>
    </row>
    <row r="130" spans="1:9" x14ac:dyDescent="0.25">
      <c r="A130">
        <v>122</v>
      </c>
      <c r="B130" t="s">
        <v>28</v>
      </c>
      <c r="C130">
        <v>38561</v>
      </c>
      <c r="D130">
        <v>48</v>
      </c>
      <c r="E130" t="str" cm="1">
        <f t="array" ref="E130">_xlfn.IFS(AND(D130&gt;=20, D130&lt;30), "20-29",AND(D130&gt;=30, D130&lt;40),"30-39", AND(D130&gt;=40, D130&lt;50), "40-49",AND(D130&gt;=50, D130&lt;60),"50-59")</f>
        <v>40-49</v>
      </c>
      <c r="F130" t="s">
        <v>5</v>
      </c>
      <c r="G130">
        <v>26</v>
      </c>
      <c r="H130">
        <f>C130-AVERAGE(C130:C329)</f>
        <v>-14947.263888888891</v>
      </c>
      <c r="I130">
        <f t="shared" si="6"/>
        <v>223420697.76408184</v>
      </c>
    </row>
    <row r="131" spans="1:9" x14ac:dyDescent="0.25">
      <c r="A131">
        <v>159</v>
      </c>
      <c r="B131" t="s">
        <v>27</v>
      </c>
      <c r="C131">
        <v>50934</v>
      </c>
      <c r="D131">
        <v>48</v>
      </c>
      <c r="E131" t="str" cm="1">
        <f t="array" ref="E131">_xlfn.IFS(AND(D131&gt;=20, D131&lt;30), "20-29",AND(D131&gt;=30, D131&lt;40),"30-39", AND(D131&gt;=40, D131&lt;50), "40-49",AND(D131&gt;=50, D131&lt;60),"50-59")</f>
        <v>40-49</v>
      </c>
      <c r="F131" t="s">
        <v>7</v>
      </c>
      <c r="G131">
        <v>26</v>
      </c>
      <c r="H131">
        <f>C131-AVERAGE(C131:C330)</f>
        <v>-2784.7887323943651</v>
      </c>
      <c r="I131">
        <f t="shared" ref="I131:I194" si="7">H131*H131</f>
        <v>7755048.2840706147</v>
      </c>
    </row>
    <row r="132" spans="1:9" x14ac:dyDescent="0.25">
      <c r="A132">
        <v>21</v>
      </c>
      <c r="B132" t="s">
        <v>27</v>
      </c>
      <c r="C132">
        <v>41311</v>
      </c>
      <c r="D132">
        <v>49</v>
      </c>
      <c r="E132" t="str" cm="1">
        <f t="array" ref="E132">_xlfn.IFS(AND(D132&gt;=20, D132&lt;30), "20-29",AND(D132&gt;=30, D132&lt;40),"30-39", AND(D132&gt;=40, D132&lt;50), "40-49",AND(D132&gt;=50, D132&lt;60),"50-59")</f>
        <v>40-49</v>
      </c>
      <c r="F132" t="s">
        <v>7</v>
      </c>
      <c r="G132">
        <v>27</v>
      </c>
      <c r="H132">
        <f>C132-AVERAGE(C132:C331)</f>
        <v>-12447.571428571428</v>
      </c>
      <c r="I132">
        <f t="shared" si="7"/>
        <v>154942034.46938774</v>
      </c>
    </row>
    <row r="133" spans="1:9" x14ac:dyDescent="0.25">
      <c r="A133">
        <v>63</v>
      </c>
      <c r="B133" t="s">
        <v>27</v>
      </c>
      <c r="C133">
        <v>51787</v>
      </c>
      <c r="D133">
        <v>49</v>
      </c>
      <c r="E133" t="str" cm="1">
        <f t="array" ref="E133">_xlfn.IFS(AND(D133&gt;=20, D133&lt;30), "20-29",AND(D133&gt;=30, D133&lt;40),"30-39", AND(D133&gt;=40, D133&lt;50), "40-49",AND(D133&gt;=50, D133&lt;60),"50-59")</f>
        <v>40-49</v>
      </c>
      <c r="F133" t="s">
        <v>7</v>
      </c>
      <c r="G133">
        <v>27</v>
      </c>
      <c r="H133">
        <f>C133-AVERAGE(C133:C332)</f>
        <v>-2151.9710144927521</v>
      </c>
      <c r="I133">
        <f t="shared" si="7"/>
        <v>4630979.2472169651</v>
      </c>
    </row>
    <row r="134" spans="1:9" x14ac:dyDescent="0.25">
      <c r="A134">
        <v>127</v>
      </c>
      <c r="B134" t="s">
        <v>27</v>
      </c>
      <c r="C134">
        <v>49067</v>
      </c>
      <c r="D134">
        <v>49</v>
      </c>
      <c r="E134" t="str" cm="1">
        <f t="array" ref="E134">_xlfn.IFS(AND(D134&gt;=20, D134&lt;30), "20-29",AND(D134&gt;=30, D134&lt;40),"30-39", AND(D134&gt;=40, D134&lt;50), "40-49",AND(D134&gt;=50, D134&lt;60),"50-59")</f>
        <v>40-49</v>
      </c>
      <c r="F134" t="s">
        <v>7</v>
      </c>
      <c r="G134">
        <v>27</v>
      </c>
      <c r="H134">
        <f>C134-AVERAGE(C134:C333)</f>
        <v>-4903.6176470588252</v>
      </c>
      <c r="I134">
        <f t="shared" si="7"/>
        <v>24045466.028546728</v>
      </c>
    </row>
    <row r="135" spans="1:9" x14ac:dyDescent="0.25">
      <c r="A135">
        <v>134</v>
      </c>
      <c r="B135" t="s">
        <v>28</v>
      </c>
      <c r="C135">
        <v>61380</v>
      </c>
      <c r="D135">
        <v>49</v>
      </c>
      <c r="E135" t="str" cm="1">
        <f t="array" ref="E135">_xlfn.IFS(AND(D135&gt;=20, D135&lt;30), "20-29",AND(D135&gt;=30, D135&lt;40),"30-39", AND(D135&gt;=40, D135&lt;50), "40-49",AND(D135&gt;=50, D135&lt;60),"50-59")</f>
        <v>40-49</v>
      </c>
      <c r="F135" t="s">
        <v>6</v>
      </c>
      <c r="G135">
        <v>27</v>
      </c>
      <c r="H135">
        <f>C135-AVERAGE(C135:C334)</f>
        <v>7336.194029850747</v>
      </c>
      <c r="I135">
        <f t="shared" si="7"/>
        <v>53819742.843617745</v>
      </c>
    </row>
    <row r="136" spans="1:9" x14ac:dyDescent="0.25">
      <c r="A136">
        <v>181</v>
      </c>
      <c r="B136" t="s">
        <v>28</v>
      </c>
      <c r="C136">
        <v>46817</v>
      </c>
      <c r="D136">
        <v>49</v>
      </c>
      <c r="E136" t="str" cm="1">
        <f t="array" ref="E136">_xlfn.IFS(AND(D136&gt;=20, D136&lt;30), "20-29",AND(D136&gt;=30, D136&lt;40),"30-39", AND(D136&gt;=40, D136&lt;50), "40-49",AND(D136&gt;=50, D136&lt;60),"50-59")</f>
        <v>40-49</v>
      </c>
      <c r="F136" t="s">
        <v>5</v>
      </c>
      <c r="G136">
        <v>27</v>
      </c>
      <c r="H136">
        <f>C136-AVERAGE(C136:C335)</f>
        <v>-7115.6515151515123</v>
      </c>
      <c r="I136">
        <f t="shared" si="7"/>
        <v>50632496.485078014</v>
      </c>
    </row>
    <row r="137" spans="1:9" x14ac:dyDescent="0.25">
      <c r="A137">
        <v>48</v>
      </c>
      <c r="B137" t="s">
        <v>27</v>
      </c>
      <c r="C137">
        <v>58777</v>
      </c>
      <c r="D137">
        <v>50</v>
      </c>
      <c r="E137" t="str" cm="1">
        <f t="array" ref="E137">_xlfn.IFS(AND(D137&gt;=20, D137&lt;30), "20-29",AND(D137&gt;=30, D137&lt;40),"30-39", AND(D137&gt;=40, D137&lt;50), "40-49",AND(D137&gt;=50, D137&lt;60),"50-59")</f>
        <v>50-59</v>
      </c>
      <c r="F137" t="s">
        <v>7</v>
      </c>
      <c r="G137">
        <v>28</v>
      </c>
      <c r="H137">
        <f>C137-AVERAGE(C137:C336)</f>
        <v>4734.8769230769249</v>
      </c>
      <c r="I137">
        <f t="shared" si="7"/>
        <v>22419059.476686407</v>
      </c>
    </row>
    <row r="138" spans="1:9" x14ac:dyDescent="0.25">
      <c r="A138">
        <v>96</v>
      </c>
      <c r="B138" t="s">
        <v>28</v>
      </c>
      <c r="C138">
        <v>54262</v>
      </c>
      <c r="D138">
        <v>50</v>
      </c>
      <c r="E138" t="str" cm="1">
        <f t="array" ref="E138">_xlfn.IFS(AND(D138&gt;=20, D138&lt;30), "20-29",AND(D138&gt;=30, D138&lt;40),"30-39", AND(D138&gt;=40, D138&lt;50), "40-49",AND(D138&gt;=50, D138&lt;60),"50-59")</f>
        <v>50-59</v>
      </c>
      <c r="F138" t="s">
        <v>6</v>
      </c>
      <c r="G138">
        <v>28</v>
      </c>
      <c r="H138">
        <f>C138-AVERAGE(C138:C337)</f>
        <v>293.859375</v>
      </c>
      <c r="I138">
        <f t="shared" si="7"/>
        <v>86353.332275390625</v>
      </c>
    </row>
    <row r="139" spans="1:9" x14ac:dyDescent="0.25">
      <c r="A139">
        <v>136</v>
      </c>
      <c r="B139" t="s">
        <v>27</v>
      </c>
      <c r="C139">
        <v>47965</v>
      </c>
      <c r="D139">
        <v>50</v>
      </c>
      <c r="E139" t="str" cm="1">
        <f t="array" ref="E139">_xlfn.IFS(AND(D139&gt;=20, D139&lt;30), "20-29",AND(D139&gt;=30, D139&lt;40),"30-39", AND(D139&gt;=40, D139&lt;50), "40-49",AND(D139&gt;=50, D139&lt;60),"50-59")</f>
        <v>50-59</v>
      </c>
      <c r="F139" t="s">
        <v>8</v>
      </c>
      <c r="G139">
        <v>28</v>
      </c>
      <c r="H139">
        <f>C139-AVERAGE(C139:C338)</f>
        <v>-5998.4761904761908</v>
      </c>
      <c r="I139">
        <f t="shared" si="7"/>
        <v>35981716.607709758</v>
      </c>
    </row>
    <row r="140" spans="1:9" x14ac:dyDescent="0.25">
      <c r="A140">
        <v>141</v>
      </c>
      <c r="B140" t="s">
        <v>28</v>
      </c>
      <c r="C140">
        <v>45110</v>
      </c>
      <c r="D140">
        <v>50</v>
      </c>
      <c r="E140" t="str" cm="1">
        <f t="array" ref="E140">_xlfn.IFS(AND(D140&gt;=20, D140&lt;30), "20-29",AND(D140&gt;=30, D140&lt;40),"30-39", AND(D140&gt;=40, D140&lt;50), "40-49",AND(D140&gt;=50, D140&lt;60),"50-59")</f>
        <v>50-59</v>
      </c>
      <c r="F140" t="s">
        <v>5</v>
      </c>
      <c r="G140">
        <v>28</v>
      </c>
      <c r="H140">
        <f>C140-AVERAGE(C140:C339)</f>
        <v>-8950.2258064516136</v>
      </c>
      <c r="I140">
        <f t="shared" si="7"/>
        <v>80106541.986472443</v>
      </c>
    </row>
    <row r="141" spans="1:9" x14ac:dyDescent="0.25">
      <c r="A141">
        <v>165</v>
      </c>
      <c r="B141" t="s">
        <v>28</v>
      </c>
      <c r="C141">
        <v>49383</v>
      </c>
      <c r="D141">
        <v>50</v>
      </c>
      <c r="E141" t="str" cm="1">
        <f t="array" ref="E141">_xlfn.IFS(AND(D141&gt;=20, D141&lt;30), "20-29",AND(D141&gt;=30, D141&lt;40),"30-39", AND(D141&gt;=40, D141&lt;50), "40-49",AND(D141&gt;=50, D141&lt;60),"50-59")</f>
        <v>50-59</v>
      </c>
      <c r="F141" t="s">
        <v>7</v>
      </c>
      <c r="G141">
        <v>28</v>
      </c>
      <c r="H141">
        <f>C141-AVERAGE(C141:C340)</f>
        <v>-4823.950819672129</v>
      </c>
      <c r="I141">
        <f t="shared" si="7"/>
        <v>23270501.510615405</v>
      </c>
    </row>
    <row r="142" spans="1:9" x14ac:dyDescent="0.25">
      <c r="A142">
        <v>67</v>
      </c>
      <c r="B142" t="s">
        <v>28</v>
      </c>
      <c r="C142">
        <v>52541</v>
      </c>
      <c r="D142">
        <v>51</v>
      </c>
      <c r="E142" t="str" cm="1">
        <f t="array" ref="E142">_xlfn.IFS(AND(D142&gt;=20, D142&lt;30), "20-29",AND(D142&gt;=30, D142&lt;40),"30-39", AND(D142&gt;=40, D142&lt;50), "40-49",AND(D142&gt;=50, D142&lt;60),"50-59")</f>
        <v>50-59</v>
      </c>
      <c r="F142" t="s">
        <v>8</v>
      </c>
      <c r="G142">
        <v>29</v>
      </c>
      <c r="H142">
        <f>C142-AVERAGE(C142:C341)</f>
        <v>-1746.3499999999985</v>
      </c>
      <c r="I142">
        <f t="shared" si="7"/>
        <v>3049738.3224999951</v>
      </c>
    </row>
    <row r="143" spans="1:9" x14ac:dyDescent="0.25">
      <c r="A143">
        <v>117</v>
      </c>
      <c r="B143" t="s">
        <v>27</v>
      </c>
      <c r="C143">
        <v>44736</v>
      </c>
      <c r="D143">
        <v>51</v>
      </c>
      <c r="E143" t="str" cm="1">
        <f t="array" ref="E143">_xlfn.IFS(AND(D143&gt;=20, D143&lt;30), "20-29",AND(D143&gt;=30, D143&lt;40),"30-39", AND(D143&gt;=40, D143&lt;50), "40-49",AND(D143&gt;=50, D143&lt;60),"50-59")</f>
        <v>50-59</v>
      </c>
      <c r="F143" t="s">
        <v>6</v>
      </c>
      <c r="G143">
        <v>29</v>
      </c>
      <c r="H143">
        <f>C143-AVERAGE(C143:C342)</f>
        <v>-9580.9491525423728</v>
      </c>
      <c r="I143">
        <f t="shared" si="7"/>
        <v>91794586.663602412</v>
      </c>
    </row>
    <row r="144" spans="1:9" x14ac:dyDescent="0.25">
      <c r="A144">
        <v>125</v>
      </c>
      <c r="B144" t="s">
        <v>28</v>
      </c>
      <c r="C144">
        <v>60662</v>
      </c>
      <c r="D144">
        <v>51</v>
      </c>
      <c r="E144" t="str" cm="1">
        <f t="array" ref="E144">_xlfn.IFS(AND(D144&gt;=20, D144&lt;30), "20-29",AND(D144&gt;=30, D144&lt;40),"30-39", AND(D144&gt;=40, D144&lt;50), "40-49",AND(D144&gt;=50, D144&lt;60),"50-59")</f>
        <v>50-59</v>
      </c>
      <c r="F144" t="s">
        <v>5</v>
      </c>
      <c r="G144">
        <v>29</v>
      </c>
      <c r="H144">
        <f>C144-AVERAGE(C144:C343)</f>
        <v>6179.8620689655145</v>
      </c>
      <c r="I144">
        <f t="shared" si="7"/>
        <v>38190695.191438727</v>
      </c>
    </row>
    <row r="145" spans="1:9" x14ac:dyDescent="0.25">
      <c r="A145">
        <v>135</v>
      </c>
      <c r="B145" t="s">
        <v>27</v>
      </c>
      <c r="C145">
        <v>57115</v>
      </c>
      <c r="D145">
        <v>51</v>
      </c>
      <c r="E145" t="str" cm="1">
        <f t="array" ref="E145">_xlfn.IFS(AND(D145&gt;=20, D145&lt;30), "20-29",AND(D145&gt;=30, D145&lt;40),"30-39", AND(D145&gt;=40, D145&lt;50), "40-49",AND(D145&gt;=50, D145&lt;60),"50-59")</f>
        <v>50-59</v>
      </c>
      <c r="F145" t="s">
        <v>5</v>
      </c>
      <c r="G145">
        <v>29</v>
      </c>
      <c r="H145">
        <f>C145-AVERAGE(C145:C344)</f>
        <v>2741.2807017543892</v>
      </c>
      <c r="I145">
        <f t="shared" si="7"/>
        <v>7514619.8858110365</v>
      </c>
    </row>
    <row r="146" spans="1:9" x14ac:dyDescent="0.25">
      <c r="A146">
        <v>199</v>
      </c>
      <c r="B146" t="s">
        <v>28</v>
      </c>
      <c r="C146">
        <v>39306</v>
      </c>
      <c r="D146">
        <v>51</v>
      </c>
      <c r="E146" t="str" cm="1">
        <f t="array" ref="E146">_xlfn.IFS(AND(D146&gt;=20, D146&lt;30), "20-29",AND(D146&gt;=30, D146&lt;40),"30-39", AND(D146&gt;=40, D146&lt;50), "40-49",AND(D146&gt;=50, D146&lt;60),"50-59")</f>
        <v>50-59</v>
      </c>
      <c r="F146" t="s">
        <v>8</v>
      </c>
      <c r="G146">
        <v>29</v>
      </c>
      <c r="H146">
        <f>C146-AVERAGE(C146:C345)</f>
        <v>-15018.767857142855</v>
      </c>
      <c r="I146">
        <f t="shared" si="7"/>
        <v>225563387.94674739</v>
      </c>
    </row>
    <row r="147" spans="1:9" x14ac:dyDescent="0.25">
      <c r="A147">
        <v>66</v>
      </c>
      <c r="B147" t="s">
        <v>27</v>
      </c>
      <c r="C147">
        <v>47226</v>
      </c>
      <c r="D147">
        <v>52</v>
      </c>
      <c r="E147" t="str" cm="1">
        <f t="array" ref="E147">_xlfn.IFS(AND(D147&gt;=20, D147&lt;30), "20-29",AND(D147&gt;=30, D147&lt;40),"30-39", AND(D147&gt;=40, D147&lt;50), "40-49",AND(D147&gt;=50, D147&lt;60),"50-59")</f>
        <v>50-59</v>
      </c>
      <c r="F147" t="s">
        <v>8</v>
      </c>
      <c r="G147">
        <v>30</v>
      </c>
      <c r="H147">
        <f>C147-AVERAGE(C147:C346)</f>
        <v>-7371.8363636363647</v>
      </c>
      <c r="I147">
        <f t="shared" si="7"/>
        <v>54343971.372231424</v>
      </c>
    </row>
    <row r="148" spans="1:9" x14ac:dyDescent="0.25">
      <c r="A148">
        <v>142</v>
      </c>
      <c r="B148" t="s">
        <v>27</v>
      </c>
      <c r="C148">
        <v>52773</v>
      </c>
      <c r="D148">
        <v>52</v>
      </c>
      <c r="E148" t="str" cm="1">
        <f t="array" ref="E148">_xlfn.IFS(AND(D148&gt;=20, D148&lt;30), "20-29",AND(D148&gt;=30, D148&lt;40),"30-39", AND(D148&gt;=40, D148&lt;50), "40-49",AND(D148&gt;=50, D148&lt;60),"50-59")</f>
        <v>50-59</v>
      </c>
      <c r="F148" t="s">
        <v>5</v>
      </c>
      <c r="G148">
        <v>30</v>
      </c>
      <c r="H148">
        <f>C148-AVERAGE(C148:C347)</f>
        <v>-1961.351851851854</v>
      </c>
      <c r="I148">
        <f t="shared" si="7"/>
        <v>3846901.086762697</v>
      </c>
    </row>
    <row r="149" spans="1:9" x14ac:dyDescent="0.25">
      <c r="A149">
        <v>152</v>
      </c>
      <c r="B149" t="s">
        <v>28</v>
      </c>
      <c r="C149">
        <v>39206</v>
      </c>
      <c r="D149">
        <v>52</v>
      </c>
      <c r="E149" t="str" cm="1">
        <f t="array" ref="E149">_xlfn.IFS(AND(D149&gt;=20, D149&lt;30), "20-29",AND(D149&gt;=30, D149&lt;40),"30-39", AND(D149&gt;=40, D149&lt;50), "40-49",AND(D149&gt;=50, D149&lt;60),"50-59")</f>
        <v>50-59</v>
      </c>
      <c r="F149" t="s">
        <v>5</v>
      </c>
      <c r="G149">
        <v>30</v>
      </c>
      <c r="H149">
        <f>C149-AVERAGE(C149:C348)</f>
        <v>-15565.358490566039</v>
      </c>
      <c r="I149">
        <f t="shared" si="7"/>
        <v>242280384.93983629</v>
      </c>
    </row>
    <row r="150" spans="1:9" x14ac:dyDescent="0.25">
      <c r="A150">
        <v>11</v>
      </c>
      <c r="B150" t="s">
        <v>27</v>
      </c>
      <c r="C150">
        <v>44426</v>
      </c>
      <c r="D150">
        <v>53</v>
      </c>
      <c r="E150" t="str" cm="1">
        <f t="array" ref="E150">_xlfn.IFS(AND(D150&gt;=20, D150&lt;30), "20-29",AND(D150&gt;=30, D150&lt;40),"30-39", AND(D150&gt;=40, D150&lt;50), "40-49",AND(D150&gt;=50, D150&lt;60),"50-59")</f>
        <v>50-59</v>
      </c>
      <c r="F150" t="s">
        <v>7</v>
      </c>
      <c r="G150">
        <v>31</v>
      </c>
      <c r="H150">
        <f>C150-AVERAGE(C150:C349)</f>
        <v>-10644.692307692305</v>
      </c>
      <c r="I150">
        <f t="shared" si="7"/>
        <v>113309474.32544373</v>
      </c>
    </row>
    <row r="151" spans="1:9" x14ac:dyDescent="0.25">
      <c r="A151">
        <v>12</v>
      </c>
      <c r="B151" t="s">
        <v>28</v>
      </c>
      <c r="C151">
        <v>61962</v>
      </c>
      <c r="D151">
        <v>53</v>
      </c>
      <c r="E151" t="str" cm="1">
        <f t="array" ref="E151">_xlfn.IFS(AND(D151&gt;=20, D151&lt;30), "20-29",AND(D151&gt;=30, D151&lt;40),"30-39", AND(D151&gt;=40, D151&lt;50), "40-49",AND(D151&gt;=50, D151&lt;60),"50-59")</f>
        <v>50-59</v>
      </c>
      <c r="F151" t="s">
        <v>6</v>
      </c>
      <c r="G151">
        <v>31</v>
      </c>
      <c r="H151">
        <f>C151-AVERAGE(C151:C350)</f>
        <v>6682.5882352941189</v>
      </c>
      <c r="I151">
        <f t="shared" si="7"/>
        <v>44656985.522491366</v>
      </c>
    </row>
    <row r="152" spans="1:9" x14ac:dyDescent="0.25">
      <c r="A152">
        <v>24</v>
      </c>
      <c r="B152" t="s">
        <v>28</v>
      </c>
      <c r="C152">
        <v>57568</v>
      </c>
      <c r="D152">
        <v>53</v>
      </c>
      <c r="E152" t="str" cm="1">
        <f t="array" ref="E152">_xlfn.IFS(AND(D152&gt;=20, D152&lt;30), "20-29",AND(D152&gt;=30, D152&lt;40),"30-39", AND(D152&gt;=40, D152&lt;50), "40-49",AND(D152&gt;=50, D152&lt;60),"50-59")</f>
        <v>50-59</v>
      </c>
      <c r="F152" t="s">
        <v>5</v>
      </c>
      <c r="G152">
        <v>31</v>
      </c>
      <c r="H152">
        <f>C152-AVERAGE(C152:C351)</f>
        <v>2422.239999999998</v>
      </c>
      <c r="I152">
        <f t="shared" si="7"/>
        <v>5867246.6175999902</v>
      </c>
    </row>
    <row r="153" spans="1:9" x14ac:dyDescent="0.25">
      <c r="A153">
        <v>30</v>
      </c>
      <c r="B153" t="s">
        <v>27</v>
      </c>
      <c r="C153">
        <v>58942</v>
      </c>
      <c r="D153">
        <v>53</v>
      </c>
      <c r="E153" t="str" cm="1">
        <f t="array" ref="E153">_xlfn.IFS(AND(D153&gt;=20, D153&lt;30), "20-29",AND(D153&gt;=30, D153&lt;40),"30-39", AND(D153&gt;=40, D153&lt;50), "40-49",AND(D153&gt;=50, D153&lt;60),"50-59")</f>
        <v>50-59</v>
      </c>
      <c r="F153" t="s">
        <v>8</v>
      </c>
      <c r="G153">
        <v>31</v>
      </c>
      <c r="H153">
        <f>C153-AVERAGE(C153:C352)</f>
        <v>3845.6734693877515</v>
      </c>
      <c r="I153">
        <f t="shared" si="7"/>
        <v>14789204.433152825</v>
      </c>
    </row>
    <row r="154" spans="1:9" x14ac:dyDescent="0.25">
      <c r="A154">
        <v>32</v>
      </c>
      <c r="B154" t="s">
        <v>27</v>
      </c>
      <c r="C154">
        <v>58431</v>
      </c>
      <c r="D154">
        <v>53</v>
      </c>
      <c r="E154" t="str" cm="1">
        <f t="array" ref="E154">_xlfn.IFS(AND(D154&gt;=20, D154&lt;30), "20-29",AND(D154&gt;=30, D154&lt;40),"30-39", AND(D154&gt;=40, D154&lt;50), "40-49",AND(D154&gt;=50, D154&lt;60),"50-59")</f>
        <v>50-59</v>
      </c>
      <c r="F154" t="s">
        <v>5</v>
      </c>
      <c r="G154">
        <v>31</v>
      </c>
      <c r="H154">
        <f>C154-AVERAGE(C154:C353)</f>
        <v>3414.7916666666642</v>
      </c>
      <c r="I154">
        <f t="shared" si="7"/>
        <v>11660802.126736095</v>
      </c>
    </row>
    <row r="155" spans="1:9" x14ac:dyDescent="0.25">
      <c r="A155">
        <v>57</v>
      </c>
      <c r="B155" t="s">
        <v>28</v>
      </c>
      <c r="C155">
        <v>42612</v>
      </c>
      <c r="D155">
        <v>53</v>
      </c>
      <c r="E155" t="str" cm="1">
        <f t="array" ref="E155">_xlfn.IFS(AND(D155&gt;=20, D155&lt;30), "20-29",AND(D155&gt;=30, D155&lt;40),"30-39", AND(D155&gt;=40, D155&lt;50), "40-49",AND(D155&gt;=50, D155&lt;60),"50-59")</f>
        <v>50-59</v>
      </c>
      <c r="F155" t="s">
        <v>7</v>
      </c>
      <c r="G155">
        <v>31</v>
      </c>
      <c r="H155">
        <f>C155-AVERAGE(C155:C354)</f>
        <v>-12331.553191489358</v>
      </c>
      <c r="I155">
        <f t="shared" si="7"/>
        <v>152067204.11453137</v>
      </c>
    </row>
    <row r="156" spans="1:9" x14ac:dyDescent="0.25">
      <c r="A156">
        <v>77</v>
      </c>
      <c r="B156" t="s">
        <v>28</v>
      </c>
      <c r="C156">
        <v>60227</v>
      </c>
      <c r="D156">
        <v>53</v>
      </c>
      <c r="E156" t="str" cm="1">
        <f t="array" ref="E156">_xlfn.IFS(AND(D156&gt;=20, D156&lt;30), "20-29",AND(D156&gt;=30, D156&lt;40),"30-39", AND(D156&gt;=40, D156&lt;50), "40-49",AND(D156&gt;=50, D156&lt;60),"50-59")</f>
        <v>50-59</v>
      </c>
      <c r="F156" t="s">
        <v>5</v>
      </c>
      <c r="G156">
        <v>31</v>
      </c>
      <c r="H156">
        <f>C156-AVERAGE(C156:C355)</f>
        <v>5015.3695652173919</v>
      </c>
      <c r="I156">
        <f t="shared" si="7"/>
        <v>25153931.875708889</v>
      </c>
    </row>
    <row r="157" spans="1:9" x14ac:dyDescent="0.25">
      <c r="A157">
        <v>146</v>
      </c>
      <c r="B157" t="s">
        <v>28</v>
      </c>
      <c r="C157">
        <v>40502</v>
      </c>
      <c r="D157">
        <v>53</v>
      </c>
      <c r="E157" t="str" cm="1">
        <f t="array" ref="E157">_xlfn.IFS(AND(D157&gt;=20, D157&lt;30), "20-29",AND(D157&gt;=30, D157&lt;40),"30-39", AND(D157&gt;=40, D157&lt;50), "40-49",AND(D157&gt;=50, D157&lt;60),"50-59")</f>
        <v>50-59</v>
      </c>
      <c r="F157" t="s">
        <v>7</v>
      </c>
      <c r="G157">
        <v>31</v>
      </c>
      <c r="H157">
        <f>C157-AVERAGE(C157:C356)</f>
        <v>-14598.177777777775</v>
      </c>
      <c r="I157">
        <f t="shared" si="7"/>
        <v>213106794.43160486</v>
      </c>
    </row>
    <row r="158" spans="1:9" x14ac:dyDescent="0.25">
      <c r="A158">
        <v>155</v>
      </c>
      <c r="B158" t="s">
        <v>28</v>
      </c>
      <c r="C158">
        <v>64105</v>
      </c>
      <c r="D158">
        <v>53</v>
      </c>
      <c r="E158" t="str" cm="1">
        <f t="array" ref="E158">_xlfn.IFS(AND(D158&gt;=20, D158&lt;30), "20-29",AND(D158&gt;=30, D158&lt;40),"30-39", AND(D158&gt;=40, D158&lt;50), "40-49",AND(D158&gt;=50, D158&lt;60),"50-59")</f>
        <v>50-59</v>
      </c>
      <c r="F158" t="s">
        <v>6</v>
      </c>
      <c r="G158">
        <v>31</v>
      </c>
      <c r="H158">
        <f>C158-AVERAGE(C158:C357)</f>
        <v>8673.0454545454559</v>
      </c>
      <c r="I158">
        <f t="shared" si="7"/>
        <v>75221717.456611589</v>
      </c>
    </row>
    <row r="159" spans="1:9" x14ac:dyDescent="0.25">
      <c r="A159">
        <v>184</v>
      </c>
      <c r="B159" t="s">
        <v>27</v>
      </c>
      <c r="C159">
        <v>56312</v>
      </c>
      <c r="D159">
        <v>53</v>
      </c>
      <c r="E159" t="str" cm="1">
        <f t="array" ref="E159">_xlfn.IFS(AND(D159&gt;=20, D159&lt;30), "20-29",AND(D159&gt;=30, D159&lt;40),"30-39", AND(D159&gt;=40, D159&lt;50), "40-49",AND(D159&gt;=50, D159&lt;60),"50-59")</f>
        <v>50-59</v>
      </c>
      <c r="F159" t="s">
        <v>5</v>
      </c>
      <c r="G159">
        <v>31</v>
      </c>
      <c r="H159">
        <f>C159-AVERAGE(C159:C358)</f>
        <v>1081.7441860465115</v>
      </c>
      <c r="I159">
        <f t="shared" si="7"/>
        <v>1170170.4840454296</v>
      </c>
    </row>
    <row r="160" spans="1:9" x14ac:dyDescent="0.25">
      <c r="A160">
        <v>198</v>
      </c>
      <c r="B160" t="s">
        <v>27</v>
      </c>
      <c r="C160">
        <v>63776</v>
      </c>
      <c r="D160">
        <v>53</v>
      </c>
      <c r="E160" t="str" cm="1">
        <f t="array" ref="E160">_xlfn.IFS(AND(D160&gt;=20, D160&lt;30), "20-29",AND(D160&gt;=30, D160&lt;40),"30-39", AND(D160&gt;=40, D160&lt;50), "40-49",AND(D160&gt;=50, D160&lt;60),"50-59")</f>
        <v>50-59</v>
      </c>
      <c r="F160" t="s">
        <v>7</v>
      </c>
      <c r="G160">
        <v>31</v>
      </c>
      <c r="H160">
        <f>C160-AVERAGE(C160:C359)</f>
        <v>8571.5</v>
      </c>
      <c r="I160">
        <f t="shared" si="7"/>
        <v>73470612.25</v>
      </c>
    </row>
    <row r="161" spans="1:9" x14ac:dyDescent="0.25">
      <c r="A161">
        <v>8</v>
      </c>
      <c r="B161" t="s">
        <v>28</v>
      </c>
      <c r="C161">
        <v>63118</v>
      </c>
      <c r="D161">
        <v>54</v>
      </c>
      <c r="E161" t="str" cm="1">
        <f t="array" ref="E161">_xlfn.IFS(AND(D161&gt;=20, D161&lt;30), "20-29",AND(D161&gt;=30, D161&lt;40),"30-39", AND(D161&gt;=40, D161&lt;50), "40-49",AND(D161&gt;=50, D161&lt;60),"50-59")</f>
        <v>50-59</v>
      </c>
      <c r="F161" t="s">
        <v>8</v>
      </c>
      <c r="G161">
        <v>32</v>
      </c>
      <c r="H161">
        <f>C161-AVERAGE(C161:C360)</f>
        <v>8122.5609756097547</v>
      </c>
      <c r="I161">
        <f t="shared" si="7"/>
        <v>65975996.80249849</v>
      </c>
    </row>
    <row r="162" spans="1:9" x14ac:dyDescent="0.25">
      <c r="A162">
        <v>25</v>
      </c>
      <c r="B162" t="s">
        <v>27</v>
      </c>
      <c r="C162">
        <v>61939</v>
      </c>
      <c r="D162">
        <v>54</v>
      </c>
      <c r="E162" t="str" cm="1">
        <f t="array" ref="E162">_xlfn.IFS(AND(D162&gt;=20, D162&lt;30), "20-29",AND(D162&gt;=30, D162&lt;40),"30-39", AND(D162&gt;=40, D162&lt;50), "40-49",AND(D162&gt;=50, D162&lt;60),"50-59")</f>
        <v>50-59</v>
      </c>
      <c r="F162" t="s">
        <v>7</v>
      </c>
      <c r="G162">
        <v>32</v>
      </c>
      <c r="H162">
        <f>C162-AVERAGE(C162:C361)</f>
        <v>7146.625</v>
      </c>
      <c r="I162">
        <f t="shared" si="7"/>
        <v>51074248.890625</v>
      </c>
    </row>
    <row r="163" spans="1:9" x14ac:dyDescent="0.25">
      <c r="A163">
        <v>44</v>
      </c>
      <c r="B163" t="s">
        <v>27</v>
      </c>
      <c r="C163">
        <v>44556</v>
      </c>
      <c r="D163">
        <v>54</v>
      </c>
      <c r="E163" t="str" cm="1">
        <f t="array" ref="E163">_xlfn.IFS(AND(D163&gt;=20, D163&lt;30), "20-29",AND(D163&gt;=30, D163&lt;40),"30-39", AND(D163&gt;=40, D163&lt;50), "40-49",AND(D163&gt;=50, D163&lt;60),"50-59")</f>
        <v>50-59</v>
      </c>
      <c r="F163" t="s">
        <v>7</v>
      </c>
      <c r="G163">
        <v>32</v>
      </c>
      <c r="H163">
        <f>C163-AVERAGE(C163:C362)</f>
        <v>-10053.128205128203</v>
      </c>
      <c r="I163">
        <f t="shared" si="7"/>
        <v>101065386.70874421</v>
      </c>
    </row>
    <row r="164" spans="1:9" x14ac:dyDescent="0.25">
      <c r="A164">
        <v>59</v>
      </c>
      <c r="B164" t="s">
        <v>27</v>
      </c>
      <c r="C164">
        <v>66939</v>
      </c>
      <c r="D164">
        <v>54</v>
      </c>
      <c r="E164" t="str" cm="1">
        <f t="array" ref="E164">_xlfn.IFS(AND(D164&gt;=20, D164&lt;30), "20-29",AND(D164&gt;=30, D164&lt;40),"30-39", AND(D164&gt;=40, D164&lt;50), "40-49",AND(D164&gt;=50, D164&lt;60),"50-59")</f>
        <v>50-59</v>
      </c>
      <c r="F164" t="s">
        <v>7</v>
      </c>
      <c r="G164">
        <v>32</v>
      </c>
      <c r="H164">
        <f>C164-AVERAGE(C164:C363)</f>
        <v>12065.315789473687</v>
      </c>
      <c r="I164">
        <f t="shared" si="7"/>
        <v>145571845.09972307</v>
      </c>
    </row>
    <row r="165" spans="1:9" x14ac:dyDescent="0.25">
      <c r="A165">
        <v>85</v>
      </c>
      <c r="B165" t="s">
        <v>28</v>
      </c>
      <c r="C165">
        <v>41995</v>
      </c>
      <c r="D165">
        <v>54</v>
      </c>
      <c r="E165" t="str" cm="1">
        <f t="array" ref="E165">_xlfn.IFS(AND(D165&gt;=20, D165&lt;30), "20-29",AND(D165&gt;=30, D165&lt;40),"30-39", AND(D165&gt;=40, D165&lt;50), "40-49",AND(D165&gt;=50, D165&lt;60),"50-59")</f>
        <v>50-59</v>
      </c>
      <c r="F165" t="s">
        <v>8</v>
      </c>
      <c r="G165">
        <v>32</v>
      </c>
      <c r="H165">
        <f>C165-AVERAGE(C165:C364)</f>
        <v>-12552.594594594593</v>
      </c>
      <c r="I165">
        <f t="shared" si="7"/>
        <v>157567631.05624539</v>
      </c>
    </row>
    <row r="166" spans="1:9" x14ac:dyDescent="0.25">
      <c r="A166">
        <v>103</v>
      </c>
      <c r="B166" t="s">
        <v>28</v>
      </c>
      <c r="C166">
        <v>66068</v>
      </c>
      <c r="D166">
        <v>54</v>
      </c>
      <c r="E166" t="str" cm="1">
        <f t="array" ref="E166">_xlfn.IFS(AND(D166&gt;=20, D166&lt;30), "20-29",AND(D166&gt;=30, D166&lt;40),"30-39", AND(D166&gt;=40, D166&lt;50), "40-49",AND(D166&gt;=50, D166&lt;60),"50-59")</f>
        <v>50-59</v>
      </c>
      <c r="F166" t="s">
        <v>6</v>
      </c>
      <c r="G166">
        <v>32</v>
      </c>
      <c r="H166">
        <f>C166-AVERAGE(C166:C365)</f>
        <v>11171.722222222219</v>
      </c>
      <c r="I166">
        <f t="shared" si="7"/>
        <v>124807377.41049376</v>
      </c>
    </row>
    <row r="167" spans="1:9" x14ac:dyDescent="0.25">
      <c r="A167">
        <v>105</v>
      </c>
      <c r="B167" t="s">
        <v>28</v>
      </c>
      <c r="C167">
        <v>46276</v>
      </c>
      <c r="D167">
        <v>54</v>
      </c>
      <c r="E167" t="str" cm="1">
        <f t="array" ref="E167">_xlfn.IFS(AND(D167&gt;=20, D167&lt;30), "20-29",AND(D167&gt;=30, D167&lt;40),"30-39", AND(D167&gt;=40, D167&lt;50), "40-49",AND(D167&gt;=50, D167&lt;60),"50-59")</f>
        <v>50-59</v>
      </c>
      <c r="F167" t="s">
        <v>5</v>
      </c>
      <c r="G167">
        <v>32</v>
      </c>
      <c r="H167">
        <f>C167-AVERAGE(C167:C366)</f>
        <v>-8301.085714285713</v>
      </c>
      <c r="I167">
        <f t="shared" si="7"/>
        <v>68908024.03591834</v>
      </c>
    </row>
    <row r="168" spans="1:9" x14ac:dyDescent="0.25">
      <c r="A168">
        <v>113</v>
      </c>
      <c r="B168" t="s">
        <v>28</v>
      </c>
      <c r="C168">
        <v>43695</v>
      </c>
      <c r="D168">
        <v>54</v>
      </c>
      <c r="E168" t="str" cm="1">
        <f t="array" ref="E168">_xlfn.IFS(AND(D168&gt;=20, D168&lt;30), "20-29",AND(D168&gt;=30, D168&lt;40),"30-39", AND(D168&gt;=40, D168&lt;50), "40-49",AND(D168&gt;=50, D168&lt;60),"50-59")</f>
        <v>50-59</v>
      </c>
      <c r="F168" t="s">
        <v>6</v>
      </c>
      <c r="G168">
        <v>32</v>
      </c>
      <c r="H168">
        <f>C168-AVERAGE(C168:C367)</f>
        <v>-11126.23529411765</v>
      </c>
      <c r="I168">
        <f t="shared" si="7"/>
        <v>123793111.82006928</v>
      </c>
    </row>
    <row r="169" spans="1:9" x14ac:dyDescent="0.25">
      <c r="A169">
        <v>126</v>
      </c>
      <c r="B169" t="s">
        <v>28</v>
      </c>
      <c r="C169">
        <v>49392</v>
      </c>
      <c r="D169">
        <v>54</v>
      </c>
      <c r="E169" t="str" cm="1">
        <f t="array" ref="E169">_xlfn.IFS(AND(D169&gt;=20, D169&lt;30), "20-29",AND(D169&gt;=30, D169&lt;40),"30-39", AND(D169&gt;=40, D169&lt;50), "40-49",AND(D169&gt;=50, D169&lt;60),"50-59")</f>
        <v>50-59</v>
      </c>
      <c r="F169" t="s">
        <v>7</v>
      </c>
      <c r="G169">
        <v>32</v>
      </c>
      <c r="H169">
        <f>C169-AVERAGE(C169:C368)</f>
        <v>-5766.3939393939363</v>
      </c>
      <c r="I169">
        <f t="shared" si="7"/>
        <v>33251299.06427912</v>
      </c>
    </row>
    <row r="170" spans="1:9" x14ac:dyDescent="0.25">
      <c r="A170">
        <v>128</v>
      </c>
      <c r="B170" t="s">
        <v>28</v>
      </c>
      <c r="C170">
        <v>56265</v>
      </c>
      <c r="D170">
        <v>54</v>
      </c>
      <c r="E170" t="str" cm="1">
        <f t="array" ref="E170">_xlfn.IFS(AND(D170&gt;=20, D170&lt;30), "20-29",AND(D170&gt;=30, D170&lt;40),"30-39", AND(D170&gt;=40, D170&lt;50), "40-49",AND(D170&gt;=50, D170&lt;60),"50-59")</f>
        <v>50-59</v>
      </c>
      <c r="F170" t="s">
        <v>6</v>
      </c>
      <c r="G170">
        <v>32</v>
      </c>
      <c r="H170">
        <f>C170-AVERAGE(C170:C369)</f>
        <v>926.40625</v>
      </c>
      <c r="I170">
        <f t="shared" si="7"/>
        <v>858228.5400390625</v>
      </c>
    </row>
    <row r="171" spans="1:9" x14ac:dyDescent="0.25">
      <c r="A171">
        <v>144</v>
      </c>
      <c r="B171" t="s">
        <v>28</v>
      </c>
      <c r="C171">
        <v>58412</v>
      </c>
      <c r="D171">
        <v>54</v>
      </c>
      <c r="E171" t="str" cm="1">
        <f t="array" ref="E171">_xlfn.IFS(AND(D171&gt;=20, D171&lt;30), "20-29",AND(D171&gt;=30, D171&lt;40),"30-39", AND(D171&gt;=40, D171&lt;50), "40-49",AND(D171&gt;=50, D171&lt;60),"50-59")</f>
        <v>50-59</v>
      </c>
      <c r="F171" t="s">
        <v>8</v>
      </c>
      <c r="G171">
        <v>32</v>
      </c>
      <c r="H171">
        <f>C171-AVERAGE(C171:C370)</f>
        <v>3103.290322580644</v>
      </c>
      <c r="I171">
        <f t="shared" si="7"/>
        <v>9630410.8262226768</v>
      </c>
    </row>
    <row r="172" spans="1:9" x14ac:dyDescent="0.25">
      <c r="A172">
        <v>148</v>
      </c>
      <c r="B172" t="s">
        <v>27</v>
      </c>
      <c r="C172">
        <v>53685</v>
      </c>
      <c r="D172">
        <v>54</v>
      </c>
      <c r="E172" t="str" cm="1">
        <f t="array" ref="E172">_xlfn.IFS(AND(D172&gt;=20, D172&lt;30), "20-29",AND(D172&gt;=30, D172&lt;40),"30-39", AND(D172&gt;=40, D172&lt;50), "40-49",AND(D172&gt;=50, D172&lt;60),"50-59")</f>
        <v>50-59</v>
      </c>
      <c r="F172" t="s">
        <v>8</v>
      </c>
      <c r="G172">
        <v>32</v>
      </c>
      <c r="H172">
        <f>C172-AVERAGE(C172:C371)</f>
        <v>-1520.2666666666701</v>
      </c>
      <c r="I172">
        <f t="shared" si="7"/>
        <v>2311210.7377777882</v>
      </c>
    </row>
    <row r="173" spans="1:9" x14ac:dyDescent="0.25">
      <c r="A173">
        <v>163</v>
      </c>
      <c r="B173" t="s">
        <v>28</v>
      </c>
      <c r="C173">
        <v>49755</v>
      </c>
      <c r="D173">
        <v>54</v>
      </c>
      <c r="E173" t="str" cm="1">
        <f t="array" ref="E173">_xlfn.IFS(AND(D173&gt;=20, D173&lt;30), "20-29",AND(D173&gt;=30, D173&lt;40),"30-39", AND(D173&gt;=40, D173&lt;50), "40-49",AND(D173&gt;=50, D173&lt;60),"50-59")</f>
        <v>50-59</v>
      </c>
      <c r="F173" t="s">
        <v>6</v>
      </c>
      <c r="G173">
        <v>32</v>
      </c>
      <c r="H173">
        <f>C173-AVERAGE(C173:C372)</f>
        <v>-5502.689655172413</v>
      </c>
      <c r="I173">
        <f t="shared" si="7"/>
        <v>30279593.44114149</v>
      </c>
    </row>
    <row r="174" spans="1:9" x14ac:dyDescent="0.25">
      <c r="A174">
        <v>193</v>
      </c>
      <c r="B174" t="s">
        <v>28</v>
      </c>
      <c r="C174">
        <v>59047</v>
      </c>
      <c r="D174">
        <v>54</v>
      </c>
      <c r="E174" t="str" cm="1">
        <f t="array" ref="E174">_xlfn.IFS(AND(D174&gt;=20, D174&lt;30), "20-29",AND(D174&gt;=30, D174&lt;40),"30-39", AND(D174&gt;=40, D174&lt;50), "40-49",AND(D174&gt;=50, D174&lt;60),"50-59")</f>
        <v>50-59</v>
      </c>
      <c r="F174" t="s">
        <v>7</v>
      </c>
      <c r="G174">
        <v>32</v>
      </c>
      <c r="H174">
        <f>C174-AVERAGE(C174:C373)</f>
        <v>3592.7857142857174</v>
      </c>
      <c r="I174">
        <f t="shared" si="7"/>
        <v>12908109.188775532</v>
      </c>
    </row>
    <row r="175" spans="1:9" x14ac:dyDescent="0.25">
      <c r="A175">
        <v>39</v>
      </c>
      <c r="B175" t="s">
        <v>27</v>
      </c>
      <c r="C175">
        <v>43899</v>
      </c>
      <c r="D175">
        <v>55</v>
      </c>
      <c r="E175" t="str" cm="1">
        <f t="array" ref="E175">_xlfn.IFS(AND(D175&gt;=20, D175&lt;30), "20-29",AND(D175&gt;=30, D175&lt;40),"30-39", AND(D175&gt;=40, D175&lt;50), "40-49",AND(D175&gt;=50, D175&lt;60),"50-59")</f>
        <v>50-59</v>
      </c>
      <c r="F175" t="s">
        <v>6</v>
      </c>
      <c r="G175">
        <v>33</v>
      </c>
      <c r="H175">
        <f>C175-AVERAGE(C175:C374)</f>
        <v>-11422.148148148146</v>
      </c>
      <c r="I175">
        <f t="shared" si="7"/>
        <v>130465468.31824411</v>
      </c>
    </row>
    <row r="176" spans="1:9" x14ac:dyDescent="0.25">
      <c r="A176">
        <v>123</v>
      </c>
      <c r="B176" t="s">
        <v>28</v>
      </c>
      <c r="C176">
        <v>48184</v>
      </c>
      <c r="D176">
        <v>55</v>
      </c>
      <c r="E176" t="str" cm="1">
        <f t="array" ref="E176">_xlfn.IFS(AND(D176&gt;=20, D176&lt;30), "20-29",AND(D176&gt;=30, D176&lt;40),"30-39", AND(D176&gt;=40, D176&lt;50), "40-49",AND(D176&gt;=50, D176&lt;60),"50-59")</f>
        <v>50-59</v>
      </c>
      <c r="F176" t="s">
        <v>7</v>
      </c>
      <c r="G176">
        <v>33</v>
      </c>
      <c r="H176">
        <f>C176-AVERAGE(C176:C375)</f>
        <v>-7576.461538461539</v>
      </c>
      <c r="I176">
        <f t="shared" si="7"/>
        <v>57402769.443786994</v>
      </c>
    </row>
    <row r="177" spans="1:9" x14ac:dyDescent="0.25">
      <c r="A177">
        <v>182</v>
      </c>
      <c r="B177" t="s">
        <v>27</v>
      </c>
      <c r="C177">
        <v>52921</v>
      </c>
      <c r="D177">
        <v>55</v>
      </c>
      <c r="E177" t="str" cm="1">
        <f t="array" ref="E177">_xlfn.IFS(AND(D177&gt;=20, D177&lt;30), "20-29",AND(D177&gt;=30, D177&lt;40),"30-39", AND(D177&gt;=40, D177&lt;50), "40-49",AND(D177&gt;=50, D177&lt;60),"50-59")</f>
        <v>50-59</v>
      </c>
      <c r="F177" t="s">
        <v>6</v>
      </c>
      <c r="G177">
        <v>33</v>
      </c>
      <c r="H177">
        <f>C177-AVERAGE(C177:C376)</f>
        <v>-3142.5199999999968</v>
      </c>
      <c r="I177">
        <f t="shared" si="7"/>
        <v>9875431.9503999799</v>
      </c>
    </row>
    <row r="178" spans="1:9" x14ac:dyDescent="0.25">
      <c r="A178">
        <v>68</v>
      </c>
      <c r="B178" t="s">
        <v>27</v>
      </c>
      <c r="C178">
        <v>46152</v>
      </c>
      <c r="D178">
        <v>56</v>
      </c>
      <c r="E178" t="str" cm="1">
        <f t="array" ref="E178">_xlfn.IFS(AND(D178&gt;=20, D178&lt;30), "20-29",AND(D178&gt;=30, D178&lt;40),"30-39", AND(D178&gt;=40, D178&lt;50), "40-49",AND(D178&gt;=50, D178&lt;60),"50-59")</f>
        <v>50-59</v>
      </c>
      <c r="F178" t="s">
        <v>8</v>
      </c>
      <c r="G178">
        <v>34</v>
      </c>
      <c r="H178">
        <f>C178-AVERAGE(C178:C377)</f>
        <v>-10042.458333333336</v>
      </c>
      <c r="I178">
        <f t="shared" si="7"/>
        <v>100850969.37673616</v>
      </c>
    </row>
    <row r="179" spans="1:9" x14ac:dyDescent="0.25">
      <c r="A179">
        <v>79</v>
      </c>
      <c r="B179" t="s">
        <v>28</v>
      </c>
      <c r="C179">
        <v>52692</v>
      </c>
      <c r="D179">
        <v>56</v>
      </c>
      <c r="E179" t="str" cm="1">
        <f t="array" ref="E179">_xlfn.IFS(AND(D179&gt;=20, D179&lt;30), "20-29",AND(D179&gt;=30, D179&lt;40),"30-39", AND(D179&gt;=40, D179&lt;50), "40-49",AND(D179&gt;=50, D179&lt;60),"50-59")</f>
        <v>50-59</v>
      </c>
      <c r="F179" t="s">
        <v>7</v>
      </c>
      <c r="G179">
        <v>34</v>
      </c>
      <c r="H179">
        <f>C179-AVERAGE(C179:C378)</f>
        <v>-3939.0869565217363</v>
      </c>
      <c r="I179">
        <f t="shared" si="7"/>
        <v>15516406.051039675</v>
      </c>
    </row>
    <row r="180" spans="1:9" x14ac:dyDescent="0.25">
      <c r="A180">
        <v>92</v>
      </c>
      <c r="B180" t="s">
        <v>28</v>
      </c>
      <c r="C180">
        <v>67276</v>
      </c>
      <c r="D180">
        <v>56</v>
      </c>
      <c r="E180" t="str" cm="1">
        <f t="array" ref="E180">_xlfn.IFS(AND(D180&gt;=20, D180&lt;30), "20-29",AND(D180&gt;=30, D180&lt;40),"30-39", AND(D180&gt;=40, D180&lt;50), "40-49",AND(D180&gt;=50, D180&lt;60),"50-59")</f>
        <v>50-59</v>
      </c>
      <c r="F180" t="s">
        <v>8</v>
      </c>
      <c r="G180">
        <v>34</v>
      </c>
      <c r="H180">
        <f>C180-AVERAGE(C180:C379)</f>
        <v>10465.86363636364</v>
      </c>
      <c r="I180">
        <f t="shared" si="7"/>
        <v>109534301.65495874</v>
      </c>
    </row>
    <row r="181" spans="1:9" x14ac:dyDescent="0.25">
      <c r="A181">
        <v>94</v>
      </c>
      <c r="B181" t="s">
        <v>27</v>
      </c>
      <c r="C181">
        <v>67300</v>
      </c>
      <c r="D181">
        <v>56</v>
      </c>
      <c r="E181" t="str" cm="1">
        <f t="array" ref="E181">_xlfn.IFS(AND(D181&gt;=20, D181&lt;30), "20-29",AND(D181&gt;=30, D181&lt;40),"30-39", AND(D181&gt;=40, D181&lt;50), "40-49",AND(D181&gt;=50, D181&lt;60),"50-59")</f>
        <v>50-59</v>
      </c>
      <c r="F181" t="s">
        <v>5</v>
      </c>
      <c r="G181">
        <v>34</v>
      </c>
      <c r="H181">
        <f>C181-AVERAGE(C181:C380)</f>
        <v>10988.238095238092</v>
      </c>
      <c r="I181">
        <f t="shared" si="7"/>
        <v>120741376.43764165</v>
      </c>
    </row>
    <row r="182" spans="1:9" x14ac:dyDescent="0.25">
      <c r="A182">
        <v>100</v>
      </c>
      <c r="B182" t="s">
        <v>28</v>
      </c>
      <c r="C182">
        <v>64243</v>
      </c>
      <c r="D182">
        <v>56</v>
      </c>
      <c r="E182" t="str" cm="1">
        <f t="array" ref="E182">_xlfn.IFS(AND(D182&gt;=20, D182&lt;30), "20-29",AND(D182&gt;=30, D182&lt;40),"30-39", AND(D182&gt;=40, D182&lt;50), "40-49",AND(D182&gt;=50, D182&lt;60),"50-59")</f>
        <v>50-59</v>
      </c>
      <c r="F182" t="s">
        <v>7</v>
      </c>
      <c r="G182">
        <v>34</v>
      </c>
      <c r="H182">
        <f>C182-AVERAGE(C182:C381)</f>
        <v>8480.6500000000015</v>
      </c>
      <c r="I182">
        <f t="shared" si="7"/>
        <v>71921424.422500029</v>
      </c>
    </row>
    <row r="183" spans="1:9" x14ac:dyDescent="0.25">
      <c r="A183">
        <v>132</v>
      </c>
      <c r="B183" t="s">
        <v>28</v>
      </c>
      <c r="C183">
        <v>54837</v>
      </c>
      <c r="D183">
        <v>56</v>
      </c>
      <c r="E183" t="str" cm="1">
        <f t="array" ref="E183">_xlfn.IFS(AND(D183&gt;=20, D183&lt;30), "20-29",AND(D183&gt;=30, D183&lt;40),"30-39", AND(D183&gt;=40, D183&lt;50), "40-49",AND(D183&gt;=50, D183&lt;60),"50-59")</f>
        <v>50-59</v>
      </c>
      <c r="F183" t="s">
        <v>7</v>
      </c>
      <c r="G183">
        <v>34</v>
      </c>
      <c r="H183">
        <f>C183-AVERAGE(C183:C382)</f>
        <v>-479</v>
      </c>
      <c r="I183">
        <f t="shared" si="7"/>
        <v>229441</v>
      </c>
    </row>
    <row r="184" spans="1:9" x14ac:dyDescent="0.25">
      <c r="A184">
        <v>138</v>
      </c>
      <c r="B184" t="s">
        <v>28</v>
      </c>
      <c r="C184">
        <v>52762</v>
      </c>
      <c r="D184">
        <v>56</v>
      </c>
      <c r="E184" t="str" cm="1">
        <f t="array" ref="E184">_xlfn.IFS(AND(D184&gt;=20, D184&lt;30), "20-29",AND(D184&gt;=30, D184&lt;40),"30-39", AND(D184&gt;=40, D184&lt;50), "40-49",AND(D184&gt;=50, D184&lt;60),"50-59")</f>
        <v>50-59</v>
      </c>
      <c r="F184" t="s">
        <v>7</v>
      </c>
      <c r="G184">
        <v>34</v>
      </c>
      <c r="H184">
        <f>C184-AVERAGE(C184:C383)</f>
        <v>-2580.6111111111095</v>
      </c>
      <c r="I184">
        <f t="shared" si="7"/>
        <v>6659553.7067901148</v>
      </c>
    </row>
    <row r="185" spans="1:9" x14ac:dyDescent="0.25">
      <c r="A185">
        <v>143</v>
      </c>
      <c r="B185" t="s">
        <v>28</v>
      </c>
      <c r="C185">
        <v>63224</v>
      </c>
      <c r="D185">
        <v>56</v>
      </c>
      <c r="E185" t="str" cm="1">
        <f t="array" ref="E185">_xlfn.IFS(AND(D185&gt;=20, D185&lt;30), "20-29",AND(D185&gt;=30, D185&lt;40),"30-39", AND(D185&gt;=40, D185&lt;50), "40-49",AND(D185&gt;=50, D185&lt;60),"50-59")</f>
        <v>50-59</v>
      </c>
      <c r="F185" t="s">
        <v>7</v>
      </c>
      <c r="G185">
        <v>34</v>
      </c>
      <c r="H185">
        <f>C185-AVERAGE(C185:C384)</f>
        <v>7729.5882352941189</v>
      </c>
      <c r="I185">
        <f t="shared" si="7"/>
        <v>59746534.287197255</v>
      </c>
    </row>
    <row r="186" spans="1:9" x14ac:dyDescent="0.25">
      <c r="A186">
        <v>167</v>
      </c>
      <c r="B186" t="s">
        <v>28</v>
      </c>
      <c r="C186">
        <v>61141</v>
      </c>
      <c r="D186">
        <v>56</v>
      </c>
      <c r="E186" t="str" cm="1">
        <f t="array" ref="E186">_xlfn.IFS(AND(D186&gt;=20, D186&lt;30), "20-29",AND(D186&gt;=30, D186&lt;40),"30-39", AND(D186&gt;=40, D186&lt;50), "40-49",AND(D186&gt;=50, D186&lt;60),"50-59")</f>
        <v>50-59</v>
      </c>
      <c r="F186" t="s">
        <v>7</v>
      </c>
      <c r="G186">
        <v>34</v>
      </c>
      <c r="H186">
        <f>C186-AVERAGE(C186:C385)</f>
        <v>6129.6875</v>
      </c>
      <c r="I186">
        <f t="shared" si="7"/>
        <v>37573068.84765625</v>
      </c>
    </row>
    <row r="187" spans="1:9" x14ac:dyDescent="0.25">
      <c r="A187">
        <v>200</v>
      </c>
      <c r="B187" t="s">
        <v>27</v>
      </c>
      <c r="C187">
        <v>49776</v>
      </c>
      <c r="D187">
        <v>56</v>
      </c>
      <c r="E187" t="str" cm="1">
        <f t="array" ref="E187">_xlfn.IFS(AND(D187&gt;=20, D187&lt;30), "20-29",AND(D187&gt;=30, D187&lt;40),"30-39", AND(D187&gt;=40, D187&lt;50), "40-49",AND(D187&gt;=50, D187&lt;60),"50-59")</f>
        <v>50-59</v>
      </c>
      <c r="F187" t="s">
        <v>6</v>
      </c>
      <c r="G187">
        <v>34</v>
      </c>
      <c r="H187">
        <f>C187-AVERAGE(C187:C386)</f>
        <v>-4826.6666666666642</v>
      </c>
      <c r="I187">
        <f t="shared" si="7"/>
        <v>23296711.111111086</v>
      </c>
    </row>
    <row r="188" spans="1:9" x14ac:dyDescent="0.25">
      <c r="A188">
        <v>51</v>
      </c>
      <c r="B188" t="s">
        <v>27</v>
      </c>
      <c r="C188">
        <v>54555</v>
      </c>
      <c r="D188">
        <v>57</v>
      </c>
      <c r="E188" t="str" cm="1">
        <f t="array" ref="E188">_xlfn.IFS(AND(D188&gt;=20, D188&lt;30), "20-29",AND(D188&gt;=30, D188&lt;40),"30-39", AND(D188&gt;=40, D188&lt;50), "40-49",AND(D188&gt;=50, D188&lt;60),"50-59")</f>
        <v>50-59</v>
      </c>
      <c r="F188" t="s">
        <v>5</v>
      </c>
      <c r="G188">
        <v>35</v>
      </c>
      <c r="H188">
        <f>C188-AVERAGE(C188:C387)</f>
        <v>-392.42857142857247</v>
      </c>
      <c r="I188">
        <f t="shared" si="7"/>
        <v>154000.18367347019</v>
      </c>
    </row>
    <row r="189" spans="1:9" x14ac:dyDescent="0.25">
      <c r="A189">
        <v>89</v>
      </c>
      <c r="B189" t="s">
        <v>28</v>
      </c>
      <c r="C189">
        <v>45016</v>
      </c>
      <c r="D189">
        <v>57</v>
      </c>
      <c r="E189" t="str" cm="1">
        <f t="array" ref="E189">_xlfn.IFS(AND(D189&gt;=20, D189&lt;30), "20-29",AND(D189&gt;=30, D189&lt;40),"30-39", AND(D189&gt;=40, D189&lt;50), "40-49",AND(D189&gt;=50, D189&lt;60),"50-59")</f>
        <v>50-59</v>
      </c>
      <c r="F189" t="s">
        <v>8</v>
      </c>
      <c r="G189">
        <v>35</v>
      </c>
      <c r="H189">
        <f>C189-AVERAGE(C189:C388)</f>
        <v>-9961.6153846153829</v>
      </c>
      <c r="I189">
        <f t="shared" si="7"/>
        <v>99233781.071005881</v>
      </c>
    </row>
    <row r="190" spans="1:9" x14ac:dyDescent="0.25">
      <c r="A190">
        <v>102</v>
      </c>
      <c r="B190" t="s">
        <v>27</v>
      </c>
      <c r="C190">
        <v>52571</v>
      </c>
      <c r="D190">
        <v>57</v>
      </c>
      <c r="E190" t="str" cm="1">
        <f t="array" ref="E190">_xlfn.IFS(AND(D190&gt;=20, D190&lt;30), "20-29",AND(D190&gt;=30, D190&lt;40),"30-39", AND(D190&gt;=40, D190&lt;50), "40-49",AND(D190&gt;=50, D190&lt;60),"50-59")</f>
        <v>50-59</v>
      </c>
      <c r="F190" t="s">
        <v>6</v>
      </c>
      <c r="G190">
        <v>35</v>
      </c>
      <c r="H190">
        <f>C190-AVERAGE(C190:C389)</f>
        <v>-3236.75</v>
      </c>
      <c r="I190">
        <f t="shared" si="7"/>
        <v>10476550.5625</v>
      </c>
    </row>
    <row r="191" spans="1:9" x14ac:dyDescent="0.25">
      <c r="A191">
        <v>172</v>
      </c>
      <c r="B191" t="s">
        <v>28</v>
      </c>
      <c r="C191">
        <v>45678</v>
      </c>
      <c r="D191">
        <v>57</v>
      </c>
      <c r="E191" t="str" cm="1">
        <f t="array" ref="E191">_xlfn.IFS(AND(D191&gt;=20, D191&lt;30), "20-29",AND(D191&gt;=30, D191&lt;40),"30-39", AND(D191&gt;=40, D191&lt;50), "40-49",AND(D191&gt;=50, D191&lt;60),"50-59")</f>
        <v>50-59</v>
      </c>
      <c r="F191" t="s">
        <v>6</v>
      </c>
      <c r="G191">
        <v>35</v>
      </c>
      <c r="H191">
        <f>C191-AVERAGE(C191:C390)</f>
        <v>-10424</v>
      </c>
      <c r="I191">
        <f t="shared" si="7"/>
        <v>108659776</v>
      </c>
    </row>
    <row r="192" spans="1:9" x14ac:dyDescent="0.25">
      <c r="A192">
        <v>7</v>
      </c>
      <c r="B192" t="s">
        <v>27</v>
      </c>
      <c r="C192">
        <v>56284</v>
      </c>
      <c r="D192">
        <v>58</v>
      </c>
      <c r="E192" t="str" cm="1">
        <f t="array" ref="E192">_xlfn.IFS(AND(D192&gt;=20, D192&lt;30), "20-29",AND(D192&gt;=30, D192&lt;40),"30-39", AND(D192&gt;=40, D192&lt;50), "40-49",AND(D192&gt;=50, D192&lt;60),"50-59")</f>
        <v>50-59</v>
      </c>
      <c r="F192" t="s">
        <v>6</v>
      </c>
      <c r="G192">
        <v>36</v>
      </c>
      <c r="H192">
        <f>C192-AVERAGE(C192:C391)</f>
        <v>-860.40000000000146</v>
      </c>
      <c r="I192">
        <f t="shared" si="7"/>
        <v>740288.16000000248</v>
      </c>
    </row>
    <row r="193" spans="1:9" x14ac:dyDescent="0.25">
      <c r="A193">
        <v>17</v>
      </c>
      <c r="B193" t="s">
        <v>28</v>
      </c>
      <c r="C193">
        <v>46685</v>
      </c>
      <c r="D193">
        <v>58</v>
      </c>
      <c r="E193" t="str" cm="1">
        <f t="array" ref="E193">_xlfn.IFS(AND(D193&gt;=20, D193&lt;30), "20-29",AND(D193&gt;=30, D193&lt;40),"30-39", AND(D193&gt;=40, D193&lt;50), "40-49",AND(D193&gt;=50, D193&lt;60),"50-59")</f>
        <v>50-59</v>
      </c>
      <c r="F193" t="s">
        <v>5</v>
      </c>
      <c r="G193">
        <v>36</v>
      </c>
      <c r="H193">
        <f>C193-AVERAGE(C193:C392)</f>
        <v>-10555</v>
      </c>
      <c r="I193">
        <f t="shared" si="7"/>
        <v>111408025</v>
      </c>
    </row>
    <row r="194" spans="1:9" x14ac:dyDescent="0.25">
      <c r="A194">
        <v>23</v>
      </c>
      <c r="B194" t="s">
        <v>27</v>
      </c>
      <c r="C194">
        <v>51420</v>
      </c>
      <c r="D194">
        <v>58</v>
      </c>
      <c r="E194" t="str" cm="1">
        <f t="array" ref="E194">_xlfn.IFS(AND(D194&gt;=20, D194&lt;30), "20-29",AND(D194&gt;=30, D194&lt;40),"30-39", AND(D194&gt;=40, D194&lt;50), "40-49",AND(D194&gt;=50, D194&lt;60),"50-59")</f>
        <v>50-59</v>
      </c>
      <c r="F194" t="s">
        <v>5</v>
      </c>
      <c r="G194">
        <v>36</v>
      </c>
      <c r="H194">
        <f>C194-AVERAGE(C194:C393)</f>
        <v>-7139.375</v>
      </c>
      <c r="I194">
        <f t="shared" si="7"/>
        <v>50970675.390625</v>
      </c>
    </row>
    <row r="195" spans="1:9" x14ac:dyDescent="0.25">
      <c r="A195">
        <v>76</v>
      </c>
      <c r="B195" t="s">
        <v>28</v>
      </c>
      <c r="C195">
        <v>58417</v>
      </c>
      <c r="D195">
        <v>58</v>
      </c>
      <c r="E195" t="str" cm="1">
        <f t="array" ref="E195">_xlfn.IFS(AND(D195&gt;=20, D195&lt;30), "20-29",AND(D195&gt;=30, D195&lt;40),"30-39", AND(D195&gt;=40, D195&lt;50), "40-49",AND(D195&gt;=50, D195&lt;60),"50-59")</f>
        <v>50-59</v>
      </c>
      <c r="F195" t="s">
        <v>7</v>
      </c>
      <c r="G195">
        <v>36</v>
      </c>
      <c r="H195">
        <f>C195-AVERAGE(C195:C394)</f>
        <v>-1162.2857142857174</v>
      </c>
      <c r="I195">
        <f t="shared" ref="I195:I201" si="8">H195*H195</f>
        <v>1350908.0816326602</v>
      </c>
    </row>
    <row r="196" spans="1:9" x14ac:dyDescent="0.25">
      <c r="A196">
        <v>139</v>
      </c>
      <c r="B196" t="s">
        <v>27</v>
      </c>
      <c r="C196">
        <v>50056</v>
      </c>
      <c r="D196">
        <v>58</v>
      </c>
      <c r="E196" t="str" cm="1">
        <f t="array" ref="E196">_xlfn.IFS(AND(D196&gt;=20, D196&lt;30), "20-29",AND(D196&gt;=30, D196&lt;40),"30-39", AND(D196&gt;=40, D196&lt;50), "40-49",AND(D196&gt;=50, D196&lt;60),"50-59")</f>
        <v>50-59</v>
      </c>
      <c r="F196" t="s">
        <v>5</v>
      </c>
      <c r="G196">
        <v>36</v>
      </c>
      <c r="H196">
        <f>C196-AVERAGE(C196:C395)</f>
        <v>-9717</v>
      </c>
      <c r="I196">
        <f t="shared" si="8"/>
        <v>94420089</v>
      </c>
    </row>
    <row r="197" spans="1:9" x14ac:dyDescent="0.25">
      <c r="A197">
        <v>192</v>
      </c>
      <c r="B197" t="s">
        <v>27</v>
      </c>
      <c r="C197">
        <v>66834</v>
      </c>
      <c r="D197">
        <v>58</v>
      </c>
      <c r="E197" t="str" cm="1">
        <f t="array" ref="E197">_xlfn.IFS(AND(D197&gt;=20, D197&lt;30), "20-29",AND(D197&gt;=30, D197&lt;40),"30-39", AND(D197&gt;=40, D197&lt;50), "40-49",AND(D197&gt;=50, D197&lt;60),"50-59")</f>
        <v>50-59</v>
      </c>
      <c r="F197" t="s">
        <v>5</v>
      </c>
      <c r="G197">
        <v>36</v>
      </c>
      <c r="H197">
        <f>C197-AVERAGE(C197:C396)</f>
        <v>5117.5999999999985</v>
      </c>
      <c r="I197">
        <f t="shared" si="8"/>
        <v>26189829.759999987</v>
      </c>
    </row>
    <row r="198" spans="1:9" x14ac:dyDescent="0.25">
      <c r="A198">
        <v>36</v>
      </c>
      <c r="B198" t="s">
        <v>28</v>
      </c>
      <c r="C198">
        <v>65118</v>
      </c>
      <c r="D198">
        <v>59</v>
      </c>
      <c r="E198" t="str" cm="1">
        <f t="array" ref="E198">_xlfn.IFS(AND(D198&gt;=20, D198&lt;30), "20-29",AND(D198&gt;=30, D198&lt;40),"30-39", AND(D198&gt;=40, D198&lt;50), "40-49",AND(D198&gt;=50, D198&lt;60),"50-59")</f>
        <v>50-59</v>
      </c>
      <c r="F198" t="s">
        <v>8</v>
      </c>
      <c r="G198">
        <v>37</v>
      </c>
      <c r="H198">
        <f>C198-AVERAGE(C198:C397)</f>
        <v>4681</v>
      </c>
      <c r="I198">
        <f t="shared" si="8"/>
        <v>21911761</v>
      </c>
    </row>
    <row r="199" spans="1:9" x14ac:dyDescent="0.25">
      <c r="A199">
        <v>90</v>
      </c>
      <c r="B199" t="s">
        <v>28</v>
      </c>
      <c r="C199">
        <v>70253</v>
      </c>
      <c r="D199">
        <v>59</v>
      </c>
      <c r="E199" t="str" cm="1">
        <f t="array" ref="E199">_xlfn.IFS(AND(D199&gt;=20, D199&lt;30), "20-29",AND(D199&gt;=30, D199&lt;40),"30-39", AND(D199&gt;=40, D199&lt;50), "40-49",AND(D199&gt;=50, D199&lt;60),"50-59")</f>
        <v>50-59</v>
      </c>
      <c r="F199" t="s">
        <v>6</v>
      </c>
      <c r="G199">
        <v>37</v>
      </c>
      <c r="H199">
        <f>C199-AVERAGE(C199:C398)</f>
        <v>11376.333333333336</v>
      </c>
      <c r="I199">
        <f t="shared" si="8"/>
        <v>129420960.11111116</v>
      </c>
    </row>
    <row r="200" spans="1:9" x14ac:dyDescent="0.25">
      <c r="A200">
        <v>118</v>
      </c>
      <c r="B200" t="s">
        <v>28</v>
      </c>
      <c r="C200">
        <v>46391</v>
      </c>
      <c r="D200">
        <v>59</v>
      </c>
      <c r="E200" t="str" cm="1">
        <f t="array" ref="E200">_xlfn.IFS(AND(D200&gt;=20, D200&lt;30), "20-29",AND(D200&gt;=30, D200&lt;40),"30-39", AND(D200&gt;=40, D200&lt;50), "40-49",AND(D200&gt;=50, D200&lt;60),"50-59")</f>
        <v>50-59</v>
      </c>
      <c r="F200" t="s">
        <v>7</v>
      </c>
      <c r="G200">
        <v>37</v>
      </c>
      <c r="H200">
        <f>C200-AVERAGE(C200:C399)</f>
        <v>-6797.5</v>
      </c>
      <c r="I200">
        <f t="shared" si="8"/>
        <v>46206006.25</v>
      </c>
    </row>
    <row r="201" spans="1:9" x14ac:dyDescent="0.25">
      <c r="A201">
        <v>119</v>
      </c>
      <c r="B201" t="s">
        <v>27</v>
      </c>
      <c r="C201">
        <v>59986</v>
      </c>
      <c r="D201">
        <v>59</v>
      </c>
      <c r="E201" t="str" cm="1">
        <f t="array" ref="E201">_xlfn.IFS(AND(D201&gt;=20, D201&lt;30), "20-29",AND(D201&gt;=30, D201&lt;40),"30-39", AND(D201&gt;=40, D201&lt;50), "40-49",AND(D201&gt;=50, D201&lt;60),"50-59")</f>
        <v>50-59</v>
      </c>
      <c r="F201" t="s">
        <v>7</v>
      </c>
      <c r="G201">
        <v>37</v>
      </c>
      <c r="H201">
        <f>C201-AVERAGE(C201:C400)</f>
        <v>0</v>
      </c>
      <c r="I201">
        <f t="shared" si="8"/>
        <v>0</v>
      </c>
    </row>
  </sheetData>
  <sortState xmlns:xlrd2="http://schemas.microsoft.com/office/spreadsheetml/2017/richdata2" ref="A2:G201">
    <sortCondition ref="G2:G201"/>
  </sortState>
  <mergeCells count="88">
    <mergeCell ref="T79:U79"/>
    <mergeCell ref="T80:U80"/>
    <mergeCell ref="T74:U74"/>
    <mergeCell ref="T75:U75"/>
    <mergeCell ref="T76:U76"/>
    <mergeCell ref="T77:U77"/>
    <mergeCell ref="T78:U78"/>
    <mergeCell ref="T69:U69"/>
    <mergeCell ref="T70:U70"/>
    <mergeCell ref="T71:U71"/>
    <mergeCell ref="T72:U72"/>
    <mergeCell ref="T73:U73"/>
    <mergeCell ref="T64:U64"/>
    <mergeCell ref="T65:U65"/>
    <mergeCell ref="T66:U66"/>
    <mergeCell ref="T67:U67"/>
    <mergeCell ref="T68:U68"/>
    <mergeCell ref="T59:U59"/>
    <mergeCell ref="T60:U60"/>
    <mergeCell ref="T61:U61"/>
    <mergeCell ref="T62:U62"/>
    <mergeCell ref="T63:U63"/>
    <mergeCell ref="T54:U54"/>
    <mergeCell ref="T55:U55"/>
    <mergeCell ref="T56:U56"/>
    <mergeCell ref="T57:U57"/>
    <mergeCell ref="T58:U58"/>
    <mergeCell ref="T49:U49"/>
    <mergeCell ref="T50:U50"/>
    <mergeCell ref="T51:U51"/>
    <mergeCell ref="T52:U52"/>
    <mergeCell ref="T53:U53"/>
    <mergeCell ref="T44:U44"/>
    <mergeCell ref="T45:U45"/>
    <mergeCell ref="T46:U46"/>
    <mergeCell ref="T47:U47"/>
    <mergeCell ref="T48:U48"/>
    <mergeCell ref="T37:U37"/>
    <mergeCell ref="T38:U38"/>
    <mergeCell ref="T39:U39"/>
    <mergeCell ref="T40:U40"/>
    <mergeCell ref="S43:U43"/>
    <mergeCell ref="T30:U30"/>
    <mergeCell ref="T31:U31"/>
    <mergeCell ref="T32:U32"/>
    <mergeCell ref="T33:U33"/>
    <mergeCell ref="S36:U36"/>
    <mergeCell ref="S24:U24"/>
    <mergeCell ref="T25:U25"/>
    <mergeCell ref="T26:U26"/>
    <mergeCell ref="S29:U29"/>
    <mergeCell ref="S17:T17"/>
    <mergeCell ref="S18:T18"/>
    <mergeCell ref="S19:T19"/>
    <mergeCell ref="S12:V12"/>
    <mergeCell ref="S13:T13"/>
    <mergeCell ref="S14:T14"/>
    <mergeCell ref="S15:T15"/>
    <mergeCell ref="S16:T16"/>
    <mergeCell ref="S9:T9"/>
    <mergeCell ref="S10:T10"/>
    <mergeCell ref="S11:T11"/>
    <mergeCell ref="S8:T8"/>
    <mergeCell ref="S3:V3"/>
    <mergeCell ref="S4:T4"/>
    <mergeCell ref="S5:T5"/>
    <mergeCell ref="S6:T6"/>
    <mergeCell ref="S7:T7"/>
    <mergeCell ref="M43:O43"/>
    <mergeCell ref="L3:O3"/>
    <mergeCell ref="M4:O4"/>
    <mergeCell ref="M5:O5"/>
    <mergeCell ref="M6:O6"/>
    <mergeCell ref="M7:O7"/>
    <mergeCell ref="L23:O23"/>
    <mergeCell ref="M24:O24"/>
    <mergeCell ref="M25:O25"/>
    <mergeCell ref="M26:O26"/>
    <mergeCell ref="M27:O27"/>
    <mergeCell ref="L42:O42"/>
    <mergeCell ref="M64:O64"/>
    <mergeCell ref="M65:O65"/>
    <mergeCell ref="M44:O44"/>
    <mergeCell ref="M45:O45"/>
    <mergeCell ref="M46:O46"/>
    <mergeCell ref="L61:O61"/>
    <mergeCell ref="M62:O62"/>
    <mergeCell ref="M63:O63"/>
  </mergeCells>
  <conditionalFormatting sqref="C2:C201">
    <cfRule type="duplicateValues" dxfId="0" priority="1"/>
  </conditionalFormatting>
  <pageMargins left="0.75" right="0.75" top="1" bottom="1" header="0.5" footer="0.5"/>
  <ignoredErrors>
    <ignoredError sqref="M5:O7 M25:O27 H3:H20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 AL atif</cp:lastModifiedBy>
  <dcterms:created xsi:type="dcterms:W3CDTF">2024-08-19T08:08:41Z</dcterms:created>
  <dcterms:modified xsi:type="dcterms:W3CDTF">2024-08-20T08:21:14Z</dcterms:modified>
</cp:coreProperties>
</file>