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D:\Workshop\"/>
    </mc:Choice>
  </mc:AlternateContent>
  <xr:revisionPtr revIDLastSave="0" documentId="13_ncr:1_{37117790-5EE9-4AD7-91E3-E98613B52AE7}" xr6:coauthVersionLast="47" xr6:coauthVersionMax="47" xr10:uidLastSave="{00000000-0000-0000-0000-000000000000}"/>
  <bookViews>
    <workbookView xWindow="-120" yWindow="-120" windowWidth="24240" windowHeight="13140" activeTab="6" xr2:uid="{00000000-000D-0000-FFFF-FFFF00000000}"/>
  </bookViews>
  <sheets>
    <sheet name="LookupDetails" sheetId="15" r:id="rId1"/>
    <sheet name="Example" sheetId="16" r:id="rId2"/>
    <sheet name="Exect Match" sheetId="17" r:id="rId3"/>
    <sheet name="Sheet4" sheetId="20" r:id="rId4"/>
    <sheet name="Approximate Match" sheetId="18" r:id="rId5"/>
    <sheet name="If 0r Lookup" sheetId="19" r:id="rId6"/>
    <sheet name="Sheet5" sheetId="21" r:id="rId7"/>
  </sheets>
  <externalReferences>
    <externalReference r:id="rId8"/>
  </externalReferences>
  <definedNames>
    <definedName name="_xlnm._FilterDatabase" localSheetId="2" hidden="1">'Exect Match'!$B$22:$C$23</definedName>
    <definedName name="Apr">#REF!</definedName>
    <definedName name="Aug">#REF!</definedName>
    <definedName name="benifits">[1]VLOOKUPEX!$G$1:$I$7</definedName>
    <definedName name="BoomName">[1]VLOOKUP!$B$31:$B$39</definedName>
    <definedName name="BoomPicAN">INDEX(#REF!,MATCH(#REF!,#REF!,0))</definedName>
    <definedName name="CusT">#REF!</definedName>
    <definedName name="Dec">#REF!</definedName>
    <definedName name="Dept01">#REF!</definedName>
    <definedName name="Dept02">#REF!</definedName>
    <definedName name="Dept03">#REF!</definedName>
    <definedName name="Dept04">#REF!</definedName>
    <definedName name="Dept05">#REF!</definedName>
    <definedName name="DLBoomerangs">#REF!</definedName>
    <definedName name="exact">#REF!</definedName>
    <definedName name="Feb">#REF!</definedName>
    <definedName name="IDLIST">#REF!</definedName>
    <definedName name="Jan">#REF!</definedName>
    <definedName name="Jul">#REF!</definedName>
    <definedName name="Jun">#REF!</definedName>
    <definedName name="Mar">#REF!</definedName>
    <definedName name="May">#REF!</definedName>
    <definedName name="mydata">'Exect Match'!$B$5:$H$13</definedName>
    <definedName name="NAME">#REF!</definedName>
    <definedName name="Nov">#REF!</definedName>
    <definedName name="Oct">#REF!</definedName>
    <definedName name="p">[1]VLOOKUP!$B$20:$B$24</definedName>
    <definedName name="picture">INDEX(#REF!,MATCH(#REF!,#REF!,0))</definedName>
    <definedName name="Region">#REF!</definedName>
    <definedName name="Sep">#REF!</definedName>
    <definedName name="ShipM">#REF!</definedName>
    <definedName name="Tax">[1]VLOOKUP!$I$70:$M$77</definedName>
    <definedName name="VTab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1" l="1"/>
  <c r="E8" i="21"/>
  <c r="C30" i="17"/>
  <c r="C23" i="17"/>
  <c r="K22" i="17" a="1"/>
  <c r="K22" i="17" s="1"/>
  <c r="F18" i="17"/>
  <c r="N18" i="17"/>
  <c r="P70" i="19"/>
  <c r="F70" i="19"/>
  <c r="P69" i="19"/>
  <c r="F69" i="19"/>
  <c r="P68" i="19"/>
  <c r="F68" i="19"/>
  <c r="P67" i="19"/>
  <c r="F67" i="19"/>
  <c r="P66" i="19"/>
  <c r="F66" i="19"/>
  <c r="P65" i="19"/>
  <c r="F65" i="19"/>
  <c r="P64" i="19"/>
  <c r="F64" i="19"/>
  <c r="P63" i="19"/>
  <c r="F63" i="19"/>
  <c r="P62" i="19"/>
  <c r="F62" i="19"/>
  <c r="P61" i="19"/>
  <c r="F61" i="19"/>
  <c r="P60" i="19"/>
  <c r="F60" i="19"/>
  <c r="P59" i="19"/>
  <c r="F59" i="19"/>
  <c r="P58" i="19"/>
  <c r="F58" i="19"/>
  <c r="P57" i="19"/>
  <c r="F57" i="19"/>
  <c r="P56" i="19"/>
  <c r="F56" i="19"/>
  <c r="P55" i="19"/>
  <c r="F55" i="19"/>
  <c r="P54" i="19"/>
  <c r="F54" i="19"/>
  <c r="P53" i="19"/>
  <c r="F53" i="19"/>
  <c r="P52" i="19"/>
  <c r="F52" i="19"/>
  <c r="P51" i="19"/>
  <c r="F51" i="19"/>
  <c r="P50" i="19"/>
  <c r="F50" i="19"/>
  <c r="P49" i="19"/>
  <c r="F49" i="19"/>
  <c r="P48" i="19"/>
  <c r="F48" i="19"/>
  <c r="P47" i="19"/>
  <c r="F47" i="19"/>
  <c r="I38" i="19"/>
  <c r="I37" i="19"/>
  <c r="C37" i="19"/>
  <c r="I36" i="19"/>
  <c r="C36" i="19"/>
  <c r="I35" i="19"/>
  <c r="C35" i="19"/>
  <c r="I34" i="19"/>
  <c r="C34" i="19"/>
  <c r="I33" i="19"/>
  <c r="C33" i="19"/>
  <c r="I32" i="19"/>
  <c r="C32" i="19"/>
  <c r="C31" i="19"/>
  <c r="C30" i="19"/>
  <c r="I24" i="19"/>
  <c r="I23" i="19"/>
  <c r="C23" i="19"/>
  <c r="I22" i="19"/>
  <c r="C22" i="19"/>
  <c r="I21" i="19"/>
  <c r="C21" i="19"/>
  <c r="I20" i="19"/>
  <c r="C20" i="19"/>
  <c r="I19" i="19"/>
  <c r="C19" i="19"/>
  <c r="I18" i="19"/>
  <c r="C18" i="19"/>
  <c r="C17" i="19"/>
  <c r="C16" i="19"/>
  <c r="C11" i="19"/>
  <c r="C10" i="19"/>
  <c r="C9" i="19"/>
  <c r="C8" i="19"/>
  <c r="C7" i="19"/>
  <c r="C6" i="19"/>
  <c r="C5" i="19"/>
  <c r="C4" i="19"/>
  <c r="E16" i="18" l="1"/>
  <c r="E15" i="18"/>
  <c r="C18" i="17"/>
  <c r="B21" i="2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<sst xmlns="http://schemas.openxmlformats.org/spreadsheetml/2006/main" count="297" uniqueCount="140">
  <si>
    <t>VLOOKUP</t>
  </si>
  <si>
    <t>Most common because most lookup tables like tax tables and price tables are orientated vertically</t>
  </si>
  <si>
    <t>Arguments</t>
  </si>
  <si>
    <t>Descriptions</t>
  </si>
  <si>
    <t>lookup_value</t>
  </si>
  <si>
    <t>table_array</t>
  </si>
  <si>
    <t>col_index_num</t>
  </si>
  <si>
    <t>The number of the column containing the data you want to retrieve. The number 1 indicates that first column; 2 indicates the second column.</t>
  </si>
  <si>
    <t>range_lookup</t>
  </si>
  <si>
    <t>VLOOKUP looks at a value in one column, and finds its corresponding value on the same row in another column.</t>
  </si>
  <si>
    <t>The data you want to look up. This value can be a number, text, a logical value, or a name or cell reference that refers to a value.</t>
  </si>
  <si>
    <t>In simple terms, the VLOOKUP function says the following to Excel: “Look for this piece of information (e.g. empid), in this data set (a table), and tell me some corresponding information about it (e.g., the salary of employee)”.</t>
  </si>
  <si>
    <t>The lookup table. The first column must have the values to look up such as employee id in our example. The other columns can have data that you want to retrieve such as his name, Designation, salary.</t>
  </si>
  <si>
    <r>
      <t xml:space="preserve">The type of lookup you want to perform: </t>
    </r>
    <r>
      <rPr>
        <b/>
        <sz val="10"/>
        <rFont val="Arial"/>
        <family val="2"/>
      </rPr>
      <t>TRUE</t>
    </r>
    <r>
      <rPr>
        <sz val="10"/>
        <rFont val="Arial"/>
        <family val="2"/>
      </rPr>
      <t xml:space="preserve"> or </t>
    </r>
    <r>
      <rPr>
        <b/>
        <sz val="10"/>
        <rFont val="Arial"/>
        <family val="2"/>
      </rPr>
      <t>FALSE</t>
    </r>
    <r>
      <rPr>
        <sz val="10"/>
        <rFont val="Arial"/>
        <family val="2"/>
      </rPr>
      <t xml:space="preserve">. With </t>
    </r>
    <r>
      <rPr>
        <b/>
        <sz val="10"/>
        <rFont val="Arial"/>
        <family val="2"/>
      </rPr>
      <t>TRUE</t>
    </r>
    <r>
      <rPr>
        <sz val="10"/>
        <rFont val="Arial"/>
        <family val="2"/>
      </rPr>
      <t xml:space="preserve"> (the default-Approximate match).When the lookup type is TRUE, the first column must be sorted in ascending order, otherwise the VLOOKUP might not retrieve the correct value. With </t>
    </r>
    <r>
      <rPr>
        <b/>
        <sz val="10"/>
        <rFont val="Arial"/>
        <family val="2"/>
      </rPr>
      <t xml:space="preserve">FALSE, </t>
    </r>
    <r>
      <rPr>
        <sz val="10"/>
        <rFont val="Arial"/>
        <family val="2"/>
      </rPr>
      <t xml:space="preserve"> the VLOOKUP looks for an exact match of the lookup_value.</t>
    </r>
  </si>
  <si>
    <t>Empid</t>
  </si>
  <si>
    <t>EmpName</t>
  </si>
  <si>
    <t>Designation</t>
  </si>
  <si>
    <t>Salary</t>
  </si>
  <si>
    <t>Inz1001</t>
  </si>
  <si>
    <t>Inz1007</t>
  </si>
  <si>
    <t>inz1009</t>
  </si>
  <si>
    <t>inz1005</t>
  </si>
  <si>
    <t>inz1002</t>
  </si>
  <si>
    <t>inz1111</t>
  </si>
  <si>
    <t>inz1122</t>
  </si>
  <si>
    <t>inz1123</t>
  </si>
  <si>
    <t>Ekanshika Kalra</t>
  </si>
  <si>
    <t>Sajjad Hussain</t>
  </si>
  <si>
    <t>Karan Kapoor</t>
  </si>
  <si>
    <t>Jyoti Chaudhary</t>
  </si>
  <si>
    <t>Artu Agnihotri</t>
  </si>
  <si>
    <t>Mohit Khatri</t>
  </si>
  <si>
    <t>Swati Sharma</t>
  </si>
  <si>
    <t>Rahul Jha</t>
  </si>
  <si>
    <t>Manager</t>
  </si>
  <si>
    <t>Developer</t>
  </si>
  <si>
    <t>TL</t>
  </si>
  <si>
    <t>Mis Executive</t>
  </si>
  <si>
    <t>Analyst</t>
  </si>
  <si>
    <t>Supervisor</t>
  </si>
  <si>
    <t>Coordinator</t>
  </si>
  <si>
    <t>Using VLOOKUP is similar to looking up a person’s name in a telephone book to get a telephone number.</t>
  </si>
  <si>
    <t>EXACT MATCH</t>
  </si>
  <si>
    <t>Roll Number</t>
  </si>
  <si>
    <t>Student Name</t>
  </si>
  <si>
    <t>Math</t>
  </si>
  <si>
    <t>Science</t>
  </si>
  <si>
    <t>English</t>
  </si>
  <si>
    <t>SST</t>
  </si>
  <si>
    <t>Total</t>
  </si>
  <si>
    <t>How VLOOKUP "sees" it</t>
  </si>
  <si>
    <t>Sales Amount</t>
  </si>
  <si>
    <t>Category</t>
  </si>
  <si>
    <t>Commission Paid</t>
  </si>
  <si>
    <t>$0 &lt;= Sales &lt; $1,000</t>
  </si>
  <si>
    <t>Poor</t>
  </si>
  <si>
    <t>$1,000 &lt;= Sales &lt; $2,500</t>
  </si>
  <si>
    <t>Average</t>
  </si>
  <si>
    <t>$2,500 &lt;= Sales &lt; $7,000</t>
  </si>
  <si>
    <t>Good</t>
  </si>
  <si>
    <t>$7,000 &lt;= Sales &lt; $10,000</t>
  </si>
  <si>
    <t>Very Good</t>
  </si>
  <si>
    <t>$10,000 &gt;= Sales</t>
  </si>
  <si>
    <t>Excellent</t>
  </si>
  <si>
    <t>Less than 1st value in table LOOKUP says: #N/A</t>
  </si>
  <si>
    <t>1st column must be sorted biggest to smallest</t>
  </si>
  <si>
    <t>leave 4th argument blank (default behavior)</t>
  </si>
  <si>
    <t>Your Sales</t>
  </si>
  <si>
    <t>Commission</t>
  </si>
  <si>
    <t>Instead of this:</t>
  </si>
  <si>
    <t>Employee</t>
  </si>
  <si>
    <t>Sales</t>
  </si>
  <si>
    <t>Bonus Commission? 5% or 1%</t>
  </si>
  <si>
    <t>Hurdle</t>
  </si>
  <si>
    <t>Bonus %</t>
  </si>
  <si>
    <t>No Bonus %</t>
  </si>
  <si>
    <t>Contract Reads: if you have sales of $20,000 or more,</t>
  </si>
  <si>
    <t>Kartik aryan</t>
  </si>
  <si>
    <t>you earn a 5% bonus, otherwise you get a 1%</t>
  </si>
  <si>
    <t>Arunish sod</t>
  </si>
  <si>
    <t>bonus</t>
  </si>
  <si>
    <t>Karna mehrotra</t>
  </si>
  <si>
    <t>Anamika Singh</t>
  </si>
  <si>
    <t>Swati Singh</t>
  </si>
  <si>
    <t>Aman Mathur</t>
  </si>
  <si>
    <t>Surbhi Jain</t>
  </si>
  <si>
    <t>We had this:</t>
  </si>
  <si>
    <t>Bonus Commission %?</t>
  </si>
  <si>
    <t>Bonus Comm. %</t>
  </si>
  <si>
    <t>Contract Reads:</t>
  </si>
  <si>
    <t>VLOOKUP is easier than IF when you have more than 1 of 2 items to put in a cell:</t>
  </si>
  <si>
    <t>We had this</t>
  </si>
  <si>
    <t>Date</t>
  </si>
  <si>
    <t>Product</t>
  </si>
  <si>
    <t>County Code</t>
  </si>
  <si>
    <t>Units</t>
  </si>
  <si>
    <t>Sales Category</t>
  </si>
  <si>
    <t>Large Sale = $250 or more</t>
  </si>
  <si>
    <t>samsung</t>
  </si>
  <si>
    <t>USA</t>
  </si>
  <si>
    <t>nokia</t>
  </si>
  <si>
    <t>ESP</t>
  </si>
  <si>
    <t>Below Par</t>
  </si>
  <si>
    <t>oppo</t>
  </si>
  <si>
    <t>POL</t>
  </si>
  <si>
    <t>lava</t>
  </si>
  <si>
    <t>ARE</t>
  </si>
  <si>
    <t>vivi</t>
  </si>
  <si>
    <t>CZE</t>
  </si>
  <si>
    <t>life</t>
  </si>
  <si>
    <t>UKR</t>
  </si>
  <si>
    <t>ISL</t>
  </si>
  <si>
    <t>DOM</t>
  </si>
  <si>
    <t>BRA</t>
  </si>
  <si>
    <t>CAN</t>
  </si>
  <si>
    <t>IND</t>
  </si>
  <si>
    <t>ITA</t>
  </si>
  <si>
    <t>ARG</t>
  </si>
  <si>
    <t>ARM</t>
  </si>
  <si>
    <t>NAM</t>
  </si>
  <si>
    <t>VEN</t>
  </si>
  <si>
    <t>Par</t>
  </si>
  <si>
    <t>Above Average</t>
  </si>
  <si>
    <t>Drop Down List</t>
  </si>
  <si>
    <t>IS Error</t>
  </si>
  <si>
    <t>Selecting whole dataset</t>
  </si>
  <si>
    <t>Vlookup with if</t>
  </si>
  <si>
    <t>HLOOKUP is the same as VLOOKUP except the H means Horizontal</t>
  </si>
  <si>
    <t>Most tables are vertical, not horizontal, so using HLOOKUP is rare.</t>
  </si>
  <si>
    <t>SAMSUNG</t>
  </si>
  <si>
    <t>NOKIA</t>
  </si>
  <si>
    <t>MOTTO</t>
  </si>
  <si>
    <t>VIVO</t>
  </si>
  <si>
    <t>OPPO</t>
  </si>
  <si>
    <t>Price</t>
  </si>
  <si>
    <t>LAVA</t>
  </si>
  <si>
    <t>LYF</t>
  </si>
  <si>
    <t>SONY</t>
  </si>
  <si>
    <t>Part Number</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</si>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</sst>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43" formatCode="_(* #,##0.00_);_(* \(#,##0.00\);_(* &quot;-&quot;??_);_(@_)"/>
  </numFmts>
  <fonts count="17" x14ac:knownFonts="1">
    <font>
      <sz val="11"/>
      <color theme="1"/>
      <name val="Calibri"/>
      <family val="2"/>
      <scheme val="minor"/>
    </font>
    <font>
      <sz val="11"/>
      <color theme="0"/>
      <name val="Calibri"/>
      <family val="2"/>
      <scheme val="minor"/>
    </font>
    <font>
      <b/>
      <sz val="11"/>
      <color theme="1"/>
      <name val="Calibri"/>
      <family val="2"/>
      <scheme val="minor"/>
    </font>
    <font>
      <b/>
      <sz val="10"/>
      <name val="Arial"/>
      <family val="2"/>
    </font>
    <font>
      <sz val="10"/>
      <name val="Arial"/>
      <family val="2"/>
    </font>
    <font>
      <b/>
      <sz val="11"/>
      <color theme="0"/>
      <name val="Calibri"/>
      <family val="2"/>
      <scheme val="minor"/>
    </font>
    <font>
      <sz val="22"/>
      <color rgb="FF000000"/>
      <name val="Segoe UI"/>
      <family val="2"/>
    </font>
    <font>
      <sz val="11"/>
      <color theme="1"/>
      <name val="Calibri"/>
      <family val="2"/>
      <scheme val="minor"/>
    </font>
    <font>
      <sz val="8"/>
      <name val="Calibri"/>
      <family val="2"/>
      <scheme val="minor"/>
    </font>
    <font>
      <b/>
      <sz val="16"/>
      <color rgb="FFFFFFFF"/>
      <name val="Calibri"/>
      <family val="2"/>
      <scheme val="minor"/>
    </font>
    <font>
      <sz val="16"/>
      <color rgb="FFFFFFFF"/>
      <name val="Calibri"/>
      <family val="2"/>
      <scheme val="minor"/>
    </font>
    <font>
      <sz val="16"/>
      <color theme="1"/>
      <name val="Calibri"/>
      <family val="2"/>
      <scheme val="minor"/>
    </font>
    <font>
      <sz val="11"/>
      <color rgb="FFFFFFFF"/>
      <name val="Calibri"/>
      <family val="2"/>
      <scheme val="minor"/>
    </font>
    <font>
      <sz val="22"/>
      <color theme="0"/>
      <name val="Calibri"/>
      <family val="2"/>
      <scheme val="minor"/>
    </font>
    <font>
      <sz val="10"/>
      <name val="Calibri"/>
      <family val="2"/>
      <scheme val="minor"/>
    </font>
    <font>
      <b/>
      <sz val="11"/>
      <color rgb="FFFF0000"/>
      <name val="Calibri"/>
      <family val="2"/>
      <scheme val="minor"/>
    </font>
    <font>
      <sz val="14"/>
      <color theme="1"/>
      <name val="Calibri"/>
      <family val="2"/>
      <scheme val="minor"/>
    </font>
  </fonts>
  <fills count="14">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rgb="FF92CDDC"/>
        <bgColor indexed="64"/>
      </patternFill>
    </fill>
    <fill>
      <patternFill patternType="solid">
        <fgColor rgb="FF0000FF"/>
        <bgColor indexed="64"/>
      </patternFill>
    </fill>
    <fill>
      <patternFill patternType="solid">
        <fgColor rgb="FFCCFFCC"/>
        <bgColor indexed="64"/>
      </patternFill>
    </fill>
    <fill>
      <patternFill patternType="solid">
        <fgColor rgb="FFFF0000"/>
        <bgColor indexed="64"/>
      </patternFill>
    </fill>
    <fill>
      <patternFill patternType="solid">
        <fgColor theme="0"/>
        <bgColor indexed="64"/>
      </patternFill>
    </fill>
    <fill>
      <patternFill patternType="solid">
        <fgColor theme="5" tint="-0.249977111117893"/>
        <bgColor indexed="64"/>
      </patternFill>
    </fill>
    <fill>
      <patternFill patternType="solid">
        <fgColor rgb="FFCCFFFF"/>
        <bgColor indexed="64"/>
      </patternFill>
    </fill>
    <fill>
      <patternFill patternType="solid">
        <fgColor rgb="FF0066FF"/>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indexed="64"/>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right/>
      <top style="medium">
        <color rgb="FFCCCCCC"/>
      </top>
      <bottom style="medium">
        <color rgb="FF000000"/>
      </bottom>
      <diagonal/>
    </border>
    <border>
      <left/>
      <right/>
      <top style="medium">
        <color rgb="FFCCCCCC"/>
      </top>
      <bottom/>
      <diagonal/>
    </border>
    <border>
      <left style="medium">
        <color rgb="FFCCCCCC"/>
      </left>
      <right/>
      <top style="medium">
        <color rgb="FFCCCCCC"/>
      </top>
      <bottom/>
      <diagonal/>
    </border>
    <border>
      <left style="medium">
        <color rgb="FFCCCCCC"/>
      </left>
      <right/>
      <top/>
      <bottom/>
      <diagonal/>
    </border>
    <border>
      <left style="medium">
        <color rgb="FFCCCCCC"/>
      </left>
      <right style="medium">
        <color rgb="FFCCCCCC"/>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
      <left style="thin">
        <color indexed="64"/>
      </left>
      <right style="thin">
        <color indexed="64"/>
      </right>
      <top/>
      <bottom style="thin">
        <color indexed="64"/>
      </bottom>
      <diagonal/>
    </border>
  </borders>
  <cellStyleXfs count="5">
    <xf numFmtId="0" fontId="0" fillId="0" borderId="0"/>
    <xf numFmtId="43" fontId="7" fillId="0" borderId="0" applyFont="0" applyFill="0" applyBorder="0" applyAlignment="0" applyProtection="0"/>
    <xf numFmtId="44" fontId="7" fillId="0" borderId="0" applyFont="0" applyFill="0" applyBorder="0" applyAlignment="0" applyProtection="0"/>
    <xf numFmtId="0" fontId="1" fillId="2" borderId="1">
      <alignment wrapText="1"/>
    </xf>
    <xf numFmtId="0" fontId="4" fillId="0" borderId="0"/>
  </cellStyleXfs>
  <cellXfs count="86">
    <xf numFmtId="0" fontId="0" fillId="0" borderId="0" xfId="0"/>
    <xf numFmtId="0" fontId="1" fillId="2" borderId="1" xfId="0" applyFont="1" applyFill="1" applyBorder="1"/>
    <xf numFmtId="0" fontId="0" fillId="0" borderId="1" xfId="0" applyBorder="1"/>
    <xf numFmtId="8" fontId="0" fillId="0" borderId="1" xfId="0" applyNumberFormat="1" applyBorder="1"/>
    <xf numFmtId="0" fontId="0" fillId="0" borderId="1" xfId="0" applyBorder="1" applyAlignment="1">
      <alignment wrapText="1"/>
    </xf>
    <xf numFmtId="0" fontId="3" fillId="0" borderId="1" xfId="0" applyFont="1" applyBorder="1"/>
    <xf numFmtId="0" fontId="3" fillId="0" borderId="1" xfId="0" applyFont="1" applyBorder="1" applyAlignment="1">
      <alignment wrapText="1"/>
    </xf>
    <xf numFmtId="0" fontId="0" fillId="0" borderId="0" xfId="0" applyAlignment="1">
      <alignment wrapText="1"/>
    </xf>
    <xf numFmtId="0" fontId="5" fillId="2" borderId="1" xfId="0" applyFont="1" applyFill="1" applyBorder="1" applyAlignment="1">
      <alignment horizontal="centerContinuous" wrapText="1"/>
    </xf>
    <xf numFmtId="0" fontId="1" fillId="2" borderId="1" xfId="0" applyFont="1" applyFill="1" applyBorder="1" applyAlignment="1">
      <alignment horizontal="centerContinuous" wrapText="1"/>
    </xf>
    <xf numFmtId="0" fontId="2" fillId="3" borderId="1" xfId="0" applyFont="1" applyFill="1" applyBorder="1" applyAlignment="1">
      <alignment horizontal="centerContinuous" wrapText="1"/>
    </xf>
    <xf numFmtId="0" fontId="0" fillId="4" borderId="1" xfId="0" applyFill="1" applyBorder="1" applyAlignment="1">
      <alignment horizontal="centerContinuous" wrapText="1"/>
    </xf>
    <xf numFmtId="0" fontId="0" fillId="5" borderId="1" xfId="0" applyFill="1" applyBorder="1"/>
    <xf numFmtId="0" fontId="6" fillId="0" borderId="0" xfId="0" applyFont="1"/>
    <xf numFmtId="0" fontId="0" fillId="0" borderId="2" xfId="0" applyBorder="1" applyAlignment="1">
      <alignment wrapText="1"/>
    </xf>
    <xf numFmtId="0" fontId="0" fillId="0" borderId="6" xfId="0" applyBorder="1" applyAlignment="1">
      <alignment wrapText="1"/>
    </xf>
    <xf numFmtId="0" fontId="11" fillId="6" borderId="8" xfId="0" applyFont="1" applyFill="1" applyBorder="1" applyAlignment="1">
      <alignment wrapText="1"/>
    </xf>
    <xf numFmtId="0" fontId="9" fillId="2" borderId="3" xfId="0" applyFont="1" applyFill="1" applyBorder="1" applyAlignment="1">
      <alignment horizontal="center" wrapText="1"/>
    </xf>
    <xf numFmtId="0" fontId="9" fillId="2" borderId="4" xfId="0" applyFont="1" applyFill="1" applyBorder="1" applyAlignment="1">
      <alignment horizontal="center" wrapText="1"/>
    </xf>
    <xf numFmtId="0" fontId="9" fillId="2" borderId="5" xfId="0" applyFont="1" applyFill="1" applyBorder="1" applyAlignment="1">
      <alignment horizontal="center" wrapText="1"/>
    </xf>
    <xf numFmtId="0" fontId="10" fillId="2" borderId="7" xfId="0" applyFont="1" applyFill="1" applyBorder="1" applyAlignment="1"/>
    <xf numFmtId="0" fontId="10" fillId="2" borderId="8" xfId="0" applyFont="1" applyFill="1" applyBorder="1" applyAlignment="1"/>
    <xf numFmtId="0" fontId="11" fillId="0" borderId="7" xfId="0" applyFont="1" applyBorder="1" applyAlignment="1">
      <alignment horizontal="right"/>
    </xf>
    <xf numFmtId="0" fontId="11" fillId="0" borderId="8" xfId="0" applyFont="1" applyBorder="1" applyAlignment="1"/>
    <xf numFmtId="0" fontId="11" fillId="0" borderId="8" xfId="0" applyFont="1" applyBorder="1" applyAlignment="1">
      <alignment horizontal="right"/>
    </xf>
    <xf numFmtId="8" fontId="11" fillId="0" borderId="8" xfId="0" applyNumberFormat="1" applyFont="1" applyBorder="1" applyAlignment="1">
      <alignment horizontal="right"/>
    </xf>
    <xf numFmtId="0" fontId="11" fillId="6" borderId="7" xfId="0" applyFont="1" applyFill="1" applyBorder="1" applyAlignment="1"/>
    <xf numFmtId="0" fontId="11" fillId="6" borderId="8" xfId="0" applyFont="1" applyFill="1" applyBorder="1" applyAlignment="1"/>
    <xf numFmtId="0" fontId="0" fillId="0" borderId="2" xfId="0" applyBorder="1" applyAlignment="1">
      <alignment vertical="center"/>
    </xf>
    <xf numFmtId="0" fontId="12" fillId="7" borderId="9" xfId="0" applyFont="1" applyFill="1" applyBorder="1" applyAlignment="1"/>
    <xf numFmtId="0" fontId="12" fillId="2" borderId="10" xfId="0" applyFont="1" applyFill="1" applyBorder="1" applyAlignment="1"/>
    <xf numFmtId="0" fontId="0" fillId="0" borderId="7" xfId="0" applyBorder="1" applyAlignment="1"/>
    <xf numFmtId="8" fontId="0" fillId="0" borderId="8" xfId="0" applyNumberFormat="1" applyBorder="1" applyAlignment="1">
      <alignment horizontal="right"/>
    </xf>
    <xf numFmtId="0" fontId="0" fillId="0" borderId="8" xfId="0" applyBorder="1" applyAlignment="1"/>
    <xf numFmtId="0" fontId="0" fillId="0" borderId="2" xfId="0" applyBorder="1" applyAlignment="1"/>
    <xf numFmtId="0" fontId="0" fillId="0" borderId="6" xfId="0" applyBorder="1" applyAlignment="1"/>
    <xf numFmtId="0" fontId="12" fillId="2" borderId="7" xfId="0" applyFont="1" applyFill="1" applyBorder="1" applyAlignment="1"/>
    <xf numFmtId="0" fontId="12" fillId="2" borderId="8" xfId="0" applyFont="1" applyFill="1" applyBorder="1" applyAlignment="1"/>
    <xf numFmtId="8" fontId="0" fillId="0" borderId="7" xfId="0" applyNumberFormat="1" applyBorder="1" applyAlignment="1">
      <alignment horizontal="right"/>
    </xf>
    <xf numFmtId="0" fontId="0" fillId="8" borderId="8" xfId="0" applyFill="1" applyBorder="1" applyAlignment="1"/>
    <xf numFmtId="0" fontId="13" fillId="2" borderId="0" xfId="0" applyFont="1" applyFill="1"/>
    <xf numFmtId="0" fontId="1" fillId="2" borderId="0" xfId="0" applyFont="1" applyFill="1"/>
    <xf numFmtId="0" fontId="1" fillId="2" borderId="1" xfId="3">
      <alignment wrapText="1"/>
    </xf>
    <xf numFmtId="0" fontId="1" fillId="9" borderId="1" xfId="0" applyFont="1" applyFill="1" applyBorder="1"/>
    <xf numFmtId="0" fontId="1" fillId="9" borderId="1" xfId="0" applyFont="1" applyFill="1" applyBorder="1" applyAlignment="1">
      <alignment wrapText="1"/>
    </xf>
    <xf numFmtId="0" fontId="14" fillId="0" borderId="1" xfId="4" applyFont="1" applyBorder="1"/>
    <xf numFmtId="43" fontId="14" fillId="0" borderId="1" xfId="1" applyFont="1" applyBorder="1"/>
    <xf numFmtId="10" fontId="0" fillId="8" borderId="1" xfId="0" applyNumberFormat="1" applyFill="1" applyBorder="1"/>
    <xf numFmtId="10" fontId="0" fillId="0" borderId="1" xfId="0" applyNumberFormat="1" applyBorder="1"/>
    <xf numFmtId="0" fontId="15" fillId="0" borderId="0" xfId="0" applyFont="1"/>
    <xf numFmtId="0" fontId="5" fillId="2" borderId="0" xfId="0" applyFont="1" applyFill="1"/>
    <xf numFmtId="0" fontId="1" fillId="10" borderId="0" xfId="0" applyFont="1" applyFill="1"/>
    <xf numFmtId="0" fontId="0" fillId="10" borderId="0" xfId="0" applyFill="1"/>
    <xf numFmtId="0" fontId="5" fillId="2" borderId="1" xfId="0" applyFont="1" applyFill="1" applyBorder="1"/>
    <xf numFmtId="0" fontId="5" fillId="9" borderId="1" xfId="0" applyFont="1" applyFill="1" applyBorder="1"/>
    <xf numFmtId="14" fontId="0" fillId="0" borderId="1" xfId="0" applyNumberFormat="1" applyBorder="1"/>
    <xf numFmtId="0" fontId="0" fillId="8" borderId="1" xfId="0" applyFill="1" applyBorder="1"/>
    <xf numFmtId="0" fontId="16" fillId="6" borderId="7" xfId="0" applyFont="1" applyFill="1" applyBorder="1" applyAlignment="1">
      <alignment wrapText="1"/>
    </xf>
    <xf numFmtId="0" fontId="11" fillId="6" borderId="11" xfId="0" applyFont="1" applyFill="1" applyBorder="1" applyAlignment="1"/>
    <xf numFmtId="0" fontId="11" fillId="6" borderId="12" xfId="0" applyFont="1" applyFill="1" applyBorder="1" applyAlignment="1"/>
    <xf numFmtId="0" fontId="16" fillId="6" borderId="13" xfId="0" applyFont="1" applyFill="1" applyBorder="1" applyAlignment="1">
      <alignment wrapText="1"/>
    </xf>
    <xf numFmtId="0" fontId="16" fillId="6" borderId="14" xfId="0" applyFont="1" applyFill="1" applyBorder="1" applyAlignment="1">
      <alignment wrapText="1"/>
    </xf>
    <xf numFmtId="0" fontId="16" fillId="6" borderId="8" xfId="0" applyFont="1" applyFill="1" applyBorder="1" applyAlignment="1"/>
    <xf numFmtId="0" fontId="16" fillId="6" borderId="8" xfId="0" applyFont="1" applyFill="1" applyBorder="1" applyAlignment="1">
      <alignment wrapText="1"/>
    </xf>
    <xf numFmtId="0" fontId="11" fillId="0" borderId="17" xfId="0" applyFont="1" applyBorder="1" applyAlignment="1">
      <alignment horizontal="right"/>
    </xf>
    <xf numFmtId="8" fontId="11" fillId="0" borderId="17" xfId="0" applyNumberFormat="1" applyFont="1" applyBorder="1" applyAlignment="1">
      <alignment horizontal="right"/>
    </xf>
    <xf numFmtId="0" fontId="0" fillId="0" borderId="3" xfId="0" applyBorder="1" applyAlignment="1">
      <alignment wrapText="1"/>
    </xf>
    <xf numFmtId="0" fontId="0" fillId="0" borderId="5" xfId="0" applyBorder="1" applyAlignment="1">
      <alignment wrapText="1"/>
    </xf>
    <xf numFmtId="0" fontId="11" fillId="6" borderId="12" xfId="0" applyFont="1" applyFill="1" applyBorder="1" applyAlignment="1">
      <alignment wrapText="1"/>
    </xf>
    <xf numFmtId="0" fontId="16" fillId="10" borderId="0" xfId="0" applyFont="1" applyFill="1" applyBorder="1" applyAlignment="1">
      <alignment wrapText="1"/>
    </xf>
    <xf numFmtId="0" fontId="16" fillId="10" borderId="18" xfId="0" applyFont="1" applyFill="1" applyBorder="1" applyAlignment="1">
      <alignment wrapText="1"/>
    </xf>
    <xf numFmtId="0" fontId="16" fillId="10" borderId="16" xfId="0" applyFont="1" applyFill="1" applyBorder="1" applyAlignment="1">
      <alignment wrapText="1"/>
    </xf>
    <xf numFmtId="0" fontId="16" fillId="10" borderId="17" xfId="0" applyFont="1" applyFill="1" applyBorder="1" applyAlignment="1">
      <alignment wrapText="1"/>
    </xf>
    <xf numFmtId="0" fontId="16" fillId="10" borderId="15" xfId="0" applyFont="1" applyFill="1" applyBorder="1" applyAlignment="1">
      <alignment wrapText="1"/>
    </xf>
    <xf numFmtId="0" fontId="0" fillId="0" borderId="19" xfId="0" applyBorder="1" applyAlignment="1">
      <alignment wrapText="1"/>
    </xf>
    <xf numFmtId="0" fontId="16" fillId="11" borderId="0" xfId="0" applyFont="1" applyFill="1" applyBorder="1" applyAlignment="1">
      <alignment horizontal="center" wrapText="1"/>
    </xf>
    <xf numFmtId="0" fontId="16" fillId="11" borderId="20" xfId="0" applyFont="1" applyFill="1" applyBorder="1" applyAlignment="1">
      <alignment horizontal="center" wrapText="1"/>
    </xf>
    <xf numFmtId="0" fontId="16" fillId="11" borderId="21" xfId="0" applyFont="1" applyFill="1" applyBorder="1" applyAlignment="1">
      <alignment horizontal="center" wrapText="1"/>
    </xf>
    <xf numFmtId="0" fontId="11" fillId="0" borderId="16" xfId="0" applyFont="1" applyBorder="1" applyAlignment="1">
      <alignment horizontal="right"/>
    </xf>
    <xf numFmtId="0" fontId="11" fillId="0" borderId="17" xfId="0" applyFont="1" applyBorder="1" applyAlignment="1"/>
    <xf numFmtId="0" fontId="11" fillId="0" borderId="0" xfId="0" applyFont="1" applyBorder="1" applyAlignment="1">
      <alignment horizontal="right"/>
    </xf>
    <xf numFmtId="0" fontId="11" fillId="0" borderId="0" xfId="0" applyFont="1" applyBorder="1" applyAlignment="1"/>
    <xf numFmtId="0" fontId="0" fillId="12" borderId="1" xfId="0" applyFill="1" applyBorder="1"/>
    <xf numFmtId="0" fontId="1" fillId="13" borderId="1" xfId="0" applyFont="1" applyFill="1" applyBorder="1"/>
    <xf numFmtId="44" fontId="4" fillId="12" borderId="1" xfId="2" applyFont="1" applyFill="1" applyBorder="1"/>
    <xf numFmtId="0" fontId="1" fillId="2" borderId="22" xfId="0" applyFont="1" applyFill="1" applyBorder="1"/>
  </cellXfs>
  <cellStyles count="5">
    <cellStyle name="blue" xfId="3" xr:uid="{54B24617-69FC-421D-B72E-043CA617E34E}"/>
    <cellStyle name="Comma" xfId="1" builtinId="3"/>
    <cellStyle name="Currency" xfId="2" builtinId="4"/>
    <cellStyle name="Normal" xfId="0" builtinId="0"/>
    <cellStyle name="Normal 2" xfId="4" xr:uid="{019ADE19-2D8F-43A2-B4B2-6CBDE170ABE8}"/>
  </cellStyles>
  <dxfs count="0"/>
  <tableStyles count="0" defaultTableStyle="TableStyleMedium2" defaultPivotStyle="PivotStyleLight16"/>
  <colors>
    <mruColors>
      <color rgb="FFCC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1047750</xdr:colOff>
      <xdr:row>1</xdr:row>
      <xdr:rowOff>81610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1075" y="0"/>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438150</xdr:colOff>
      <xdr:row>1</xdr:row>
      <xdr:rowOff>81610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047750" cy="272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INNOZANT\EXCELZANT\Example%20Class%20Master\BUILT%20IN%20FUNCTION\LOOKUP%20REFERENCE\VLOOKUP%20HLOOKUP%20LOOKUP%20IMAGE%20LOOKUP\vlook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more"/>
      <sheetName val="LookupDetails"/>
      <sheetName val="VLOOKUPEX"/>
      <sheetName val="VLOOKUP"/>
    </sheetNames>
    <sheetDataSet>
      <sheetData sheetId="0"/>
      <sheetData sheetId="1"/>
      <sheetData sheetId="2">
        <row r="1">
          <cell r="G1" t="str">
            <v>Job Title</v>
          </cell>
          <cell r="H1" t="str">
            <v>Salary</v>
          </cell>
          <cell r="I1" t="str">
            <v>Car gifted</v>
          </cell>
        </row>
        <row r="2">
          <cell r="G2" t="str">
            <v>Manager</v>
          </cell>
          <cell r="H2">
            <v>60000</v>
          </cell>
          <cell r="I2" t="str">
            <v>balleno</v>
          </cell>
        </row>
        <row r="3">
          <cell r="G3" t="str">
            <v>Director</v>
          </cell>
          <cell r="H3">
            <v>100000</v>
          </cell>
          <cell r="I3" t="str">
            <v>bmw</v>
          </cell>
        </row>
        <row r="4">
          <cell r="G4" t="str">
            <v>Trainer</v>
          </cell>
          <cell r="H4">
            <v>45000</v>
          </cell>
          <cell r="I4" t="str">
            <v>swift desire</v>
          </cell>
        </row>
        <row r="5">
          <cell r="G5" t="str">
            <v>admin</v>
          </cell>
          <cell r="H5">
            <v>35000</v>
          </cell>
          <cell r="I5" t="str">
            <v>swift</v>
          </cell>
        </row>
        <row r="6">
          <cell r="G6" t="str">
            <v>technician</v>
          </cell>
          <cell r="H6">
            <v>30000</v>
          </cell>
          <cell r="I6" t="str">
            <v>wagnar</v>
          </cell>
        </row>
        <row r="7">
          <cell r="G7" t="str">
            <v>sales</v>
          </cell>
          <cell r="H7">
            <v>20000</v>
          </cell>
          <cell r="I7" t="str">
            <v>alto</v>
          </cell>
        </row>
      </sheetData>
      <sheetData sheetId="3">
        <row r="20">
          <cell r="B20" t="str">
            <v>Product 1</v>
          </cell>
        </row>
        <row r="21">
          <cell r="B21" t="str">
            <v>Product 2</v>
          </cell>
        </row>
        <row r="22">
          <cell r="B22" t="str">
            <v>Product 3</v>
          </cell>
        </row>
        <row r="23">
          <cell r="B23" t="str">
            <v>Product 4</v>
          </cell>
        </row>
        <row r="24">
          <cell r="B24" t="str">
            <v>Product 5</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5"/>
  <sheetViews>
    <sheetView workbookViewId="0">
      <selection activeCell="B17" sqref="B17"/>
    </sheetView>
  </sheetViews>
  <sheetFormatPr defaultRowHeight="15" x14ac:dyDescent="0.25"/>
  <cols>
    <col min="1" max="1" width="14.7109375" bestFit="1" customWidth="1"/>
    <col min="2" max="2" width="118.140625" style="7" customWidth="1"/>
    <col min="3" max="3" width="11.5703125" bestFit="1" customWidth="1"/>
    <col min="4" max="4" width="14.5703125" bestFit="1" customWidth="1"/>
    <col min="5" max="5" width="14.28515625" bestFit="1" customWidth="1"/>
    <col min="6" max="6" width="13.28515625" bestFit="1" customWidth="1"/>
    <col min="7" max="7" width="10.85546875" bestFit="1" customWidth="1"/>
  </cols>
  <sheetData>
    <row r="3" spans="1:2" x14ac:dyDescent="0.25">
      <c r="A3" s="8" t="s">
        <v>0</v>
      </c>
      <c r="B3" s="9"/>
    </row>
    <row r="4" spans="1:2" x14ac:dyDescent="0.25">
      <c r="A4" s="2" t="s">
        <v>0</v>
      </c>
      <c r="B4" s="4" t="s">
        <v>1</v>
      </c>
    </row>
    <row r="5" spans="1:2" x14ac:dyDescent="0.25">
      <c r="A5" t="s">
        <v>41</v>
      </c>
    </row>
    <row r="6" spans="1:2" x14ac:dyDescent="0.25">
      <c r="A6" s="10" t="s">
        <v>9</v>
      </c>
      <c r="B6" s="10"/>
    </row>
    <row r="7" spans="1:2" ht="30" x14ac:dyDescent="0.25">
      <c r="A7" s="11" t="s">
        <v>11</v>
      </c>
      <c r="B7" s="11"/>
    </row>
    <row r="8" spans="1:2" x14ac:dyDescent="0.25">
      <c r="A8" s="11"/>
      <c r="B8" s="11"/>
    </row>
    <row r="9" spans="1:2" x14ac:dyDescent="0.25">
      <c r="A9" s="5" t="s">
        <v>2</v>
      </c>
      <c r="B9" s="6" t="s">
        <v>3</v>
      </c>
    </row>
    <row r="10" spans="1:2" x14ac:dyDescent="0.25">
      <c r="A10" s="2" t="s">
        <v>4</v>
      </c>
      <c r="B10" s="4" t="s">
        <v>10</v>
      </c>
    </row>
    <row r="11" spans="1:2" ht="30" x14ac:dyDescent="0.25">
      <c r="A11" s="2" t="s">
        <v>5</v>
      </c>
      <c r="B11" s="4" t="s">
        <v>12</v>
      </c>
    </row>
    <row r="12" spans="1:2" ht="30" x14ac:dyDescent="0.25">
      <c r="A12" s="2" t="s">
        <v>6</v>
      </c>
      <c r="B12" s="4" t="s">
        <v>7</v>
      </c>
    </row>
    <row r="13" spans="1:2" ht="41.25" x14ac:dyDescent="0.25">
      <c r="A13" s="2" t="s">
        <v>8</v>
      </c>
      <c r="B13" s="4" t="s">
        <v>13</v>
      </c>
    </row>
    <row r="15" spans="1:2" ht="33" x14ac:dyDescent="0.6">
      <c r="A15"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16"/>
  <sheetViews>
    <sheetView topLeftCell="A7" zoomScale="160" zoomScaleNormal="160" workbookViewId="0">
      <selection activeCell="A14" sqref="A14:B14"/>
    </sheetView>
  </sheetViews>
  <sheetFormatPr defaultRowHeight="15" x14ac:dyDescent="0.25"/>
  <cols>
    <col min="2" max="2" width="15.140625" bestFit="1" customWidth="1"/>
    <col min="3" max="3" width="13.28515625" bestFit="1" customWidth="1"/>
    <col min="4" max="4" width="10.85546875" bestFit="1" customWidth="1"/>
    <col min="7" max="7" width="11.140625" bestFit="1" customWidth="1"/>
  </cols>
  <sheetData>
    <row r="3" spans="1:7" x14ac:dyDescent="0.25">
      <c r="A3" s="1" t="s">
        <v>14</v>
      </c>
      <c r="B3" s="1" t="s">
        <v>15</v>
      </c>
      <c r="C3" s="1" t="s">
        <v>16</v>
      </c>
      <c r="D3" s="1" t="s">
        <v>17</v>
      </c>
    </row>
    <row r="4" spans="1:7" x14ac:dyDescent="0.25">
      <c r="A4" s="2" t="s">
        <v>18</v>
      </c>
      <c r="B4" s="2" t="s">
        <v>26</v>
      </c>
      <c r="C4" s="2" t="s">
        <v>34</v>
      </c>
      <c r="D4" s="3">
        <v>30500</v>
      </c>
    </row>
    <row r="5" spans="1:7" x14ac:dyDescent="0.25">
      <c r="A5" s="2" t="s">
        <v>19</v>
      </c>
      <c r="B5" s="2" t="s">
        <v>27</v>
      </c>
      <c r="C5" s="2" t="s">
        <v>35</v>
      </c>
      <c r="D5" s="3">
        <v>22890</v>
      </c>
    </row>
    <row r="6" spans="1:7" x14ac:dyDescent="0.25">
      <c r="A6" s="2" t="s">
        <v>20</v>
      </c>
      <c r="B6" s="2" t="s">
        <v>28</v>
      </c>
      <c r="C6" s="2" t="s">
        <v>36</v>
      </c>
      <c r="D6" s="3">
        <v>30200</v>
      </c>
    </row>
    <row r="7" spans="1:7" x14ac:dyDescent="0.25">
      <c r="A7" s="2" t="s">
        <v>21</v>
      </c>
      <c r="B7" s="2" t="s">
        <v>29</v>
      </c>
      <c r="C7" s="2" t="s">
        <v>37</v>
      </c>
      <c r="D7" s="3">
        <v>22300</v>
      </c>
    </row>
    <row r="8" spans="1:7" x14ac:dyDescent="0.25">
      <c r="A8" s="2" t="s">
        <v>22</v>
      </c>
      <c r="B8" s="2" t="s">
        <v>30</v>
      </c>
      <c r="C8" s="2" t="s">
        <v>38</v>
      </c>
      <c r="D8" s="3">
        <v>24566</v>
      </c>
      <c r="F8" s="2"/>
      <c r="G8" s="3"/>
    </row>
    <row r="9" spans="1:7" x14ac:dyDescent="0.25">
      <c r="A9" s="2" t="s">
        <v>23</v>
      </c>
      <c r="B9" s="2" t="s">
        <v>31</v>
      </c>
      <c r="C9" s="2" t="s">
        <v>39</v>
      </c>
      <c r="D9" s="3">
        <v>16800</v>
      </c>
    </row>
    <row r="10" spans="1:7" x14ac:dyDescent="0.25">
      <c r="A10" s="2" t="s">
        <v>24</v>
      </c>
      <c r="B10" s="2" t="s">
        <v>32</v>
      </c>
      <c r="C10" s="2" t="s">
        <v>35</v>
      </c>
      <c r="D10" s="3">
        <v>17800</v>
      </c>
    </row>
    <row r="11" spans="1:7" x14ac:dyDescent="0.25">
      <c r="A11" s="2" t="s">
        <v>25</v>
      </c>
      <c r="B11" s="2" t="s">
        <v>33</v>
      </c>
      <c r="C11" s="2" t="s">
        <v>40</v>
      </c>
      <c r="D11" s="3">
        <v>12500</v>
      </c>
    </row>
    <row r="13" spans="1:7" x14ac:dyDescent="0.25">
      <c r="A13" s="12" t="s">
        <v>14</v>
      </c>
      <c r="B13" s="12" t="s">
        <v>17</v>
      </c>
    </row>
    <row r="14" spans="1:7" x14ac:dyDescent="0.25">
      <c r="A14" s="12"/>
      <c r="B14" s="12"/>
    </row>
    <row r="15" spans="1:7" x14ac:dyDescent="0.25">
      <c r="A15" s="12"/>
      <c r="B15" s="12"/>
    </row>
    <row r="16" spans="1:7" x14ac:dyDescent="0.25">
      <c r="A16" s="12"/>
      <c r="B16" s="12"/>
    </row>
  </sheetData>
  <phoneticPr fontId="8"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ED941-408E-484A-8F68-489753FE0F1A}">
  <dimension ref="B2:Q30"/>
  <sheetViews>
    <sheetView topLeftCell="A12" workbookViewId="0">
      <selection activeCell="H26" sqref="H26"/>
    </sheetView>
  </sheetViews>
  <sheetFormatPr defaultRowHeight="15" x14ac:dyDescent="0.25"/>
  <cols>
    <col min="2" max="2" width="19.140625" bestFit="1" customWidth="1"/>
    <col min="3" max="3" width="21.140625" bestFit="1" customWidth="1"/>
    <col min="4" max="4" width="7.85546875" bestFit="1" customWidth="1"/>
    <col min="5" max="5" width="16.7109375" bestFit="1" customWidth="1"/>
    <col min="6" max="6" width="9.85546875" bestFit="1" customWidth="1"/>
    <col min="7" max="7" width="5.5703125" bestFit="1" customWidth="1"/>
    <col min="8" max="8" width="7.42578125" bestFit="1" customWidth="1"/>
    <col min="13" max="13" width="16.7109375" bestFit="1" customWidth="1"/>
    <col min="14" max="14" width="18.85546875" bestFit="1" customWidth="1"/>
  </cols>
  <sheetData>
    <row r="2" spans="2:14" ht="15.75" thickBot="1" x14ac:dyDescent="0.3"/>
    <row r="3" spans="2:14" ht="21.75" thickBot="1" x14ac:dyDescent="0.4">
      <c r="B3" s="17" t="s">
        <v>42</v>
      </c>
      <c r="C3" s="18"/>
      <c r="D3" s="18"/>
      <c r="E3" s="19"/>
      <c r="F3" s="14"/>
      <c r="G3" s="14"/>
      <c r="H3" s="14"/>
    </row>
    <row r="4" spans="2:14" ht="15.75" thickBot="1" x14ac:dyDescent="0.3">
      <c r="B4" s="15"/>
      <c r="C4" s="15"/>
      <c r="D4" s="15"/>
      <c r="E4" s="15"/>
      <c r="F4" s="14"/>
      <c r="G4" s="14"/>
      <c r="H4" s="14"/>
    </row>
    <row r="5" spans="2:14" ht="21.75" thickBot="1" x14ac:dyDescent="0.4">
      <c r="B5" s="20" t="s">
        <v>43</v>
      </c>
      <c r="C5" s="21" t="s">
        <v>44</v>
      </c>
      <c r="D5" s="21" t="s">
        <v>45</v>
      </c>
      <c r="E5" s="21" t="s">
        <v>46</v>
      </c>
      <c r="F5" s="21" t="s">
        <v>47</v>
      </c>
      <c r="G5" s="21" t="s">
        <v>48</v>
      </c>
      <c r="H5" s="21" t="s">
        <v>49</v>
      </c>
    </row>
    <row r="6" spans="2:14" ht="21.75" thickBot="1" x14ac:dyDescent="0.4">
      <c r="B6" s="22">
        <v>100023</v>
      </c>
      <c r="C6" s="23" t="s">
        <v>26</v>
      </c>
      <c r="D6" s="24">
        <v>35</v>
      </c>
      <c r="E6" s="25">
        <v>45</v>
      </c>
      <c r="F6" s="24">
        <v>70</v>
      </c>
      <c r="G6" s="24">
        <v>43</v>
      </c>
      <c r="H6" s="24">
        <v>193</v>
      </c>
    </row>
    <row r="7" spans="2:14" ht="21.75" thickBot="1" x14ac:dyDescent="0.4">
      <c r="B7" s="22">
        <v>100034</v>
      </c>
      <c r="C7" s="23" t="s">
        <v>27</v>
      </c>
      <c r="D7" s="24">
        <v>42</v>
      </c>
      <c r="E7" s="25">
        <v>37</v>
      </c>
      <c r="F7" s="24">
        <v>60</v>
      </c>
      <c r="G7" s="24">
        <v>69</v>
      </c>
      <c r="H7" s="24">
        <v>208</v>
      </c>
    </row>
    <row r="8" spans="2:14" ht="21.75" thickBot="1" x14ac:dyDescent="0.4">
      <c r="B8" s="22">
        <v>100053</v>
      </c>
      <c r="C8" s="23" t="s">
        <v>28</v>
      </c>
      <c r="D8" s="24">
        <v>64</v>
      </c>
      <c r="E8" s="25">
        <v>23</v>
      </c>
      <c r="F8" s="24">
        <v>64</v>
      </c>
      <c r="G8" s="24">
        <v>69</v>
      </c>
      <c r="H8" s="24">
        <v>220</v>
      </c>
    </row>
    <row r="9" spans="2:14" ht="21.75" thickBot="1" x14ac:dyDescent="0.4">
      <c r="B9" s="22">
        <v>100077</v>
      </c>
      <c r="C9" s="23" t="s">
        <v>29</v>
      </c>
      <c r="D9" s="24">
        <v>77</v>
      </c>
      <c r="E9" s="25">
        <v>63</v>
      </c>
      <c r="F9" s="24">
        <v>49</v>
      </c>
      <c r="G9" s="24">
        <v>73</v>
      </c>
      <c r="H9" s="24">
        <v>262</v>
      </c>
    </row>
    <row r="10" spans="2:14" ht="21.75" thickBot="1" x14ac:dyDescent="0.4">
      <c r="B10" s="22">
        <v>100087</v>
      </c>
      <c r="C10" s="23" t="s">
        <v>30</v>
      </c>
      <c r="D10" s="24">
        <v>78</v>
      </c>
      <c r="E10" s="25">
        <v>63</v>
      </c>
      <c r="F10" s="24">
        <v>64</v>
      </c>
      <c r="G10" s="24">
        <v>68</v>
      </c>
      <c r="H10" s="24">
        <v>273</v>
      </c>
    </row>
    <row r="11" spans="2:14" ht="21.75" thickBot="1" x14ac:dyDescent="0.4">
      <c r="B11" s="22">
        <v>100098</v>
      </c>
      <c r="C11" s="23" t="s">
        <v>31</v>
      </c>
      <c r="D11" s="24">
        <v>37</v>
      </c>
      <c r="E11" s="25">
        <v>69</v>
      </c>
      <c r="F11" s="24">
        <v>42</v>
      </c>
      <c r="G11" s="24">
        <v>62</v>
      </c>
      <c r="H11" s="24">
        <v>210</v>
      </c>
    </row>
    <row r="12" spans="2:14" ht="21.75" thickBot="1" x14ac:dyDescent="0.4">
      <c r="B12" s="22">
        <v>100055</v>
      </c>
      <c r="C12" s="23" t="s">
        <v>32</v>
      </c>
      <c r="D12" s="24">
        <v>72</v>
      </c>
      <c r="E12" s="25">
        <v>59</v>
      </c>
      <c r="F12" s="24">
        <v>31</v>
      </c>
      <c r="G12" s="24">
        <v>75</v>
      </c>
      <c r="H12" s="24">
        <v>237</v>
      </c>
    </row>
    <row r="13" spans="2:14" ht="21.75" thickBot="1" x14ac:dyDescent="0.4">
      <c r="B13" s="22">
        <v>100099</v>
      </c>
      <c r="C13" s="23" t="s">
        <v>33</v>
      </c>
      <c r="D13" s="24">
        <v>66</v>
      </c>
      <c r="E13" s="25">
        <v>28</v>
      </c>
      <c r="F13" s="24">
        <v>55</v>
      </c>
      <c r="G13" s="24">
        <v>37</v>
      </c>
      <c r="H13" s="24">
        <v>186</v>
      </c>
    </row>
    <row r="14" spans="2:14" ht="21.75" thickBot="1" x14ac:dyDescent="0.4">
      <c r="B14" s="78"/>
      <c r="C14" s="79"/>
      <c r="D14" s="64"/>
      <c r="E14" s="65"/>
      <c r="F14" s="64"/>
      <c r="G14" s="64"/>
      <c r="H14" s="64"/>
    </row>
    <row r="15" spans="2:14" ht="21.75" thickBot="1" x14ac:dyDescent="0.4">
      <c r="B15" s="80"/>
      <c r="C15" s="81"/>
      <c r="D15" s="78"/>
      <c r="E15" s="65"/>
      <c r="F15" s="64"/>
      <c r="G15" s="64"/>
      <c r="H15" s="64"/>
      <c r="M15" s="75" t="s">
        <v>124</v>
      </c>
      <c r="N15" s="75"/>
    </row>
    <row r="16" spans="2:14" ht="57" customHeight="1" thickBot="1" x14ac:dyDescent="0.35">
      <c r="B16" s="74"/>
      <c r="C16" s="74"/>
      <c r="D16" s="14"/>
      <c r="E16" s="76" t="s">
        <v>125</v>
      </c>
      <c r="F16" s="77"/>
      <c r="G16" s="14"/>
      <c r="H16" s="14"/>
    </row>
    <row r="17" spans="2:17" ht="21.75" thickBot="1" x14ac:dyDescent="0.4">
      <c r="B17" s="26" t="s">
        <v>43</v>
      </c>
      <c r="C17" s="16" t="s">
        <v>47</v>
      </c>
      <c r="D17" s="66"/>
      <c r="E17" s="58" t="s">
        <v>43</v>
      </c>
      <c r="F17" s="68" t="s">
        <v>47</v>
      </c>
      <c r="G17" s="67"/>
      <c r="H17" s="14"/>
      <c r="M17" s="58" t="s">
        <v>43</v>
      </c>
      <c r="N17" s="59" t="s">
        <v>47</v>
      </c>
    </row>
    <row r="18" spans="2:17" ht="19.5" thickBot="1" x14ac:dyDescent="0.35">
      <c r="B18" s="57">
        <v>100077</v>
      </c>
      <c r="C18" s="63">
        <f>VLOOKUP(B18,$B$6:$H$13,5,0)</f>
        <v>49</v>
      </c>
      <c r="D18" s="66"/>
      <c r="E18" s="60">
        <v>100077</v>
      </c>
      <c r="F18" s="61">
        <f>VLOOKUP(E18,mydata,4,0)</f>
        <v>63</v>
      </c>
      <c r="G18" s="67"/>
      <c r="H18" s="14"/>
      <c r="M18" s="60">
        <v>100053</v>
      </c>
      <c r="N18" s="61">
        <f>IFERROR(VLOOKUP(M18,$B$6:$H$13,5,0),"Data Not Found")</f>
        <v>64</v>
      </c>
    </row>
    <row r="19" spans="2:17" ht="19.5" thickBot="1" x14ac:dyDescent="0.35">
      <c r="B19" s="73"/>
      <c r="C19" s="72"/>
      <c r="D19" s="14"/>
      <c r="E19" s="69"/>
      <c r="F19" s="70"/>
      <c r="G19" s="14"/>
      <c r="H19" s="14"/>
      <c r="M19" s="69"/>
      <c r="N19" s="69"/>
    </row>
    <row r="20" spans="2:17" ht="19.5" thickBot="1" x14ac:dyDescent="0.35">
      <c r="B20" s="75" t="s">
        <v>123</v>
      </c>
      <c r="C20" s="75"/>
      <c r="D20" s="67"/>
      <c r="E20" s="71"/>
      <c r="F20" s="72"/>
      <c r="G20" s="14"/>
      <c r="H20" s="14"/>
      <c r="M20" s="69"/>
      <c r="N20" s="69"/>
    </row>
    <row r="21" spans="2:17" ht="15.75" thickBot="1" x14ac:dyDescent="0.3">
      <c r="B21" s="15"/>
      <c r="C21" s="74"/>
      <c r="D21" s="14"/>
      <c r="E21" s="14"/>
      <c r="F21" s="14"/>
      <c r="G21" s="14"/>
      <c r="H21" s="14"/>
    </row>
    <row r="22" spans="2:17" ht="21.75" thickBot="1" x14ac:dyDescent="0.4">
      <c r="B22" s="26" t="s">
        <v>44</v>
      </c>
      <c r="C22" s="27" t="s">
        <v>49</v>
      </c>
      <c r="D22" s="14"/>
      <c r="E22" s="14"/>
      <c r="F22" s="14"/>
      <c r="G22" s="14"/>
      <c r="H22" s="14"/>
      <c r="K22" t="str" cm="1">
        <f t="array" ref="K22:Q30">mydata</f>
        <v>Roll Number</v>
      </c>
      <c r="L22" t="str">
        <v>Student Name</v>
      </c>
      <c r="M22" t="str">
        <v>Math</v>
      </c>
      <c r="N22" t="str">
        <v>Science</v>
      </c>
      <c r="O22" t="str">
        <v>English</v>
      </c>
      <c r="P22" t="str">
        <v>SST</v>
      </c>
      <c r="Q22" t="str">
        <v>Total</v>
      </c>
    </row>
    <row r="23" spans="2:17" ht="19.5" thickBot="1" x14ac:dyDescent="0.35">
      <c r="B23" s="57" t="s">
        <v>32</v>
      </c>
      <c r="C23" s="62">
        <f>VLOOKUP(B23,$C$6:$H$13,5,0)</f>
        <v>75</v>
      </c>
      <c r="D23" s="14"/>
      <c r="E23" s="14"/>
      <c r="F23" s="14"/>
      <c r="G23" s="14"/>
      <c r="H23" s="14"/>
      <c r="K23">
        <v>100023</v>
      </c>
      <c r="L23" t="str">
        <v>Ekanshika Kalra</v>
      </c>
      <c r="M23">
        <v>35</v>
      </c>
      <c r="N23">
        <v>45</v>
      </c>
      <c r="O23">
        <v>70</v>
      </c>
      <c r="P23">
        <v>43</v>
      </c>
      <c r="Q23">
        <v>193</v>
      </c>
    </row>
    <row r="24" spans="2:17" x14ac:dyDescent="0.25">
      <c r="K24">
        <v>100034</v>
      </c>
      <c r="L24" t="str">
        <v>Sajjad Hussain</v>
      </c>
      <c r="M24">
        <v>42</v>
      </c>
      <c r="N24">
        <v>37</v>
      </c>
      <c r="O24">
        <v>60</v>
      </c>
      <c r="P24">
        <v>69</v>
      </c>
      <c r="Q24">
        <v>208</v>
      </c>
    </row>
    <row r="25" spans="2:17" x14ac:dyDescent="0.25">
      <c r="K25">
        <v>100053</v>
      </c>
      <c r="L25" t="str">
        <v>Karan Kapoor</v>
      </c>
      <c r="M25">
        <v>64</v>
      </c>
      <c r="N25">
        <v>23</v>
      </c>
      <c r="O25">
        <v>64</v>
      </c>
      <c r="P25">
        <v>69</v>
      </c>
      <c r="Q25">
        <v>220</v>
      </c>
    </row>
    <row r="26" spans="2:17" x14ac:dyDescent="0.25">
      <c r="K26">
        <v>100077</v>
      </c>
      <c r="L26" t="str">
        <v>Jyoti Chaudhary</v>
      </c>
      <c r="M26">
        <v>77</v>
      </c>
      <c r="N26">
        <v>63</v>
      </c>
      <c r="O26">
        <v>49</v>
      </c>
      <c r="P26">
        <v>73</v>
      </c>
      <c r="Q26">
        <v>262</v>
      </c>
    </row>
    <row r="27" spans="2:17" ht="18.75" x14ac:dyDescent="0.3">
      <c r="B27" s="75" t="s">
        <v>126</v>
      </c>
      <c r="C27" s="75"/>
      <c r="K27">
        <v>100087</v>
      </c>
      <c r="L27" t="str">
        <v>Artu Agnihotri</v>
      </c>
      <c r="M27">
        <v>78</v>
      </c>
      <c r="N27">
        <v>63</v>
      </c>
      <c r="O27">
        <v>64</v>
      </c>
      <c r="P27">
        <v>68</v>
      </c>
      <c r="Q27">
        <v>273</v>
      </c>
    </row>
    <row r="28" spans="2:17" ht="15.75" thickBot="1" x14ac:dyDescent="0.3">
      <c r="K28">
        <v>100098</v>
      </c>
      <c r="L28" t="str">
        <v>Mohit Khatri</v>
      </c>
      <c r="M28">
        <v>37</v>
      </c>
      <c r="N28">
        <v>69</v>
      </c>
      <c r="O28">
        <v>42</v>
      </c>
      <c r="P28">
        <v>62</v>
      </c>
      <c r="Q28">
        <v>210</v>
      </c>
    </row>
    <row r="29" spans="2:17" ht="21.75" thickBot="1" x14ac:dyDescent="0.4">
      <c r="B29" s="26" t="s">
        <v>44</v>
      </c>
      <c r="C29" s="27" t="s">
        <v>49</v>
      </c>
      <c r="K29">
        <v>100055</v>
      </c>
      <c r="L29" t="str">
        <v>Swati Sharma</v>
      </c>
      <c r="M29">
        <v>72</v>
      </c>
      <c r="N29">
        <v>59</v>
      </c>
      <c r="O29">
        <v>31</v>
      </c>
      <c r="P29">
        <v>75</v>
      </c>
      <c r="Q29">
        <v>237</v>
      </c>
    </row>
    <row r="30" spans="2:17" ht="21.75" thickBot="1" x14ac:dyDescent="0.4">
      <c r="B30" s="23" t="s">
        <v>28</v>
      </c>
      <c r="C30">
        <f>IF(ISNUMBER(B30),VLOOKUP(B30,mydata,7,0),VLOOKUP(B30,C5:H13,6,0))</f>
        <v>220</v>
      </c>
      <c r="K30">
        <v>100099</v>
      </c>
      <c r="L30" t="str">
        <v>Rahul Jha</v>
      </c>
      <c r="M30">
        <v>66</v>
      </c>
      <c r="N30">
        <v>28</v>
      </c>
      <c r="O30">
        <v>55</v>
      </c>
      <c r="P30">
        <v>37</v>
      </c>
      <c r="Q30">
        <v>186</v>
      </c>
    </row>
  </sheetData>
  <mergeCells count="5">
    <mergeCell ref="B3:E3"/>
    <mergeCell ref="B20:C20"/>
    <mergeCell ref="E16:F16"/>
    <mergeCell ref="M15:N15"/>
    <mergeCell ref="B27:C27"/>
  </mergeCells>
  <dataValidations count="1">
    <dataValidation type="list" allowBlank="1" showInputMessage="1" showErrorMessage="1" sqref="B23" xr:uid="{12126C79-0B31-49F2-A207-70F6A94DA1BB}">
      <formula1>$C$6:$C$13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C493-F5F0-48E3-B6D6-2AAC50534CBF}">
  <dimension ref="A1"/>
  <sheetViews>
    <sheetView workbookViewId="0">
      <selection activeCell="I7" sqref="I7"/>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E1518-88BC-4D82-9FC8-5D95FF3767BD}">
  <dimension ref="D2:G16"/>
  <sheetViews>
    <sheetView zoomScale="130" zoomScaleNormal="130" workbookViewId="0">
      <selection activeCell="E20" sqref="E20"/>
    </sheetView>
  </sheetViews>
  <sheetFormatPr defaultRowHeight="15" x14ac:dyDescent="0.25"/>
  <cols>
    <col min="4" max="4" width="43.140625" bestFit="1" customWidth="1"/>
    <col min="5" max="5" width="13.28515625" bestFit="1" customWidth="1"/>
    <col min="6" max="6" width="10.28515625" bestFit="1" customWidth="1"/>
    <col min="7" max="7" width="16.28515625" bestFit="1" customWidth="1"/>
  </cols>
  <sheetData>
    <row r="2" spans="4:7" ht="15.75" thickBot="1" x14ac:dyDescent="0.3"/>
    <row r="3" spans="4:7" ht="15.75" thickBot="1" x14ac:dyDescent="0.3">
      <c r="D3" s="29" t="s">
        <v>50</v>
      </c>
      <c r="E3" s="30" t="s">
        <v>51</v>
      </c>
      <c r="F3" s="30" t="s">
        <v>52</v>
      </c>
      <c r="G3" s="30" t="s">
        <v>53</v>
      </c>
    </row>
    <row r="4" spans="4:7" ht="15.75" thickBot="1" x14ac:dyDescent="0.3">
      <c r="D4" s="31" t="s">
        <v>54</v>
      </c>
      <c r="E4" s="32">
        <v>0</v>
      </c>
      <c r="F4" s="33" t="s">
        <v>55</v>
      </c>
      <c r="G4" s="32">
        <v>0</v>
      </c>
    </row>
    <row r="5" spans="4:7" ht="15.75" thickBot="1" x14ac:dyDescent="0.3">
      <c r="D5" s="31" t="s">
        <v>56</v>
      </c>
      <c r="E5" s="32">
        <v>1000</v>
      </c>
      <c r="F5" s="33" t="s">
        <v>57</v>
      </c>
      <c r="G5" s="32">
        <v>20</v>
      </c>
    </row>
    <row r="6" spans="4:7" ht="15.75" thickBot="1" x14ac:dyDescent="0.3">
      <c r="D6" s="31" t="s">
        <v>58</v>
      </c>
      <c r="E6" s="32">
        <v>2500</v>
      </c>
      <c r="F6" s="33" t="s">
        <v>59</v>
      </c>
      <c r="G6" s="32">
        <v>100</v>
      </c>
    </row>
    <row r="7" spans="4:7" ht="15.75" thickBot="1" x14ac:dyDescent="0.3">
      <c r="D7" s="31" t="s">
        <v>60</v>
      </c>
      <c r="E7" s="32">
        <v>7000</v>
      </c>
      <c r="F7" s="33" t="s">
        <v>61</v>
      </c>
      <c r="G7" s="32">
        <v>250</v>
      </c>
    </row>
    <row r="8" spans="4:7" ht="15.75" thickBot="1" x14ac:dyDescent="0.3">
      <c r="D8" s="31" t="s">
        <v>62</v>
      </c>
      <c r="E8" s="32">
        <v>10000</v>
      </c>
      <c r="F8" s="33" t="s">
        <v>63</v>
      </c>
      <c r="G8" s="32">
        <v>700</v>
      </c>
    </row>
    <row r="9" spans="4:7" ht="15.75" thickBot="1" x14ac:dyDescent="0.3">
      <c r="D9" s="34"/>
      <c r="E9" s="34"/>
      <c r="F9" s="34"/>
      <c r="G9" s="34"/>
    </row>
    <row r="10" spans="4:7" ht="15.75" thickBot="1" x14ac:dyDescent="0.3">
      <c r="D10" s="28" t="s">
        <v>64</v>
      </c>
      <c r="E10" s="34"/>
      <c r="F10" s="34"/>
      <c r="G10" s="34"/>
    </row>
    <row r="11" spans="4:7" ht="15.75" thickBot="1" x14ac:dyDescent="0.3">
      <c r="D11" s="28" t="s">
        <v>65</v>
      </c>
      <c r="E11" s="34"/>
      <c r="F11" s="34"/>
      <c r="G11" s="34"/>
    </row>
    <row r="12" spans="4:7" ht="15.75" thickBot="1" x14ac:dyDescent="0.3">
      <c r="D12" s="28" t="s">
        <v>66</v>
      </c>
      <c r="E12" s="34"/>
      <c r="F12" s="34"/>
      <c r="G12" s="34"/>
    </row>
    <row r="13" spans="4:7" ht="15.75" thickBot="1" x14ac:dyDescent="0.3">
      <c r="D13" s="35"/>
      <c r="E13" s="35"/>
      <c r="F13" s="34"/>
      <c r="G13" s="34"/>
    </row>
    <row r="14" spans="4:7" ht="15.75" thickBot="1" x14ac:dyDescent="0.3">
      <c r="D14" s="36" t="s">
        <v>67</v>
      </c>
      <c r="E14" s="37" t="s">
        <v>68</v>
      </c>
      <c r="F14" s="34"/>
      <c r="G14" s="34"/>
    </row>
    <row r="15" spans="4:7" ht="15.75" thickBot="1" x14ac:dyDescent="0.3">
      <c r="D15" s="38">
        <v>1100</v>
      </c>
      <c r="E15" s="39">
        <f>VLOOKUP(D15,$E$4:$G$8,3)</f>
        <v>20</v>
      </c>
      <c r="F15" s="34"/>
      <c r="G15" s="34"/>
    </row>
    <row r="16" spans="4:7" ht="15.75" thickBot="1" x14ac:dyDescent="0.3">
      <c r="D16" s="38">
        <v>2700</v>
      </c>
      <c r="E16" s="39">
        <f>VLOOKUP(D16,$E$4:$G$8,3)</f>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AFF9-32F2-4921-BDD3-7226CD5943B3}">
  <dimension ref="A1:S70"/>
  <sheetViews>
    <sheetView topLeftCell="A42" workbookViewId="0">
      <selection activeCell="C16" sqref="C16"/>
    </sheetView>
  </sheetViews>
  <sheetFormatPr defaultRowHeight="15" x14ac:dyDescent="0.25"/>
  <cols>
    <col min="1" max="1" width="73.42578125" bestFit="1" customWidth="1"/>
    <col min="2" max="2" width="10" bestFit="1" customWidth="1"/>
    <col min="11" max="11" width="22.140625" bestFit="1" customWidth="1"/>
  </cols>
  <sheetData>
    <row r="1" spans="1:12" ht="28.5" x14ac:dyDescent="0.45">
      <c r="A1" s="40" t="s">
        <v>69</v>
      </c>
      <c r="B1" s="41"/>
      <c r="C1" s="41"/>
      <c r="D1" s="41"/>
      <c r="E1" s="41"/>
      <c r="F1" s="41"/>
      <c r="G1" s="41"/>
      <c r="H1" s="41"/>
      <c r="I1" s="41"/>
      <c r="J1" s="41"/>
      <c r="K1" s="41"/>
      <c r="L1" s="41"/>
    </row>
    <row r="3" spans="1:12" ht="60" x14ac:dyDescent="0.25">
      <c r="A3" s="42" t="s">
        <v>70</v>
      </c>
      <c r="B3" s="1" t="s">
        <v>71</v>
      </c>
      <c r="C3" s="42" t="s">
        <v>72</v>
      </c>
      <c r="E3" s="43" t="s">
        <v>73</v>
      </c>
      <c r="F3" s="43" t="s">
        <v>74</v>
      </c>
      <c r="G3" s="44" t="s">
        <v>75</v>
      </c>
      <c r="I3" t="s">
        <v>76</v>
      </c>
    </row>
    <row r="4" spans="1:12" x14ac:dyDescent="0.25">
      <c r="A4" s="45" t="s">
        <v>77</v>
      </c>
      <c r="B4" s="46">
        <v>23235</v>
      </c>
      <c r="C4" s="47">
        <f>IF(B4&gt;=$E$4,$F$4,$G$4)</f>
        <v>0.05</v>
      </c>
      <c r="E4" s="2">
        <v>20000</v>
      </c>
      <c r="F4" s="48">
        <v>0.05</v>
      </c>
      <c r="G4" s="48">
        <v>0.01</v>
      </c>
      <c r="I4" t="s">
        <v>78</v>
      </c>
    </row>
    <row r="5" spans="1:12" x14ac:dyDescent="0.25">
      <c r="A5" s="45" t="s">
        <v>79</v>
      </c>
      <c r="B5" s="46">
        <v>34254</v>
      </c>
      <c r="C5" s="47">
        <f t="shared" ref="C5:C11" si="0">IF(B5&gt;$E$4,$F$4,$G$4)</f>
        <v>0.05</v>
      </c>
      <c r="I5" t="s">
        <v>80</v>
      </c>
    </row>
    <row r="6" spans="1:12" x14ac:dyDescent="0.25">
      <c r="A6" s="45" t="s">
        <v>81</v>
      </c>
      <c r="B6" s="46">
        <v>86543</v>
      </c>
      <c r="C6" s="47">
        <f t="shared" si="0"/>
        <v>0.05</v>
      </c>
      <c r="J6" s="49"/>
    </row>
    <row r="7" spans="1:12" x14ac:dyDescent="0.25">
      <c r="A7" s="45" t="s">
        <v>82</v>
      </c>
      <c r="B7" s="46">
        <v>12123</v>
      </c>
      <c r="C7" s="47">
        <f t="shared" si="0"/>
        <v>0.01</v>
      </c>
    </row>
    <row r="8" spans="1:12" x14ac:dyDescent="0.25">
      <c r="A8" s="45" t="s">
        <v>26</v>
      </c>
      <c r="B8" s="46">
        <v>45453</v>
      </c>
      <c r="C8" s="47">
        <f t="shared" si="0"/>
        <v>0.05</v>
      </c>
    </row>
    <row r="9" spans="1:12" x14ac:dyDescent="0.25">
      <c r="A9" s="45" t="s">
        <v>83</v>
      </c>
      <c r="B9" s="46">
        <v>56443</v>
      </c>
      <c r="C9" s="47">
        <f t="shared" si="0"/>
        <v>0.05</v>
      </c>
    </row>
    <row r="10" spans="1:12" x14ac:dyDescent="0.25">
      <c r="A10" s="45" t="s">
        <v>84</v>
      </c>
      <c r="B10" s="46">
        <v>11112</v>
      </c>
      <c r="C10" s="47">
        <f t="shared" si="0"/>
        <v>0.01</v>
      </c>
    </row>
    <row r="11" spans="1:12" x14ac:dyDescent="0.25">
      <c r="A11" s="45" t="s">
        <v>85</v>
      </c>
      <c r="B11" s="46">
        <v>11232</v>
      </c>
      <c r="C11" s="47">
        <f t="shared" si="0"/>
        <v>0.01</v>
      </c>
    </row>
    <row r="13" spans="1:12" ht="28.5" x14ac:dyDescent="0.45">
      <c r="A13" s="40" t="s">
        <v>86</v>
      </c>
      <c r="B13" s="41"/>
      <c r="C13" s="41"/>
      <c r="D13" s="41"/>
      <c r="E13" s="41"/>
      <c r="F13" s="41"/>
      <c r="G13" s="41"/>
      <c r="H13" s="41"/>
      <c r="I13" s="41"/>
      <c r="J13" s="41"/>
      <c r="K13" s="41"/>
      <c r="L13" s="41"/>
    </row>
    <row r="15" spans="1:12" ht="45" x14ac:dyDescent="0.25">
      <c r="A15" s="42" t="s">
        <v>70</v>
      </c>
      <c r="B15" s="1" t="s">
        <v>71</v>
      </c>
      <c r="C15" s="42" t="s">
        <v>87</v>
      </c>
    </row>
    <row r="16" spans="1:12" x14ac:dyDescent="0.25">
      <c r="A16" s="45" t="s">
        <v>77</v>
      </c>
      <c r="B16" s="46">
        <v>23235</v>
      </c>
      <c r="C16" s="47">
        <f t="shared" ref="C16:C23" si="1">IF(B16&gt;=$E$24,$F$24,IF(B16&gt;=$E$23,$F$23,IF(B16&gt;=$E$22,$F$22,IF(B16&gt;=$E$21,$F$21,IF(B16&gt;=$E$20,$F$20,IF(B16&gt;=$E$19,$F$19,$F$18))))))</f>
        <v>0.02</v>
      </c>
    </row>
    <row r="17" spans="1:9" ht="45" x14ac:dyDescent="0.25">
      <c r="A17" s="45" t="s">
        <v>79</v>
      </c>
      <c r="B17" s="46">
        <v>34254</v>
      </c>
      <c r="C17" s="47">
        <f t="shared" si="1"/>
        <v>0.04</v>
      </c>
      <c r="E17" s="43" t="s">
        <v>71</v>
      </c>
      <c r="F17" s="44" t="s">
        <v>88</v>
      </c>
      <c r="I17" t="s">
        <v>89</v>
      </c>
    </row>
    <row r="18" spans="1:9" x14ac:dyDescent="0.25">
      <c r="A18" s="45" t="s">
        <v>81</v>
      </c>
      <c r="B18" s="46">
        <v>86543</v>
      </c>
      <c r="C18" s="47">
        <f t="shared" si="1"/>
        <v>7.4999999999999997E-2</v>
      </c>
      <c r="E18" s="2">
        <v>0</v>
      </c>
      <c r="F18" s="48">
        <v>0</v>
      </c>
      <c r="I18" t="str">
        <f>"If you have sales of less than "&amp;DOLLAR(E19,0)&amp;" you get "&amp;TEXT(F18,"0.00%")&amp;" commission, "</f>
        <v xml:space="preserve">If you have sales of less than $10,000 you get 0.00% commission, </v>
      </c>
    </row>
    <row r="19" spans="1:9" x14ac:dyDescent="0.25">
      <c r="A19" s="45" t="s">
        <v>82</v>
      </c>
      <c r="B19" s="46">
        <v>12123</v>
      </c>
      <c r="C19" s="47">
        <f t="shared" si="1"/>
        <v>0.01</v>
      </c>
      <c r="E19" s="2">
        <v>10000</v>
      </c>
      <c r="F19" s="48">
        <v>0.01</v>
      </c>
      <c r="I19" t="str">
        <f t="shared" ref="I19:I24" si="2">"If you have sales of "&amp;DOLLAR(E19,0)&amp;" or more you get "&amp;TEXT(F19,"0.00%")&amp;" commission, "</f>
        <v xml:space="preserve">If you have sales of $10,000 or more you get 1.00% commission, </v>
      </c>
    </row>
    <row r="20" spans="1:9" x14ac:dyDescent="0.25">
      <c r="A20" s="45" t="s">
        <v>26</v>
      </c>
      <c r="B20" s="46">
        <v>45453</v>
      </c>
      <c r="C20" s="47">
        <f t="shared" si="1"/>
        <v>0.05</v>
      </c>
      <c r="E20" s="2">
        <v>20000</v>
      </c>
      <c r="F20" s="48">
        <v>0.02</v>
      </c>
      <c r="I20" t="str">
        <f t="shared" si="2"/>
        <v xml:space="preserve">If you have sales of $20,000 or more you get 2.00% commission, </v>
      </c>
    </row>
    <row r="21" spans="1:9" x14ac:dyDescent="0.25">
      <c r="A21" s="45" t="s">
        <v>83</v>
      </c>
      <c r="B21" s="46">
        <v>56443</v>
      </c>
      <c r="C21" s="47">
        <f t="shared" si="1"/>
        <v>0.06</v>
      </c>
      <c r="E21" s="2">
        <v>30000</v>
      </c>
      <c r="F21" s="48">
        <v>0.04</v>
      </c>
      <c r="I21" t="str">
        <f t="shared" si="2"/>
        <v xml:space="preserve">If you have sales of $30,000 or more you get 4.00% commission, </v>
      </c>
    </row>
    <row r="22" spans="1:9" x14ac:dyDescent="0.25">
      <c r="A22" s="45" t="s">
        <v>84</v>
      </c>
      <c r="B22" s="46">
        <v>11112</v>
      </c>
      <c r="C22" s="47">
        <f t="shared" si="1"/>
        <v>0.01</v>
      </c>
      <c r="E22" s="2">
        <v>40000</v>
      </c>
      <c r="F22" s="48">
        <v>0.05</v>
      </c>
      <c r="I22" t="str">
        <f t="shared" si="2"/>
        <v xml:space="preserve">If you have sales of $40,000 or more you get 5.00% commission, </v>
      </c>
    </row>
    <row r="23" spans="1:9" x14ac:dyDescent="0.25">
      <c r="A23" s="45" t="s">
        <v>85</v>
      </c>
      <c r="B23" s="46">
        <v>11232</v>
      </c>
      <c r="C23" s="47">
        <f t="shared" si="1"/>
        <v>0.01</v>
      </c>
      <c r="E23" s="2">
        <v>50000</v>
      </c>
      <c r="F23" s="48">
        <v>0.06</v>
      </c>
      <c r="I23" t="str">
        <f t="shared" si="2"/>
        <v xml:space="preserve">If you have sales of $50,000 or more you get 6.00% commission, </v>
      </c>
    </row>
    <row r="24" spans="1:9" x14ac:dyDescent="0.25">
      <c r="E24" s="2">
        <v>60000</v>
      </c>
      <c r="F24" s="48">
        <v>7.4999999999999997E-2</v>
      </c>
      <c r="I24" t="str">
        <f t="shared" si="2"/>
        <v xml:space="preserve">If you have sales of $60,000 or more you get 7.50% commission, </v>
      </c>
    </row>
    <row r="26" spans="1:9" x14ac:dyDescent="0.25">
      <c r="I26" s="49"/>
    </row>
    <row r="27" spans="1:9" x14ac:dyDescent="0.25">
      <c r="A27" s="50" t="s">
        <v>90</v>
      </c>
      <c r="B27" s="50"/>
      <c r="C27" s="50"/>
      <c r="D27" s="50"/>
      <c r="E27" s="50"/>
      <c r="F27" s="50"/>
      <c r="I27" s="49"/>
    </row>
    <row r="29" spans="1:9" ht="45" x14ac:dyDescent="0.25">
      <c r="A29" s="42" t="s">
        <v>70</v>
      </c>
      <c r="B29" s="1" t="s">
        <v>71</v>
      </c>
      <c r="C29" s="42" t="s">
        <v>87</v>
      </c>
    </row>
    <row r="30" spans="1:9" x14ac:dyDescent="0.25">
      <c r="A30" s="45" t="s">
        <v>77</v>
      </c>
      <c r="B30" s="46">
        <v>23235</v>
      </c>
      <c r="C30" s="47">
        <f>VLOOKUP(B30,$E$32:$F$38,2,1)</f>
        <v>0.02</v>
      </c>
    </row>
    <row r="31" spans="1:9" ht="45" x14ac:dyDescent="0.25">
      <c r="A31" s="45" t="s">
        <v>79</v>
      </c>
      <c r="B31" s="46">
        <v>34254</v>
      </c>
      <c r="C31" s="47">
        <f t="shared" ref="C31:C37" si="3">VLOOKUP(B31,$E$32:$F$38,2,1)</f>
        <v>0.04</v>
      </c>
      <c r="E31" s="43" t="s">
        <v>71</v>
      </c>
      <c r="F31" s="44" t="s">
        <v>88</v>
      </c>
      <c r="I31" t="s">
        <v>89</v>
      </c>
    </row>
    <row r="32" spans="1:9" x14ac:dyDescent="0.25">
      <c r="A32" s="45" t="s">
        <v>81</v>
      </c>
      <c r="B32" s="46">
        <v>86543</v>
      </c>
      <c r="C32" s="47">
        <f t="shared" si="3"/>
        <v>7.4999999999999997E-2</v>
      </c>
      <c r="E32" s="2">
        <v>0</v>
      </c>
      <c r="F32" s="48">
        <v>0</v>
      </c>
      <c r="I32" t="str">
        <f>"If you have sales of less than "&amp;DOLLAR(E33,0)&amp;" you get "&amp;TEXT(F32,"0.00%")&amp;" commission, "</f>
        <v xml:space="preserve">If you have sales of less than $10,000 you get 0.00% commission, </v>
      </c>
    </row>
    <row r="33" spans="1:19" x14ac:dyDescent="0.25">
      <c r="A33" s="45" t="s">
        <v>82</v>
      </c>
      <c r="B33" s="46">
        <v>12123</v>
      </c>
      <c r="C33" s="47">
        <f t="shared" si="3"/>
        <v>0.01</v>
      </c>
      <c r="E33" s="2">
        <v>10000</v>
      </c>
      <c r="F33" s="48">
        <v>0.01</v>
      </c>
      <c r="I33" t="str">
        <f t="shared" ref="I33:I38" si="4">"If you have sales of "&amp;DOLLAR(E33,0)&amp;" or more you get "&amp;TEXT(F33,"0.00%")&amp;" commission, "</f>
        <v xml:space="preserve">If you have sales of $10,000 or more you get 1.00% commission, </v>
      </c>
    </row>
    <row r="34" spans="1:19" x14ac:dyDescent="0.25">
      <c r="A34" s="45" t="s">
        <v>26</v>
      </c>
      <c r="B34" s="46">
        <v>45453</v>
      </c>
      <c r="C34" s="47">
        <f t="shared" si="3"/>
        <v>0.05</v>
      </c>
      <c r="E34" s="2">
        <v>20000</v>
      </c>
      <c r="F34" s="48">
        <v>0.02</v>
      </c>
      <c r="I34" t="str">
        <f t="shared" si="4"/>
        <v xml:space="preserve">If you have sales of $20,000 or more you get 2.00% commission, </v>
      </c>
    </row>
    <row r="35" spans="1:19" x14ac:dyDescent="0.25">
      <c r="A35" s="45" t="s">
        <v>83</v>
      </c>
      <c r="B35" s="46">
        <v>56443</v>
      </c>
      <c r="C35" s="47">
        <f t="shared" si="3"/>
        <v>0.06</v>
      </c>
      <c r="E35" s="2">
        <v>30000</v>
      </c>
      <c r="F35" s="48">
        <v>0.04</v>
      </c>
      <c r="I35" t="str">
        <f t="shared" si="4"/>
        <v xml:space="preserve">If you have sales of $30,000 or more you get 4.00% commission, </v>
      </c>
    </row>
    <row r="36" spans="1:19" x14ac:dyDescent="0.25">
      <c r="A36" s="45" t="s">
        <v>84</v>
      </c>
      <c r="B36" s="46">
        <v>11112</v>
      </c>
      <c r="C36" s="47">
        <f t="shared" si="3"/>
        <v>0.01</v>
      </c>
      <c r="E36" s="2">
        <v>40000</v>
      </c>
      <c r="F36" s="48">
        <v>0.05</v>
      </c>
      <c r="I36" t="str">
        <f t="shared" si="4"/>
        <v xml:space="preserve">If you have sales of $40,000 or more you get 5.00% commission, </v>
      </c>
    </row>
    <row r="37" spans="1:19" x14ac:dyDescent="0.25">
      <c r="A37" s="45" t="s">
        <v>85</v>
      </c>
      <c r="B37" s="46">
        <v>11232</v>
      </c>
      <c r="C37" s="47">
        <f t="shared" si="3"/>
        <v>0.01</v>
      </c>
      <c r="E37" s="2">
        <v>50000</v>
      </c>
      <c r="F37" s="48">
        <v>0.06</v>
      </c>
      <c r="I37" t="str">
        <f t="shared" si="4"/>
        <v xml:space="preserve">If you have sales of $50,000 or more you get 6.00% commission, </v>
      </c>
    </row>
    <row r="38" spans="1:19" x14ac:dyDescent="0.25">
      <c r="E38" s="2">
        <v>60000</v>
      </c>
      <c r="F38" s="48">
        <v>7.4999999999999997E-2</v>
      </c>
      <c r="I38" t="str">
        <f t="shared" si="4"/>
        <v xml:space="preserve">If you have sales of $60,000 or more you get 7.50% commission, </v>
      </c>
    </row>
    <row r="40" spans="1:19" x14ac:dyDescent="0.25">
      <c r="I40" s="49"/>
    </row>
    <row r="43" spans="1:19" ht="28.5" x14ac:dyDescent="0.45">
      <c r="A43" s="40" t="s">
        <v>69</v>
      </c>
      <c r="B43" s="41"/>
      <c r="C43" s="41"/>
      <c r="D43" s="41"/>
      <c r="E43" s="41"/>
      <c r="F43" s="41"/>
      <c r="G43" s="51"/>
      <c r="H43" s="51"/>
      <c r="I43" s="51"/>
      <c r="J43" s="51"/>
      <c r="K43" s="40" t="s">
        <v>91</v>
      </c>
      <c r="L43" s="41"/>
      <c r="M43" s="41"/>
      <c r="N43" s="41"/>
      <c r="O43" s="41"/>
      <c r="P43" s="41"/>
      <c r="Q43" s="52"/>
      <c r="R43" s="52"/>
      <c r="S43" s="52"/>
    </row>
    <row r="46" spans="1:19" x14ac:dyDescent="0.25">
      <c r="A46" s="53" t="s">
        <v>92</v>
      </c>
      <c r="B46" s="53" t="s">
        <v>93</v>
      </c>
      <c r="C46" s="53" t="s">
        <v>94</v>
      </c>
      <c r="D46" s="53" t="s">
        <v>95</v>
      </c>
      <c r="E46" s="53" t="s">
        <v>71</v>
      </c>
      <c r="F46" s="53" t="s">
        <v>96</v>
      </c>
      <c r="H46" t="s">
        <v>97</v>
      </c>
      <c r="K46" s="53" t="s">
        <v>92</v>
      </c>
      <c r="L46" s="53" t="s">
        <v>93</v>
      </c>
      <c r="M46" s="53" t="s">
        <v>94</v>
      </c>
      <c r="N46" s="53" t="s">
        <v>95</v>
      </c>
      <c r="O46" s="53" t="s">
        <v>71</v>
      </c>
      <c r="P46" s="53" t="s">
        <v>96</v>
      </c>
      <c r="R46" s="54" t="s">
        <v>71</v>
      </c>
      <c r="S46" s="54" t="s">
        <v>52</v>
      </c>
    </row>
    <row r="47" spans="1:19" x14ac:dyDescent="0.25">
      <c r="A47" s="55">
        <v>43450</v>
      </c>
      <c r="B47" s="2" t="s">
        <v>98</v>
      </c>
      <c r="C47" s="2" t="s">
        <v>99</v>
      </c>
      <c r="D47" s="2">
        <v>36</v>
      </c>
      <c r="E47" s="2">
        <v>263.52</v>
      </c>
      <c r="F47" s="56" t="str">
        <f t="shared" ref="F47:F70" si="5">IF(E47&gt;=$H$49,"Large","Small")</f>
        <v>Large</v>
      </c>
      <c r="K47" s="55">
        <v>43450</v>
      </c>
      <c r="L47" s="2" t="s">
        <v>98</v>
      </c>
      <c r="M47" s="2" t="s">
        <v>99</v>
      </c>
      <c r="N47" s="2">
        <v>36</v>
      </c>
      <c r="O47" s="2">
        <v>263.52</v>
      </c>
      <c r="P47" s="56" t="str">
        <f t="shared" ref="P47:P70" si="6">IF(O47&gt;=$R$51,$S$51,IF(O47&gt;=$R$50,$S$50,IF(O47&gt;=$R$49,$S$49,IF(O47&gt;=$R$48,$S$48,$S$47))))</f>
        <v>Average</v>
      </c>
      <c r="R47" s="2">
        <v>0</v>
      </c>
      <c r="S47" s="2" t="s">
        <v>102</v>
      </c>
    </row>
    <row r="48" spans="1:19" x14ac:dyDescent="0.25">
      <c r="A48" s="55">
        <v>43118</v>
      </c>
      <c r="B48" s="2" t="s">
        <v>100</v>
      </c>
      <c r="C48" s="2" t="s">
        <v>101</v>
      </c>
      <c r="D48" s="2">
        <v>2</v>
      </c>
      <c r="E48" s="2">
        <v>32.78</v>
      </c>
      <c r="F48" s="56" t="str">
        <f t="shared" si="5"/>
        <v>Small</v>
      </c>
      <c r="H48" s="43" t="s">
        <v>73</v>
      </c>
      <c r="K48" s="55">
        <v>43118</v>
      </c>
      <c r="L48" s="2" t="s">
        <v>100</v>
      </c>
      <c r="M48" s="2" t="s">
        <v>101</v>
      </c>
      <c r="N48" s="2">
        <v>2</v>
      </c>
      <c r="O48" s="2">
        <v>32.78</v>
      </c>
      <c r="P48" s="56" t="str">
        <f t="shared" si="6"/>
        <v>Below Par</v>
      </c>
      <c r="R48" s="2">
        <v>100</v>
      </c>
      <c r="S48" s="2" t="s">
        <v>121</v>
      </c>
    </row>
    <row r="49" spans="1:19" x14ac:dyDescent="0.25">
      <c r="A49" s="55">
        <v>43144</v>
      </c>
      <c r="B49" s="2" t="s">
        <v>103</v>
      </c>
      <c r="C49" s="2" t="s">
        <v>104</v>
      </c>
      <c r="D49" s="2">
        <v>2</v>
      </c>
      <c r="E49" s="2">
        <v>37.82</v>
      </c>
      <c r="F49" s="56" t="str">
        <f t="shared" si="5"/>
        <v>Small</v>
      </c>
      <c r="H49" s="2">
        <v>250</v>
      </c>
      <c r="K49" s="55">
        <v>43144</v>
      </c>
      <c r="L49" s="2" t="s">
        <v>103</v>
      </c>
      <c r="M49" s="2" t="s">
        <v>104</v>
      </c>
      <c r="N49" s="2">
        <v>2</v>
      </c>
      <c r="O49" s="2">
        <v>37.82</v>
      </c>
      <c r="P49" s="56" t="str">
        <f t="shared" si="6"/>
        <v>Below Par</v>
      </c>
      <c r="R49" s="2">
        <v>250</v>
      </c>
      <c r="S49" s="2" t="s">
        <v>57</v>
      </c>
    </row>
    <row r="50" spans="1:19" x14ac:dyDescent="0.25">
      <c r="A50" s="55">
        <v>43424</v>
      </c>
      <c r="B50" s="2" t="s">
        <v>105</v>
      </c>
      <c r="C50" s="2" t="s">
        <v>106</v>
      </c>
      <c r="D50" s="2">
        <v>2</v>
      </c>
      <c r="E50" s="2">
        <v>38.4</v>
      </c>
      <c r="F50" s="56" t="str">
        <f t="shared" si="5"/>
        <v>Small</v>
      </c>
      <c r="K50" s="55">
        <v>43424</v>
      </c>
      <c r="L50" s="2" t="s">
        <v>105</v>
      </c>
      <c r="M50" s="2" t="s">
        <v>106</v>
      </c>
      <c r="N50" s="2">
        <v>2</v>
      </c>
      <c r="O50" s="2">
        <v>38.4</v>
      </c>
      <c r="P50" s="56" t="str">
        <f t="shared" si="6"/>
        <v>Below Par</v>
      </c>
      <c r="R50" s="2">
        <v>500</v>
      </c>
      <c r="S50" s="2" t="s">
        <v>122</v>
      </c>
    </row>
    <row r="51" spans="1:19" x14ac:dyDescent="0.25">
      <c r="A51" s="55">
        <v>43422</v>
      </c>
      <c r="B51" s="2" t="s">
        <v>107</v>
      </c>
      <c r="C51" s="2" t="s">
        <v>108</v>
      </c>
      <c r="D51" s="2">
        <v>2</v>
      </c>
      <c r="E51" s="2">
        <v>32.5</v>
      </c>
      <c r="F51" s="56" t="str">
        <f t="shared" si="5"/>
        <v>Small</v>
      </c>
      <c r="K51" s="55">
        <v>43422</v>
      </c>
      <c r="L51" s="2" t="s">
        <v>107</v>
      </c>
      <c r="M51" s="2" t="s">
        <v>108</v>
      </c>
      <c r="N51" s="2">
        <v>2</v>
      </c>
      <c r="O51" s="2">
        <v>32.5</v>
      </c>
      <c r="P51" s="56" t="str">
        <f t="shared" si="6"/>
        <v>Below Par</v>
      </c>
      <c r="R51" s="2">
        <v>600</v>
      </c>
      <c r="S51" s="2" t="s">
        <v>63</v>
      </c>
    </row>
    <row r="52" spans="1:19" x14ac:dyDescent="0.25">
      <c r="A52" s="55">
        <v>43452</v>
      </c>
      <c r="B52" s="2" t="s">
        <v>109</v>
      </c>
      <c r="C52" s="2" t="s">
        <v>99</v>
      </c>
      <c r="D52" s="2">
        <v>1</v>
      </c>
      <c r="E52" s="2">
        <v>10.59</v>
      </c>
      <c r="F52" s="56" t="str">
        <f t="shared" si="5"/>
        <v>Small</v>
      </c>
      <c r="K52" s="55">
        <v>43452</v>
      </c>
      <c r="L52" s="2" t="s">
        <v>109</v>
      </c>
      <c r="M52" s="2" t="s">
        <v>99</v>
      </c>
      <c r="N52" s="2">
        <v>1</v>
      </c>
      <c r="O52" s="2">
        <v>10.59</v>
      </c>
      <c r="P52" s="56" t="str">
        <f t="shared" si="6"/>
        <v>Below Par</v>
      </c>
    </row>
    <row r="53" spans="1:19" x14ac:dyDescent="0.25">
      <c r="A53" s="55">
        <v>43206</v>
      </c>
      <c r="B53" s="2" t="s">
        <v>98</v>
      </c>
      <c r="C53" s="2" t="s">
        <v>110</v>
      </c>
      <c r="D53" s="2">
        <v>4</v>
      </c>
      <c r="E53" s="2">
        <v>55</v>
      </c>
      <c r="F53" s="56" t="str">
        <f t="shared" si="5"/>
        <v>Small</v>
      </c>
      <c r="K53" s="55">
        <v>43206</v>
      </c>
      <c r="L53" s="2" t="s">
        <v>98</v>
      </c>
      <c r="M53" s="2" t="s">
        <v>110</v>
      </c>
      <c r="N53" s="2">
        <v>4</v>
      </c>
      <c r="O53" s="2">
        <v>55</v>
      </c>
      <c r="P53" s="56" t="str">
        <f t="shared" si="6"/>
        <v>Below Par</v>
      </c>
    </row>
    <row r="54" spans="1:19" x14ac:dyDescent="0.25">
      <c r="A54" s="55">
        <v>43232</v>
      </c>
      <c r="B54" s="2" t="s">
        <v>100</v>
      </c>
      <c r="C54" s="2" t="s">
        <v>99</v>
      </c>
      <c r="D54" s="2">
        <v>3</v>
      </c>
      <c r="E54" s="2">
        <v>38.340000000000003</v>
      </c>
      <c r="F54" s="56" t="str">
        <f t="shared" si="5"/>
        <v>Small</v>
      </c>
      <c r="K54" s="55">
        <v>43232</v>
      </c>
      <c r="L54" s="2" t="s">
        <v>100</v>
      </c>
      <c r="M54" s="2" t="s">
        <v>99</v>
      </c>
      <c r="N54" s="2">
        <v>3</v>
      </c>
      <c r="O54" s="2">
        <v>38.340000000000003</v>
      </c>
      <c r="P54" s="56" t="str">
        <f t="shared" si="6"/>
        <v>Below Par</v>
      </c>
    </row>
    <row r="55" spans="1:19" x14ac:dyDescent="0.25">
      <c r="A55" s="55">
        <v>43432</v>
      </c>
      <c r="B55" s="2" t="s">
        <v>103</v>
      </c>
      <c r="C55" s="2" t="s">
        <v>99</v>
      </c>
      <c r="D55" s="2">
        <v>2</v>
      </c>
      <c r="E55" s="2">
        <v>23.62</v>
      </c>
      <c r="F55" s="56" t="str">
        <f t="shared" si="5"/>
        <v>Small</v>
      </c>
      <c r="K55" s="55">
        <v>43432</v>
      </c>
      <c r="L55" s="2" t="s">
        <v>103</v>
      </c>
      <c r="M55" s="2" t="s">
        <v>99</v>
      </c>
      <c r="N55" s="2">
        <v>2</v>
      </c>
      <c r="O55" s="2">
        <v>23.62</v>
      </c>
      <c r="P55" s="56" t="str">
        <f t="shared" si="6"/>
        <v>Below Par</v>
      </c>
    </row>
    <row r="56" spans="1:19" x14ac:dyDescent="0.25">
      <c r="A56" s="55">
        <v>43267</v>
      </c>
      <c r="B56" s="2" t="s">
        <v>105</v>
      </c>
      <c r="C56" s="2" t="s">
        <v>111</v>
      </c>
      <c r="D56" s="2">
        <v>2</v>
      </c>
      <c r="E56" s="2">
        <v>39.76</v>
      </c>
      <c r="F56" s="56" t="str">
        <f t="shared" si="5"/>
        <v>Small</v>
      </c>
      <c r="K56" s="55">
        <v>43267</v>
      </c>
      <c r="L56" s="2" t="s">
        <v>105</v>
      </c>
      <c r="M56" s="2" t="s">
        <v>111</v>
      </c>
      <c r="N56" s="2">
        <v>2</v>
      </c>
      <c r="O56" s="2">
        <v>39.76</v>
      </c>
      <c r="P56" s="56" t="str">
        <f t="shared" si="6"/>
        <v>Below Par</v>
      </c>
    </row>
    <row r="57" spans="1:19" x14ac:dyDescent="0.25">
      <c r="A57" s="55">
        <v>43196</v>
      </c>
      <c r="B57" s="2" t="s">
        <v>107</v>
      </c>
      <c r="C57" s="2" t="s">
        <v>101</v>
      </c>
      <c r="D57" s="2">
        <v>4</v>
      </c>
      <c r="E57" s="2">
        <v>71.040000000000006</v>
      </c>
      <c r="F57" s="56" t="str">
        <f t="shared" si="5"/>
        <v>Small</v>
      </c>
      <c r="K57" s="55">
        <v>43196</v>
      </c>
      <c r="L57" s="2" t="s">
        <v>107</v>
      </c>
      <c r="M57" s="2" t="s">
        <v>101</v>
      </c>
      <c r="N57" s="2">
        <v>4</v>
      </c>
      <c r="O57" s="2">
        <v>71.040000000000006</v>
      </c>
      <c r="P57" s="56" t="str">
        <f t="shared" si="6"/>
        <v>Below Par</v>
      </c>
    </row>
    <row r="58" spans="1:19" x14ac:dyDescent="0.25">
      <c r="A58" s="55">
        <v>43418</v>
      </c>
      <c r="B58" s="2" t="s">
        <v>109</v>
      </c>
      <c r="C58" s="2" t="s">
        <v>104</v>
      </c>
      <c r="D58" s="2">
        <v>2</v>
      </c>
      <c r="E58" s="2">
        <v>34.28</v>
      </c>
      <c r="F58" s="56" t="str">
        <f t="shared" si="5"/>
        <v>Small</v>
      </c>
      <c r="K58" s="55">
        <v>43418</v>
      </c>
      <c r="L58" s="2" t="s">
        <v>109</v>
      </c>
      <c r="M58" s="2" t="s">
        <v>104</v>
      </c>
      <c r="N58" s="2">
        <v>2</v>
      </c>
      <c r="O58" s="2">
        <v>34.28</v>
      </c>
      <c r="P58" s="56" t="str">
        <f t="shared" si="6"/>
        <v>Below Par</v>
      </c>
    </row>
    <row r="59" spans="1:19" x14ac:dyDescent="0.25">
      <c r="A59" s="55">
        <v>43341</v>
      </c>
      <c r="B59" s="2" t="s">
        <v>98</v>
      </c>
      <c r="C59" s="2" t="s">
        <v>112</v>
      </c>
      <c r="D59" s="2">
        <v>2</v>
      </c>
      <c r="E59" s="2">
        <v>23.12</v>
      </c>
      <c r="F59" s="56" t="str">
        <f t="shared" si="5"/>
        <v>Small</v>
      </c>
      <c r="K59" s="55">
        <v>43341</v>
      </c>
      <c r="L59" s="2" t="s">
        <v>98</v>
      </c>
      <c r="M59" s="2" t="s">
        <v>112</v>
      </c>
      <c r="N59" s="2">
        <v>2</v>
      </c>
      <c r="O59" s="2">
        <v>23.12</v>
      </c>
      <c r="P59" s="56" t="str">
        <f t="shared" si="6"/>
        <v>Below Par</v>
      </c>
    </row>
    <row r="60" spans="1:19" x14ac:dyDescent="0.25">
      <c r="A60" s="55">
        <v>43271</v>
      </c>
      <c r="B60" s="2" t="s">
        <v>100</v>
      </c>
      <c r="C60" s="2" t="s">
        <v>113</v>
      </c>
      <c r="D60" s="2">
        <v>3</v>
      </c>
      <c r="E60" s="2">
        <v>36.39</v>
      </c>
      <c r="F60" s="56" t="str">
        <f t="shared" si="5"/>
        <v>Small</v>
      </c>
      <c r="K60" s="55">
        <v>43271</v>
      </c>
      <c r="L60" s="2" t="s">
        <v>100</v>
      </c>
      <c r="M60" s="2" t="s">
        <v>113</v>
      </c>
      <c r="N60" s="2">
        <v>3</v>
      </c>
      <c r="O60" s="2">
        <v>36.39</v>
      </c>
      <c r="P60" s="56" t="str">
        <f t="shared" si="6"/>
        <v>Below Par</v>
      </c>
    </row>
    <row r="61" spans="1:19" x14ac:dyDescent="0.25">
      <c r="A61" s="55">
        <v>43451</v>
      </c>
      <c r="B61" s="2" t="s">
        <v>103</v>
      </c>
      <c r="C61" s="2" t="s">
        <v>114</v>
      </c>
      <c r="D61" s="2">
        <v>1</v>
      </c>
      <c r="E61" s="2">
        <v>12.22</v>
      </c>
      <c r="F61" s="56" t="str">
        <f t="shared" si="5"/>
        <v>Small</v>
      </c>
      <c r="K61" s="55">
        <v>43451</v>
      </c>
      <c r="L61" s="2" t="s">
        <v>103</v>
      </c>
      <c r="M61" s="2" t="s">
        <v>114</v>
      </c>
      <c r="N61" s="2">
        <v>1</v>
      </c>
      <c r="O61" s="2">
        <v>12.22</v>
      </c>
      <c r="P61" s="56" t="str">
        <f t="shared" si="6"/>
        <v>Below Par</v>
      </c>
    </row>
    <row r="62" spans="1:19" x14ac:dyDescent="0.25">
      <c r="A62" s="55">
        <v>43246</v>
      </c>
      <c r="B62" s="2" t="s">
        <v>105</v>
      </c>
      <c r="C62" s="2" t="s">
        <v>115</v>
      </c>
      <c r="D62" s="2">
        <v>2</v>
      </c>
      <c r="E62" s="2">
        <v>24.86</v>
      </c>
      <c r="F62" s="56" t="str">
        <f t="shared" si="5"/>
        <v>Small</v>
      </c>
      <c r="K62" s="55">
        <v>43246</v>
      </c>
      <c r="L62" s="2" t="s">
        <v>105</v>
      </c>
      <c r="M62" s="2" t="s">
        <v>115</v>
      </c>
      <c r="N62" s="2">
        <v>2</v>
      </c>
      <c r="O62" s="2">
        <v>24.86</v>
      </c>
      <c r="P62" s="56" t="str">
        <f t="shared" si="6"/>
        <v>Below Par</v>
      </c>
    </row>
    <row r="63" spans="1:19" x14ac:dyDescent="0.25">
      <c r="A63" s="55">
        <v>43436</v>
      </c>
      <c r="B63" s="2" t="s">
        <v>107</v>
      </c>
      <c r="C63" s="2" t="s">
        <v>114</v>
      </c>
      <c r="D63" s="2">
        <v>3</v>
      </c>
      <c r="E63" s="2">
        <v>45.6</v>
      </c>
      <c r="F63" s="56" t="str">
        <f t="shared" si="5"/>
        <v>Small</v>
      </c>
      <c r="K63" s="55">
        <v>43436</v>
      </c>
      <c r="L63" s="2" t="s">
        <v>107</v>
      </c>
      <c r="M63" s="2" t="s">
        <v>114</v>
      </c>
      <c r="N63" s="2">
        <v>3</v>
      </c>
      <c r="O63" s="2">
        <v>45.6</v>
      </c>
      <c r="P63" s="56" t="str">
        <f t="shared" si="6"/>
        <v>Below Par</v>
      </c>
    </row>
    <row r="64" spans="1:19" x14ac:dyDescent="0.25">
      <c r="A64" s="55">
        <v>43388</v>
      </c>
      <c r="B64" s="2" t="s">
        <v>109</v>
      </c>
      <c r="C64" s="2" t="s">
        <v>116</v>
      </c>
      <c r="D64" s="2">
        <v>2</v>
      </c>
      <c r="E64" s="2">
        <v>28.76</v>
      </c>
      <c r="F64" s="56" t="str">
        <f t="shared" si="5"/>
        <v>Small</v>
      </c>
      <c r="K64" s="55">
        <v>43388</v>
      </c>
      <c r="L64" s="2" t="s">
        <v>109</v>
      </c>
      <c r="M64" s="2" t="s">
        <v>116</v>
      </c>
      <c r="N64" s="2">
        <v>2</v>
      </c>
      <c r="O64" s="2">
        <v>28.76</v>
      </c>
      <c r="P64" s="56" t="str">
        <f t="shared" si="6"/>
        <v>Below Par</v>
      </c>
    </row>
    <row r="65" spans="1:16" x14ac:dyDescent="0.25">
      <c r="A65" s="55">
        <v>43225</v>
      </c>
      <c r="B65" s="2" t="s">
        <v>98</v>
      </c>
      <c r="C65" s="2" t="s">
        <v>117</v>
      </c>
      <c r="D65" s="2">
        <v>3</v>
      </c>
      <c r="E65" s="2">
        <v>54.57</v>
      </c>
      <c r="F65" s="56" t="str">
        <f t="shared" si="5"/>
        <v>Small</v>
      </c>
      <c r="K65" s="55">
        <v>43225</v>
      </c>
      <c r="L65" s="2" t="s">
        <v>98</v>
      </c>
      <c r="M65" s="2" t="s">
        <v>117</v>
      </c>
      <c r="N65" s="2">
        <v>3</v>
      </c>
      <c r="O65" s="2">
        <v>54.57</v>
      </c>
      <c r="P65" s="56" t="str">
        <f t="shared" si="6"/>
        <v>Below Par</v>
      </c>
    </row>
    <row r="66" spans="1:16" x14ac:dyDescent="0.25">
      <c r="A66" s="55">
        <v>43418</v>
      </c>
      <c r="B66" s="2" t="s">
        <v>100</v>
      </c>
      <c r="C66" s="2" t="s">
        <v>118</v>
      </c>
      <c r="D66" s="2">
        <v>4</v>
      </c>
      <c r="E66" s="2">
        <v>73.88</v>
      </c>
      <c r="F66" s="56" t="str">
        <f t="shared" si="5"/>
        <v>Small</v>
      </c>
      <c r="K66" s="55">
        <v>43418</v>
      </c>
      <c r="L66" s="2" t="s">
        <v>100</v>
      </c>
      <c r="M66" s="2" t="s">
        <v>118</v>
      </c>
      <c r="N66" s="2">
        <v>4</v>
      </c>
      <c r="O66" s="2">
        <v>73.88</v>
      </c>
      <c r="P66" s="56" t="str">
        <f t="shared" si="6"/>
        <v>Below Par</v>
      </c>
    </row>
    <row r="67" spans="1:16" x14ac:dyDescent="0.25">
      <c r="A67" s="55">
        <v>43451</v>
      </c>
      <c r="B67" s="2" t="s">
        <v>103</v>
      </c>
      <c r="C67" s="2" t="s">
        <v>99</v>
      </c>
      <c r="D67" s="2">
        <v>2</v>
      </c>
      <c r="E67" s="2">
        <v>39.1</v>
      </c>
      <c r="F67" s="56" t="str">
        <f t="shared" si="5"/>
        <v>Small</v>
      </c>
      <c r="K67" s="55">
        <v>43451</v>
      </c>
      <c r="L67" s="2" t="s">
        <v>103</v>
      </c>
      <c r="M67" s="2" t="s">
        <v>99</v>
      </c>
      <c r="N67" s="2">
        <v>2</v>
      </c>
      <c r="O67" s="2">
        <v>39.1</v>
      </c>
      <c r="P67" s="56" t="str">
        <f t="shared" si="6"/>
        <v>Below Par</v>
      </c>
    </row>
    <row r="68" spans="1:16" x14ac:dyDescent="0.25">
      <c r="A68" s="55">
        <v>43360</v>
      </c>
      <c r="B68" s="2" t="s">
        <v>105</v>
      </c>
      <c r="C68" s="2" t="s">
        <v>119</v>
      </c>
      <c r="D68" s="2">
        <v>1</v>
      </c>
      <c r="E68" s="2">
        <v>10.83</v>
      </c>
      <c r="F68" s="56" t="str">
        <f t="shared" si="5"/>
        <v>Small</v>
      </c>
      <c r="K68" s="55">
        <v>43360</v>
      </c>
      <c r="L68" s="2" t="s">
        <v>105</v>
      </c>
      <c r="M68" s="2" t="s">
        <v>119</v>
      </c>
      <c r="N68" s="2">
        <v>1</v>
      </c>
      <c r="O68" s="2">
        <v>10.83</v>
      </c>
      <c r="P68" s="56" t="str">
        <f t="shared" si="6"/>
        <v>Below Par</v>
      </c>
    </row>
    <row r="69" spans="1:16" x14ac:dyDescent="0.25">
      <c r="A69" s="55">
        <v>43462</v>
      </c>
      <c r="B69" s="2" t="s">
        <v>107</v>
      </c>
      <c r="C69" s="2" t="s">
        <v>120</v>
      </c>
      <c r="D69" s="2">
        <v>4</v>
      </c>
      <c r="E69" s="2">
        <v>53.96</v>
      </c>
      <c r="F69" s="56" t="str">
        <f t="shared" si="5"/>
        <v>Small</v>
      </c>
      <c r="K69" s="55">
        <v>43462</v>
      </c>
      <c r="L69" s="2" t="s">
        <v>107</v>
      </c>
      <c r="M69" s="2" t="s">
        <v>120</v>
      </c>
      <c r="N69" s="2">
        <v>4</v>
      </c>
      <c r="O69" s="2">
        <v>53.96</v>
      </c>
      <c r="P69" s="56" t="str">
        <f t="shared" si="6"/>
        <v>Below Par</v>
      </c>
    </row>
    <row r="70" spans="1:16" x14ac:dyDescent="0.25">
      <c r="A70" s="55">
        <v>43143</v>
      </c>
      <c r="B70" s="2" t="s">
        <v>109</v>
      </c>
      <c r="C70" s="2" t="s">
        <v>119</v>
      </c>
      <c r="D70" s="2">
        <v>48</v>
      </c>
      <c r="E70" s="2">
        <v>345.17</v>
      </c>
      <c r="F70" s="56" t="str">
        <f t="shared" si="5"/>
        <v>Large</v>
      </c>
      <c r="K70" s="55">
        <v>43143</v>
      </c>
      <c r="L70" s="2" t="s">
        <v>109</v>
      </c>
      <c r="M70" s="2" t="s">
        <v>119</v>
      </c>
      <c r="N70" s="2">
        <v>48</v>
      </c>
      <c r="O70" s="2">
        <v>345.17</v>
      </c>
      <c r="P70" s="56" t="str">
        <f t="shared" si="6"/>
        <v>Average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BF6E-11B6-4A9E-8629-378F5D3AABD1}">
  <dimension ref="A1:I21"/>
  <sheetViews>
    <sheetView tabSelected="1" workbookViewId="0">
      <selection activeCell="G8" sqref="G8"/>
    </sheetView>
  </sheetViews>
  <sheetFormatPr defaultRowHeight="15" x14ac:dyDescent="0.25"/>
  <cols>
    <col min="1" max="1" width="12.28515625" bestFit="1" customWidth="1"/>
    <col min="2" max="9" width="10.85546875" bestFit="1" customWidth="1"/>
  </cols>
  <sheetData>
    <row r="1" spans="1:9" x14ac:dyDescent="0.25">
      <c r="A1" s="9" t="s">
        <v>127</v>
      </c>
      <c r="B1" s="9"/>
      <c r="C1" s="9"/>
      <c r="D1" s="9"/>
      <c r="E1" s="9"/>
      <c r="F1" s="9"/>
    </row>
    <row r="2" spans="1:9" x14ac:dyDescent="0.25">
      <c r="A2" s="9" t="s">
        <v>128</v>
      </c>
      <c r="B2" s="9"/>
      <c r="C2" s="9"/>
      <c r="D2" s="9"/>
      <c r="E2" s="9"/>
      <c r="F2" s="9"/>
    </row>
    <row r="4" spans="1:9" x14ac:dyDescent="0.25">
      <c r="A4" s="82" t="s">
        <v>129</v>
      </c>
      <c r="B4" s="82" t="s">
        <v>130</v>
      </c>
      <c r="C4" s="82" t="s">
        <v>131</v>
      </c>
      <c r="D4" s="82" t="s">
        <v>132</v>
      </c>
      <c r="E4" s="82" t="s">
        <v>133</v>
      </c>
      <c r="G4" s="83" t="s">
        <v>93</v>
      </c>
      <c r="H4" s="2" t="s">
        <v>131</v>
      </c>
    </row>
    <row r="5" spans="1:9" x14ac:dyDescent="0.25">
      <c r="A5" s="84">
        <v>2344</v>
      </c>
      <c r="B5" s="84">
        <v>2324</v>
      </c>
      <c r="C5" s="84">
        <v>3533</v>
      </c>
      <c r="D5" s="84">
        <v>3456</v>
      </c>
      <c r="E5" s="84">
        <v>3435</v>
      </c>
      <c r="G5" s="83" t="s">
        <v>134</v>
      </c>
      <c r="H5" s="56">
        <f>HLOOKUP($H$4,$A$4:$E$5,2,0)</f>
        <v>3533</v>
      </c>
    </row>
    <row r="7" spans="1:9" x14ac:dyDescent="0.25">
      <c r="A7" s="82" t="s">
        <v>129</v>
      </c>
      <c r="B7" s="84">
        <v>2344</v>
      </c>
      <c r="D7" s="83" t="s">
        <v>93</v>
      </c>
      <c r="E7" s="83" t="s">
        <v>134</v>
      </c>
    </row>
    <row r="8" spans="1:9" x14ac:dyDescent="0.25">
      <c r="A8" s="82" t="s">
        <v>130</v>
      </c>
      <c r="B8" s="84">
        <v>2324</v>
      </c>
      <c r="D8" s="2" t="s">
        <v>132</v>
      </c>
      <c r="E8" s="56">
        <f>VLOOKUP(D8,$A$7:$B$11,2,0)</f>
        <v>3456</v>
      </c>
    </row>
    <row r="9" spans="1:9" x14ac:dyDescent="0.25">
      <c r="A9" s="82" t="s">
        <v>131</v>
      </c>
      <c r="B9" s="84">
        <v>3533</v>
      </c>
    </row>
    <row r="10" spans="1:9" x14ac:dyDescent="0.25">
      <c r="A10" s="82" t="s">
        <v>132</v>
      </c>
      <c r="B10" s="84">
        <v>3456</v>
      </c>
    </row>
    <row r="11" spans="1:9" x14ac:dyDescent="0.25">
      <c r="A11" s="82" t="s">
        <v>133</v>
      </c>
      <c r="B11" s="84">
        <v>3435</v>
      </c>
    </row>
    <row r="15" spans="1:9" x14ac:dyDescent="0.25">
      <c r="A15" s="1" t="s">
        <v>93</v>
      </c>
      <c r="B15" s="82" t="s">
        <v>129</v>
      </c>
      <c r="C15" s="82" t="s">
        <v>130</v>
      </c>
      <c r="D15" s="82" t="s">
        <v>131</v>
      </c>
      <c r="E15" s="82" t="s">
        <v>132</v>
      </c>
      <c r="F15" s="82" t="s">
        <v>133</v>
      </c>
      <c r="G15" s="82" t="s">
        <v>135</v>
      </c>
      <c r="H15" s="82" t="s">
        <v>136</v>
      </c>
      <c r="I15" s="82" t="s">
        <v>137</v>
      </c>
    </row>
    <row r="16" spans="1:9" x14ac:dyDescent="0.25">
      <c r="A16" s="1" t="s">
        <v>138</v>
      </c>
      <c r="B16" s="2">
        <v>517015</v>
      </c>
      <c r="C16" s="2">
        <v>249859</v>
      </c>
      <c r="D16" s="2">
        <v>474982</v>
      </c>
      <c r="E16" s="2">
        <v>534752</v>
      </c>
      <c r="F16" s="2">
        <v>610691</v>
      </c>
      <c r="G16" s="2">
        <v>428371</v>
      </c>
      <c r="H16" s="2">
        <v>345932</v>
      </c>
      <c r="I16" s="2">
        <v>527709</v>
      </c>
    </row>
    <row r="17" spans="1:9" x14ac:dyDescent="0.25">
      <c r="A17" s="1" t="s">
        <v>139</v>
      </c>
      <c r="B17" s="2">
        <v>25</v>
      </c>
      <c r="C17" s="2">
        <v>20</v>
      </c>
      <c r="D17" s="2">
        <v>35</v>
      </c>
      <c r="E17" s="2">
        <v>20</v>
      </c>
      <c r="F17" s="2">
        <v>30</v>
      </c>
      <c r="G17" s="2">
        <v>40</v>
      </c>
      <c r="H17" s="2">
        <v>1</v>
      </c>
      <c r="I17" s="2">
        <v>5</v>
      </c>
    </row>
    <row r="18" spans="1:9" x14ac:dyDescent="0.25">
      <c r="A18" s="1" t="s">
        <v>134</v>
      </c>
      <c r="B18" s="3">
        <v>43804</v>
      </c>
      <c r="C18" s="3">
        <v>49508</v>
      </c>
      <c r="D18" s="3">
        <v>29848</v>
      </c>
      <c r="E18" s="3">
        <v>70844</v>
      </c>
      <c r="F18" s="3">
        <v>27537</v>
      </c>
      <c r="G18" s="3">
        <v>48483</v>
      </c>
      <c r="H18" s="3">
        <v>51761</v>
      </c>
      <c r="I18" s="3">
        <v>53430</v>
      </c>
    </row>
    <row r="20" spans="1:9" x14ac:dyDescent="0.25">
      <c r="A20" s="85" t="s">
        <v>93</v>
      </c>
      <c r="B20" s="85" t="s">
        <v>134</v>
      </c>
    </row>
    <row r="21" spans="1:9" x14ac:dyDescent="0.25">
      <c r="A21" s="2" t="s">
        <v>135</v>
      </c>
      <c r="B21" s="56">
        <f ca="1">HLOOKUP($B$21,$C$15:$J$18,4,0)</f>
        <v>48483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LookupDetails</vt:lpstr>
      <vt:lpstr>Example</vt:lpstr>
      <vt:lpstr>Exect Match</vt:lpstr>
      <vt:lpstr>Sheet4</vt:lpstr>
      <vt:lpstr>Approximate Match</vt:lpstr>
      <vt:lpstr>If 0r Lookup</vt:lpstr>
      <vt:lpstr>Sheet5</vt:lpstr>
      <vt:lpstr>mydata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Faheem ur rehman Computer Engineer FCS</cp:lastModifiedBy>
  <dcterms:created xsi:type="dcterms:W3CDTF">2012-03-25T18:55:33Z</dcterms:created>
  <dcterms:modified xsi:type="dcterms:W3CDTF">2024-02-20T05:47:05Z</dcterms:modified>
</cp:coreProperties>
</file>