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ean-pierre-jouade/Library/Mobile Documents/com~apple~CloudDocs/G2R Formation/Plateforme digitale Tie Back/Dossier Plateforme Digitale TIE BACK - tie me fanjs/"/>
    </mc:Choice>
  </mc:AlternateContent>
  <bookViews>
    <workbookView xWindow="40" yWindow="460" windowWidth="19700" windowHeight="14940"/>
  </bookViews>
  <sheets>
    <sheet name="tieme" sheetId="1" r:id="rId1"/>
    <sheet name="coutEmploye" sheetId="2" r:id="rId2"/>
    <sheet name="coutStructurel" sheetId="3" r:id="rId3"/>
  </sheets>
  <definedNames>
    <definedName name="_xlnm.Print_Area" localSheetId="0">tieme!$A$1:$G$53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1" l="1"/>
  <c r="D36" i="1"/>
  <c r="D47" i="1"/>
  <c r="D53" i="1"/>
  <c r="D52" i="1"/>
  <c r="D51" i="1"/>
  <c r="D48" i="1"/>
  <c r="D46" i="1"/>
  <c r="D43" i="1"/>
  <c r="D42" i="1"/>
  <c r="D41" i="1"/>
  <c r="D39" i="1"/>
  <c r="D35" i="1"/>
  <c r="D34" i="1"/>
  <c r="D28" i="1"/>
  <c r="D27" i="1"/>
  <c r="D26" i="1"/>
  <c r="D25" i="1"/>
  <c r="D24" i="1"/>
  <c r="D22" i="1"/>
  <c r="D21" i="1"/>
  <c r="D20" i="1"/>
  <c r="D19" i="1"/>
  <c r="D18" i="1"/>
  <c r="D16" i="1"/>
  <c r="D15" i="1"/>
  <c r="D14" i="1"/>
  <c r="D13" i="1"/>
  <c r="D12" i="1"/>
  <c r="D11" i="1"/>
  <c r="D10" i="1"/>
  <c r="D6" i="1"/>
  <c r="D5" i="1"/>
  <c r="F16" i="1"/>
  <c r="G16" i="1"/>
  <c r="F11" i="1"/>
  <c r="G11" i="1"/>
  <c r="F10" i="1"/>
  <c r="G10" i="1"/>
  <c r="F22" i="1"/>
  <c r="G22" i="1"/>
  <c r="F26" i="1"/>
  <c r="G26" i="1"/>
  <c r="F25" i="1"/>
  <c r="G25" i="1"/>
  <c r="F6" i="1"/>
  <c r="G6" i="1"/>
  <c r="F13" i="1"/>
  <c r="G13" i="1"/>
  <c r="F12" i="1"/>
  <c r="G12" i="1"/>
  <c r="F15" i="1"/>
  <c r="G15" i="1"/>
  <c r="F14" i="1"/>
  <c r="G14" i="1"/>
  <c r="F18" i="1"/>
  <c r="G18" i="1"/>
  <c r="F20" i="1"/>
  <c r="G20" i="1"/>
  <c r="F21" i="1"/>
  <c r="G21" i="1"/>
  <c r="F51" i="1"/>
  <c r="G51" i="1"/>
  <c r="F52" i="1"/>
  <c r="G52" i="1"/>
  <c r="F53" i="1"/>
  <c r="G53" i="1"/>
  <c r="F24" i="1"/>
  <c r="G24" i="1"/>
  <c r="F47" i="1"/>
  <c r="G47" i="1"/>
  <c r="F48" i="1"/>
  <c r="G48" i="1"/>
  <c r="F41" i="1"/>
  <c r="G41" i="1"/>
  <c r="F42" i="1"/>
  <c r="G42" i="1"/>
  <c r="F43" i="1"/>
  <c r="G43" i="1"/>
  <c r="F35" i="1"/>
  <c r="G35" i="1"/>
  <c r="F27" i="1"/>
  <c r="G27" i="1"/>
  <c r="F28" i="1"/>
  <c r="G28" i="1"/>
  <c r="F46" i="1"/>
  <c r="G46" i="1"/>
  <c r="F19" i="1"/>
  <c r="G19" i="1"/>
  <c r="F5" i="1"/>
  <c r="G5" i="1"/>
  <c r="F40" i="1"/>
  <c r="G40" i="1"/>
  <c r="E3" i="2"/>
  <c r="E4" i="2"/>
  <c r="E5" i="2"/>
  <c r="E6" i="2"/>
  <c r="E7" i="2"/>
  <c r="E8" i="2"/>
  <c r="E9" i="2"/>
  <c r="E10" i="2"/>
  <c r="E2" i="2"/>
  <c r="F39" i="1"/>
  <c r="G39" i="1"/>
  <c r="F34" i="1"/>
  <c r="G34" i="1"/>
  <c r="F36" i="1"/>
  <c r="G36" i="1"/>
  <c r="G2" i="1"/>
</calcChain>
</file>

<file path=xl/sharedStrings.xml><?xml version="1.0" encoding="utf-8"?>
<sst xmlns="http://schemas.openxmlformats.org/spreadsheetml/2006/main" count="98" uniqueCount="66">
  <si>
    <t>Admin</t>
  </si>
  <si>
    <t>Tech</t>
  </si>
  <si>
    <t>Arborescence</t>
  </si>
  <si>
    <t>Développement de la plateforme</t>
  </si>
  <si>
    <t>Mise à disposition d’un technicien support post-migration</t>
  </si>
  <si>
    <t>Conduite du changement</t>
  </si>
  <si>
    <t>CdP</t>
  </si>
  <si>
    <t>Définir avec le client l’organisation des accées abonnés</t>
  </si>
  <si>
    <t>Définir avec le client l’organisation (l’arborescence) de la plateforme</t>
  </si>
  <si>
    <t>Créer les comptes utilisateurs (+boites mail des équipes Tie Back)</t>
  </si>
  <si>
    <t>Sec</t>
  </si>
  <si>
    <t>Souscription aux services partenaires</t>
  </si>
  <si>
    <t>Rédiger les fonctionnalités détaillées de la plateforme</t>
  </si>
  <si>
    <t>Générer le CdC</t>
  </si>
  <si>
    <t>Préparation</t>
  </si>
  <si>
    <t>GRAND TOTAL</t>
  </si>
  <si>
    <t>Prix total</t>
  </si>
  <si>
    <t>Prix unitaire</t>
  </si>
  <si>
    <t>Marge commerciale</t>
  </si>
  <si>
    <t>Cout unitaire 
(TJM)</t>
  </si>
  <si>
    <t>Ressource
(Profil)</t>
  </si>
  <si>
    <t>Charge
 (nb J/H)</t>
  </si>
  <si>
    <t>Action</t>
  </si>
  <si>
    <t>Organisation espace de récupération documents officiels pour validation des professionnels partenaires</t>
  </si>
  <si>
    <t>Cdp</t>
  </si>
  <si>
    <t>Appliquer les droits d’accès aux dossiers</t>
  </si>
  <si>
    <t>Dev</t>
  </si>
  <si>
    <t>Des</t>
  </si>
  <si>
    <t>Codage responsive de la plateforme via Framework Cms</t>
  </si>
  <si>
    <t>Red</t>
  </si>
  <si>
    <t>Marketing et design</t>
  </si>
  <si>
    <t>Ux design</t>
  </si>
  <si>
    <t>Ui design</t>
  </si>
  <si>
    <t>Juridique</t>
  </si>
  <si>
    <t>Design et chartre graphique</t>
  </si>
  <si>
    <t>SEO et SEM</t>
  </si>
  <si>
    <t>Rédaction contrat utilisation commissionnement frais vendeurs</t>
  </si>
  <si>
    <t>Rédaction chartes partenaire professionnels</t>
  </si>
  <si>
    <t>Rédaction des CGV Abonnements</t>
  </si>
  <si>
    <t>Jur</t>
  </si>
  <si>
    <t xml:space="preserve">Baliser SEO </t>
  </si>
  <si>
    <t>Deploiement</t>
  </si>
  <si>
    <t>Souscrire à l’offre AWS Hebergement</t>
  </si>
  <si>
    <t>Profil</t>
  </si>
  <si>
    <t>Prix J/H</t>
  </si>
  <si>
    <t>Marge appliquée</t>
  </si>
  <si>
    <t>Int</t>
  </si>
  <si>
    <t>Gestion Datas</t>
  </si>
  <si>
    <t>Souscrire nom de domaine Tieme.house</t>
  </si>
  <si>
    <t>Souscrire AWS Cloud</t>
  </si>
  <si>
    <t>Demander aux employés actuels de Tie Back de rediriger leurs datas</t>
  </si>
  <si>
    <t>Prix Horaire</t>
  </si>
  <si>
    <t>Test (verifications et notifications)</t>
  </si>
  <si>
    <t xml:space="preserve">Former </t>
  </si>
  <si>
    <t>Préparer les supports de formation nouveaux services on line</t>
  </si>
  <si>
    <t>Contenu (SEO)</t>
  </si>
  <si>
    <t>Traduction avec keywords</t>
  </si>
  <si>
    <t xml:space="preserve">Cout </t>
  </si>
  <si>
    <t>AWS</t>
  </si>
  <si>
    <t>Migration des datas vers l'ERP</t>
  </si>
  <si>
    <t>Base de données à configurer LAMP</t>
  </si>
  <si>
    <t>Souscrire  AWS SLA</t>
  </si>
  <si>
    <t>Souscrire Maintenance</t>
  </si>
  <si>
    <t>Souscrire Odoo Market Place + CMS</t>
  </si>
  <si>
    <t>Yield /FeedBack</t>
  </si>
  <si>
    <t>Souscription Yalantis (api zillow)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</si>
</sst>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%"/>
    <numFmt numFmtId="165" formatCode="#,##0.00\ [$€-40C];[Red]\-#,##0.00\ [$€-40C]"/>
    <numFmt numFmtId="166" formatCode="#,##0\ _€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FFFFFF"/>
      <name val="Arial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ED7D31"/>
        <bgColor rgb="FFFF808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9" fontId="2" fillId="0" borderId="0" xfId="1" applyFont="1" applyBorder="1" applyAlignment="1" applyProtection="1">
      <alignment horizontal="center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wrapText="1"/>
    </xf>
    <xf numFmtId="9" fontId="3" fillId="2" borderId="0" xfId="1" applyFont="1" applyFill="1" applyBorder="1" applyAlignment="1" applyProtection="1">
      <alignment horizontal="center"/>
    </xf>
    <xf numFmtId="0" fontId="4" fillId="3" borderId="0" xfId="0" applyFont="1" applyFill="1"/>
    <xf numFmtId="0" fontId="5" fillId="0" borderId="0" xfId="0" applyFont="1"/>
    <xf numFmtId="0" fontId="4" fillId="3" borderId="0" xfId="0" applyFont="1" applyFill="1" applyAlignment="1">
      <alignment horizontal="center"/>
    </xf>
    <xf numFmtId="9" fontId="4" fillId="3" borderId="0" xfId="1" applyFont="1" applyFill="1" applyBorder="1" applyAlignment="1" applyProtection="1">
      <alignment horizontal="center"/>
    </xf>
    <xf numFmtId="0" fontId="4" fillId="3" borderId="0" xfId="0" applyFont="1" applyFill="1" applyAlignment="1">
      <alignment horizontal="center" wrapText="1"/>
    </xf>
    <xf numFmtId="9" fontId="4" fillId="3" borderId="0" xfId="1" applyFont="1" applyFill="1" applyBorder="1" applyAlignment="1" applyProtection="1">
      <alignment horizontal="center" wrapText="1"/>
    </xf>
    <xf numFmtId="0" fontId="6" fillId="0" borderId="0" xfId="0" applyFont="1"/>
    <xf numFmtId="9" fontId="0" fillId="0" borderId="1" xfId="0" applyNumberFormat="1" applyBorder="1"/>
    <xf numFmtId="0" fontId="0" fillId="0" borderId="5" xfId="0" applyBorder="1"/>
    <xf numFmtId="9" fontId="0" fillId="0" borderId="1" xfId="0" applyNumberFormat="1" applyFont="1" applyBorder="1"/>
    <xf numFmtId="0" fontId="0" fillId="0" borderId="5" xfId="0" applyFont="1" applyBorder="1"/>
    <xf numFmtId="0" fontId="7" fillId="0" borderId="7" xfId="0" applyFont="1" applyBorder="1"/>
    <xf numFmtId="166" fontId="0" fillId="0" borderId="0" xfId="0" applyNumberFormat="1"/>
    <xf numFmtId="0" fontId="2" fillId="4" borderId="0" xfId="0" applyFont="1" applyFill="1" applyAlignment="1">
      <alignment horizontal="center"/>
    </xf>
    <xf numFmtId="0" fontId="6" fillId="0" borderId="0" xfId="0" applyFont="1" applyBorder="1"/>
    <xf numFmtId="0" fontId="0" fillId="0" borderId="0" xfId="0" applyBorder="1"/>
    <xf numFmtId="9" fontId="0" fillId="0" borderId="0" xfId="0" applyNumberFormat="1" applyBorder="1"/>
    <xf numFmtId="0" fontId="0" fillId="0" borderId="0" xfId="0" applyFont="1" applyBorder="1"/>
    <xf numFmtId="9" fontId="0" fillId="0" borderId="0" xfId="0" applyNumberFormat="1" applyFont="1" applyBorder="1"/>
    <xf numFmtId="0" fontId="7" fillId="0" borderId="0" xfId="0" applyFont="1" applyBorder="1"/>
    <xf numFmtId="9" fontId="7" fillId="0" borderId="0" xfId="0" applyNumberFormat="1" applyFont="1" applyBorder="1"/>
    <xf numFmtId="0" fontId="0" fillId="4" borderId="0" xfId="0" applyFill="1" applyBorder="1"/>
    <xf numFmtId="9" fontId="0" fillId="4" borderId="0" xfId="0" applyNumberFormat="1" applyFill="1" applyBorder="1"/>
    <xf numFmtId="0" fontId="0" fillId="0" borderId="6" xfId="0" applyBorder="1"/>
    <xf numFmtId="0" fontId="0" fillId="0" borderId="6" xfId="0" applyFont="1" applyBorder="1"/>
    <xf numFmtId="0" fontId="7" fillId="0" borderId="9" xfId="0" applyFont="1" applyBorder="1"/>
    <xf numFmtId="166" fontId="0" fillId="0" borderId="1" xfId="0" applyNumberFormat="1" applyBorder="1"/>
    <xf numFmtId="166" fontId="0" fillId="0" borderId="8" xfId="0" applyNumberFormat="1" applyBorder="1"/>
    <xf numFmtId="9" fontId="7" fillId="0" borderId="8" xfId="0" applyNumberFormat="1" applyFont="1" applyBorder="1"/>
    <xf numFmtId="0" fontId="6" fillId="5" borderId="2" xfId="0" applyFont="1" applyFill="1" applyBorder="1"/>
    <xf numFmtId="166" fontId="8" fillId="5" borderId="3" xfId="0" applyNumberFormat="1" applyFont="1" applyFill="1" applyBorder="1"/>
    <xf numFmtId="0" fontId="6" fillId="5" borderId="3" xfId="0" applyFont="1" applyFill="1" applyBorder="1"/>
    <xf numFmtId="0" fontId="6" fillId="5" borderId="4" xfId="0" applyFont="1" applyFill="1" applyBorder="1"/>
    <xf numFmtId="0" fontId="4" fillId="3" borderId="0" xfId="0" applyFont="1" applyFill="1" applyAlignment="1">
      <alignment horizontal="center" vertical="center" wrapText="1"/>
    </xf>
    <xf numFmtId="165" fontId="9" fillId="3" borderId="0" xfId="0" applyNumberFormat="1" applyFont="1" applyFill="1" applyAlignment="1">
      <alignment horizontal="center"/>
    </xf>
    <xf numFmtId="0" fontId="4" fillId="3" borderId="0" xfId="0" applyFont="1" applyFill="1" applyAlignment="1">
      <alignment horizontal="center" vertical="top"/>
    </xf>
    <xf numFmtId="0" fontId="4" fillId="3" borderId="0" xfId="0" applyFont="1" applyFill="1" applyAlignment="1">
      <alignment vertical="top" wrapText="1"/>
    </xf>
    <xf numFmtId="0" fontId="9" fillId="3" borderId="0" xfId="0" applyFont="1" applyFill="1" applyAlignment="1">
      <alignment horizontal="right"/>
    </xf>
  </cellXfs>
  <cellStyles count="4">
    <cellStyle name="Lien hypertexte" xfId="2" builtinId="8" hidden="1"/>
    <cellStyle name="Lien hypertexte visité" xfId="3" builtinId="9" hidden="1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9"/>
  <sheetViews>
    <sheetView tabSelected="1" zoomScale="80" zoomScaleNormal="80" zoomScalePageLayoutView="80" workbookViewId="0">
      <selection activeCell="A38" sqref="A38"/>
    </sheetView>
  </sheetViews>
  <sheetFormatPr baseColWidth="10" defaultColWidth="10.83203125" defaultRowHeight="15" x14ac:dyDescent="0.2"/>
  <cols>
    <col min="1" max="1" width="65" style="4" customWidth="1"/>
    <col min="2" max="2" width="8.33203125" style="2" customWidth="1"/>
    <col min="3" max="3" width="12.33203125" style="2" customWidth="1"/>
    <col min="4" max="4" width="17.33203125" style="2" customWidth="1"/>
    <col min="5" max="5" width="14.33203125" style="3" customWidth="1"/>
    <col min="6" max="6" width="8" style="2" customWidth="1"/>
    <col min="7" max="7" width="16.1640625" style="2" customWidth="1"/>
    <col min="8" max="12" width="10.83203125" style="1"/>
    <col min="13" max="13" width="17.83203125" style="1" customWidth="1"/>
    <col min="14" max="1023" width="10.83203125" style="1"/>
  </cols>
  <sheetData>
    <row r="1" spans="1:1024" s="10" customFormat="1" ht="27" x14ac:dyDescent="0.2">
      <c r="A1" s="46" t="s">
        <v>22</v>
      </c>
      <c r="B1" s="14" t="s">
        <v>21</v>
      </c>
      <c r="C1" s="14" t="s">
        <v>20</v>
      </c>
      <c r="D1" s="43" t="s">
        <v>19</v>
      </c>
      <c r="E1" s="15" t="s">
        <v>18</v>
      </c>
      <c r="F1" s="14" t="s">
        <v>17</v>
      </c>
      <c r="G1" s="45" t="s">
        <v>16</v>
      </c>
      <c r="AMJ1" s="11"/>
    </row>
    <row r="2" spans="1:1024" s="10" customFormat="1" x14ac:dyDescent="0.2">
      <c r="A2" s="47" t="s">
        <v>15</v>
      </c>
      <c r="B2" s="47"/>
      <c r="C2" s="47"/>
      <c r="D2" s="47"/>
      <c r="E2" s="13"/>
      <c r="F2" s="12"/>
      <c r="G2" s="44">
        <f>SUM(G3:G60)</f>
        <v>116665</v>
      </c>
      <c r="AMJ2" s="11"/>
    </row>
    <row r="4" spans="1:1024" s="6" customFormat="1" x14ac:dyDescent="0.2">
      <c r="A4" s="8" t="s">
        <v>14</v>
      </c>
      <c r="B4" s="7"/>
      <c r="C4" s="7"/>
      <c r="D4" s="7"/>
      <c r="E4" s="9"/>
      <c r="F4" s="7"/>
      <c r="G4" s="7"/>
      <c r="AMJ4"/>
    </row>
    <row r="5" spans="1:1024" x14ac:dyDescent="0.2">
      <c r="A5" s="4" t="s">
        <v>13</v>
      </c>
      <c r="B5" s="2">
        <v>3</v>
      </c>
      <c r="C5" s="2" t="s">
        <v>6</v>
      </c>
      <c r="D5" s="2">
        <f>VLOOKUP(C5,coutEmploye!$B$1:$C$10,2,0)</f>
        <v>800</v>
      </c>
      <c r="E5" s="3">
        <v>0.3</v>
      </c>
      <c r="F5" s="2">
        <f t="shared" ref="F5:F43" si="0">D5*(1+E5)</f>
        <v>1040</v>
      </c>
      <c r="G5" s="2">
        <f>F5*B5</f>
        <v>3120</v>
      </c>
    </row>
    <row r="6" spans="1:1024" x14ac:dyDescent="0.2">
      <c r="A6" s="4" t="s">
        <v>12</v>
      </c>
      <c r="B6" s="2">
        <v>65</v>
      </c>
      <c r="C6" s="2" t="s">
        <v>6</v>
      </c>
      <c r="D6" s="2">
        <f>VLOOKUP(C6,coutEmploye!$B$1:$C$10,2,0)</f>
        <v>800</v>
      </c>
      <c r="E6" s="3">
        <v>0.3</v>
      </c>
      <c r="F6" s="2">
        <f t="shared" si="0"/>
        <v>1040</v>
      </c>
      <c r="G6" s="2">
        <f t="shared" ref="G6:G22" si="1">F6*B6</f>
        <v>67600</v>
      </c>
    </row>
    <row r="9" spans="1:1024" s="6" customFormat="1" x14ac:dyDescent="0.2">
      <c r="A9" s="8" t="s">
        <v>11</v>
      </c>
      <c r="B9" s="7"/>
      <c r="C9" s="7"/>
      <c r="D9" s="23"/>
      <c r="E9" s="9"/>
      <c r="F9" s="23"/>
      <c r="G9" s="23"/>
      <c r="AMJ9"/>
    </row>
    <row r="10" spans="1:1024" x14ac:dyDescent="0.2">
      <c r="A10" s="4" t="s">
        <v>42</v>
      </c>
      <c r="B10" s="2">
        <v>0.5</v>
      </c>
      <c r="C10" s="2" t="s">
        <v>10</v>
      </c>
      <c r="D10" s="2">
        <f>VLOOKUP(C10,coutEmploye!$B$1:$C$10,2,0)</f>
        <v>250</v>
      </c>
      <c r="E10" s="3">
        <v>0.1</v>
      </c>
      <c r="F10" s="2">
        <f>D10*(1+E10)</f>
        <v>275</v>
      </c>
      <c r="G10" s="2">
        <f t="shared" si="1"/>
        <v>137.5</v>
      </c>
    </row>
    <row r="11" spans="1:1024" x14ac:dyDescent="0.2">
      <c r="A11" s="4" t="s">
        <v>61</v>
      </c>
      <c r="B11" s="2">
        <v>0.5</v>
      </c>
      <c r="C11" s="2" t="s">
        <v>10</v>
      </c>
      <c r="D11" s="2">
        <f>VLOOKUP(C11,coutEmploye!$B$1:$C$10,2,0)</f>
        <v>250</v>
      </c>
      <c r="E11" s="3">
        <v>0.1</v>
      </c>
      <c r="F11" s="2">
        <f>D11*(1+E11)</f>
        <v>275</v>
      </c>
      <c r="G11" s="2">
        <f t="shared" si="1"/>
        <v>137.5</v>
      </c>
      <c r="K11" s="24"/>
      <c r="L11" s="24"/>
      <c r="M11" s="24"/>
    </row>
    <row r="12" spans="1:1024" x14ac:dyDescent="0.2">
      <c r="A12" s="4" t="s">
        <v>49</v>
      </c>
      <c r="B12" s="2">
        <v>0.5</v>
      </c>
      <c r="C12" s="2" t="s">
        <v>10</v>
      </c>
      <c r="D12" s="2">
        <f>VLOOKUP(C12,coutEmploye!$B$1:$C$10,2,0)</f>
        <v>250</v>
      </c>
      <c r="E12" s="3">
        <v>0.1</v>
      </c>
      <c r="F12" s="2">
        <f t="shared" si="0"/>
        <v>275</v>
      </c>
      <c r="G12" s="2">
        <f t="shared" si="1"/>
        <v>137.5</v>
      </c>
    </row>
    <row r="13" spans="1:1024" x14ac:dyDescent="0.2">
      <c r="A13" s="4" t="s">
        <v>48</v>
      </c>
      <c r="B13" s="2">
        <v>0.5</v>
      </c>
      <c r="C13" s="2" t="s">
        <v>10</v>
      </c>
      <c r="D13" s="2">
        <f>VLOOKUP(C13,coutEmploye!$B$1:$C$10,2,0)</f>
        <v>250</v>
      </c>
      <c r="E13" s="3">
        <v>0.1</v>
      </c>
      <c r="F13" s="2">
        <f>D13*(1+E13)</f>
        <v>275</v>
      </c>
      <c r="G13" s="2">
        <f>F13*B13</f>
        <v>137.5</v>
      </c>
    </row>
    <row r="14" spans="1:1024" x14ac:dyDescent="0.2">
      <c r="A14" s="4" t="s">
        <v>62</v>
      </c>
      <c r="B14" s="2">
        <v>0.5</v>
      </c>
      <c r="C14" s="2" t="s">
        <v>10</v>
      </c>
      <c r="D14" s="2">
        <f>VLOOKUP(C14,coutEmploye!$B$1:$C$10,2,0)</f>
        <v>250</v>
      </c>
      <c r="E14" s="3">
        <v>0.1</v>
      </c>
      <c r="F14" s="2">
        <f t="shared" si="0"/>
        <v>275</v>
      </c>
      <c r="G14" s="2">
        <f t="shared" si="1"/>
        <v>137.5</v>
      </c>
    </row>
    <row r="15" spans="1:1024" x14ac:dyDescent="0.2">
      <c r="A15" s="4" t="s">
        <v>63</v>
      </c>
      <c r="B15" s="2">
        <v>0.5</v>
      </c>
      <c r="C15" s="2" t="s">
        <v>10</v>
      </c>
      <c r="D15" s="2">
        <f>VLOOKUP(C15,coutEmploye!$B$1:$C$10,2,0)</f>
        <v>250</v>
      </c>
      <c r="E15" s="3">
        <v>0.1</v>
      </c>
      <c r="F15" s="2">
        <f>D15*(1+E15)</f>
        <v>275</v>
      </c>
      <c r="G15" s="2">
        <f>F15*B15</f>
        <v>137.5</v>
      </c>
    </row>
    <row r="16" spans="1:1024" ht="18.75" customHeight="1" x14ac:dyDescent="0.2">
      <c r="A16" s="4" t="s">
        <v>65</v>
      </c>
      <c r="B16" s="2">
        <v>0.25</v>
      </c>
      <c r="C16" s="2" t="s">
        <v>24</v>
      </c>
      <c r="D16" s="2">
        <f>VLOOKUP(C16,coutEmploye!$B$1:$C$10,2,0)</f>
        <v>800</v>
      </c>
      <c r="E16" s="3">
        <v>0.3</v>
      </c>
      <c r="F16" s="2">
        <f>D16*(1+E16)</f>
        <v>1040</v>
      </c>
      <c r="G16" s="2">
        <f>F16*B16</f>
        <v>260</v>
      </c>
    </row>
    <row r="17" spans="1:1024" s="6" customFormat="1" x14ac:dyDescent="0.2">
      <c r="A17" s="8" t="s">
        <v>47</v>
      </c>
      <c r="B17" s="7"/>
      <c r="C17" s="7"/>
      <c r="D17" s="23"/>
      <c r="E17" s="7"/>
      <c r="F17" s="23"/>
      <c r="G17" s="23"/>
      <c r="K17" s="31"/>
      <c r="L17" s="31"/>
      <c r="M17" s="32"/>
      <c r="AMJ17"/>
    </row>
    <row r="18" spans="1:1024" x14ac:dyDescent="0.2">
      <c r="A18" s="4" t="s">
        <v>50</v>
      </c>
      <c r="B18" s="2">
        <v>0.5</v>
      </c>
      <c r="C18" s="2" t="s">
        <v>6</v>
      </c>
      <c r="D18" s="2">
        <f>VLOOKUP(C18,coutEmploye!$B$1:$C$10,2,0)</f>
        <v>800</v>
      </c>
      <c r="E18" s="3">
        <v>0.3</v>
      </c>
      <c r="F18" s="2">
        <f t="shared" si="0"/>
        <v>1040</v>
      </c>
      <c r="G18" s="2">
        <f t="shared" si="1"/>
        <v>520</v>
      </c>
      <c r="K18" s="25"/>
      <c r="L18" s="25"/>
      <c r="M18" s="26"/>
    </row>
    <row r="19" spans="1:1024" x14ac:dyDescent="0.2">
      <c r="A19" s="4" t="s">
        <v>59</v>
      </c>
      <c r="B19" s="2">
        <v>1.5</v>
      </c>
      <c r="C19" s="2" t="s">
        <v>1</v>
      </c>
      <c r="D19" s="2">
        <f>VLOOKUP(C19,coutEmploye!$B$1:$C$10,2,0)</f>
        <v>400</v>
      </c>
      <c r="E19" s="3">
        <v>0.2</v>
      </c>
      <c r="F19" s="2">
        <f t="shared" si="0"/>
        <v>480</v>
      </c>
      <c r="G19" s="2">
        <f t="shared" si="1"/>
        <v>720</v>
      </c>
      <c r="K19" s="25"/>
      <c r="L19" s="25"/>
      <c r="M19" s="26"/>
    </row>
    <row r="20" spans="1:1024" ht="20.25" customHeight="1" x14ac:dyDescent="0.2">
      <c r="A20" s="4" t="s">
        <v>25</v>
      </c>
      <c r="B20" s="2">
        <v>0.5</v>
      </c>
      <c r="C20" s="2" t="s">
        <v>1</v>
      </c>
      <c r="D20" s="2">
        <f>VLOOKUP(C20,coutEmploye!$B$1:$C$10,2,0)</f>
        <v>400</v>
      </c>
      <c r="E20" s="3">
        <v>0.2</v>
      </c>
      <c r="F20" s="2">
        <f t="shared" si="0"/>
        <v>480</v>
      </c>
      <c r="G20" s="2">
        <f t="shared" si="1"/>
        <v>240</v>
      </c>
      <c r="K20" s="25"/>
      <c r="L20" s="25"/>
      <c r="M20" s="26"/>
    </row>
    <row r="21" spans="1:1024" ht="30" customHeight="1" x14ac:dyDescent="0.2">
      <c r="A21" s="4" t="s">
        <v>23</v>
      </c>
      <c r="B21" s="2">
        <v>0.5</v>
      </c>
      <c r="C21" s="2" t="s">
        <v>1</v>
      </c>
      <c r="D21" s="2">
        <f>VLOOKUP(C21,coutEmploye!$B$1:$C$10,2,0)</f>
        <v>400</v>
      </c>
      <c r="E21" s="3">
        <v>0.2</v>
      </c>
      <c r="F21" s="2">
        <f t="shared" si="0"/>
        <v>480</v>
      </c>
      <c r="G21" s="2">
        <f t="shared" si="1"/>
        <v>240</v>
      </c>
      <c r="K21" s="25"/>
      <c r="L21" s="25"/>
      <c r="M21" s="26"/>
    </row>
    <row r="22" spans="1:1024" ht="18" customHeight="1" x14ac:dyDescent="0.2">
      <c r="A22" s="4" t="s">
        <v>60</v>
      </c>
      <c r="B22" s="2">
        <v>0.5</v>
      </c>
      <c r="C22" s="2" t="s">
        <v>1</v>
      </c>
      <c r="D22" s="2">
        <f>VLOOKUP(C22,coutEmploye!$B$1:$C$10,2,0)</f>
        <v>400</v>
      </c>
      <c r="F22" s="2">
        <f t="shared" si="0"/>
        <v>400</v>
      </c>
      <c r="G22" s="2">
        <f t="shared" si="1"/>
        <v>200</v>
      </c>
      <c r="K22" s="25"/>
      <c r="L22" s="25"/>
      <c r="M22" s="26"/>
    </row>
    <row r="23" spans="1:1024" s="6" customFormat="1" x14ac:dyDescent="0.2">
      <c r="A23" s="8" t="s">
        <v>3</v>
      </c>
      <c r="B23" s="7"/>
      <c r="C23" s="7"/>
      <c r="D23" s="23"/>
      <c r="E23" s="7"/>
      <c r="F23" s="23"/>
      <c r="G23" s="23"/>
      <c r="AMJ23"/>
    </row>
    <row r="24" spans="1:1024" x14ac:dyDescent="0.2">
      <c r="A24" s="4" t="s">
        <v>2</v>
      </c>
      <c r="B24" s="2">
        <v>2</v>
      </c>
      <c r="C24" s="2" t="s">
        <v>1</v>
      </c>
      <c r="D24" s="2">
        <f>VLOOKUP(C24,coutEmploye!$B$1:$C$10,2,0)</f>
        <v>400</v>
      </c>
      <c r="E24" s="3">
        <v>0.2</v>
      </c>
      <c r="F24" s="2">
        <f>D24*(1+E24)</f>
        <v>480</v>
      </c>
      <c r="G24" s="2">
        <f>F24*B24</f>
        <v>960</v>
      </c>
    </row>
    <row r="25" spans="1:1024" x14ac:dyDescent="0.2">
      <c r="A25" s="4" t="s">
        <v>55</v>
      </c>
      <c r="B25" s="2">
        <v>4</v>
      </c>
      <c r="C25" s="2" t="s">
        <v>29</v>
      </c>
      <c r="D25" s="2">
        <f>VLOOKUP(C25,coutEmploye!$B$1:$C$10,2,0)</f>
        <v>900</v>
      </c>
      <c r="E25" s="3">
        <v>0.2</v>
      </c>
      <c r="F25" s="2">
        <f>D25*(1+E25)</f>
        <v>1080</v>
      </c>
      <c r="G25" s="2">
        <f>F25*B25</f>
        <v>4320</v>
      </c>
    </row>
    <row r="26" spans="1:1024" x14ac:dyDescent="0.2">
      <c r="A26" s="4" t="s">
        <v>56</v>
      </c>
      <c r="B26" s="2">
        <v>2</v>
      </c>
      <c r="C26" s="2" t="s">
        <v>46</v>
      </c>
      <c r="D26" s="2">
        <f>VLOOKUP(C26,coutEmploye!$B$1:$C$10,2,0)</f>
        <v>800</v>
      </c>
      <c r="E26" s="3">
        <v>0.1</v>
      </c>
      <c r="F26" s="2">
        <f>D26*(1+E26)</f>
        <v>880.00000000000011</v>
      </c>
      <c r="G26" s="2">
        <f>F26*B26</f>
        <v>1760.0000000000002</v>
      </c>
    </row>
    <row r="27" spans="1:1024" ht="18" customHeight="1" x14ac:dyDescent="0.2">
      <c r="A27" s="4" t="s">
        <v>28</v>
      </c>
      <c r="B27" s="2">
        <v>5</v>
      </c>
      <c r="C27" s="2" t="s">
        <v>26</v>
      </c>
      <c r="D27" s="2">
        <f>VLOOKUP(C27,coutEmploye!$B$1:$C$10,2,0)</f>
        <v>600</v>
      </c>
      <c r="E27" s="3">
        <v>0.3</v>
      </c>
      <c r="F27" s="2">
        <f>D27*(1+E27)</f>
        <v>780</v>
      </c>
      <c r="G27" s="2">
        <f>F27*B27</f>
        <v>3900</v>
      </c>
    </row>
    <row r="28" spans="1:1024" x14ac:dyDescent="0.2">
      <c r="A28" s="4" t="s">
        <v>52</v>
      </c>
      <c r="B28" s="2">
        <v>3</v>
      </c>
      <c r="C28" s="2" t="s">
        <v>26</v>
      </c>
      <c r="D28" s="2">
        <f>VLOOKUP(C28,coutEmploye!$B$1:$C$10,2,0)</f>
        <v>600</v>
      </c>
      <c r="E28" s="3">
        <v>0.3</v>
      </c>
      <c r="F28" s="2">
        <f>D28*(1+E28)</f>
        <v>780</v>
      </c>
      <c r="G28" s="2">
        <f>F28*B28</f>
        <v>2340</v>
      </c>
    </row>
    <row r="30" spans="1:1024" s="6" customFormat="1" x14ac:dyDescent="0.2">
      <c r="A30" s="8" t="s">
        <v>64</v>
      </c>
      <c r="B30" s="7"/>
      <c r="C30" s="7"/>
      <c r="D30" s="23"/>
      <c r="E30" s="7"/>
      <c r="F30" s="23"/>
      <c r="G30" s="23"/>
      <c r="AMJ30"/>
    </row>
    <row r="33" spans="1:1024" s="6" customFormat="1" x14ac:dyDescent="0.2">
      <c r="A33" s="8" t="s">
        <v>33</v>
      </c>
      <c r="B33" s="7"/>
      <c r="C33" s="7"/>
      <c r="D33" s="23"/>
      <c r="E33" s="7"/>
      <c r="F33" s="23"/>
      <c r="G33" s="23"/>
      <c r="AMJ33"/>
    </row>
    <row r="34" spans="1:1024" x14ac:dyDescent="0.2">
      <c r="A34" s="4" t="s">
        <v>37</v>
      </c>
      <c r="B34" s="2">
        <v>3</v>
      </c>
      <c r="C34" s="2" t="s">
        <v>39</v>
      </c>
      <c r="D34" s="2">
        <f>VLOOKUP(C34,coutEmploye!$B$1:$C$10,2,0)</f>
        <v>700</v>
      </c>
      <c r="E34" s="3">
        <v>0.2</v>
      </c>
      <c r="F34" s="2">
        <f>D34*(1+E34)</f>
        <v>840</v>
      </c>
      <c r="G34" s="2">
        <f>F34*B34</f>
        <v>2520</v>
      </c>
    </row>
    <row r="35" spans="1:1024" x14ac:dyDescent="0.2">
      <c r="A35" s="4" t="s">
        <v>38</v>
      </c>
      <c r="B35" s="2">
        <v>2</v>
      </c>
      <c r="C35" s="2" t="s">
        <v>39</v>
      </c>
      <c r="D35" s="2">
        <f>VLOOKUP(C35,coutEmploye!$B$1:$C$10,2,0)</f>
        <v>700</v>
      </c>
      <c r="E35" s="3">
        <v>0.2</v>
      </c>
      <c r="F35" s="2">
        <f>D35*(1+E35)</f>
        <v>840</v>
      </c>
      <c r="G35" s="2">
        <f>F35*B35</f>
        <v>1680</v>
      </c>
    </row>
    <row r="36" spans="1:1024" x14ac:dyDescent="0.2">
      <c r="A36" s="4" t="s">
        <v>36</v>
      </c>
      <c r="B36" s="2">
        <v>0.5</v>
      </c>
      <c r="C36" s="2" t="s">
        <v>39</v>
      </c>
      <c r="D36" s="2">
        <f>VLOOKUP(C36,coutEmploye!$B$1:$C$10,2,0)</f>
        <v>700</v>
      </c>
      <c r="E36" s="3">
        <v>0.2</v>
      </c>
      <c r="F36" s="2">
        <f>D36*(1+E36)</f>
        <v>840</v>
      </c>
      <c r="G36" s="2">
        <f>F36*B36</f>
        <v>420</v>
      </c>
    </row>
    <row r="38" spans="1:1024" s="6" customFormat="1" x14ac:dyDescent="0.2">
      <c r="A38" s="8" t="s">
        <v>30</v>
      </c>
      <c r="B38" s="7"/>
      <c r="C38" s="7"/>
      <c r="D38" s="23"/>
      <c r="E38" s="7"/>
      <c r="F38" s="23"/>
      <c r="G38" s="23"/>
      <c r="AMJ38"/>
    </row>
    <row r="39" spans="1:1024" x14ac:dyDescent="0.2">
      <c r="A39" s="4" t="s">
        <v>34</v>
      </c>
      <c r="B39" s="2">
        <v>5</v>
      </c>
      <c r="C39" s="2" t="s">
        <v>27</v>
      </c>
      <c r="D39" s="2">
        <f>VLOOKUP(C39,coutEmploye!$B$1:$C$10,2,0)</f>
        <v>800</v>
      </c>
      <c r="E39" s="3">
        <v>0.2</v>
      </c>
      <c r="F39" s="2">
        <f t="shared" si="0"/>
        <v>960</v>
      </c>
      <c r="G39" s="2">
        <f t="shared" ref="G39:G43" si="2">F39*B39</f>
        <v>4800</v>
      </c>
    </row>
    <row r="40" spans="1:1024" x14ac:dyDescent="0.2">
      <c r="A40" s="4" t="s">
        <v>31</v>
      </c>
      <c r="B40" s="2">
        <v>2</v>
      </c>
      <c r="C40" s="2" t="s">
        <v>27</v>
      </c>
      <c r="D40" s="2">
        <f>VLOOKUP(C40,coutEmploye!$B$1:$C$10,2,0)</f>
        <v>800</v>
      </c>
      <c r="E40" s="3">
        <v>0.2</v>
      </c>
      <c r="F40" s="2">
        <f t="shared" si="0"/>
        <v>960</v>
      </c>
      <c r="G40" s="2">
        <f t="shared" si="2"/>
        <v>1920</v>
      </c>
    </row>
    <row r="41" spans="1:1024" x14ac:dyDescent="0.2">
      <c r="A41" s="4" t="s">
        <v>32</v>
      </c>
      <c r="B41" s="2">
        <v>2</v>
      </c>
      <c r="C41" s="2" t="s">
        <v>27</v>
      </c>
      <c r="D41" s="2">
        <f>VLOOKUP(C41,coutEmploye!$B$1:$C$10,2,0)</f>
        <v>800</v>
      </c>
      <c r="E41" s="3">
        <v>0.2</v>
      </c>
      <c r="F41" s="2">
        <f t="shared" si="0"/>
        <v>960</v>
      </c>
      <c r="G41" s="2">
        <f t="shared" si="2"/>
        <v>1920</v>
      </c>
    </row>
    <row r="42" spans="1:1024" x14ac:dyDescent="0.2">
      <c r="A42" s="4" t="s">
        <v>35</v>
      </c>
      <c r="B42" s="2">
        <v>3</v>
      </c>
      <c r="C42" s="2" t="s">
        <v>29</v>
      </c>
      <c r="D42" s="2">
        <f>VLOOKUP(C42,coutEmploye!$B$1:$C$10,2,0)</f>
        <v>900</v>
      </c>
      <c r="E42" s="3">
        <v>0.2</v>
      </c>
      <c r="F42" s="2">
        <f t="shared" si="0"/>
        <v>1080</v>
      </c>
      <c r="G42" s="2">
        <f t="shared" si="2"/>
        <v>3240</v>
      </c>
    </row>
    <row r="43" spans="1:1024" x14ac:dyDescent="0.2">
      <c r="A43" s="4" t="s">
        <v>40</v>
      </c>
      <c r="B43" s="2">
        <v>2</v>
      </c>
      <c r="C43" s="2" t="s">
        <v>26</v>
      </c>
      <c r="D43" s="2">
        <f>VLOOKUP(C43,coutEmploye!$B$1:$C$10,2,0)</f>
        <v>600</v>
      </c>
      <c r="E43" s="3">
        <v>0.3</v>
      </c>
      <c r="F43" s="2">
        <f t="shared" si="0"/>
        <v>780</v>
      </c>
      <c r="G43" s="2">
        <f t="shared" si="2"/>
        <v>1560</v>
      </c>
    </row>
    <row r="45" spans="1:1024" s="6" customFormat="1" x14ac:dyDescent="0.2">
      <c r="A45" s="8" t="s">
        <v>41</v>
      </c>
      <c r="B45" s="7"/>
      <c r="C45" s="7"/>
      <c r="D45" s="23"/>
      <c r="E45" s="7"/>
      <c r="F45" s="23"/>
      <c r="G45" s="23"/>
      <c r="AMJ45"/>
    </row>
    <row r="46" spans="1:1024" x14ac:dyDescent="0.2">
      <c r="A46" s="4" t="s">
        <v>9</v>
      </c>
      <c r="B46" s="2">
        <v>1</v>
      </c>
      <c r="C46" s="2" t="s">
        <v>1</v>
      </c>
      <c r="D46" s="2">
        <f>VLOOKUP(C46,coutEmploye!$B$1:$C$10,2,0)</f>
        <v>400</v>
      </c>
      <c r="E46" s="3">
        <v>0.4</v>
      </c>
      <c r="F46" s="2">
        <f>D46*(1+E46)</f>
        <v>560</v>
      </c>
      <c r="G46" s="2">
        <f>F46*B46</f>
        <v>560</v>
      </c>
    </row>
    <row r="47" spans="1:1024" x14ac:dyDescent="0.2">
      <c r="A47" s="4" t="s">
        <v>8</v>
      </c>
      <c r="B47" s="2">
        <v>3</v>
      </c>
      <c r="C47" s="2" t="s">
        <v>6</v>
      </c>
      <c r="D47" s="2">
        <f>VLOOKUP(C47,coutEmploye!$B$1:$C$10,2,0)</f>
        <v>800</v>
      </c>
      <c r="E47" s="3">
        <v>0.5</v>
      </c>
      <c r="F47" s="2">
        <f>D47*(1+E47)</f>
        <v>1200</v>
      </c>
      <c r="G47" s="2">
        <f>F47*B47</f>
        <v>3600</v>
      </c>
    </row>
    <row r="48" spans="1:1024" x14ac:dyDescent="0.2">
      <c r="A48" s="4" t="s">
        <v>7</v>
      </c>
      <c r="B48" s="2">
        <v>1</v>
      </c>
      <c r="C48" s="2" t="s">
        <v>6</v>
      </c>
      <c r="D48" s="2">
        <f>VLOOKUP(C48,coutEmploye!$B$1:$C$10,2,0)</f>
        <v>800</v>
      </c>
      <c r="E48" s="3">
        <v>0.5</v>
      </c>
      <c r="F48" s="2">
        <f>D48*(1+E48)</f>
        <v>1200</v>
      </c>
      <c r="G48" s="2">
        <f>F48*B48</f>
        <v>1200</v>
      </c>
    </row>
    <row r="50" spans="1:1024" s="6" customFormat="1" x14ac:dyDescent="0.2">
      <c r="A50" s="8" t="s">
        <v>5</v>
      </c>
      <c r="B50" s="7"/>
      <c r="C50" s="7"/>
      <c r="D50" s="23"/>
      <c r="E50" s="7"/>
      <c r="F50" s="23"/>
      <c r="G50" s="23"/>
      <c r="K50" s="31"/>
      <c r="L50" s="31"/>
      <c r="M50" s="32"/>
      <c r="AMJ50"/>
    </row>
    <row r="51" spans="1:1024" x14ac:dyDescent="0.2">
      <c r="A51" s="4" t="s">
        <v>54</v>
      </c>
      <c r="B51" s="2">
        <v>2</v>
      </c>
      <c r="C51" s="2" t="s">
        <v>1</v>
      </c>
      <c r="D51" s="2">
        <f>VLOOKUP(C51,coutEmploye!$B$1:$C$10,2,0)</f>
        <v>400</v>
      </c>
      <c r="E51" s="3">
        <v>0.2</v>
      </c>
      <c r="F51" s="2">
        <f>D51*(1+E51)</f>
        <v>480</v>
      </c>
      <c r="G51" s="2">
        <f>F51*B51</f>
        <v>960</v>
      </c>
      <c r="K51" s="27"/>
      <c r="L51" s="27"/>
      <c r="M51" s="28"/>
    </row>
    <row r="52" spans="1:1024" x14ac:dyDescent="0.2">
      <c r="A52" s="4" t="s">
        <v>53</v>
      </c>
      <c r="B52" s="2">
        <v>1</v>
      </c>
      <c r="C52" s="2" t="s">
        <v>1</v>
      </c>
      <c r="D52" s="2">
        <f>VLOOKUP(C52,coutEmploye!$B$1:$C$10,2,0)</f>
        <v>400</v>
      </c>
      <c r="E52" s="3">
        <v>0.2</v>
      </c>
      <c r="F52" s="2">
        <f>D52*(1+E52)</f>
        <v>480</v>
      </c>
      <c r="G52" s="2">
        <f>F52*B52</f>
        <v>480</v>
      </c>
      <c r="K52" s="29"/>
      <c r="L52" s="29"/>
      <c r="M52" s="30"/>
    </row>
    <row r="53" spans="1:1024" x14ac:dyDescent="0.2">
      <c r="A53" s="4" t="s">
        <v>4</v>
      </c>
      <c r="B53" s="2">
        <v>10</v>
      </c>
      <c r="C53" s="2" t="s">
        <v>1</v>
      </c>
      <c r="D53" s="2">
        <f>VLOOKUP(C53,coutEmploye!$B$1:$C$10,2,0)</f>
        <v>400</v>
      </c>
      <c r="E53" s="3">
        <v>0.2</v>
      </c>
      <c r="F53" s="2">
        <f>D53*(1+E53)</f>
        <v>480</v>
      </c>
      <c r="G53" s="2">
        <f>F53*B53</f>
        <v>4800</v>
      </c>
    </row>
    <row r="54" spans="1:1024" x14ac:dyDescent="0.2">
      <c r="E54" s="2"/>
    </row>
    <row r="55" spans="1:1024" x14ac:dyDescent="0.2">
      <c r="E55" s="2"/>
    </row>
    <row r="56" spans="1:1024" s="6" customFormat="1" x14ac:dyDescent="0.2">
      <c r="A56" s="8"/>
      <c r="B56" s="7"/>
      <c r="C56" s="7"/>
      <c r="D56" s="23"/>
      <c r="E56" s="7"/>
      <c r="F56" s="7"/>
      <c r="G56" s="7"/>
      <c r="AMJ56"/>
    </row>
    <row r="57" spans="1:1024" x14ac:dyDescent="0.2">
      <c r="E57" s="5"/>
    </row>
    <row r="58" spans="1:1024" x14ac:dyDescent="0.2">
      <c r="E58" s="5"/>
    </row>
    <row r="59" spans="1:1024" x14ac:dyDescent="0.2">
      <c r="E59" s="5"/>
    </row>
  </sheetData>
  <mergeCells count="1">
    <mergeCell ref="A2:D2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zoomScaleNormal="80" zoomScaleSheetLayoutView="100" zoomScalePageLayoutView="80" workbookViewId="0">
      <selection activeCell="B2" sqref="B2"/>
    </sheetView>
  </sheetViews>
  <sheetFormatPr baseColWidth="10" defaultColWidth="10.33203125" defaultRowHeight="15" x14ac:dyDescent="0.2"/>
  <cols>
    <col min="3" max="3" width="13.5" customWidth="1"/>
    <col min="4" max="4" width="18.33203125" customWidth="1"/>
    <col min="5" max="5" width="12.5" style="22" customWidth="1"/>
  </cols>
  <sheetData>
    <row r="1" spans="2:5" s="16" customFormat="1" x14ac:dyDescent="0.2">
      <c r="B1" s="39" t="s">
        <v>43</v>
      </c>
      <c r="C1" s="42" t="s">
        <v>44</v>
      </c>
      <c r="D1" s="41" t="s">
        <v>45</v>
      </c>
      <c r="E1" s="40" t="s">
        <v>51</v>
      </c>
    </row>
    <row r="2" spans="2:5" x14ac:dyDescent="0.2">
      <c r="B2" s="18" t="s">
        <v>6</v>
      </c>
      <c r="C2" s="33">
        <v>800</v>
      </c>
      <c r="D2" s="17">
        <v>0.3</v>
      </c>
      <c r="E2" s="36">
        <f t="shared" ref="E2:E10" si="0">C2/7</f>
        <v>114.28571428571429</v>
      </c>
    </row>
    <row r="3" spans="2:5" x14ac:dyDescent="0.2">
      <c r="B3" s="18" t="s">
        <v>0</v>
      </c>
      <c r="C3" s="33">
        <v>700</v>
      </c>
      <c r="D3" s="17">
        <v>0.2</v>
      </c>
      <c r="E3" s="36">
        <f t="shared" si="0"/>
        <v>100</v>
      </c>
    </row>
    <row r="4" spans="2:5" x14ac:dyDescent="0.2">
      <c r="B4" s="18" t="s">
        <v>1</v>
      </c>
      <c r="C4" s="33">
        <v>400</v>
      </c>
      <c r="D4" s="17">
        <v>0.2</v>
      </c>
      <c r="E4" s="36">
        <f t="shared" si="0"/>
        <v>57.142857142857146</v>
      </c>
    </row>
    <row r="5" spans="2:5" x14ac:dyDescent="0.2">
      <c r="B5" s="18" t="s">
        <v>10</v>
      </c>
      <c r="C5" s="33">
        <v>250</v>
      </c>
      <c r="D5" s="17">
        <v>0.1</v>
      </c>
      <c r="E5" s="36">
        <f t="shared" si="0"/>
        <v>35.714285714285715</v>
      </c>
    </row>
    <row r="6" spans="2:5" x14ac:dyDescent="0.2">
      <c r="B6" s="18" t="s">
        <v>26</v>
      </c>
      <c r="C6" s="33">
        <v>600</v>
      </c>
      <c r="D6" s="17">
        <v>0.3</v>
      </c>
      <c r="E6" s="36">
        <f t="shared" si="0"/>
        <v>85.714285714285708</v>
      </c>
    </row>
    <row r="7" spans="2:5" x14ac:dyDescent="0.2">
      <c r="B7" s="18" t="s">
        <v>27</v>
      </c>
      <c r="C7" s="33">
        <v>800</v>
      </c>
      <c r="D7" s="17">
        <v>0.2</v>
      </c>
      <c r="E7" s="36">
        <f t="shared" si="0"/>
        <v>114.28571428571429</v>
      </c>
    </row>
    <row r="8" spans="2:5" x14ac:dyDescent="0.2">
      <c r="B8" s="18" t="s">
        <v>29</v>
      </c>
      <c r="C8" s="33">
        <v>900</v>
      </c>
      <c r="D8" s="17">
        <v>0.2</v>
      </c>
      <c r="E8" s="36">
        <f t="shared" si="0"/>
        <v>128.57142857142858</v>
      </c>
    </row>
    <row r="9" spans="2:5" x14ac:dyDescent="0.2">
      <c r="B9" s="20" t="s">
        <v>46</v>
      </c>
      <c r="C9" s="34">
        <v>800</v>
      </c>
      <c r="D9" s="19">
        <v>0.1</v>
      </c>
      <c r="E9" s="36">
        <f t="shared" si="0"/>
        <v>114.28571428571429</v>
      </c>
    </row>
    <row r="10" spans="2:5" ht="16" thickBot="1" x14ac:dyDescent="0.25">
      <c r="B10" s="21" t="s">
        <v>39</v>
      </c>
      <c r="C10" s="35">
        <v>700</v>
      </c>
      <c r="D10" s="38">
        <v>0.2</v>
      </c>
      <c r="E10" s="37">
        <f t="shared" si="0"/>
        <v>100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3" sqref="B3"/>
    </sheetView>
  </sheetViews>
  <sheetFormatPr baseColWidth="10" defaultColWidth="10.6640625" defaultRowHeight="15" x14ac:dyDescent="0.2"/>
  <sheetData>
    <row r="1" spans="1:1" x14ac:dyDescent="0.2">
      <c r="A1" t="s">
        <v>57</v>
      </c>
    </row>
    <row r="3" spans="1:1" x14ac:dyDescent="0.2">
      <c r="A3" t="s">
        <v>58</v>
      </c>
    </row>
  </sheetData>
  <phoneticPr fontId="1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tieme</vt:lpstr>
      <vt:lpstr>coutEmploye</vt:lpstr>
      <vt:lpstr>coutStructurel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g2rform</dc:creator>
  <cp:lastModifiedBy>Utilisateur de Microsoft Office</cp:lastModifiedBy>
  <cp:lastPrinted>2020-03-19T17:05:10Z</cp:lastPrinted>
  <dcterms:created xsi:type="dcterms:W3CDTF">2020-03-11T11:22:09Z</dcterms:created>
  <dcterms:modified xsi:type="dcterms:W3CDTF">2020-03-19T19:32:06Z</dcterms:modified>
</cp:coreProperties>
</file>