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pivotTables/pivotTable2.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Computer\Data Analyst\"/>
    </mc:Choice>
  </mc:AlternateContent>
  <xr:revisionPtr revIDLastSave="0" documentId="13_ncr:1_{CA2E099C-BE67-4968-86AF-EE478E6AEBBC}" xr6:coauthVersionLast="47" xr6:coauthVersionMax="47" xr10:uidLastSave="{00000000-0000-0000-0000-000000000000}"/>
  <bookViews>
    <workbookView xWindow="-108" yWindow="492" windowWidth="23256" windowHeight="12576" firstSheet="16" activeTab="21" xr2:uid="{31E2152F-ABD5-4444-B68E-469DDDB6C5BD}"/>
  </bookViews>
  <sheets>
    <sheet name="Sheet1" sheetId="1" r:id="rId1"/>
    <sheet name="IF Function" sheetId="2" r:id="rId2"/>
    <sheet name="Database Functions" sheetId="3" r:id="rId3"/>
    <sheet name="Chart-1" sheetId="4" r:id="rId4"/>
    <sheet name="Chart -2" sheetId="5" r:id="rId5"/>
    <sheet name="Sheet3" sheetId="8" r:id="rId6"/>
    <sheet name="Data" sheetId="6" r:id="rId7"/>
    <sheet name="Power Pivot" sheetId="9" r:id="rId8"/>
    <sheet name="Data Mining" sheetId="10" r:id="rId9"/>
    <sheet name="IF " sheetId="11" r:id="rId10"/>
    <sheet name="Database Fx" sheetId="12" r:id="rId11"/>
    <sheet name="XLOKKUP" sheetId="13" r:id="rId12"/>
    <sheet name="Joining List" sheetId="14" r:id="rId13"/>
    <sheet name="Advance Pivot Table" sheetId="15" r:id="rId14"/>
    <sheet name="Text Functions" sheetId="16" r:id="rId15"/>
    <sheet name="Array Formulas" sheetId="17" r:id="rId16"/>
    <sheet name="LOOKUP" sheetId="18" r:id="rId17"/>
    <sheet name="Conditional Formatting" sheetId="19" r:id="rId18"/>
    <sheet name="Combo" sheetId="21" r:id="rId19"/>
    <sheet name="Macro Cleanup-1" sheetId="23" r:id="rId20"/>
    <sheet name="Macro Cleanup-2" sheetId="22" r:id="rId21"/>
    <sheet name="Sheet2" sheetId="24" r:id="rId22"/>
  </sheets>
  <definedNames>
    <definedName name="_xlcn.WorksheetConnection_practis.xlsxTable101" hidden="1">Table10[]</definedName>
    <definedName name="_xlcn.WorksheetConnection_practis.xlsxTableOrders1" hidden="1">TableOrders[]</definedName>
    <definedName name="_xlcn.WorksheetConnection_practis.xlsxTableProducts1" hidden="1">TableProducts[]</definedName>
    <definedName name="_xlcn.WorksheetConnection_practis.xlsxTableSalesPerson1" hidden="1">TableSalesPerson[]</definedName>
    <definedName name="Amount">'Database Fx'!$E$4:$E$53</definedName>
    <definedName name="Expenses">'Database Fx'!$D$4:$D$53</definedName>
    <definedName name="Office">'Database Fx'!$C$4:$C$53</definedName>
    <definedName name="Slicer_Region">#N/A</definedName>
  </definedNames>
  <calcPr calcId="191029"/>
  <pivotCaches>
    <pivotCache cacheId="0" r:id="rId23"/>
    <pivotCache cacheId="1" r:id="rId24"/>
  </pivotCaches>
  <extLst>
    <ext xmlns:x14="http://schemas.microsoft.com/office/spreadsheetml/2009/9/main" uri="{BBE1A952-AA13-448e-AADC-164F8A28A991}">
      <x14:slicerCaches>
        <x14:slicerCache r:id="rId2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SalesPerson" name="TableSalesPerson" connection="WorksheetConnection_practis.xlsx!TableSalesPerson"/>
          <x15:modelTable id="TableProducts" name="TableProducts" connection="WorksheetConnection_practis.xlsx!TableProducts"/>
          <x15:modelTable id="TableOrders" name="TableOrders" connection="WorksheetConnection_practis.xlsx!TableOrders"/>
          <x15:modelTable id="Table10" name="Table10" connection="WorksheetConnection_practis.xlsx!Table10"/>
        </x15:modelTables>
        <x15:modelRelationships>
          <x15:modelRelationship fromTable="TableOrders" fromColumn="Product" toTable="TableProducts" toColumn="Product"/>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0" i="24" l="1"/>
  <c r="B3" i="24"/>
  <c r="B4" i="24"/>
  <c r="B2" i="24"/>
  <c r="E5" i="21"/>
  <c r="E6" i="21"/>
  <c r="E7" i="21"/>
  <c r="E8" i="21"/>
  <c r="E9" i="21"/>
  <c r="E10" i="21"/>
  <c r="E11" i="21"/>
  <c r="E12" i="21"/>
  <c r="E13" i="21"/>
  <c r="E14" i="21"/>
  <c r="E15" i="21"/>
  <c r="E4" i="21"/>
  <c r="B12" i="18" a="1"/>
  <c r="B12" i="18" s="1"/>
  <c r="F5" i="17" a="1"/>
  <c r="F5" i="17" s="1"/>
  <c r="O5" i="17" a="1"/>
  <c r="O5" i="17" s="1"/>
  <c r="M5" i="17" a="1"/>
  <c r="M5" i="17" s="1"/>
  <c r="J5" i="17" a="1"/>
  <c r="J5" i="17" s="1"/>
  <c r="H5" i="17"/>
  <c r="M19" i="14"/>
  <c r="M26" i="14"/>
  <c r="M42" i="14"/>
  <c r="M49" i="14"/>
  <c r="M65" i="14"/>
  <c r="M67" i="14"/>
  <c r="M83" i="14"/>
  <c r="M90" i="14"/>
  <c r="M106" i="14"/>
  <c r="M113" i="14"/>
  <c r="M129" i="14"/>
  <c r="M131" i="14"/>
  <c r="M147" i="14"/>
  <c r="M154" i="14"/>
  <c r="M170" i="14"/>
  <c r="M177" i="14"/>
  <c r="M193" i="14"/>
  <c r="M195" i="14"/>
  <c r="M211" i="14"/>
  <c r="M218" i="14"/>
  <c r="M234" i="14"/>
  <c r="M241" i="14"/>
  <c r="M257" i="14"/>
  <c r="M259" i="14"/>
  <c r="M275" i="14"/>
  <c r="M282" i="14"/>
  <c r="M298" i="14"/>
  <c r="M305" i="14"/>
  <c r="M321" i="14"/>
  <c r="M323" i="14"/>
  <c r="M339" i="14"/>
  <c r="M346" i="14"/>
  <c r="M362" i="14"/>
  <c r="M369" i="14"/>
  <c r="M385" i="14"/>
  <c r="M387" i="14"/>
  <c r="M403" i="14"/>
  <c r="M410" i="14"/>
  <c r="M426" i="14"/>
  <c r="M433" i="14"/>
  <c r="M449" i="14"/>
  <c r="M451" i="14"/>
  <c r="M467" i="14"/>
  <c r="M474" i="14"/>
  <c r="M490" i="14"/>
  <c r="M497" i="14"/>
  <c r="M513" i="14"/>
  <c r="M515" i="14"/>
  <c r="M531" i="14"/>
  <c r="M538" i="14"/>
  <c r="M554" i="14"/>
  <c r="M561" i="14"/>
  <c r="M577" i="14"/>
  <c r="M579" i="14"/>
  <c r="M595" i="14"/>
  <c r="M602" i="14"/>
  <c r="M618" i="14"/>
  <c r="M625" i="14"/>
  <c r="M643" i="14"/>
  <c r="M666" i="14"/>
  <c r="M684" i="14"/>
  <c r="M692" i="14"/>
  <c r="M700" i="14"/>
  <c r="M708" i="14"/>
  <c r="M716" i="14"/>
  <c r="M724" i="14"/>
  <c r="M732" i="14"/>
  <c r="M740" i="14"/>
  <c r="M748" i="14"/>
  <c r="M756" i="14"/>
  <c r="M764" i="14"/>
  <c r="M772" i="14"/>
  <c r="M780" i="14"/>
  <c r="M788" i="14"/>
  <c r="M796" i="14"/>
  <c r="M804" i="14"/>
  <c r="M812" i="14"/>
  <c r="M820" i="14"/>
  <c r="M828" i="14"/>
  <c r="M836" i="14"/>
  <c r="M844" i="14"/>
  <c r="M852" i="14"/>
  <c r="M860" i="14"/>
  <c r="M868" i="14"/>
  <c r="K4" i="14"/>
  <c r="M4" i="14" s="1"/>
  <c r="K5" i="14"/>
  <c r="M5" i="14" s="1"/>
  <c r="K6" i="14"/>
  <c r="M6" i="14" s="1"/>
  <c r="K7" i="14"/>
  <c r="M7" i="14" s="1"/>
  <c r="K8" i="14"/>
  <c r="M8" i="14" s="1"/>
  <c r="K9" i="14"/>
  <c r="M9" i="14" s="1"/>
  <c r="K10" i="14"/>
  <c r="M10" i="14" s="1"/>
  <c r="K11" i="14"/>
  <c r="M11" i="14" s="1"/>
  <c r="K12" i="14"/>
  <c r="M12" i="14" s="1"/>
  <c r="K13" i="14"/>
  <c r="M13" i="14" s="1"/>
  <c r="K14" i="14"/>
  <c r="M14" i="14" s="1"/>
  <c r="K15" i="14"/>
  <c r="M15" i="14" s="1"/>
  <c r="K16" i="14"/>
  <c r="M16" i="14" s="1"/>
  <c r="K17" i="14"/>
  <c r="M17" i="14" s="1"/>
  <c r="K18" i="14"/>
  <c r="M18" i="14" s="1"/>
  <c r="K19" i="14"/>
  <c r="K20" i="14"/>
  <c r="M20" i="14" s="1"/>
  <c r="K21" i="14"/>
  <c r="M21" i="14" s="1"/>
  <c r="K22" i="14"/>
  <c r="M22" i="14" s="1"/>
  <c r="K23" i="14"/>
  <c r="M23" i="14" s="1"/>
  <c r="K24" i="14"/>
  <c r="M24" i="14" s="1"/>
  <c r="K25" i="14"/>
  <c r="M25" i="14" s="1"/>
  <c r="K26" i="14"/>
  <c r="K27" i="14"/>
  <c r="M27" i="14" s="1"/>
  <c r="K28" i="14"/>
  <c r="M28" i="14" s="1"/>
  <c r="K29" i="14"/>
  <c r="M29" i="14" s="1"/>
  <c r="K30" i="14"/>
  <c r="M30" i="14" s="1"/>
  <c r="K31" i="14"/>
  <c r="M31" i="14" s="1"/>
  <c r="K32" i="14"/>
  <c r="M32" i="14" s="1"/>
  <c r="K33" i="14"/>
  <c r="M33" i="14" s="1"/>
  <c r="K34" i="14"/>
  <c r="M34" i="14" s="1"/>
  <c r="K35" i="14"/>
  <c r="M35" i="14" s="1"/>
  <c r="K36" i="14"/>
  <c r="M36" i="14" s="1"/>
  <c r="K37" i="14"/>
  <c r="M37" i="14" s="1"/>
  <c r="K38" i="14"/>
  <c r="M38" i="14" s="1"/>
  <c r="K39" i="14"/>
  <c r="M39" i="14" s="1"/>
  <c r="K40" i="14"/>
  <c r="M40" i="14" s="1"/>
  <c r="K41" i="14"/>
  <c r="M41" i="14" s="1"/>
  <c r="K42" i="14"/>
  <c r="K43" i="14"/>
  <c r="M43" i="14" s="1"/>
  <c r="K44" i="14"/>
  <c r="M44" i="14" s="1"/>
  <c r="K45" i="14"/>
  <c r="M45" i="14" s="1"/>
  <c r="K46" i="14"/>
  <c r="M46" i="14" s="1"/>
  <c r="K47" i="14"/>
  <c r="M47" i="14" s="1"/>
  <c r="K48" i="14"/>
  <c r="M48" i="14" s="1"/>
  <c r="K49" i="14"/>
  <c r="K50" i="14"/>
  <c r="M50" i="14" s="1"/>
  <c r="K51" i="14"/>
  <c r="M51" i="14" s="1"/>
  <c r="K52" i="14"/>
  <c r="M52" i="14" s="1"/>
  <c r="K53" i="14"/>
  <c r="M53" i="14" s="1"/>
  <c r="K54" i="14"/>
  <c r="M54" i="14" s="1"/>
  <c r="K55" i="14"/>
  <c r="M55" i="14" s="1"/>
  <c r="K56" i="14"/>
  <c r="M56" i="14" s="1"/>
  <c r="K57" i="14"/>
  <c r="M57" i="14" s="1"/>
  <c r="K58" i="14"/>
  <c r="M58" i="14" s="1"/>
  <c r="K59" i="14"/>
  <c r="M59" i="14" s="1"/>
  <c r="K60" i="14"/>
  <c r="M60" i="14" s="1"/>
  <c r="K61" i="14"/>
  <c r="M61" i="14" s="1"/>
  <c r="K62" i="14"/>
  <c r="M62" i="14" s="1"/>
  <c r="K63" i="14"/>
  <c r="M63" i="14" s="1"/>
  <c r="K64" i="14"/>
  <c r="M64" i="14" s="1"/>
  <c r="K65" i="14"/>
  <c r="K66" i="14"/>
  <c r="M66" i="14" s="1"/>
  <c r="K67" i="14"/>
  <c r="K68" i="14"/>
  <c r="M68" i="14" s="1"/>
  <c r="K69" i="14"/>
  <c r="M69" i="14" s="1"/>
  <c r="K70" i="14"/>
  <c r="M70" i="14" s="1"/>
  <c r="K71" i="14"/>
  <c r="M71" i="14" s="1"/>
  <c r="K72" i="14"/>
  <c r="M72" i="14" s="1"/>
  <c r="K73" i="14"/>
  <c r="M73" i="14" s="1"/>
  <c r="K74" i="14"/>
  <c r="M74" i="14" s="1"/>
  <c r="K75" i="14"/>
  <c r="M75" i="14" s="1"/>
  <c r="K76" i="14"/>
  <c r="M76" i="14" s="1"/>
  <c r="K77" i="14"/>
  <c r="M77" i="14" s="1"/>
  <c r="K78" i="14"/>
  <c r="M78" i="14" s="1"/>
  <c r="K79" i="14"/>
  <c r="M79" i="14" s="1"/>
  <c r="K80" i="14"/>
  <c r="M80" i="14" s="1"/>
  <c r="K81" i="14"/>
  <c r="M81" i="14" s="1"/>
  <c r="K82" i="14"/>
  <c r="M82" i="14" s="1"/>
  <c r="K83" i="14"/>
  <c r="K84" i="14"/>
  <c r="M84" i="14" s="1"/>
  <c r="K85" i="14"/>
  <c r="M85" i="14" s="1"/>
  <c r="K86" i="14"/>
  <c r="M86" i="14" s="1"/>
  <c r="K87" i="14"/>
  <c r="M87" i="14" s="1"/>
  <c r="K88" i="14"/>
  <c r="M88" i="14" s="1"/>
  <c r="K89" i="14"/>
  <c r="M89" i="14" s="1"/>
  <c r="K90" i="14"/>
  <c r="K91" i="14"/>
  <c r="M91" i="14" s="1"/>
  <c r="K92" i="14"/>
  <c r="M92" i="14" s="1"/>
  <c r="K93" i="14"/>
  <c r="M93" i="14" s="1"/>
  <c r="K94" i="14"/>
  <c r="M94" i="14" s="1"/>
  <c r="K95" i="14"/>
  <c r="M95" i="14" s="1"/>
  <c r="K96" i="14"/>
  <c r="M96" i="14" s="1"/>
  <c r="K97" i="14"/>
  <c r="M97" i="14" s="1"/>
  <c r="K98" i="14"/>
  <c r="M98" i="14" s="1"/>
  <c r="K99" i="14"/>
  <c r="M99" i="14" s="1"/>
  <c r="K100" i="14"/>
  <c r="M100" i="14" s="1"/>
  <c r="K101" i="14"/>
  <c r="M101" i="14" s="1"/>
  <c r="K102" i="14"/>
  <c r="M102" i="14" s="1"/>
  <c r="K103" i="14"/>
  <c r="M103" i="14" s="1"/>
  <c r="K104" i="14"/>
  <c r="M104" i="14" s="1"/>
  <c r="K105" i="14"/>
  <c r="M105" i="14" s="1"/>
  <c r="K106" i="14"/>
  <c r="K107" i="14"/>
  <c r="M107" i="14" s="1"/>
  <c r="K108" i="14"/>
  <c r="M108" i="14" s="1"/>
  <c r="K109" i="14"/>
  <c r="M109" i="14" s="1"/>
  <c r="K110" i="14"/>
  <c r="M110" i="14" s="1"/>
  <c r="K111" i="14"/>
  <c r="M111" i="14" s="1"/>
  <c r="K112" i="14"/>
  <c r="M112" i="14" s="1"/>
  <c r="K113" i="14"/>
  <c r="K114" i="14"/>
  <c r="M114" i="14" s="1"/>
  <c r="K115" i="14"/>
  <c r="M115" i="14" s="1"/>
  <c r="K116" i="14"/>
  <c r="M116" i="14" s="1"/>
  <c r="K117" i="14"/>
  <c r="M117" i="14" s="1"/>
  <c r="K118" i="14"/>
  <c r="M118" i="14" s="1"/>
  <c r="K119" i="14"/>
  <c r="M119" i="14" s="1"/>
  <c r="K120" i="14"/>
  <c r="M120" i="14" s="1"/>
  <c r="K121" i="14"/>
  <c r="M121" i="14" s="1"/>
  <c r="K122" i="14"/>
  <c r="M122" i="14" s="1"/>
  <c r="K123" i="14"/>
  <c r="M123" i="14" s="1"/>
  <c r="K124" i="14"/>
  <c r="M124" i="14" s="1"/>
  <c r="K125" i="14"/>
  <c r="M125" i="14" s="1"/>
  <c r="K126" i="14"/>
  <c r="M126" i="14" s="1"/>
  <c r="K127" i="14"/>
  <c r="M127" i="14" s="1"/>
  <c r="K128" i="14"/>
  <c r="M128" i="14" s="1"/>
  <c r="K129" i="14"/>
  <c r="K130" i="14"/>
  <c r="M130" i="14" s="1"/>
  <c r="K131" i="14"/>
  <c r="K132" i="14"/>
  <c r="M132" i="14" s="1"/>
  <c r="K133" i="14"/>
  <c r="M133" i="14" s="1"/>
  <c r="K134" i="14"/>
  <c r="M134" i="14" s="1"/>
  <c r="K135" i="14"/>
  <c r="M135" i="14" s="1"/>
  <c r="K136" i="14"/>
  <c r="M136" i="14" s="1"/>
  <c r="K137" i="14"/>
  <c r="M137" i="14" s="1"/>
  <c r="K138" i="14"/>
  <c r="M138" i="14" s="1"/>
  <c r="K139" i="14"/>
  <c r="M139" i="14" s="1"/>
  <c r="K140" i="14"/>
  <c r="M140" i="14" s="1"/>
  <c r="K141" i="14"/>
  <c r="M141" i="14" s="1"/>
  <c r="K142" i="14"/>
  <c r="M142" i="14" s="1"/>
  <c r="K143" i="14"/>
  <c r="M143" i="14" s="1"/>
  <c r="K144" i="14"/>
  <c r="M144" i="14" s="1"/>
  <c r="K145" i="14"/>
  <c r="M145" i="14" s="1"/>
  <c r="K146" i="14"/>
  <c r="M146" i="14" s="1"/>
  <c r="K147" i="14"/>
  <c r="K148" i="14"/>
  <c r="M148" i="14" s="1"/>
  <c r="K149" i="14"/>
  <c r="M149" i="14" s="1"/>
  <c r="K150" i="14"/>
  <c r="M150" i="14" s="1"/>
  <c r="K151" i="14"/>
  <c r="M151" i="14" s="1"/>
  <c r="K152" i="14"/>
  <c r="M152" i="14" s="1"/>
  <c r="K153" i="14"/>
  <c r="M153" i="14" s="1"/>
  <c r="K154" i="14"/>
  <c r="K155" i="14"/>
  <c r="M155" i="14" s="1"/>
  <c r="K156" i="14"/>
  <c r="M156" i="14" s="1"/>
  <c r="K157" i="14"/>
  <c r="M157" i="14" s="1"/>
  <c r="K158" i="14"/>
  <c r="M158" i="14" s="1"/>
  <c r="K159" i="14"/>
  <c r="M159" i="14" s="1"/>
  <c r="K160" i="14"/>
  <c r="M160" i="14" s="1"/>
  <c r="K161" i="14"/>
  <c r="M161" i="14" s="1"/>
  <c r="K162" i="14"/>
  <c r="M162" i="14" s="1"/>
  <c r="K163" i="14"/>
  <c r="M163" i="14" s="1"/>
  <c r="K164" i="14"/>
  <c r="M164" i="14" s="1"/>
  <c r="K165" i="14"/>
  <c r="M165" i="14" s="1"/>
  <c r="K166" i="14"/>
  <c r="M166" i="14" s="1"/>
  <c r="K167" i="14"/>
  <c r="M167" i="14" s="1"/>
  <c r="K168" i="14"/>
  <c r="M168" i="14" s="1"/>
  <c r="K169" i="14"/>
  <c r="M169" i="14" s="1"/>
  <c r="K170" i="14"/>
  <c r="K171" i="14"/>
  <c r="M171" i="14" s="1"/>
  <c r="K172" i="14"/>
  <c r="M172" i="14" s="1"/>
  <c r="K173" i="14"/>
  <c r="M173" i="14" s="1"/>
  <c r="K174" i="14"/>
  <c r="M174" i="14" s="1"/>
  <c r="K175" i="14"/>
  <c r="M175" i="14" s="1"/>
  <c r="K176" i="14"/>
  <c r="M176" i="14" s="1"/>
  <c r="K177" i="14"/>
  <c r="K178" i="14"/>
  <c r="M178" i="14" s="1"/>
  <c r="K179" i="14"/>
  <c r="M179" i="14" s="1"/>
  <c r="K180" i="14"/>
  <c r="M180" i="14" s="1"/>
  <c r="K181" i="14"/>
  <c r="M181" i="14" s="1"/>
  <c r="K182" i="14"/>
  <c r="M182" i="14" s="1"/>
  <c r="K183" i="14"/>
  <c r="M183" i="14" s="1"/>
  <c r="K184" i="14"/>
  <c r="M184" i="14" s="1"/>
  <c r="K185" i="14"/>
  <c r="M185" i="14" s="1"/>
  <c r="K186" i="14"/>
  <c r="M186" i="14" s="1"/>
  <c r="K187" i="14"/>
  <c r="M187" i="14" s="1"/>
  <c r="K188" i="14"/>
  <c r="M188" i="14" s="1"/>
  <c r="K189" i="14"/>
  <c r="M189" i="14" s="1"/>
  <c r="K190" i="14"/>
  <c r="M190" i="14" s="1"/>
  <c r="K191" i="14"/>
  <c r="M191" i="14" s="1"/>
  <c r="K192" i="14"/>
  <c r="M192" i="14" s="1"/>
  <c r="K193" i="14"/>
  <c r="K194" i="14"/>
  <c r="M194" i="14" s="1"/>
  <c r="K195" i="14"/>
  <c r="K196" i="14"/>
  <c r="M196" i="14" s="1"/>
  <c r="K197" i="14"/>
  <c r="M197" i="14" s="1"/>
  <c r="K198" i="14"/>
  <c r="M198" i="14" s="1"/>
  <c r="K199" i="14"/>
  <c r="M199" i="14" s="1"/>
  <c r="K200" i="14"/>
  <c r="M200" i="14" s="1"/>
  <c r="K201" i="14"/>
  <c r="M201" i="14" s="1"/>
  <c r="K202" i="14"/>
  <c r="M202" i="14" s="1"/>
  <c r="K203" i="14"/>
  <c r="M203" i="14" s="1"/>
  <c r="K204" i="14"/>
  <c r="M204" i="14" s="1"/>
  <c r="K205" i="14"/>
  <c r="M205" i="14" s="1"/>
  <c r="K206" i="14"/>
  <c r="M206" i="14" s="1"/>
  <c r="K207" i="14"/>
  <c r="M207" i="14" s="1"/>
  <c r="K208" i="14"/>
  <c r="M208" i="14" s="1"/>
  <c r="K209" i="14"/>
  <c r="M209" i="14" s="1"/>
  <c r="K210" i="14"/>
  <c r="M210" i="14" s="1"/>
  <c r="K211" i="14"/>
  <c r="K212" i="14"/>
  <c r="M212" i="14" s="1"/>
  <c r="K213" i="14"/>
  <c r="M213" i="14" s="1"/>
  <c r="K214" i="14"/>
  <c r="M214" i="14" s="1"/>
  <c r="K215" i="14"/>
  <c r="M215" i="14" s="1"/>
  <c r="K216" i="14"/>
  <c r="M216" i="14" s="1"/>
  <c r="K217" i="14"/>
  <c r="M217" i="14" s="1"/>
  <c r="K218" i="14"/>
  <c r="K219" i="14"/>
  <c r="M219" i="14" s="1"/>
  <c r="K220" i="14"/>
  <c r="M220" i="14" s="1"/>
  <c r="K221" i="14"/>
  <c r="M221" i="14" s="1"/>
  <c r="K222" i="14"/>
  <c r="M222" i="14" s="1"/>
  <c r="K223" i="14"/>
  <c r="M223" i="14" s="1"/>
  <c r="K224" i="14"/>
  <c r="M224" i="14" s="1"/>
  <c r="K225" i="14"/>
  <c r="M225" i="14" s="1"/>
  <c r="K226" i="14"/>
  <c r="M226" i="14" s="1"/>
  <c r="K227" i="14"/>
  <c r="M227" i="14" s="1"/>
  <c r="K228" i="14"/>
  <c r="M228" i="14" s="1"/>
  <c r="K229" i="14"/>
  <c r="M229" i="14" s="1"/>
  <c r="K230" i="14"/>
  <c r="M230" i="14" s="1"/>
  <c r="K231" i="14"/>
  <c r="M231" i="14" s="1"/>
  <c r="K232" i="14"/>
  <c r="M232" i="14" s="1"/>
  <c r="K233" i="14"/>
  <c r="M233" i="14" s="1"/>
  <c r="K234" i="14"/>
  <c r="K235" i="14"/>
  <c r="M235" i="14" s="1"/>
  <c r="K236" i="14"/>
  <c r="M236" i="14" s="1"/>
  <c r="K237" i="14"/>
  <c r="M237" i="14" s="1"/>
  <c r="K238" i="14"/>
  <c r="M238" i="14" s="1"/>
  <c r="K239" i="14"/>
  <c r="M239" i="14" s="1"/>
  <c r="K240" i="14"/>
  <c r="M240" i="14" s="1"/>
  <c r="K241" i="14"/>
  <c r="K242" i="14"/>
  <c r="M242" i="14" s="1"/>
  <c r="K243" i="14"/>
  <c r="M243" i="14" s="1"/>
  <c r="K244" i="14"/>
  <c r="M244" i="14" s="1"/>
  <c r="K245" i="14"/>
  <c r="M245" i="14" s="1"/>
  <c r="K246" i="14"/>
  <c r="M246" i="14" s="1"/>
  <c r="K247" i="14"/>
  <c r="M247" i="14" s="1"/>
  <c r="K248" i="14"/>
  <c r="M248" i="14" s="1"/>
  <c r="K249" i="14"/>
  <c r="M249" i="14" s="1"/>
  <c r="K250" i="14"/>
  <c r="M250" i="14" s="1"/>
  <c r="K251" i="14"/>
  <c r="M251" i="14" s="1"/>
  <c r="K252" i="14"/>
  <c r="M252" i="14" s="1"/>
  <c r="K253" i="14"/>
  <c r="M253" i="14" s="1"/>
  <c r="K254" i="14"/>
  <c r="M254" i="14" s="1"/>
  <c r="K255" i="14"/>
  <c r="M255" i="14" s="1"/>
  <c r="K256" i="14"/>
  <c r="M256" i="14" s="1"/>
  <c r="K257" i="14"/>
  <c r="K258" i="14"/>
  <c r="M258" i="14" s="1"/>
  <c r="K259" i="14"/>
  <c r="K260" i="14"/>
  <c r="M260" i="14" s="1"/>
  <c r="K261" i="14"/>
  <c r="M261" i="14" s="1"/>
  <c r="K262" i="14"/>
  <c r="M262" i="14" s="1"/>
  <c r="K263" i="14"/>
  <c r="M263" i="14" s="1"/>
  <c r="K264" i="14"/>
  <c r="M264" i="14" s="1"/>
  <c r="K265" i="14"/>
  <c r="M265" i="14" s="1"/>
  <c r="K266" i="14"/>
  <c r="M266" i="14" s="1"/>
  <c r="K267" i="14"/>
  <c r="M267" i="14" s="1"/>
  <c r="K268" i="14"/>
  <c r="M268" i="14" s="1"/>
  <c r="K269" i="14"/>
  <c r="M269" i="14" s="1"/>
  <c r="K270" i="14"/>
  <c r="M270" i="14" s="1"/>
  <c r="K271" i="14"/>
  <c r="M271" i="14" s="1"/>
  <c r="K272" i="14"/>
  <c r="M272" i="14" s="1"/>
  <c r="K273" i="14"/>
  <c r="M273" i="14" s="1"/>
  <c r="K274" i="14"/>
  <c r="M274" i="14" s="1"/>
  <c r="K275" i="14"/>
  <c r="K276" i="14"/>
  <c r="M276" i="14" s="1"/>
  <c r="K277" i="14"/>
  <c r="M277" i="14" s="1"/>
  <c r="K278" i="14"/>
  <c r="M278" i="14" s="1"/>
  <c r="K279" i="14"/>
  <c r="M279" i="14" s="1"/>
  <c r="K280" i="14"/>
  <c r="M280" i="14" s="1"/>
  <c r="K281" i="14"/>
  <c r="M281" i="14" s="1"/>
  <c r="K282" i="14"/>
  <c r="K283" i="14"/>
  <c r="M283" i="14" s="1"/>
  <c r="K284" i="14"/>
  <c r="M284" i="14" s="1"/>
  <c r="K285" i="14"/>
  <c r="M285" i="14" s="1"/>
  <c r="K286" i="14"/>
  <c r="M286" i="14" s="1"/>
  <c r="K287" i="14"/>
  <c r="M287" i="14" s="1"/>
  <c r="K288" i="14"/>
  <c r="M288" i="14" s="1"/>
  <c r="K289" i="14"/>
  <c r="M289" i="14" s="1"/>
  <c r="K290" i="14"/>
  <c r="M290" i="14" s="1"/>
  <c r="K291" i="14"/>
  <c r="M291" i="14" s="1"/>
  <c r="K292" i="14"/>
  <c r="M292" i="14" s="1"/>
  <c r="K293" i="14"/>
  <c r="M293" i="14" s="1"/>
  <c r="K294" i="14"/>
  <c r="M294" i="14" s="1"/>
  <c r="K295" i="14"/>
  <c r="M295" i="14" s="1"/>
  <c r="K296" i="14"/>
  <c r="M296" i="14" s="1"/>
  <c r="K297" i="14"/>
  <c r="M297" i="14" s="1"/>
  <c r="K298" i="14"/>
  <c r="K299" i="14"/>
  <c r="M299" i="14" s="1"/>
  <c r="K300" i="14"/>
  <c r="M300" i="14" s="1"/>
  <c r="K301" i="14"/>
  <c r="M301" i="14" s="1"/>
  <c r="K302" i="14"/>
  <c r="M302" i="14" s="1"/>
  <c r="K303" i="14"/>
  <c r="M303" i="14" s="1"/>
  <c r="K304" i="14"/>
  <c r="M304" i="14" s="1"/>
  <c r="K305" i="14"/>
  <c r="K306" i="14"/>
  <c r="M306" i="14" s="1"/>
  <c r="K307" i="14"/>
  <c r="M307" i="14" s="1"/>
  <c r="K308" i="14"/>
  <c r="M308" i="14" s="1"/>
  <c r="K309" i="14"/>
  <c r="M309" i="14" s="1"/>
  <c r="K310" i="14"/>
  <c r="M310" i="14" s="1"/>
  <c r="K311" i="14"/>
  <c r="M311" i="14" s="1"/>
  <c r="K312" i="14"/>
  <c r="M312" i="14" s="1"/>
  <c r="K313" i="14"/>
  <c r="M313" i="14" s="1"/>
  <c r="K314" i="14"/>
  <c r="M314" i="14" s="1"/>
  <c r="K315" i="14"/>
  <c r="M315" i="14" s="1"/>
  <c r="K316" i="14"/>
  <c r="M316" i="14" s="1"/>
  <c r="K317" i="14"/>
  <c r="M317" i="14" s="1"/>
  <c r="K318" i="14"/>
  <c r="M318" i="14" s="1"/>
  <c r="K319" i="14"/>
  <c r="M319" i="14" s="1"/>
  <c r="K320" i="14"/>
  <c r="M320" i="14" s="1"/>
  <c r="K321" i="14"/>
  <c r="K322" i="14"/>
  <c r="M322" i="14" s="1"/>
  <c r="K323" i="14"/>
  <c r="K324" i="14"/>
  <c r="M324" i="14" s="1"/>
  <c r="K325" i="14"/>
  <c r="M325" i="14" s="1"/>
  <c r="K326" i="14"/>
  <c r="M326" i="14" s="1"/>
  <c r="K327" i="14"/>
  <c r="M327" i="14" s="1"/>
  <c r="K328" i="14"/>
  <c r="M328" i="14" s="1"/>
  <c r="K329" i="14"/>
  <c r="M329" i="14" s="1"/>
  <c r="K330" i="14"/>
  <c r="M330" i="14" s="1"/>
  <c r="K331" i="14"/>
  <c r="M331" i="14" s="1"/>
  <c r="K332" i="14"/>
  <c r="M332" i="14" s="1"/>
  <c r="K333" i="14"/>
  <c r="M333" i="14" s="1"/>
  <c r="K334" i="14"/>
  <c r="M334" i="14" s="1"/>
  <c r="K335" i="14"/>
  <c r="M335" i="14" s="1"/>
  <c r="K336" i="14"/>
  <c r="M336" i="14" s="1"/>
  <c r="K337" i="14"/>
  <c r="M337" i="14" s="1"/>
  <c r="K338" i="14"/>
  <c r="M338" i="14" s="1"/>
  <c r="K339" i="14"/>
  <c r="K340" i="14"/>
  <c r="M340" i="14" s="1"/>
  <c r="K341" i="14"/>
  <c r="M341" i="14" s="1"/>
  <c r="K342" i="14"/>
  <c r="M342" i="14" s="1"/>
  <c r="K343" i="14"/>
  <c r="M343" i="14" s="1"/>
  <c r="K344" i="14"/>
  <c r="M344" i="14" s="1"/>
  <c r="K345" i="14"/>
  <c r="M345" i="14" s="1"/>
  <c r="K346" i="14"/>
  <c r="K347" i="14"/>
  <c r="M347" i="14" s="1"/>
  <c r="K348" i="14"/>
  <c r="M348" i="14" s="1"/>
  <c r="K349" i="14"/>
  <c r="M349" i="14" s="1"/>
  <c r="K350" i="14"/>
  <c r="M350" i="14" s="1"/>
  <c r="K351" i="14"/>
  <c r="M351" i="14" s="1"/>
  <c r="K352" i="14"/>
  <c r="M352" i="14" s="1"/>
  <c r="K353" i="14"/>
  <c r="M353" i="14" s="1"/>
  <c r="K354" i="14"/>
  <c r="M354" i="14" s="1"/>
  <c r="K355" i="14"/>
  <c r="M355" i="14" s="1"/>
  <c r="K356" i="14"/>
  <c r="M356" i="14" s="1"/>
  <c r="K357" i="14"/>
  <c r="M357" i="14" s="1"/>
  <c r="K358" i="14"/>
  <c r="M358" i="14" s="1"/>
  <c r="K359" i="14"/>
  <c r="M359" i="14" s="1"/>
  <c r="K360" i="14"/>
  <c r="M360" i="14" s="1"/>
  <c r="K361" i="14"/>
  <c r="M361" i="14" s="1"/>
  <c r="K362" i="14"/>
  <c r="K363" i="14"/>
  <c r="M363" i="14" s="1"/>
  <c r="K364" i="14"/>
  <c r="M364" i="14" s="1"/>
  <c r="K365" i="14"/>
  <c r="M365" i="14" s="1"/>
  <c r="K366" i="14"/>
  <c r="M366" i="14" s="1"/>
  <c r="K367" i="14"/>
  <c r="M367" i="14" s="1"/>
  <c r="K368" i="14"/>
  <c r="M368" i="14" s="1"/>
  <c r="K369" i="14"/>
  <c r="K370" i="14"/>
  <c r="M370" i="14" s="1"/>
  <c r="K371" i="14"/>
  <c r="M371" i="14" s="1"/>
  <c r="K372" i="14"/>
  <c r="M372" i="14" s="1"/>
  <c r="K373" i="14"/>
  <c r="M373" i="14" s="1"/>
  <c r="K374" i="14"/>
  <c r="M374" i="14" s="1"/>
  <c r="K375" i="14"/>
  <c r="M375" i="14" s="1"/>
  <c r="K376" i="14"/>
  <c r="M376" i="14" s="1"/>
  <c r="K377" i="14"/>
  <c r="M377" i="14" s="1"/>
  <c r="K378" i="14"/>
  <c r="M378" i="14" s="1"/>
  <c r="K379" i="14"/>
  <c r="M379" i="14" s="1"/>
  <c r="K380" i="14"/>
  <c r="M380" i="14" s="1"/>
  <c r="K381" i="14"/>
  <c r="M381" i="14" s="1"/>
  <c r="K382" i="14"/>
  <c r="M382" i="14" s="1"/>
  <c r="K383" i="14"/>
  <c r="M383" i="14" s="1"/>
  <c r="K384" i="14"/>
  <c r="M384" i="14" s="1"/>
  <c r="K385" i="14"/>
  <c r="K386" i="14"/>
  <c r="M386" i="14" s="1"/>
  <c r="K387" i="14"/>
  <c r="K388" i="14"/>
  <c r="M388" i="14" s="1"/>
  <c r="K389" i="14"/>
  <c r="M389" i="14" s="1"/>
  <c r="K390" i="14"/>
  <c r="M390" i="14" s="1"/>
  <c r="K391" i="14"/>
  <c r="M391" i="14" s="1"/>
  <c r="K392" i="14"/>
  <c r="M392" i="14" s="1"/>
  <c r="K393" i="14"/>
  <c r="M393" i="14" s="1"/>
  <c r="K394" i="14"/>
  <c r="M394" i="14" s="1"/>
  <c r="K395" i="14"/>
  <c r="M395" i="14" s="1"/>
  <c r="K396" i="14"/>
  <c r="M396" i="14" s="1"/>
  <c r="K397" i="14"/>
  <c r="M397" i="14" s="1"/>
  <c r="K398" i="14"/>
  <c r="M398" i="14" s="1"/>
  <c r="K399" i="14"/>
  <c r="M399" i="14" s="1"/>
  <c r="K400" i="14"/>
  <c r="M400" i="14" s="1"/>
  <c r="K401" i="14"/>
  <c r="M401" i="14" s="1"/>
  <c r="K402" i="14"/>
  <c r="M402" i="14" s="1"/>
  <c r="K403" i="14"/>
  <c r="K404" i="14"/>
  <c r="M404" i="14" s="1"/>
  <c r="K405" i="14"/>
  <c r="M405" i="14" s="1"/>
  <c r="K406" i="14"/>
  <c r="M406" i="14" s="1"/>
  <c r="K407" i="14"/>
  <c r="M407" i="14" s="1"/>
  <c r="K408" i="14"/>
  <c r="M408" i="14" s="1"/>
  <c r="K409" i="14"/>
  <c r="M409" i="14" s="1"/>
  <c r="K410" i="14"/>
  <c r="K411" i="14"/>
  <c r="M411" i="14" s="1"/>
  <c r="K412" i="14"/>
  <c r="M412" i="14" s="1"/>
  <c r="K413" i="14"/>
  <c r="M413" i="14" s="1"/>
  <c r="K414" i="14"/>
  <c r="M414" i="14" s="1"/>
  <c r="K415" i="14"/>
  <c r="M415" i="14" s="1"/>
  <c r="K416" i="14"/>
  <c r="M416" i="14" s="1"/>
  <c r="K417" i="14"/>
  <c r="M417" i="14" s="1"/>
  <c r="K418" i="14"/>
  <c r="M418" i="14" s="1"/>
  <c r="K419" i="14"/>
  <c r="M419" i="14" s="1"/>
  <c r="K420" i="14"/>
  <c r="M420" i="14" s="1"/>
  <c r="K421" i="14"/>
  <c r="M421" i="14" s="1"/>
  <c r="K422" i="14"/>
  <c r="M422" i="14" s="1"/>
  <c r="K423" i="14"/>
  <c r="M423" i="14" s="1"/>
  <c r="K424" i="14"/>
  <c r="M424" i="14" s="1"/>
  <c r="K425" i="14"/>
  <c r="M425" i="14" s="1"/>
  <c r="K426" i="14"/>
  <c r="K427" i="14"/>
  <c r="M427" i="14" s="1"/>
  <c r="K428" i="14"/>
  <c r="M428" i="14" s="1"/>
  <c r="K429" i="14"/>
  <c r="M429" i="14" s="1"/>
  <c r="K430" i="14"/>
  <c r="M430" i="14" s="1"/>
  <c r="K431" i="14"/>
  <c r="M431" i="14" s="1"/>
  <c r="K432" i="14"/>
  <c r="M432" i="14" s="1"/>
  <c r="K433" i="14"/>
  <c r="K434" i="14"/>
  <c r="M434" i="14" s="1"/>
  <c r="K435" i="14"/>
  <c r="M435" i="14" s="1"/>
  <c r="K436" i="14"/>
  <c r="M436" i="14" s="1"/>
  <c r="K437" i="14"/>
  <c r="M437" i="14" s="1"/>
  <c r="K438" i="14"/>
  <c r="M438" i="14" s="1"/>
  <c r="K439" i="14"/>
  <c r="M439" i="14" s="1"/>
  <c r="K440" i="14"/>
  <c r="M440" i="14" s="1"/>
  <c r="K441" i="14"/>
  <c r="M441" i="14" s="1"/>
  <c r="K442" i="14"/>
  <c r="M442" i="14" s="1"/>
  <c r="K443" i="14"/>
  <c r="M443" i="14" s="1"/>
  <c r="K444" i="14"/>
  <c r="M444" i="14" s="1"/>
  <c r="K445" i="14"/>
  <c r="M445" i="14" s="1"/>
  <c r="K446" i="14"/>
  <c r="M446" i="14" s="1"/>
  <c r="K447" i="14"/>
  <c r="M447" i="14" s="1"/>
  <c r="K448" i="14"/>
  <c r="M448" i="14" s="1"/>
  <c r="K449" i="14"/>
  <c r="K450" i="14"/>
  <c r="M450" i="14" s="1"/>
  <c r="K451" i="14"/>
  <c r="K452" i="14"/>
  <c r="M452" i="14" s="1"/>
  <c r="K453" i="14"/>
  <c r="M453" i="14" s="1"/>
  <c r="K454" i="14"/>
  <c r="M454" i="14" s="1"/>
  <c r="K455" i="14"/>
  <c r="M455" i="14" s="1"/>
  <c r="K456" i="14"/>
  <c r="M456" i="14" s="1"/>
  <c r="K457" i="14"/>
  <c r="M457" i="14" s="1"/>
  <c r="K458" i="14"/>
  <c r="M458" i="14" s="1"/>
  <c r="K459" i="14"/>
  <c r="M459" i="14" s="1"/>
  <c r="K460" i="14"/>
  <c r="M460" i="14" s="1"/>
  <c r="K461" i="14"/>
  <c r="M461" i="14" s="1"/>
  <c r="K462" i="14"/>
  <c r="M462" i="14" s="1"/>
  <c r="K463" i="14"/>
  <c r="M463" i="14" s="1"/>
  <c r="K464" i="14"/>
  <c r="M464" i="14" s="1"/>
  <c r="K465" i="14"/>
  <c r="M465" i="14" s="1"/>
  <c r="K466" i="14"/>
  <c r="M466" i="14" s="1"/>
  <c r="K467" i="14"/>
  <c r="K468" i="14"/>
  <c r="M468" i="14" s="1"/>
  <c r="K469" i="14"/>
  <c r="M469" i="14" s="1"/>
  <c r="K470" i="14"/>
  <c r="M470" i="14" s="1"/>
  <c r="K471" i="14"/>
  <c r="M471" i="14" s="1"/>
  <c r="K472" i="14"/>
  <c r="M472" i="14" s="1"/>
  <c r="K473" i="14"/>
  <c r="M473" i="14" s="1"/>
  <c r="K474" i="14"/>
  <c r="K475" i="14"/>
  <c r="M475" i="14" s="1"/>
  <c r="K476" i="14"/>
  <c r="M476" i="14" s="1"/>
  <c r="K477" i="14"/>
  <c r="M477" i="14" s="1"/>
  <c r="K478" i="14"/>
  <c r="M478" i="14" s="1"/>
  <c r="K479" i="14"/>
  <c r="M479" i="14" s="1"/>
  <c r="K480" i="14"/>
  <c r="M480" i="14" s="1"/>
  <c r="K481" i="14"/>
  <c r="M481" i="14" s="1"/>
  <c r="K482" i="14"/>
  <c r="M482" i="14" s="1"/>
  <c r="K483" i="14"/>
  <c r="M483" i="14" s="1"/>
  <c r="K484" i="14"/>
  <c r="M484" i="14" s="1"/>
  <c r="K485" i="14"/>
  <c r="M485" i="14" s="1"/>
  <c r="K486" i="14"/>
  <c r="M486" i="14" s="1"/>
  <c r="K487" i="14"/>
  <c r="M487" i="14" s="1"/>
  <c r="K488" i="14"/>
  <c r="M488" i="14" s="1"/>
  <c r="K489" i="14"/>
  <c r="M489" i="14" s="1"/>
  <c r="K490" i="14"/>
  <c r="K491" i="14"/>
  <c r="M491" i="14" s="1"/>
  <c r="K492" i="14"/>
  <c r="M492" i="14" s="1"/>
  <c r="K493" i="14"/>
  <c r="M493" i="14" s="1"/>
  <c r="K494" i="14"/>
  <c r="M494" i="14" s="1"/>
  <c r="K495" i="14"/>
  <c r="M495" i="14" s="1"/>
  <c r="K496" i="14"/>
  <c r="M496" i="14" s="1"/>
  <c r="K497" i="14"/>
  <c r="K498" i="14"/>
  <c r="M498" i="14" s="1"/>
  <c r="K499" i="14"/>
  <c r="M499" i="14" s="1"/>
  <c r="K500" i="14"/>
  <c r="M500" i="14" s="1"/>
  <c r="K501" i="14"/>
  <c r="M501" i="14" s="1"/>
  <c r="K502" i="14"/>
  <c r="M502" i="14" s="1"/>
  <c r="K503" i="14"/>
  <c r="M503" i="14" s="1"/>
  <c r="K504" i="14"/>
  <c r="M504" i="14" s="1"/>
  <c r="K505" i="14"/>
  <c r="M505" i="14" s="1"/>
  <c r="K506" i="14"/>
  <c r="M506" i="14" s="1"/>
  <c r="K507" i="14"/>
  <c r="M507" i="14" s="1"/>
  <c r="K508" i="14"/>
  <c r="M508" i="14" s="1"/>
  <c r="K509" i="14"/>
  <c r="M509" i="14" s="1"/>
  <c r="K510" i="14"/>
  <c r="M510" i="14" s="1"/>
  <c r="K511" i="14"/>
  <c r="M511" i="14" s="1"/>
  <c r="K512" i="14"/>
  <c r="M512" i="14" s="1"/>
  <c r="K513" i="14"/>
  <c r="K514" i="14"/>
  <c r="M514" i="14" s="1"/>
  <c r="K515" i="14"/>
  <c r="K516" i="14"/>
  <c r="M516" i="14" s="1"/>
  <c r="K517" i="14"/>
  <c r="M517" i="14" s="1"/>
  <c r="K518" i="14"/>
  <c r="M518" i="14" s="1"/>
  <c r="K519" i="14"/>
  <c r="M519" i="14" s="1"/>
  <c r="K520" i="14"/>
  <c r="M520" i="14" s="1"/>
  <c r="K521" i="14"/>
  <c r="M521" i="14" s="1"/>
  <c r="K522" i="14"/>
  <c r="M522" i="14" s="1"/>
  <c r="K523" i="14"/>
  <c r="M523" i="14" s="1"/>
  <c r="K524" i="14"/>
  <c r="M524" i="14" s="1"/>
  <c r="K525" i="14"/>
  <c r="M525" i="14" s="1"/>
  <c r="K526" i="14"/>
  <c r="M526" i="14" s="1"/>
  <c r="K527" i="14"/>
  <c r="M527" i="14" s="1"/>
  <c r="K528" i="14"/>
  <c r="M528" i="14" s="1"/>
  <c r="K529" i="14"/>
  <c r="M529" i="14" s="1"/>
  <c r="K530" i="14"/>
  <c r="M530" i="14" s="1"/>
  <c r="K531" i="14"/>
  <c r="K532" i="14"/>
  <c r="M532" i="14" s="1"/>
  <c r="K533" i="14"/>
  <c r="M533" i="14" s="1"/>
  <c r="K534" i="14"/>
  <c r="M534" i="14" s="1"/>
  <c r="K535" i="14"/>
  <c r="M535" i="14" s="1"/>
  <c r="K536" i="14"/>
  <c r="M536" i="14" s="1"/>
  <c r="K537" i="14"/>
  <c r="M537" i="14" s="1"/>
  <c r="K538" i="14"/>
  <c r="K539" i="14"/>
  <c r="M539" i="14" s="1"/>
  <c r="K540" i="14"/>
  <c r="M540" i="14" s="1"/>
  <c r="K541" i="14"/>
  <c r="M541" i="14" s="1"/>
  <c r="K542" i="14"/>
  <c r="M542" i="14" s="1"/>
  <c r="K543" i="14"/>
  <c r="M543" i="14" s="1"/>
  <c r="K544" i="14"/>
  <c r="M544" i="14" s="1"/>
  <c r="K545" i="14"/>
  <c r="M545" i="14" s="1"/>
  <c r="K546" i="14"/>
  <c r="M546" i="14" s="1"/>
  <c r="K547" i="14"/>
  <c r="M547" i="14" s="1"/>
  <c r="K548" i="14"/>
  <c r="M548" i="14" s="1"/>
  <c r="K549" i="14"/>
  <c r="M549" i="14" s="1"/>
  <c r="K550" i="14"/>
  <c r="M550" i="14" s="1"/>
  <c r="K551" i="14"/>
  <c r="M551" i="14" s="1"/>
  <c r="K552" i="14"/>
  <c r="M552" i="14" s="1"/>
  <c r="K553" i="14"/>
  <c r="M553" i="14" s="1"/>
  <c r="K554" i="14"/>
  <c r="K555" i="14"/>
  <c r="M555" i="14" s="1"/>
  <c r="K556" i="14"/>
  <c r="M556" i="14" s="1"/>
  <c r="K557" i="14"/>
  <c r="M557" i="14" s="1"/>
  <c r="K558" i="14"/>
  <c r="M558" i="14" s="1"/>
  <c r="K559" i="14"/>
  <c r="M559" i="14" s="1"/>
  <c r="K560" i="14"/>
  <c r="M560" i="14" s="1"/>
  <c r="K561" i="14"/>
  <c r="K562" i="14"/>
  <c r="M562" i="14" s="1"/>
  <c r="K563" i="14"/>
  <c r="M563" i="14" s="1"/>
  <c r="K564" i="14"/>
  <c r="M564" i="14" s="1"/>
  <c r="K565" i="14"/>
  <c r="M565" i="14" s="1"/>
  <c r="K566" i="14"/>
  <c r="M566" i="14" s="1"/>
  <c r="K567" i="14"/>
  <c r="M567" i="14" s="1"/>
  <c r="K568" i="14"/>
  <c r="M568" i="14" s="1"/>
  <c r="K569" i="14"/>
  <c r="M569" i="14" s="1"/>
  <c r="K570" i="14"/>
  <c r="M570" i="14" s="1"/>
  <c r="K571" i="14"/>
  <c r="M571" i="14" s="1"/>
  <c r="K572" i="14"/>
  <c r="M572" i="14" s="1"/>
  <c r="K573" i="14"/>
  <c r="M573" i="14" s="1"/>
  <c r="K574" i="14"/>
  <c r="M574" i="14" s="1"/>
  <c r="K575" i="14"/>
  <c r="M575" i="14" s="1"/>
  <c r="K576" i="14"/>
  <c r="M576" i="14" s="1"/>
  <c r="K577" i="14"/>
  <c r="K578" i="14"/>
  <c r="M578" i="14" s="1"/>
  <c r="K579" i="14"/>
  <c r="K580" i="14"/>
  <c r="M580" i="14" s="1"/>
  <c r="K581" i="14"/>
  <c r="M581" i="14" s="1"/>
  <c r="K582" i="14"/>
  <c r="M582" i="14" s="1"/>
  <c r="K583" i="14"/>
  <c r="M583" i="14" s="1"/>
  <c r="K584" i="14"/>
  <c r="M584" i="14" s="1"/>
  <c r="K585" i="14"/>
  <c r="M585" i="14" s="1"/>
  <c r="K586" i="14"/>
  <c r="M586" i="14" s="1"/>
  <c r="K587" i="14"/>
  <c r="M587" i="14" s="1"/>
  <c r="K588" i="14"/>
  <c r="M588" i="14" s="1"/>
  <c r="K589" i="14"/>
  <c r="M589" i="14" s="1"/>
  <c r="K590" i="14"/>
  <c r="M590" i="14" s="1"/>
  <c r="K591" i="14"/>
  <c r="M591" i="14" s="1"/>
  <c r="K592" i="14"/>
  <c r="M592" i="14" s="1"/>
  <c r="K593" i="14"/>
  <c r="M593" i="14" s="1"/>
  <c r="K594" i="14"/>
  <c r="M594" i="14" s="1"/>
  <c r="K595" i="14"/>
  <c r="K596" i="14"/>
  <c r="M596" i="14" s="1"/>
  <c r="K597" i="14"/>
  <c r="M597" i="14" s="1"/>
  <c r="K598" i="14"/>
  <c r="M598" i="14" s="1"/>
  <c r="K599" i="14"/>
  <c r="M599" i="14" s="1"/>
  <c r="K600" i="14"/>
  <c r="M600" i="14" s="1"/>
  <c r="K601" i="14"/>
  <c r="M601" i="14" s="1"/>
  <c r="K602" i="14"/>
  <c r="K603" i="14"/>
  <c r="M603" i="14" s="1"/>
  <c r="K604" i="14"/>
  <c r="M604" i="14" s="1"/>
  <c r="K605" i="14"/>
  <c r="M605" i="14" s="1"/>
  <c r="K606" i="14"/>
  <c r="M606" i="14" s="1"/>
  <c r="K607" i="14"/>
  <c r="M607" i="14" s="1"/>
  <c r="K608" i="14"/>
  <c r="M608" i="14" s="1"/>
  <c r="K609" i="14"/>
  <c r="M609" i="14" s="1"/>
  <c r="K610" i="14"/>
  <c r="M610" i="14" s="1"/>
  <c r="K611" i="14"/>
  <c r="M611" i="14" s="1"/>
  <c r="K612" i="14"/>
  <c r="M612" i="14" s="1"/>
  <c r="K613" i="14"/>
  <c r="M613" i="14" s="1"/>
  <c r="K614" i="14"/>
  <c r="M614" i="14" s="1"/>
  <c r="K615" i="14"/>
  <c r="M615" i="14" s="1"/>
  <c r="K616" i="14"/>
  <c r="M616" i="14" s="1"/>
  <c r="K617" i="14"/>
  <c r="M617" i="14" s="1"/>
  <c r="K618" i="14"/>
  <c r="K619" i="14"/>
  <c r="M619" i="14" s="1"/>
  <c r="K620" i="14"/>
  <c r="M620" i="14" s="1"/>
  <c r="K621" i="14"/>
  <c r="M621" i="14" s="1"/>
  <c r="K622" i="14"/>
  <c r="M622" i="14" s="1"/>
  <c r="K623" i="14"/>
  <c r="M623" i="14" s="1"/>
  <c r="K624" i="14"/>
  <c r="M624" i="14" s="1"/>
  <c r="K625" i="14"/>
  <c r="K626" i="14"/>
  <c r="M626" i="14" s="1"/>
  <c r="K627" i="14"/>
  <c r="M627" i="14" s="1"/>
  <c r="K628" i="14"/>
  <c r="M628" i="14" s="1"/>
  <c r="K629" i="14"/>
  <c r="M629" i="14" s="1"/>
  <c r="K630" i="14"/>
  <c r="M630" i="14" s="1"/>
  <c r="K631" i="14"/>
  <c r="M631" i="14" s="1"/>
  <c r="K632" i="14"/>
  <c r="M632" i="14" s="1"/>
  <c r="K633" i="14"/>
  <c r="M633" i="14" s="1"/>
  <c r="K634" i="14"/>
  <c r="M634" i="14" s="1"/>
  <c r="K635" i="14"/>
  <c r="M635" i="14" s="1"/>
  <c r="K636" i="14"/>
  <c r="M636" i="14" s="1"/>
  <c r="K637" i="14"/>
  <c r="M637" i="14" s="1"/>
  <c r="K638" i="14"/>
  <c r="M638" i="14" s="1"/>
  <c r="K639" i="14"/>
  <c r="M639" i="14" s="1"/>
  <c r="K640" i="14"/>
  <c r="M640" i="14" s="1"/>
  <c r="K641" i="14"/>
  <c r="M641" i="14" s="1"/>
  <c r="K642" i="14"/>
  <c r="M642" i="14" s="1"/>
  <c r="K643" i="14"/>
  <c r="K644" i="14"/>
  <c r="M644" i="14" s="1"/>
  <c r="K645" i="14"/>
  <c r="M645" i="14" s="1"/>
  <c r="K646" i="14"/>
  <c r="M646" i="14" s="1"/>
  <c r="K647" i="14"/>
  <c r="M647" i="14" s="1"/>
  <c r="K648" i="14"/>
  <c r="M648" i="14" s="1"/>
  <c r="K649" i="14"/>
  <c r="M649" i="14" s="1"/>
  <c r="K650" i="14"/>
  <c r="M650" i="14" s="1"/>
  <c r="K651" i="14"/>
  <c r="M651" i="14" s="1"/>
  <c r="K652" i="14"/>
  <c r="M652" i="14" s="1"/>
  <c r="K653" i="14"/>
  <c r="M653" i="14" s="1"/>
  <c r="K654" i="14"/>
  <c r="M654" i="14" s="1"/>
  <c r="K655" i="14"/>
  <c r="M655" i="14" s="1"/>
  <c r="K656" i="14"/>
  <c r="M656" i="14" s="1"/>
  <c r="K657" i="14"/>
  <c r="M657" i="14" s="1"/>
  <c r="K658" i="14"/>
  <c r="M658" i="14" s="1"/>
  <c r="K659" i="14"/>
  <c r="M659" i="14" s="1"/>
  <c r="K660" i="14"/>
  <c r="M660" i="14" s="1"/>
  <c r="K661" i="14"/>
  <c r="M661" i="14" s="1"/>
  <c r="K662" i="14"/>
  <c r="M662" i="14" s="1"/>
  <c r="K663" i="14"/>
  <c r="M663" i="14" s="1"/>
  <c r="K664" i="14"/>
  <c r="M664" i="14" s="1"/>
  <c r="K665" i="14"/>
  <c r="M665" i="14" s="1"/>
  <c r="K666" i="14"/>
  <c r="K667" i="14"/>
  <c r="M667" i="14" s="1"/>
  <c r="K668" i="14"/>
  <c r="M668" i="14" s="1"/>
  <c r="K669" i="14"/>
  <c r="M669" i="14" s="1"/>
  <c r="K670" i="14"/>
  <c r="M670" i="14" s="1"/>
  <c r="K671" i="14"/>
  <c r="M671" i="14" s="1"/>
  <c r="K672" i="14"/>
  <c r="M672" i="14" s="1"/>
  <c r="K673" i="14"/>
  <c r="M673" i="14" s="1"/>
  <c r="K674" i="14"/>
  <c r="M674" i="14" s="1"/>
  <c r="K675" i="14"/>
  <c r="M675" i="14" s="1"/>
  <c r="K676" i="14"/>
  <c r="M676" i="14" s="1"/>
  <c r="K677" i="14"/>
  <c r="M677" i="14" s="1"/>
  <c r="K678" i="14"/>
  <c r="M678" i="14" s="1"/>
  <c r="K679" i="14"/>
  <c r="M679" i="14" s="1"/>
  <c r="K680" i="14"/>
  <c r="M680" i="14" s="1"/>
  <c r="K681" i="14"/>
  <c r="M681" i="14" s="1"/>
  <c r="K682" i="14"/>
  <c r="M682" i="14" s="1"/>
  <c r="K683" i="14"/>
  <c r="M683" i="14" s="1"/>
  <c r="K684" i="14"/>
  <c r="K685" i="14"/>
  <c r="M685" i="14" s="1"/>
  <c r="K686" i="14"/>
  <c r="M686" i="14" s="1"/>
  <c r="K687" i="14"/>
  <c r="M687" i="14" s="1"/>
  <c r="K688" i="14"/>
  <c r="M688" i="14" s="1"/>
  <c r="K689" i="14"/>
  <c r="M689" i="14" s="1"/>
  <c r="K690" i="14"/>
  <c r="M690" i="14" s="1"/>
  <c r="K691" i="14"/>
  <c r="M691" i="14" s="1"/>
  <c r="K692" i="14"/>
  <c r="K693" i="14"/>
  <c r="M693" i="14" s="1"/>
  <c r="K694" i="14"/>
  <c r="M694" i="14" s="1"/>
  <c r="K695" i="14"/>
  <c r="M695" i="14" s="1"/>
  <c r="K696" i="14"/>
  <c r="M696" i="14" s="1"/>
  <c r="K697" i="14"/>
  <c r="M697" i="14" s="1"/>
  <c r="K698" i="14"/>
  <c r="M698" i="14" s="1"/>
  <c r="K699" i="14"/>
  <c r="M699" i="14" s="1"/>
  <c r="K700" i="14"/>
  <c r="K701" i="14"/>
  <c r="M701" i="14" s="1"/>
  <c r="K702" i="14"/>
  <c r="M702" i="14" s="1"/>
  <c r="K703" i="14"/>
  <c r="M703" i="14" s="1"/>
  <c r="K704" i="14"/>
  <c r="M704" i="14" s="1"/>
  <c r="K705" i="14"/>
  <c r="M705" i="14" s="1"/>
  <c r="K706" i="14"/>
  <c r="M706" i="14" s="1"/>
  <c r="K707" i="14"/>
  <c r="M707" i="14" s="1"/>
  <c r="K708" i="14"/>
  <c r="K709" i="14"/>
  <c r="M709" i="14" s="1"/>
  <c r="K710" i="14"/>
  <c r="M710" i="14" s="1"/>
  <c r="K711" i="14"/>
  <c r="M711" i="14" s="1"/>
  <c r="K712" i="14"/>
  <c r="M712" i="14" s="1"/>
  <c r="K713" i="14"/>
  <c r="M713" i="14" s="1"/>
  <c r="K714" i="14"/>
  <c r="M714" i="14" s="1"/>
  <c r="K715" i="14"/>
  <c r="M715" i="14" s="1"/>
  <c r="K716" i="14"/>
  <c r="K717" i="14"/>
  <c r="M717" i="14" s="1"/>
  <c r="K718" i="14"/>
  <c r="M718" i="14" s="1"/>
  <c r="K719" i="14"/>
  <c r="M719" i="14" s="1"/>
  <c r="K720" i="14"/>
  <c r="M720" i="14" s="1"/>
  <c r="K721" i="14"/>
  <c r="M721" i="14" s="1"/>
  <c r="K722" i="14"/>
  <c r="M722" i="14" s="1"/>
  <c r="K723" i="14"/>
  <c r="M723" i="14" s="1"/>
  <c r="K724" i="14"/>
  <c r="K725" i="14"/>
  <c r="M725" i="14" s="1"/>
  <c r="K726" i="14"/>
  <c r="M726" i="14" s="1"/>
  <c r="K727" i="14"/>
  <c r="M727" i="14" s="1"/>
  <c r="K728" i="14"/>
  <c r="M728" i="14" s="1"/>
  <c r="K729" i="14"/>
  <c r="M729" i="14" s="1"/>
  <c r="K730" i="14"/>
  <c r="M730" i="14" s="1"/>
  <c r="K731" i="14"/>
  <c r="M731" i="14" s="1"/>
  <c r="K732" i="14"/>
  <c r="K733" i="14"/>
  <c r="M733" i="14" s="1"/>
  <c r="K734" i="14"/>
  <c r="M734" i="14" s="1"/>
  <c r="K735" i="14"/>
  <c r="M735" i="14" s="1"/>
  <c r="K736" i="14"/>
  <c r="M736" i="14" s="1"/>
  <c r="K737" i="14"/>
  <c r="M737" i="14" s="1"/>
  <c r="K738" i="14"/>
  <c r="M738" i="14" s="1"/>
  <c r="K739" i="14"/>
  <c r="M739" i="14" s="1"/>
  <c r="K740" i="14"/>
  <c r="K741" i="14"/>
  <c r="M741" i="14" s="1"/>
  <c r="K742" i="14"/>
  <c r="M742" i="14" s="1"/>
  <c r="K743" i="14"/>
  <c r="M743" i="14" s="1"/>
  <c r="K744" i="14"/>
  <c r="M744" i="14" s="1"/>
  <c r="K745" i="14"/>
  <c r="M745" i="14" s="1"/>
  <c r="K746" i="14"/>
  <c r="M746" i="14" s="1"/>
  <c r="K747" i="14"/>
  <c r="M747" i="14" s="1"/>
  <c r="K748" i="14"/>
  <c r="K749" i="14"/>
  <c r="M749" i="14" s="1"/>
  <c r="K750" i="14"/>
  <c r="M750" i="14" s="1"/>
  <c r="K751" i="14"/>
  <c r="M751" i="14" s="1"/>
  <c r="K752" i="14"/>
  <c r="M752" i="14" s="1"/>
  <c r="K753" i="14"/>
  <c r="M753" i="14" s="1"/>
  <c r="K754" i="14"/>
  <c r="M754" i="14" s="1"/>
  <c r="K755" i="14"/>
  <c r="M755" i="14" s="1"/>
  <c r="K756" i="14"/>
  <c r="K757" i="14"/>
  <c r="M757" i="14" s="1"/>
  <c r="K758" i="14"/>
  <c r="M758" i="14" s="1"/>
  <c r="K759" i="14"/>
  <c r="M759" i="14" s="1"/>
  <c r="K760" i="14"/>
  <c r="M760" i="14" s="1"/>
  <c r="K761" i="14"/>
  <c r="M761" i="14" s="1"/>
  <c r="K762" i="14"/>
  <c r="M762" i="14" s="1"/>
  <c r="K763" i="14"/>
  <c r="M763" i="14" s="1"/>
  <c r="K764" i="14"/>
  <c r="K765" i="14"/>
  <c r="M765" i="14" s="1"/>
  <c r="K766" i="14"/>
  <c r="M766" i="14" s="1"/>
  <c r="K767" i="14"/>
  <c r="M767" i="14" s="1"/>
  <c r="K768" i="14"/>
  <c r="M768" i="14" s="1"/>
  <c r="K769" i="14"/>
  <c r="M769" i="14" s="1"/>
  <c r="K770" i="14"/>
  <c r="M770" i="14" s="1"/>
  <c r="K771" i="14"/>
  <c r="M771" i="14" s="1"/>
  <c r="K772" i="14"/>
  <c r="K773" i="14"/>
  <c r="M773" i="14" s="1"/>
  <c r="K774" i="14"/>
  <c r="M774" i="14" s="1"/>
  <c r="K775" i="14"/>
  <c r="M775" i="14" s="1"/>
  <c r="K776" i="14"/>
  <c r="M776" i="14" s="1"/>
  <c r="K777" i="14"/>
  <c r="M777" i="14" s="1"/>
  <c r="K778" i="14"/>
  <c r="M778" i="14" s="1"/>
  <c r="K779" i="14"/>
  <c r="M779" i="14" s="1"/>
  <c r="K780" i="14"/>
  <c r="K781" i="14"/>
  <c r="M781" i="14" s="1"/>
  <c r="K782" i="14"/>
  <c r="M782" i="14" s="1"/>
  <c r="K783" i="14"/>
  <c r="M783" i="14" s="1"/>
  <c r="K784" i="14"/>
  <c r="M784" i="14" s="1"/>
  <c r="K785" i="14"/>
  <c r="M785" i="14" s="1"/>
  <c r="K786" i="14"/>
  <c r="M786" i="14" s="1"/>
  <c r="K787" i="14"/>
  <c r="M787" i="14" s="1"/>
  <c r="K788" i="14"/>
  <c r="K789" i="14"/>
  <c r="M789" i="14" s="1"/>
  <c r="K790" i="14"/>
  <c r="M790" i="14" s="1"/>
  <c r="K791" i="14"/>
  <c r="M791" i="14" s="1"/>
  <c r="K792" i="14"/>
  <c r="M792" i="14" s="1"/>
  <c r="K793" i="14"/>
  <c r="M793" i="14" s="1"/>
  <c r="K794" i="14"/>
  <c r="M794" i="14" s="1"/>
  <c r="K795" i="14"/>
  <c r="M795" i="14" s="1"/>
  <c r="K796" i="14"/>
  <c r="K797" i="14"/>
  <c r="M797" i="14" s="1"/>
  <c r="K798" i="14"/>
  <c r="M798" i="14" s="1"/>
  <c r="K799" i="14"/>
  <c r="M799" i="14" s="1"/>
  <c r="K800" i="14"/>
  <c r="M800" i="14" s="1"/>
  <c r="K801" i="14"/>
  <c r="M801" i="14" s="1"/>
  <c r="K802" i="14"/>
  <c r="M802" i="14" s="1"/>
  <c r="K803" i="14"/>
  <c r="M803" i="14" s="1"/>
  <c r="K804" i="14"/>
  <c r="K805" i="14"/>
  <c r="M805" i="14" s="1"/>
  <c r="K806" i="14"/>
  <c r="M806" i="14" s="1"/>
  <c r="K807" i="14"/>
  <c r="M807" i="14" s="1"/>
  <c r="K808" i="14"/>
  <c r="M808" i="14" s="1"/>
  <c r="K809" i="14"/>
  <c r="M809" i="14" s="1"/>
  <c r="K810" i="14"/>
  <c r="M810" i="14" s="1"/>
  <c r="K811" i="14"/>
  <c r="M811" i="14" s="1"/>
  <c r="K812" i="14"/>
  <c r="K813" i="14"/>
  <c r="M813" i="14" s="1"/>
  <c r="K814" i="14"/>
  <c r="M814" i="14" s="1"/>
  <c r="K815" i="14"/>
  <c r="M815" i="14" s="1"/>
  <c r="K816" i="14"/>
  <c r="M816" i="14" s="1"/>
  <c r="K817" i="14"/>
  <c r="M817" i="14" s="1"/>
  <c r="K818" i="14"/>
  <c r="M818" i="14" s="1"/>
  <c r="K819" i="14"/>
  <c r="M819" i="14" s="1"/>
  <c r="K820" i="14"/>
  <c r="K821" i="14"/>
  <c r="M821" i="14" s="1"/>
  <c r="K822" i="14"/>
  <c r="M822" i="14" s="1"/>
  <c r="K823" i="14"/>
  <c r="M823" i="14" s="1"/>
  <c r="K824" i="14"/>
  <c r="M824" i="14" s="1"/>
  <c r="K825" i="14"/>
  <c r="M825" i="14" s="1"/>
  <c r="K826" i="14"/>
  <c r="M826" i="14" s="1"/>
  <c r="K827" i="14"/>
  <c r="M827" i="14" s="1"/>
  <c r="K828" i="14"/>
  <c r="K829" i="14"/>
  <c r="M829" i="14" s="1"/>
  <c r="K830" i="14"/>
  <c r="M830" i="14" s="1"/>
  <c r="K831" i="14"/>
  <c r="M831" i="14" s="1"/>
  <c r="K832" i="14"/>
  <c r="M832" i="14" s="1"/>
  <c r="K833" i="14"/>
  <c r="M833" i="14" s="1"/>
  <c r="K834" i="14"/>
  <c r="M834" i="14" s="1"/>
  <c r="K835" i="14"/>
  <c r="M835" i="14" s="1"/>
  <c r="K836" i="14"/>
  <c r="K837" i="14"/>
  <c r="M837" i="14" s="1"/>
  <c r="K838" i="14"/>
  <c r="M838" i="14" s="1"/>
  <c r="K839" i="14"/>
  <c r="M839" i="14" s="1"/>
  <c r="K840" i="14"/>
  <c r="M840" i="14" s="1"/>
  <c r="K841" i="14"/>
  <c r="M841" i="14" s="1"/>
  <c r="K842" i="14"/>
  <c r="M842" i="14" s="1"/>
  <c r="K843" i="14"/>
  <c r="M843" i="14" s="1"/>
  <c r="K844" i="14"/>
  <c r="K845" i="14"/>
  <c r="M845" i="14" s="1"/>
  <c r="K846" i="14"/>
  <c r="M846" i="14" s="1"/>
  <c r="K847" i="14"/>
  <c r="M847" i="14" s="1"/>
  <c r="K848" i="14"/>
  <c r="M848" i="14" s="1"/>
  <c r="K849" i="14"/>
  <c r="M849" i="14" s="1"/>
  <c r="K850" i="14"/>
  <c r="M850" i="14" s="1"/>
  <c r="K851" i="14"/>
  <c r="M851" i="14" s="1"/>
  <c r="K852" i="14"/>
  <c r="K853" i="14"/>
  <c r="M853" i="14" s="1"/>
  <c r="K854" i="14"/>
  <c r="M854" i="14" s="1"/>
  <c r="K855" i="14"/>
  <c r="M855" i="14" s="1"/>
  <c r="K856" i="14"/>
  <c r="M856" i="14" s="1"/>
  <c r="K857" i="14"/>
  <c r="M857" i="14" s="1"/>
  <c r="K858" i="14"/>
  <c r="M858" i="14" s="1"/>
  <c r="K859" i="14"/>
  <c r="M859" i="14" s="1"/>
  <c r="K860" i="14"/>
  <c r="K861" i="14"/>
  <c r="M861" i="14" s="1"/>
  <c r="K862" i="14"/>
  <c r="M862" i="14" s="1"/>
  <c r="K863" i="14"/>
  <c r="M863" i="14" s="1"/>
  <c r="K864" i="14"/>
  <c r="M864" i="14" s="1"/>
  <c r="K865" i="14"/>
  <c r="M865" i="14" s="1"/>
  <c r="K866" i="14"/>
  <c r="M866" i="14" s="1"/>
  <c r="K867" i="14"/>
  <c r="M867" i="14" s="1"/>
  <c r="K868" i="14"/>
  <c r="K869" i="14"/>
  <c r="M869" i="14" s="1"/>
  <c r="K870" i="14"/>
  <c r="M870" i="14" s="1"/>
  <c r="K871" i="14"/>
  <c r="M871" i="14" s="1"/>
  <c r="K872" i="14"/>
  <c r="M872" i="14" s="1"/>
  <c r="K873" i="14"/>
  <c r="M873" i="14" s="1"/>
  <c r="I4" i="14"/>
  <c r="I5" i="14"/>
  <c r="I6" i="14"/>
  <c r="I7" i="14"/>
  <c r="I8" i="14"/>
  <c r="I9" i="14"/>
  <c r="I10" i="14"/>
  <c r="I11" i="14"/>
  <c r="I12" i="14"/>
  <c r="I13" i="14"/>
  <c r="I14" i="14"/>
  <c r="I15" i="14"/>
  <c r="I16" i="14"/>
  <c r="I17" i="14"/>
  <c r="I18" i="14"/>
  <c r="I19" i="14"/>
  <c r="I20" i="14"/>
  <c r="I21" i="14"/>
  <c r="I22" i="14"/>
  <c r="I23" i="14"/>
  <c r="I24" i="14"/>
  <c r="I25" i="14"/>
  <c r="I26" i="14"/>
  <c r="I27" i="14"/>
  <c r="I28" i="14"/>
  <c r="I29" i="14"/>
  <c r="I30" i="14"/>
  <c r="I31" i="14"/>
  <c r="I32" i="14"/>
  <c r="I33" i="14"/>
  <c r="I34" i="14"/>
  <c r="I35" i="14"/>
  <c r="I36" i="14"/>
  <c r="I37" i="14"/>
  <c r="I38" i="14"/>
  <c r="I39" i="14"/>
  <c r="I40" i="14"/>
  <c r="I41" i="14"/>
  <c r="I42" i="14"/>
  <c r="I43" i="14"/>
  <c r="I44" i="14"/>
  <c r="I45" i="14"/>
  <c r="I46" i="14"/>
  <c r="I47" i="14"/>
  <c r="I48" i="14"/>
  <c r="I49" i="14"/>
  <c r="I50" i="14"/>
  <c r="I51" i="14"/>
  <c r="I52" i="14"/>
  <c r="I53" i="14"/>
  <c r="I54" i="14"/>
  <c r="I55" i="14"/>
  <c r="I56" i="14"/>
  <c r="I57" i="14"/>
  <c r="I58" i="14"/>
  <c r="I59" i="14"/>
  <c r="I60" i="14"/>
  <c r="I61" i="14"/>
  <c r="I62" i="14"/>
  <c r="I63" i="14"/>
  <c r="I64" i="14"/>
  <c r="I65" i="14"/>
  <c r="I66" i="14"/>
  <c r="I67" i="14"/>
  <c r="I68" i="14"/>
  <c r="I69" i="14"/>
  <c r="I70" i="14"/>
  <c r="I71" i="14"/>
  <c r="I72" i="14"/>
  <c r="I73" i="14"/>
  <c r="I74" i="14"/>
  <c r="I75" i="14"/>
  <c r="I76" i="14"/>
  <c r="I77" i="14"/>
  <c r="I78" i="14"/>
  <c r="I79" i="14"/>
  <c r="I80" i="14"/>
  <c r="I81" i="14"/>
  <c r="I82" i="14"/>
  <c r="I83" i="14"/>
  <c r="I84" i="14"/>
  <c r="I85" i="14"/>
  <c r="I86" i="14"/>
  <c r="I87" i="14"/>
  <c r="I88" i="14"/>
  <c r="I89" i="14"/>
  <c r="I90" i="14"/>
  <c r="I91" i="14"/>
  <c r="I92" i="14"/>
  <c r="I93" i="14"/>
  <c r="I94" i="14"/>
  <c r="I95" i="14"/>
  <c r="I96" i="14"/>
  <c r="I97" i="14"/>
  <c r="I98" i="14"/>
  <c r="I99" i="14"/>
  <c r="I100" i="14"/>
  <c r="I101" i="14"/>
  <c r="I102" i="14"/>
  <c r="I103" i="14"/>
  <c r="I104" i="14"/>
  <c r="I105" i="14"/>
  <c r="I106" i="14"/>
  <c r="I107" i="14"/>
  <c r="I108" i="14"/>
  <c r="I109" i="14"/>
  <c r="I110" i="14"/>
  <c r="I111" i="14"/>
  <c r="I112" i="14"/>
  <c r="I113" i="14"/>
  <c r="I114" i="14"/>
  <c r="I115" i="14"/>
  <c r="I116" i="14"/>
  <c r="I117" i="14"/>
  <c r="I118" i="14"/>
  <c r="I119" i="14"/>
  <c r="I120" i="14"/>
  <c r="I121" i="14"/>
  <c r="I122" i="14"/>
  <c r="I123" i="14"/>
  <c r="I124" i="14"/>
  <c r="I125" i="14"/>
  <c r="I126" i="14"/>
  <c r="I127" i="14"/>
  <c r="I128" i="14"/>
  <c r="I129" i="14"/>
  <c r="I130" i="14"/>
  <c r="I131" i="14"/>
  <c r="I132" i="14"/>
  <c r="I133" i="14"/>
  <c r="I134" i="14"/>
  <c r="I135" i="14"/>
  <c r="I136" i="14"/>
  <c r="I137" i="14"/>
  <c r="I138" i="14"/>
  <c r="I139" i="14"/>
  <c r="I140" i="14"/>
  <c r="I141" i="14"/>
  <c r="I142" i="14"/>
  <c r="I143" i="14"/>
  <c r="I144" i="14"/>
  <c r="I145" i="14"/>
  <c r="I146" i="14"/>
  <c r="I147" i="14"/>
  <c r="I148" i="14"/>
  <c r="I149" i="14"/>
  <c r="I150" i="14"/>
  <c r="I151" i="14"/>
  <c r="I152" i="14"/>
  <c r="I153" i="14"/>
  <c r="I154" i="14"/>
  <c r="I155" i="14"/>
  <c r="I156" i="14"/>
  <c r="I157" i="14"/>
  <c r="I158" i="14"/>
  <c r="I159" i="14"/>
  <c r="I160" i="14"/>
  <c r="I161" i="14"/>
  <c r="I162" i="14"/>
  <c r="I163" i="14"/>
  <c r="I164" i="14"/>
  <c r="I165" i="14"/>
  <c r="I166" i="14"/>
  <c r="I167" i="14"/>
  <c r="I168" i="14"/>
  <c r="I169" i="14"/>
  <c r="I170" i="14"/>
  <c r="I171" i="14"/>
  <c r="I172" i="14"/>
  <c r="I173" i="14"/>
  <c r="I174" i="14"/>
  <c r="I175" i="14"/>
  <c r="I176" i="14"/>
  <c r="I177" i="14"/>
  <c r="I178" i="14"/>
  <c r="I179" i="14"/>
  <c r="I180" i="14"/>
  <c r="I181" i="14"/>
  <c r="I182" i="14"/>
  <c r="I183" i="14"/>
  <c r="I184" i="14"/>
  <c r="I185" i="14"/>
  <c r="I186" i="14"/>
  <c r="I187" i="14"/>
  <c r="I188" i="14"/>
  <c r="I189" i="14"/>
  <c r="I190" i="14"/>
  <c r="I191" i="14"/>
  <c r="I192" i="14"/>
  <c r="I193" i="14"/>
  <c r="I194" i="14"/>
  <c r="I195" i="14"/>
  <c r="I196" i="14"/>
  <c r="I197" i="14"/>
  <c r="I198" i="14"/>
  <c r="I199" i="14"/>
  <c r="I200" i="14"/>
  <c r="I201" i="14"/>
  <c r="I202" i="14"/>
  <c r="I203" i="14"/>
  <c r="I204" i="14"/>
  <c r="I205" i="14"/>
  <c r="I206" i="14"/>
  <c r="I207" i="14"/>
  <c r="I208" i="14"/>
  <c r="I209" i="14"/>
  <c r="I210" i="14"/>
  <c r="I211" i="14"/>
  <c r="I212" i="14"/>
  <c r="I213" i="14"/>
  <c r="I214" i="14"/>
  <c r="I215" i="14"/>
  <c r="I216" i="14"/>
  <c r="I217" i="14"/>
  <c r="I218" i="14"/>
  <c r="I219" i="14"/>
  <c r="I220" i="14"/>
  <c r="I221" i="14"/>
  <c r="I222" i="14"/>
  <c r="I223" i="14"/>
  <c r="I224" i="14"/>
  <c r="I225" i="14"/>
  <c r="I226" i="14"/>
  <c r="I227" i="14"/>
  <c r="I228" i="14"/>
  <c r="I229" i="14"/>
  <c r="I230" i="14"/>
  <c r="I231" i="14"/>
  <c r="I232" i="14"/>
  <c r="I233" i="14"/>
  <c r="I234" i="14"/>
  <c r="I235" i="14"/>
  <c r="I236" i="14"/>
  <c r="I237" i="14"/>
  <c r="I238" i="14"/>
  <c r="I239" i="14"/>
  <c r="I240" i="14"/>
  <c r="I241" i="14"/>
  <c r="I242" i="14"/>
  <c r="I243" i="14"/>
  <c r="I244" i="14"/>
  <c r="I245" i="14"/>
  <c r="I246" i="14"/>
  <c r="I247" i="14"/>
  <c r="I248" i="14"/>
  <c r="I249" i="14"/>
  <c r="I250" i="14"/>
  <c r="I251" i="14"/>
  <c r="I252" i="14"/>
  <c r="I253" i="14"/>
  <c r="I254" i="14"/>
  <c r="I255" i="14"/>
  <c r="I256" i="14"/>
  <c r="I257" i="14"/>
  <c r="I258" i="14"/>
  <c r="I259" i="14"/>
  <c r="I260" i="14"/>
  <c r="I261" i="14"/>
  <c r="I262" i="14"/>
  <c r="I263" i="14"/>
  <c r="I264" i="14"/>
  <c r="I265" i="14"/>
  <c r="I266" i="14"/>
  <c r="I267" i="14"/>
  <c r="I268" i="14"/>
  <c r="I269" i="14"/>
  <c r="I270" i="14"/>
  <c r="I271" i="14"/>
  <c r="I272" i="14"/>
  <c r="I273" i="14"/>
  <c r="I274" i="14"/>
  <c r="I275" i="14"/>
  <c r="I276" i="14"/>
  <c r="I277" i="14"/>
  <c r="I278" i="14"/>
  <c r="I279" i="14"/>
  <c r="I280" i="14"/>
  <c r="I281" i="14"/>
  <c r="I282" i="14"/>
  <c r="I283" i="14"/>
  <c r="I284" i="14"/>
  <c r="I285" i="14"/>
  <c r="I286" i="14"/>
  <c r="I287" i="14"/>
  <c r="I288" i="14"/>
  <c r="I289" i="14"/>
  <c r="I290" i="14"/>
  <c r="I291" i="14"/>
  <c r="I292" i="14"/>
  <c r="I293" i="14"/>
  <c r="I294" i="14"/>
  <c r="I295" i="14"/>
  <c r="I296" i="14"/>
  <c r="I297" i="14"/>
  <c r="I298" i="14"/>
  <c r="I299" i="14"/>
  <c r="I300" i="14"/>
  <c r="I301" i="14"/>
  <c r="I302" i="14"/>
  <c r="I303" i="14"/>
  <c r="I304" i="14"/>
  <c r="I305" i="14"/>
  <c r="I306" i="14"/>
  <c r="I307" i="14"/>
  <c r="I308" i="14"/>
  <c r="I309" i="14"/>
  <c r="I310" i="14"/>
  <c r="I311" i="14"/>
  <c r="I312" i="14"/>
  <c r="I313" i="14"/>
  <c r="I314" i="14"/>
  <c r="I315" i="14"/>
  <c r="I316" i="14"/>
  <c r="I317" i="14"/>
  <c r="I318" i="14"/>
  <c r="I319" i="14"/>
  <c r="I320" i="14"/>
  <c r="I321" i="14"/>
  <c r="I322" i="14"/>
  <c r="I323" i="14"/>
  <c r="I324" i="14"/>
  <c r="I325" i="14"/>
  <c r="I326" i="14"/>
  <c r="I327" i="14"/>
  <c r="I328" i="14"/>
  <c r="I329" i="14"/>
  <c r="I330" i="14"/>
  <c r="I331" i="14"/>
  <c r="I332" i="14"/>
  <c r="I333" i="14"/>
  <c r="I334" i="14"/>
  <c r="I335" i="14"/>
  <c r="I336" i="14"/>
  <c r="I337" i="14"/>
  <c r="I338" i="14"/>
  <c r="I339" i="14"/>
  <c r="I340" i="14"/>
  <c r="I341" i="14"/>
  <c r="I342" i="14"/>
  <c r="I343" i="14"/>
  <c r="I344" i="14"/>
  <c r="I345" i="14"/>
  <c r="I346" i="14"/>
  <c r="I347" i="14"/>
  <c r="I348" i="14"/>
  <c r="I349" i="14"/>
  <c r="I350" i="14"/>
  <c r="I351" i="14"/>
  <c r="I352" i="14"/>
  <c r="I353" i="14"/>
  <c r="I354" i="14"/>
  <c r="I355" i="14"/>
  <c r="I356" i="14"/>
  <c r="I357" i="14"/>
  <c r="I358" i="14"/>
  <c r="I359" i="14"/>
  <c r="I360" i="14"/>
  <c r="I361" i="14"/>
  <c r="I362" i="14"/>
  <c r="I363" i="14"/>
  <c r="I364" i="14"/>
  <c r="I365" i="14"/>
  <c r="I366" i="14"/>
  <c r="I367" i="14"/>
  <c r="I368" i="14"/>
  <c r="I369" i="14"/>
  <c r="I370" i="14"/>
  <c r="I371" i="14"/>
  <c r="I372" i="14"/>
  <c r="I373" i="14"/>
  <c r="I374" i="14"/>
  <c r="I375" i="14"/>
  <c r="I376" i="14"/>
  <c r="I377" i="14"/>
  <c r="I378" i="14"/>
  <c r="I379" i="14"/>
  <c r="I380" i="14"/>
  <c r="I381" i="14"/>
  <c r="I382" i="14"/>
  <c r="I383" i="14"/>
  <c r="I384" i="14"/>
  <c r="I385" i="14"/>
  <c r="I386" i="14"/>
  <c r="I387" i="14"/>
  <c r="I388" i="14"/>
  <c r="I389" i="14"/>
  <c r="I390" i="14"/>
  <c r="I391" i="14"/>
  <c r="I392" i="14"/>
  <c r="I393" i="14"/>
  <c r="I394" i="14"/>
  <c r="I395" i="14"/>
  <c r="I396" i="14"/>
  <c r="I397" i="14"/>
  <c r="I398" i="14"/>
  <c r="I399" i="14"/>
  <c r="I400" i="14"/>
  <c r="I401" i="14"/>
  <c r="I402" i="14"/>
  <c r="I403" i="14"/>
  <c r="I404" i="14"/>
  <c r="I405" i="14"/>
  <c r="I406" i="14"/>
  <c r="I407" i="14"/>
  <c r="I408" i="14"/>
  <c r="I409" i="14"/>
  <c r="I410" i="14"/>
  <c r="I411" i="14"/>
  <c r="I412" i="14"/>
  <c r="I413" i="14"/>
  <c r="I414" i="14"/>
  <c r="I415" i="14"/>
  <c r="I416" i="14"/>
  <c r="I417" i="14"/>
  <c r="I418" i="14"/>
  <c r="I419" i="14"/>
  <c r="I420" i="14"/>
  <c r="I421" i="14"/>
  <c r="I422" i="14"/>
  <c r="I423" i="14"/>
  <c r="I424" i="14"/>
  <c r="I425" i="14"/>
  <c r="I426" i="14"/>
  <c r="I427" i="14"/>
  <c r="I428" i="14"/>
  <c r="I429" i="14"/>
  <c r="I430" i="14"/>
  <c r="I431" i="14"/>
  <c r="I432" i="14"/>
  <c r="I433" i="14"/>
  <c r="I434" i="14"/>
  <c r="I435" i="14"/>
  <c r="I436" i="14"/>
  <c r="I437" i="14"/>
  <c r="I438" i="14"/>
  <c r="I439" i="14"/>
  <c r="I440" i="14"/>
  <c r="I441" i="14"/>
  <c r="I442" i="14"/>
  <c r="I443" i="14"/>
  <c r="I444" i="14"/>
  <c r="I445" i="14"/>
  <c r="I446" i="14"/>
  <c r="I447" i="14"/>
  <c r="I448" i="14"/>
  <c r="I449" i="14"/>
  <c r="I450" i="14"/>
  <c r="I451" i="14"/>
  <c r="I452" i="14"/>
  <c r="I453" i="14"/>
  <c r="I454" i="14"/>
  <c r="I455" i="14"/>
  <c r="I456" i="14"/>
  <c r="I457" i="14"/>
  <c r="I458" i="14"/>
  <c r="I459" i="14"/>
  <c r="I460" i="14"/>
  <c r="I461" i="14"/>
  <c r="I462" i="14"/>
  <c r="I463" i="14"/>
  <c r="I464" i="14"/>
  <c r="I465" i="14"/>
  <c r="I466" i="14"/>
  <c r="I467" i="14"/>
  <c r="I468" i="14"/>
  <c r="I469" i="14"/>
  <c r="I470" i="14"/>
  <c r="I471" i="14"/>
  <c r="I472" i="14"/>
  <c r="I473" i="14"/>
  <c r="I474" i="14"/>
  <c r="I475" i="14"/>
  <c r="I476" i="14"/>
  <c r="I477" i="14"/>
  <c r="I478" i="14"/>
  <c r="I479" i="14"/>
  <c r="I480" i="14"/>
  <c r="I481" i="14"/>
  <c r="I482" i="14"/>
  <c r="I483" i="14"/>
  <c r="I484" i="14"/>
  <c r="I485" i="14"/>
  <c r="I486" i="14"/>
  <c r="I487" i="14"/>
  <c r="I488" i="14"/>
  <c r="I489" i="14"/>
  <c r="I490" i="14"/>
  <c r="I491" i="14"/>
  <c r="I492" i="14"/>
  <c r="I493" i="14"/>
  <c r="I494" i="14"/>
  <c r="I495" i="14"/>
  <c r="I496" i="14"/>
  <c r="I497" i="14"/>
  <c r="I498" i="14"/>
  <c r="I499" i="14"/>
  <c r="I500" i="14"/>
  <c r="I501" i="14"/>
  <c r="I502" i="14"/>
  <c r="I503" i="14"/>
  <c r="I504" i="14"/>
  <c r="I505" i="14"/>
  <c r="I506" i="14"/>
  <c r="I507" i="14"/>
  <c r="I508" i="14"/>
  <c r="I509" i="14"/>
  <c r="I510" i="14"/>
  <c r="I511" i="14"/>
  <c r="I512" i="14"/>
  <c r="I513" i="14"/>
  <c r="I514" i="14"/>
  <c r="I515" i="14"/>
  <c r="I516" i="14"/>
  <c r="I517" i="14"/>
  <c r="I518" i="14"/>
  <c r="I519" i="14"/>
  <c r="I520" i="14"/>
  <c r="I521" i="14"/>
  <c r="I522" i="14"/>
  <c r="I523" i="14"/>
  <c r="I524" i="14"/>
  <c r="I525" i="14"/>
  <c r="I526" i="14"/>
  <c r="I527" i="14"/>
  <c r="I528" i="14"/>
  <c r="I529" i="14"/>
  <c r="I530" i="14"/>
  <c r="I531" i="14"/>
  <c r="I532" i="14"/>
  <c r="I533" i="14"/>
  <c r="I534" i="14"/>
  <c r="I535" i="14"/>
  <c r="I536" i="14"/>
  <c r="I537" i="14"/>
  <c r="I538" i="14"/>
  <c r="I539" i="14"/>
  <c r="I540" i="14"/>
  <c r="I541" i="14"/>
  <c r="I542" i="14"/>
  <c r="I543" i="14"/>
  <c r="I544" i="14"/>
  <c r="I545" i="14"/>
  <c r="I546" i="14"/>
  <c r="I547" i="14"/>
  <c r="I548" i="14"/>
  <c r="I549" i="14"/>
  <c r="I550" i="14"/>
  <c r="I551" i="14"/>
  <c r="I552" i="14"/>
  <c r="I553" i="14"/>
  <c r="I554" i="14"/>
  <c r="I555" i="14"/>
  <c r="I556" i="14"/>
  <c r="I557" i="14"/>
  <c r="I558" i="14"/>
  <c r="I559" i="14"/>
  <c r="I560" i="14"/>
  <c r="I561" i="14"/>
  <c r="I562" i="14"/>
  <c r="I563" i="14"/>
  <c r="I564" i="14"/>
  <c r="I565" i="14"/>
  <c r="I566" i="14"/>
  <c r="I567" i="14"/>
  <c r="I568" i="14"/>
  <c r="I569" i="14"/>
  <c r="I570" i="14"/>
  <c r="I571" i="14"/>
  <c r="I572" i="14"/>
  <c r="I573" i="14"/>
  <c r="I574" i="14"/>
  <c r="I575" i="14"/>
  <c r="I576" i="14"/>
  <c r="I577" i="14"/>
  <c r="I578" i="14"/>
  <c r="I579" i="14"/>
  <c r="I580" i="14"/>
  <c r="I581" i="14"/>
  <c r="I582" i="14"/>
  <c r="I583" i="14"/>
  <c r="I584" i="14"/>
  <c r="I585" i="14"/>
  <c r="I586" i="14"/>
  <c r="I587" i="14"/>
  <c r="I588" i="14"/>
  <c r="I589" i="14"/>
  <c r="I590" i="14"/>
  <c r="I591" i="14"/>
  <c r="I592" i="14"/>
  <c r="I593" i="14"/>
  <c r="I594" i="14"/>
  <c r="I595" i="14"/>
  <c r="I596" i="14"/>
  <c r="I597" i="14"/>
  <c r="I598" i="14"/>
  <c r="I599" i="14"/>
  <c r="I600" i="14"/>
  <c r="I601" i="14"/>
  <c r="I602" i="14"/>
  <c r="I603" i="14"/>
  <c r="I604" i="14"/>
  <c r="I605" i="14"/>
  <c r="I606" i="14"/>
  <c r="I607" i="14"/>
  <c r="I608" i="14"/>
  <c r="I609" i="14"/>
  <c r="I610" i="14"/>
  <c r="I611" i="14"/>
  <c r="I612" i="14"/>
  <c r="I613" i="14"/>
  <c r="I614" i="14"/>
  <c r="I615" i="14"/>
  <c r="I616" i="14"/>
  <c r="I617" i="14"/>
  <c r="I618" i="14"/>
  <c r="I619" i="14"/>
  <c r="I620" i="14"/>
  <c r="I621" i="14"/>
  <c r="I622" i="14"/>
  <c r="I623" i="14"/>
  <c r="I624" i="14"/>
  <c r="I625" i="14"/>
  <c r="I626" i="14"/>
  <c r="I627" i="14"/>
  <c r="I628" i="14"/>
  <c r="I629" i="14"/>
  <c r="I630" i="14"/>
  <c r="I631" i="14"/>
  <c r="I632" i="14"/>
  <c r="I633" i="14"/>
  <c r="I634" i="14"/>
  <c r="I635" i="14"/>
  <c r="I636" i="14"/>
  <c r="I637" i="14"/>
  <c r="I638" i="14"/>
  <c r="I639" i="14"/>
  <c r="I640" i="14"/>
  <c r="I641" i="14"/>
  <c r="I642" i="14"/>
  <c r="I643" i="14"/>
  <c r="I644" i="14"/>
  <c r="I645" i="14"/>
  <c r="I646" i="14"/>
  <c r="I647" i="14"/>
  <c r="I648" i="14"/>
  <c r="I649" i="14"/>
  <c r="I650" i="14"/>
  <c r="I651" i="14"/>
  <c r="I652" i="14"/>
  <c r="I653" i="14"/>
  <c r="I654" i="14"/>
  <c r="I655" i="14"/>
  <c r="I656" i="14"/>
  <c r="I657" i="14"/>
  <c r="I658" i="14"/>
  <c r="I659" i="14"/>
  <c r="I660" i="14"/>
  <c r="I661" i="14"/>
  <c r="I662" i="14"/>
  <c r="I663" i="14"/>
  <c r="I664" i="14"/>
  <c r="I665" i="14"/>
  <c r="I666" i="14"/>
  <c r="I667" i="14"/>
  <c r="I668" i="14"/>
  <c r="I669" i="14"/>
  <c r="I670" i="14"/>
  <c r="I671" i="14"/>
  <c r="I672" i="14"/>
  <c r="I673" i="14"/>
  <c r="I674" i="14"/>
  <c r="I675" i="14"/>
  <c r="I676" i="14"/>
  <c r="I677" i="14"/>
  <c r="I678" i="14"/>
  <c r="I679" i="14"/>
  <c r="I680" i="14"/>
  <c r="I681" i="14"/>
  <c r="I682" i="14"/>
  <c r="I683" i="14"/>
  <c r="I684" i="14"/>
  <c r="I685" i="14"/>
  <c r="I686" i="14"/>
  <c r="I687" i="14"/>
  <c r="I688" i="14"/>
  <c r="I689" i="14"/>
  <c r="I690" i="14"/>
  <c r="I691" i="14"/>
  <c r="I692" i="14"/>
  <c r="I693" i="14"/>
  <c r="I694" i="14"/>
  <c r="I695" i="14"/>
  <c r="I696" i="14"/>
  <c r="I697" i="14"/>
  <c r="I698" i="14"/>
  <c r="I699" i="14"/>
  <c r="I700" i="14"/>
  <c r="I701" i="14"/>
  <c r="I702" i="14"/>
  <c r="I703" i="14"/>
  <c r="I704" i="14"/>
  <c r="I705" i="14"/>
  <c r="I706" i="14"/>
  <c r="I707" i="14"/>
  <c r="I708" i="14"/>
  <c r="I709" i="14"/>
  <c r="I710" i="14"/>
  <c r="I711" i="14"/>
  <c r="I712" i="14"/>
  <c r="I713" i="14"/>
  <c r="I714" i="14"/>
  <c r="I715" i="14"/>
  <c r="I716" i="14"/>
  <c r="I717" i="14"/>
  <c r="I718" i="14"/>
  <c r="I719" i="14"/>
  <c r="I720" i="14"/>
  <c r="I721" i="14"/>
  <c r="I722" i="14"/>
  <c r="I723" i="14"/>
  <c r="I724" i="14"/>
  <c r="I725" i="14"/>
  <c r="I726" i="14"/>
  <c r="I727" i="14"/>
  <c r="I728" i="14"/>
  <c r="I729" i="14"/>
  <c r="I730" i="14"/>
  <c r="I731" i="14"/>
  <c r="I732" i="14"/>
  <c r="I733" i="14"/>
  <c r="I734" i="14"/>
  <c r="I735" i="14"/>
  <c r="I736" i="14"/>
  <c r="I737" i="14"/>
  <c r="I738" i="14"/>
  <c r="I739" i="14"/>
  <c r="I740" i="14"/>
  <c r="I741" i="14"/>
  <c r="I742" i="14"/>
  <c r="I743" i="14"/>
  <c r="I744" i="14"/>
  <c r="I745" i="14"/>
  <c r="I746" i="14"/>
  <c r="I747" i="14"/>
  <c r="I748" i="14"/>
  <c r="I749" i="14"/>
  <c r="I750" i="14"/>
  <c r="I751" i="14"/>
  <c r="I752" i="14"/>
  <c r="I753" i="14"/>
  <c r="I754" i="14"/>
  <c r="I755" i="14"/>
  <c r="I756" i="14"/>
  <c r="I757" i="14"/>
  <c r="I758" i="14"/>
  <c r="I759" i="14"/>
  <c r="I760" i="14"/>
  <c r="I761" i="14"/>
  <c r="I762" i="14"/>
  <c r="I763" i="14"/>
  <c r="I764" i="14"/>
  <c r="I765" i="14"/>
  <c r="I766" i="14"/>
  <c r="I767" i="14"/>
  <c r="I768" i="14"/>
  <c r="I769" i="14"/>
  <c r="I770" i="14"/>
  <c r="I771" i="14"/>
  <c r="I772" i="14"/>
  <c r="I773" i="14"/>
  <c r="I774" i="14"/>
  <c r="I775" i="14"/>
  <c r="I776" i="14"/>
  <c r="I777" i="14"/>
  <c r="I778" i="14"/>
  <c r="I779" i="14"/>
  <c r="I780" i="14"/>
  <c r="I781" i="14"/>
  <c r="I782" i="14"/>
  <c r="I783" i="14"/>
  <c r="I784" i="14"/>
  <c r="I785" i="14"/>
  <c r="I786" i="14"/>
  <c r="I787" i="14"/>
  <c r="I788" i="14"/>
  <c r="I789" i="14"/>
  <c r="I790" i="14"/>
  <c r="I791" i="14"/>
  <c r="I792" i="14"/>
  <c r="I793" i="14"/>
  <c r="I794" i="14"/>
  <c r="I795" i="14"/>
  <c r="I796" i="14"/>
  <c r="I797" i="14"/>
  <c r="I798" i="14"/>
  <c r="I799" i="14"/>
  <c r="I800" i="14"/>
  <c r="I801" i="14"/>
  <c r="I802" i="14"/>
  <c r="I803" i="14"/>
  <c r="I804" i="14"/>
  <c r="I805" i="14"/>
  <c r="I806" i="14"/>
  <c r="I807" i="14"/>
  <c r="I808" i="14"/>
  <c r="I809" i="14"/>
  <c r="I810" i="14"/>
  <c r="I811" i="14"/>
  <c r="I812" i="14"/>
  <c r="I813" i="14"/>
  <c r="I814" i="14"/>
  <c r="I815" i="14"/>
  <c r="I816" i="14"/>
  <c r="I817" i="14"/>
  <c r="I818" i="14"/>
  <c r="I819" i="14"/>
  <c r="I820" i="14"/>
  <c r="I821" i="14"/>
  <c r="I822" i="14"/>
  <c r="I823" i="14"/>
  <c r="I824" i="14"/>
  <c r="I825" i="14"/>
  <c r="I826" i="14"/>
  <c r="I827" i="14"/>
  <c r="I828" i="14"/>
  <c r="I829" i="14"/>
  <c r="I830" i="14"/>
  <c r="I831" i="14"/>
  <c r="I832" i="14"/>
  <c r="I833" i="14"/>
  <c r="I834" i="14"/>
  <c r="I835" i="14"/>
  <c r="I836" i="14"/>
  <c r="I837" i="14"/>
  <c r="I838" i="14"/>
  <c r="I839" i="14"/>
  <c r="I840" i="14"/>
  <c r="I841" i="14"/>
  <c r="I842" i="14"/>
  <c r="I843" i="14"/>
  <c r="I844" i="14"/>
  <c r="I845" i="14"/>
  <c r="I846" i="14"/>
  <c r="I847" i="14"/>
  <c r="I848" i="14"/>
  <c r="I849" i="14"/>
  <c r="I850" i="14"/>
  <c r="I851" i="14"/>
  <c r="I852" i="14"/>
  <c r="I853" i="14"/>
  <c r="I854" i="14"/>
  <c r="I855" i="14"/>
  <c r="I856" i="14"/>
  <c r="I857" i="14"/>
  <c r="I858" i="14"/>
  <c r="I859" i="14"/>
  <c r="I860" i="14"/>
  <c r="I861" i="14"/>
  <c r="I862" i="14"/>
  <c r="I863" i="14"/>
  <c r="I864" i="14"/>
  <c r="I865" i="14"/>
  <c r="I866" i="14"/>
  <c r="I867" i="14"/>
  <c r="I868" i="14"/>
  <c r="I869" i="14"/>
  <c r="I870" i="14"/>
  <c r="I871" i="14"/>
  <c r="I872" i="14"/>
  <c r="I873" i="14"/>
  <c r="E4" i="13"/>
  <c r="C4" i="13"/>
  <c r="D4" i="13"/>
  <c r="B4" i="13"/>
  <c r="H23" i="12"/>
  <c r="I18" i="12"/>
  <c r="I14" i="12"/>
  <c r="I10" i="12"/>
  <c r="L10" i="11"/>
  <c r="L3" i="11"/>
  <c r="J4" i="11"/>
  <c r="J5" i="11"/>
  <c r="J6" i="11"/>
  <c r="J7" i="11"/>
  <c r="J8" i="11"/>
  <c r="J9" i="11"/>
  <c r="J10" i="11"/>
  <c r="J11" i="11"/>
  <c r="J12" i="11"/>
  <c r="J13" i="11"/>
  <c r="J14" i="11"/>
  <c r="J15" i="11"/>
  <c r="J16" i="11"/>
  <c r="J17" i="11"/>
  <c r="J18" i="11"/>
  <c r="J19" i="11"/>
  <c r="J20" i="11"/>
  <c r="J21" i="11"/>
  <c r="J22" i="11"/>
  <c r="J3" i="11"/>
  <c r="I4" i="11"/>
  <c r="I5" i="11"/>
  <c r="I6" i="11"/>
  <c r="I7" i="11"/>
  <c r="I8" i="11"/>
  <c r="I9" i="11"/>
  <c r="I10" i="11"/>
  <c r="I11" i="11"/>
  <c r="I12" i="11"/>
  <c r="I13" i="11"/>
  <c r="I14" i="11"/>
  <c r="I15" i="11"/>
  <c r="I16" i="11"/>
  <c r="I17" i="11"/>
  <c r="I18" i="11"/>
  <c r="I19" i="11"/>
  <c r="I20" i="11"/>
  <c r="I21" i="11"/>
  <c r="I22" i="11"/>
  <c r="I3" i="11"/>
  <c r="F31" i="11"/>
  <c r="F29" i="11"/>
  <c r="F27" i="11"/>
  <c r="F25" i="11"/>
  <c r="I32" i="3"/>
  <c r="J28" i="3"/>
  <c r="I22" i="3"/>
  <c r="I16"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53" i="3"/>
  <c r="F54" i="3"/>
  <c r="F55" i="3"/>
  <c r="F56" i="3"/>
  <c r="F57" i="3"/>
  <c r="F58" i="3"/>
  <c r="F59" i="3"/>
  <c r="F60" i="3"/>
  <c r="F61" i="3"/>
  <c r="F62" i="3"/>
  <c r="F63" i="3"/>
  <c r="F64" i="3"/>
  <c r="F65" i="3"/>
  <c r="F66" i="3"/>
  <c r="F67" i="3"/>
  <c r="F68" i="3"/>
  <c r="F69" i="3"/>
  <c r="F70" i="3"/>
  <c r="F22" i="3"/>
  <c r="F20" i="3"/>
  <c r="F19" i="3"/>
  <c r="F21" i="3" s="1"/>
  <c r="F17" i="3"/>
  <c r="F16" i="3"/>
  <c r="F18" i="3" s="1"/>
  <c r="F14" i="3"/>
  <c r="F13" i="3"/>
  <c r="F15" i="3" s="1"/>
  <c r="F11" i="3"/>
  <c r="F10" i="3"/>
  <c r="F8" i="3"/>
  <c r="F7" i="3"/>
  <c r="F9" i="3" s="1"/>
  <c r="F5" i="3"/>
  <c r="F4" i="3"/>
  <c r="F6" i="3" s="1"/>
  <c r="G8" i="2"/>
  <c r="G9" i="2"/>
  <c r="G10" i="2"/>
  <c r="G11" i="2"/>
  <c r="G7" i="2"/>
  <c r="F11" i="2"/>
  <c r="F12" i="3"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BC2CADB-F077-4BFF-A504-90AEFCF4D2AA}"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B7269AD7-2E4C-4818-AD3D-3AC91F1CADD5}" name="WorksheetConnection_practis.xlsx!Table10" type="102" refreshedVersion="8" minRefreshableVersion="5">
    <extLst>
      <ext xmlns:x15="http://schemas.microsoft.com/office/spreadsheetml/2010/11/main" uri="{DE250136-89BD-433C-8126-D09CA5730AF9}">
        <x15:connection id="Table10" autoDelete="1">
          <x15:rangePr sourceName="_xlcn.WorksheetConnection_practis.xlsxTable101"/>
        </x15:connection>
      </ext>
    </extLst>
  </connection>
  <connection id="3" xr16:uid="{1390E8A5-F759-408F-B478-A69A911DB746}" name="WorksheetConnection_practis.xlsx!TableOrders" type="102" refreshedVersion="8" minRefreshableVersion="5">
    <extLst>
      <ext xmlns:x15="http://schemas.microsoft.com/office/spreadsheetml/2010/11/main" uri="{DE250136-89BD-433C-8126-D09CA5730AF9}">
        <x15:connection id="TableOrders">
          <x15:rangePr sourceName="_xlcn.WorksheetConnection_practis.xlsxTableOrders1"/>
        </x15:connection>
      </ext>
    </extLst>
  </connection>
  <connection id="4" xr16:uid="{4A3D5FC6-9469-421E-9FB2-6449F12C8816}" name="WorksheetConnection_practis.xlsx!TableProducts" type="102" refreshedVersion="8" minRefreshableVersion="5">
    <extLst>
      <ext xmlns:x15="http://schemas.microsoft.com/office/spreadsheetml/2010/11/main" uri="{DE250136-89BD-433C-8126-D09CA5730AF9}">
        <x15:connection id="TableProducts">
          <x15:rangePr sourceName="_xlcn.WorksheetConnection_practis.xlsxTableProducts1"/>
        </x15:connection>
      </ext>
    </extLst>
  </connection>
  <connection id="5" xr16:uid="{21F87701-11C9-4907-92C1-E6F0CADA2D6B}" name="WorksheetConnection_practis.xlsx!TableSalesPerson" type="102" refreshedVersion="8" minRefreshableVersion="5">
    <extLst>
      <ext xmlns:x15="http://schemas.microsoft.com/office/spreadsheetml/2010/11/main" uri="{DE250136-89BD-433C-8126-D09CA5730AF9}">
        <x15:connection id="TableSalesPerson">
          <x15:rangePr sourceName="_xlcn.WorksheetConnection_practis.xlsxTableSalesPerson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<sst xmlns="http://schemas.openxmlformats.org/spreadsheetml/2006/main" count="12343" uniqueCount="2990">
  <si>
    <t>Index</t>
  </si>
  <si>
    <t>Date</t>
  </si>
  <si>
    <t>Open</t>
  </si>
  <si>
    <t>High</t>
  </si>
  <si>
    <t>Low</t>
  </si>
  <si>
    <t>Close</t>
  </si>
  <si>
    <t>Adj Close</t>
  </si>
  <si>
    <t>Volume</t>
  </si>
  <si>
    <t>NYA</t>
  </si>
  <si>
    <t>null</t>
  </si>
  <si>
    <t>pear Company Sales</t>
  </si>
  <si>
    <t xml:space="preserve">Monthly Goal: </t>
  </si>
  <si>
    <t>Sales Person</t>
  </si>
  <si>
    <t>Week 1</t>
  </si>
  <si>
    <t>Week 2</t>
  </si>
  <si>
    <t>Week 3</t>
  </si>
  <si>
    <t>Week 4</t>
  </si>
  <si>
    <t>Totals</t>
  </si>
  <si>
    <t>mu</t>
  </si>
  <si>
    <t>un</t>
  </si>
  <si>
    <t>rt</t>
  </si>
  <si>
    <t>hy</t>
  </si>
  <si>
    <t>nh</t>
  </si>
  <si>
    <t>Was Gaol Met?</t>
  </si>
  <si>
    <t>Pear Company - Q1 Expenses</t>
  </si>
  <si>
    <t>Division</t>
  </si>
  <si>
    <t>Category</t>
  </si>
  <si>
    <t>January</t>
  </si>
  <si>
    <t>February</t>
  </si>
  <si>
    <t>March</t>
  </si>
  <si>
    <t>Total Expenses</t>
  </si>
  <si>
    <t>East</t>
  </si>
  <si>
    <t>North</t>
  </si>
  <si>
    <t>West</t>
  </si>
  <si>
    <t>Sorth</t>
  </si>
  <si>
    <t>Technical Support</t>
  </si>
  <si>
    <t>Telephone</t>
  </si>
  <si>
    <t>Copying</t>
  </si>
  <si>
    <t>Overhead</t>
  </si>
  <si>
    <t>Software</t>
  </si>
  <si>
    <t>Maintenance</t>
  </si>
  <si>
    <t>Contractors</t>
  </si>
  <si>
    <t>Consulants</t>
  </si>
  <si>
    <t>Rent</t>
  </si>
  <si>
    <t>Miscellaneous</t>
  </si>
  <si>
    <t>Advertising</t>
  </si>
  <si>
    <t>Clerical Support</t>
  </si>
  <si>
    <t>Supplies</t>
  </si>
  <si>
    <t>Look up
TOTAL Expenses by Category</t>
  </si>
  <si>
    <t>Total Expense</t>
  </si>
  <si>
    <t>Look up
AVG. Expenses by Category</t>
  </si>
  <si>
    <t>AVG. Expense</t>
  </si>
  <si>
    <t>Look up
TOTAL Expenses by Division and Category</t>
  </si>
  <si>
    <t>SUMIF</t>
  </si>
  <si>
    <t>AVERAGEIF</t>
  </si>
  <si>
    <t>SUMIFS</t>
  </si>
  <si>
    <t>Sales Figures</t>
  </si>
  <si>
    <t>Salesperson</t>
  </si>
  <si>
    <t>R. Sthm</t>
  </si>
  <si>
    <t>S.Origh</t>
  </si>
  <si>
    <t>M.Bath</t>
  </si>
  <si>
    <t>F.Ghavi</t>
  </si>
  <si>
    <t>P. Kirschner</t>
  </si>
  <si>
    <t>J.Fischer</t>
  </si>
  <si>
    <t>ALT + F1</t>
  </si>
  <si>
    <t>for updating: Ctrl + T</t>
  </si>
  <si>
    <t>C.Bucke</t>
  </si>
  <si>
    <t>May</t>
  </si>
  <si>
    <t>June</t>
  </si>
  <si>
    <t>July</t>
  </si>
  <si>
    <t>First Name</t>
  </si>
  <si>
    <t>Last Name</t>
  </si>
  <si>
    <t>August</t>
  </si>
  <si>
    <t>September</t>
  </si>
  <si>
    <t>October</t>
  </si>
  <si>
    <t>John</t>
  </si>
  <si>
    <t>Carter</t>
  </si>
  <si>
    <t>Emily</t>
  </si>
  <si>
    <t>Watson</t>
  </si>
  <si>
    <t>Michael</t>
  </si>
  <si>
    <t>Thompson</t>
  </si>
  <si>
    <t>Sarah</t>
  </si>
  <si>
    <t>Davis</t>
  </si>
  <si>
    <t>David</t>
  </si>
  <si>
    <t>Johnson</t>
  </si>
  <si>
    <t>Jessica</t>
  </si>
  <si>
    <t>Martinez</t>
  </si>
  <si>
    <t>James</t>
  </si>
  <si>
    <t>Anderson</t>
  </si>
  <si>
    <t>Laura</t>
  </si>
  <si>
    <t>Smith</t>
  </si>
  <si>
    <t>Daniel</t>
  </si>
  <si>
    <t>Brown</t>
  </si>
  <si>
    <t>Megan</t>
  </si>
  <si>
    <t>White</t>
  </si>
  <si>
    <t>Andrew</t>
  </si>
  <si>
    <t>Harris</t>
  </si>
  <si>
    <t>Rachel</t>
  </si>
  <si>
    <t>Lewis</t>
  </si>
  <si>
    <t>Matthew</t>
  </si>
  <si>
    <t>Hall</t>
  </si>
  <si>
    <t>Hannah</t>
  </si>
  <si>
    <t>Young</t>
  </si>
  <si>
    <t>Christopher</t>
  </si>
  <si>
    <t>King</t>
  </si>
  <si>
    <t>Samantha</t>
  </si>
  <si>
    <t>Green</t>
  </si>
  <si>
    <t>Joshua</t>
  </si>
  <si>
    <t>Wright</t>
  </si>
  <si>
    <t>Ashley</t>
  </si>
  <si>
    <t>Baker</t>
  </si>
  <si>
    <t>Ryan</t>
  </si>
  <si>
    <t>Nelson</t>
  </si>
  <si>
    <t>Olivia</t>
  </si>
  <si>
    <t>Clark</t>
  </si>
  <si>
    <t>Nicholas</t>
  </si>
  <si>
    <t>Perez</t>
  </si>
  <si>
    <t>Grace</t>
  </si>
  <si>
    <t>Lee</t>
  </si>
  <si>
    <t>Benjamin</t>
  </si>
  <si>
    <t>Hill</t>
  </si>
  <si>
    <t>Sophia</t>
  </si>
  <si>
    <t>Scott</t>
  </si>
  <si>
    <t>Jonathan</t>
  </si>
  <si>
    <t>Adams</t>
  </si>
  <si>
    <t>Elizabeth</t>
  </si>
  <si>
    <t>Turner</t>
  </si>
  <si>
    <t>Justin</t>
  </si>
  <si>
    <t>Morris</t>
  </si>
  <si>
    <t>Chloe</t>
  </si>
  <si>
    <t>Ward</t>
  </si>
  <si>
    <t>Tyler</t>
  </si>
  <si>
    <t>Collins</t>
  </si>
  <si>
    <t>Anna</t>
  </si>
  <si>
    <t>Campbell</t>
  </si>
  <si>
    <t>Kevin</t>
  </si>
  <si>
    <t>Mitchell</t>
  </si>
  <si>
    <t>Amy</t>
  </si>
  <si>
    <t>Eric</t>
  </si>
  <si>
    <t>Rivera</t>
  </si>
  <si>
    <t>Katie</t>
  </si>
  <si>
    <t>Murphy</t>
  </si>
  <si>
    <t>Brandon</t>
  </si>
  <si>
    <t>Rogers</t>
  </si>
  <si>
    <t>Natalie</t>
  </si>
  <si>
    <t>Stewart</t>
  </si>
  <si>
    <t>Aaron</t>
  </si>
  <si>
    <t>Sanchez</t>
  </si>
  <si>
    <t>Nicole</t>
  </si>
  <si>
    <t>Hayes</t>
  </si>
  <si>
    <t>Sean</t>
  </si>
  <si>
    <t>Price</t>
  </si>
  <si>
    <t>Amber</t>
  </si>
  <si>
    <t>Howard</t>
  </si>
  <si>
    <t>Adam</t>
  </si>
  <si>
    <t>Bryant</t>
  </si>
  <si>
    <t>Brittany</t>
  </si>
  <si>
    <t>Flores</t>
  </si>
  <si>
    <t>Jason</t>
  </si>
  <si>
    <t>Bennett</t>
  </si>
  <si>
    <t>Stephanie</t>
  </si>
  <si>
    <t>Wood</t>
  </si>
  <si>
    <t>Mark</t>
  </si>
  <si>
    <t>Brooks</t>
  </si>
  <si>
    <t>Trend Analystis</t>
  </si>
  <si>
    <t>Order ID</t>
  </si>
  <si>
    <t>Order Date</t>
  </si>
  <si>
    <t>Customer ID</t>
  </si>
  <si>
    <t>Customer Name</t>
  </si>
  <si>
    <t>Address</t>
  </si>
  <si>
    <t>City</t>
  </si>
  <si>
    <t>State</t>
  </si>
  <si>
    <t>Country/Region</t>
  </si>
  <si>
    <t>Region</t>
  </si>
  <si>
    <t>Shipped Date</t>
  </si>
  <si>
    <t>Shipper Name</t>
  </si>
  <si>
    <t>Ship Name</t>
  </si>
  <si>
    <t>Ship City</t>
  </si>
  <si>
    <t>Ship State</t>
  </si>
  <si>
    <t>Ship Country/Region</t>
  </si>
  <si>
    <t>Product Name</t>
  </si>
  <si>
    <t>Unit Price</t>
  </si>
  <si>
    <t>Quantity</t>
  </si>
  <si>
    <t>Revenue</t>
  </si>
  <si>
    <t>Shipping Fee</t>
  </si>
  <si>
    <t>Emma Hernandez</t>
  </si>
  <si>
    <t>852 Redwood Cir</t>
  </si>
  <si>
    <t>Orlando</t>
  </si>
  <si>
    <t>GA</t>
  </si>
  <si>
    <t>USA</t>
  </si>
  <si>
    <t>Liam Parker</t>
  </si>
  <si>
    <t>FedEx</t>
  </si>
  <si>
    <t>SS Voyager</t>
  </si>
  <si>
    <t>Charlotte</t>
  </si>
  <si>
    <t>NC</t>
  </si>
  <si>
    <t>Flash Drive</t>
  </si>
  <si>
    <t>Accessories</t>
  </si>
  <si>
    <t>Alexander Brooks</t>
  </si>
  <si>
    <t>321 Elm St</t>
  </si>
  <si>
    <t>Phoenix</t>
  </si>
  <si>
    <t>AZ</t>
  </si>
  <si>
    <t>Ethan Young</t>
  </si>
  <si>
    <t>Mountain</t>
  </si>
  <si>
    <t>UPS</t>
  </si>
  <si>
    <t>SS Explorer</t>
  </si>
  <si>
    <t>Dallas</t>
  </si>
  <si>
    <t>CA</t>
  </si>
  <si>
    <t>Laptop Bag</t>
  </si>
  <si>
    <t>Lily Foster</t>
  </si>
  <si>
    <t>852 Elm Ln</t>
  </si>
  <si>
    <t>Minneapolis</t>
  </si>
  <si>
    <t>Andrew Thompson</t>
  </si>
  <si>
    <t>Southwest</t>
  </si>
  <si>
    <t>DHL</t>
  </si>
  <si>
    <t>Smart TV</t>
  </si>
  <si>
    <t>Electronics</t>
  </si>
  <si>
    <t>Harper Walker</t>
  </si>
  <si>
    <t>753 Birch Blvd</t>
  </si>
  <si>
    <t>Las Vegas</t>
  </si>
  <si>
    <t>CO</t>
  </si>
  <si>
    <t>Nathaniel Edwards</t>
  </si>
  <si>
    <t>TN</t>
  </si>
  <si>
    <t>Bluetooth Headphones</t>
  </si>
  <si>
    <t>Samuel Parker</t>
  </si>
  <si>
    <t>123 Oakwood Cir</t>
  </si>
  <si>
    <t>Miami</t>
  </si>
  <si>
    <t>NY</t>
  </si>
  <si>
    <t>Mark Davis</t>
  </si>
  <si>
    <t>Northwest</t>
  </si>
  <si>
    <t>Denver</t>
  </si>
  <si>
    <t>MA</t>
  </si>
  <si>
    <t>Webcam</t>
  </si>
  <si>
    <t>Chloe Foster</t>
  </si>
  <si>
    <t>321 Poplar Rd</t>
  </si>
  <si>
    <t>Los Angeles</t>
  </si>
  <si>
    <t>WA</t>
  </si>
  <si>
    <t>David Wilson</t>
  </si>
  <si>
    <t>North East</t>
  </si>
  <si>
    <t>SS Navigator</t>
  </si>
  <si>
    <t>Printer</t>
  </si>
  <si>
    <t>Oliver Morris</t>
  </si>
  <si>
    <t>159 Hickory Cir</t>
  </si>
  <si>
    <t>Chicago</t>
  </si>
  <si>
    <t>Lucas Walker</t>
  </si>
  <si>
    <t>External Hard Drive</t>
  </si>
  <si>
    <t>Lucas Simmons</t>
  </si>
  <si>
    <t>654 Spruce St</t>
  </si>
  <si>
    <t>Philadelphia</t>
  </si>
  <si>
    <t>PA</t>
  </si>
  <si>
    <t>Michael White</t>
  </si>
  <si>
    <t>Austin</t>
  </si>
  <si>
    <t>Smartphone</t>
  </si>
  <si>
    <t>Sophia Green</t>
  </si>
  <si>
    <t>FL</t>
  </si>
  <si>
    <t>John Smith</t>
  </si>
  <si>
    <t>123 Cypress Ave</t>
  </si>
  <si>
    <t>Seattle</t>
  </si>
  <si>
    <t>TX</t>
  </si>
  <si>
    <t>Olivia Lewis</t>
  </si>
  <si>
    <t>Midwest</t>
  </si>
  <si>
    <t>Houston</t>
  </si>
  <si>
    <t>Office Chair</t>
  </si>
  <si>
    <t>Furniture</t>
  </si>
  <si>
    <t>Daniel Brown</t>
  </si>
  <si>
    <t>753 Redwood Rd</t>
  </si>
  <si>
    <t>MN</t>
  </si>
  <si>
    <t>NV</t>
  </si>
  <si>
    <t>Logan Scott</t>
  </si>
  <si>
    <t>852 Cedar Ln</t>
  </si>
  <si>
    <t>Jennifer Harris</t>
  </si>
  <si>
    <t>Boston</t>
  </si>
  <si>
    <t>Monitor</t>
  </si>
  <si>
    <t>Computers</t>
  </si>
  <si>
    <t>Nathan Collins</t>
  </si>
  <si>
    <t>852 Pine Blvd</t>
  </si>
  <si>
    <t>South</t>
  </si>
  <si>
    <t>Isaac Lewis</t>
  </si>
  <si>
    <t>San Francisco</t>
  </si>
  <si>
    <t>Atlanta</t>
  </si>
  <si>
    <t>USB Hub</t>
  </si>
  <si>
    <t>Olivia Jenkins</t>
  </si>
  <si>
    <t>Southeast</t>
  </si>
  <si>
    <t>IL</t>
  </si>
  <si>
    <t>Samantha Turner</t>
  </si>
  <si>
    <t>987 Spruce Rd</t>
  </si>
  <si>
    <t>Nashville</t>
  </si>
  <si>
    <t>Mason Wright</t>
  </si>
  <si>
    <t>123 Fir St</t>
  </si>
  <si>
    <t>Router</t>
  </si>
  <si>
    <t>Olivia Martin</t>
  </si>
  <si>
    <t>987 Redwood Dr</t>
  </si>
  <si>
    <t>Jessica Lee</t>
  </si>
  <si>
    <t>Wireless Mouse</t>
  </si>
  <si>
    <t>Jack Davis</t>
  </si>
  <si>
    <t>Mia Robinson</t>
  </si>
  <si>
    <t>New York</t>
  </si>
  <si>
    <t>Olivia Lee</t>
  </si>
  <si>
    <t>123 Maple Dr</t>
  </si>
  <si>
    <t>Sarah Clark</t>
  </si>
  <si>
    <t>James Williams</t>
  </si>
  <si>
    <t>Mia Martinez</t>
  </si>
  <si>
    <t>987 Spruce Ln</t>
  </si>
  <si>
    <t>Abigail Kelly</t>
  </si>
  <si>
    <t>789 Oakwood Ln</t>
  </si>
  <si>
    <t>Megan Green</t>
  </si>
  <si>
    <t>987 Ash St</t>
  </si>
  <si>
    <t>Isabella Adams</t>
  </si>
  <si>
    <t>Memphis</t>
  </si>
  <si>
    <t>Smartwatch</t>
  </si>
  <si>
    <t>Wearables</t>
  </si>
  <si>
    <t>Henry Martinez</t>
  </si>
  <si>
    <t>123 Maple St</t>
  </si>
  <si>
    <t>Amelia Harris</t>
  </si>
  <si>
    <t>159 Fir Blvd</t>
  </si>
  <si>
    <t>Madison Cox</t>
  </si>
  <si>
    <t>321 Cedar Ave</t>
  </si>
  <si>
    <t>Gaming Console</t>
  </si>
  <si>
    <t>159 Willow Dr</t>
  </si>
  <si>
    <t>654 Maple Ln</t>
  </si>
  <si>
    <t>123 Willow St</t>
  </si>
  <si>
    <t>Noah Thomas</t>
  </si>
  <si>
    <t>456 Walnut St</t>
  </si>
  <si>
    <t>Laptop</t>
  </si>
  <si>
    <t>Ava King</t>
  </si>
  <si>
    <t>Emma Johnson</t>
  </si>
  <si>
    <t>Ryan Russell</t>
  </si>
  <si>
    <t>456 Willow Cir</t>
  </si>
  <si>
    <t>789 Pine Ave</t>
  </si>
  <si>
    <t>Tablet</t>
  </si>
  <si>
    <t>Liam Brown</t>
  </si>
  <si>
    <t>456 Elmwood Dr</t>
  </si>
  <si>
    <t>Victoria Allen</t>
  </si>
  <si>
    <t>Emily Price</t>
  </si>
  <si>
    <t>Sophia Garcia</t>
  </si>
  <si>
    <t>Brandon King</t>
  </si>
  <si>
    <t>Grace Flores</t>
  </si>
  <si>
    <t>Zoe Robinson</t>
  </si>
  <si>
    <t>654 Hickory Ln</t>
  </si>
  <si>
    <t>Ava Hall</t>
  </si>
  <si>
    <t>456 Oak Rd</t>
  </si>
  <si>
    <t>Mia Allen</t>
  </si>
  <si>
    <t>Isabella Gonzalez</t>
  </si>
  <si>
    <t>951 Birch St</t>
  </si>
  <si>
    <t>Ella Thompson</t>
  </si>
  <si>
    <t>Hannah Stewart</t>
  </si>
  <si>
    <t>Lily Perez</t>
  </si>
  <si>
    <t>David Scott</t>
  </si>
  <si>
    <t>951 Maple Ave</t>
  </si>
  <si>
    <t>Ella Patterson</t>
  </si>
  <si>
    <t>654 Pine Cir</t>
  </si>
  <si>
    <t>Grace Phillips</t>
  </si>
  <si>
    <t>Isabella Griffin</t>
  </si>
  <si>
    <t>987 Elmwood Ln</t>
  </si>
  <si>
    <t>Madison Campbell</t>
  </si>
  <si>
    <t>Sum of Revenue</t>
  </si>
  <si>
    <t>Row Labels</t>
  </si>
  <si>
    <t>Grand Total</t>
  </si>
  <si>
    <t>Column Labels</t>
  </si>
  <si>
    <t>(All)</t>
  </si>
  <si>
    <t>Product</t>
  </si>
  <si>
    <t>Vanilla Ice Cream</t>
  </si>
  <si>
    <t>Chocolate Ice Cream</t>
  </si>
  <si>
    <t>Strawberry Ice Cream</t>
  </si>
  <si>
    <t>Mint Ice Cream</t>
  </si>
  <si>
    <t>Butter Pecan Ice Cream</t>
  </si>
  <si>
    <t>Mango Sorbet</t>
  </si>
  <si>
    <t>Lemon Sorbet</t>
  </si>
  <si>
    <t>SalesRep</t>
  </si>
  <si>
    <t>Michael Johnson</t>
  </si>
  <si>
    <t>Emily Davis</t>
  </si>
  <si>
    <t>David Brown</t>
  </si>
  <si>
    <t>Jessica Wilson</t>
  </si>
  <si>
    <t>Daniel Garcia</t>
  </si>
  <si>
    <t>Central</t>
  </si>
  <si>
    <t>SalesRep_1</t>
  </si>
  <si>
    <t>Discount</t>
  </si>
  <si>
    <t>Units</t>
  </si>
  <si>
    <t>2024-01-01</t>
  </si>
  <si>
    <t>2024-01-02</t>
  </si>
  <si>
    <t>2024-01-03</t>
  </si>
  <si>
    <t>2024-01-04</t>
  </si>
  <si>
    <t>2024-01-05</t>
  </si>
  <si>
    <t>2024-01-06</t>
  </si>
  <si>
    <t>2024-01-07</t>
  </si>
  <si>
    <t>2024-01-08</t>
  </si>
  <si>
    <t>Cookies and Cream</t>
  </si>
  <si>
    <t>2024-01-09</t>
  </si>
  <si>
    <t>Rocky Road</t>
  </si>
  <si>
    <t>2024-01-10</t>
  </si>
  <si>
    <t>Pistachio Ice Cream</t>
  </si>
  <si>
    <t>2024-01-11</t>
  </si>
  <si>
    <t>2024-01-12</t>
  </si>
  <si>
    <t>2024-01-13</t>
  </si>
  <si>
    <t>2024-01-14</t>
  </si>
  <si>
    <t>2024-01-15</t>
  </si>
  <si>
    <t>2024-01-16</t>
  </si>
  <si>
    <t>2024-01-17</t>
  </si>
  <si>
    <t>2024-01-18</t>
  </si>
  <si>
    <t>2024-01-19</t>
  </si>
  <si>
    <t>2024-01-20</t>
  </si>
  <si>
    <t>2024-01-21</t>
  </si>
  <si>
    <t>2024-01-22</t>
  </si>
  <si>
    <t>2024-01-23</t>
  </si>
  <si>
    <t>2024-01-24</t>
  </si>
  <si>
    <t>2024-01-25</t>
  </si>
  <si>
    <t>2024-01-26</t>
  </si>
  <si>
    <t>2024-01-27</t>
  </si>
  <si>
    <t>2024-01-28</t>
  </si>
  <si>
    <t>2024-01-29</t>
  </si>
  <si>
    <t>2024-01-30</t>
  </si>
  <si>
    <t>2024-01-31</t>
  </si>
  <si>
    <t>2024-02-01</t>
  </si>
  <si>
    <t>2024-02-02</t>
  </si>
  <si>
    <t>2024-02-03</t>
  </si>
  <si>
    <t>2024-02-04</t>
  </si>
  <si>
    <t>2024-02-05</t>
  </si>
  <si>
    <t>2024-02-06</t>
  </si>
  <si>
    <t>2024-02-07</t>
  </si>
  <si>
    <t>2024-02-08</t>
  </si>
  <si>
    <t>2024-02-09</t>
  </si>
  <si>
    <t>2024-02-10</t>
  </si>
  <si>
    <t>2024-02-11</t>
  </si>
  <si>
    <t>2024-02-12</t>
  </si>
  <si>
    <t>2024-02-13</t>
  </si>
  <si>
    <t>2024-02-14</t>
  </si>
  <si>
    <t>2024-02-15</t>
  </si>
  <si>
    <t>2024-02-16</t>
  </si>
  <si>
    <t>2024-02-17</t>
  </si>
  <si>
    <t>2024-02-18</t>
  </si>
  <si>
    <t>2024-02-19</t>
  </si>
  <si>
    <t>2024-02-20</t>
  </si>
  <si>
    <t>2024-02-21</t>
  </si>
  <si>
    <t>2024-02-22</t>
  </si>
  <si>
    <t>2024-02-23</t>
  </si>
  <si>
    <t>2024-02-24</t>
  </si>
  <si>
    <t>2024-02-25</t>
  </si>
  <si>
    <t>2024-02-26</t>
  </si>
  <si>
    <t>2024-02-27</t>
  </si>
  <si>
    <t>2024-02-28</t>
  </si>
  <si>
    <t>2024-02-29</t>
  </si>
  <si>
    <t>2024-03-01</t>
  </si>
  <si>
    <t>2024-03-02</t>
  </si>
  <si>
    <t>2024-03-03</t>
  </si>
  <si>
    <t>2024-03-04</t>
  </si>
  <si>
    <t>2024-03-05</t>
  </si>
  <si>
    <t>2024-03-06</t>
  </si>
  <si>
    <t>2024-03-07</t>
  </si>
  <si>
    <t>2024-03-08</t>
  </si>
  <si>
    <t>2024-03-09</t>
  </si>
  <si>
    <t>2024-03-10</t>
  </si>
  <si>
    <t>2024-03-11</t>
  </si>
  <si>
    <t>2024-03-12</t>
  </si>
  <si>
    <t>2024-03-13</t>
  </si>
  <si>
    <t>2024-03-14</t>
  </si>
  <si>
    <t>2024-03-15</t>
  </si>
  <si>
    <t>2024-03-16</t>
  </si>
  <si>
    <t>2024-03-17</t>
  </si>
  <si>
    <t>2024-03-18</t>
  </si>
  <si>
    <t>2024-03-19</t>
  </si>
  <si>
    <t>2024-03-20</t>
  </si>
  <si>
    <t>2024-03-21</t>
  </si>
  <si>
    <t>2024-03-22</t>
  </si>
  <si>
    <t>2024-03-23</t>
  </si>
  <si>
    <t>2024-03-24</t>
  </si>
  <si>
    <t>2024-03-25</t>
  </si>
  <si>
    <t>2024-03-26</t>
  </si>
  <si>
    <t>2024-03-27</t>
  </si>
  <si>
    <t>2024-03-28</t>
  </si>
  <si>
    <t>2024-03-29</t>
  </si>
  <si>
    <t>2024-03-30</t>
  </si>
  <si>
    <t>2024-03-31</t>
  </si>
  <si>
    <t>2024-04-01</t>
  </si>
  <si>
    <t>2024-04-02</t>
  </si>
  <si>
    <t>2024-04-03</t>
  </si>
  <si>
    <t>2024-04-04</t>
  </si>
  <si>
    <t>2024-04-05</t>
  </si>
  <si>
    <t>2024-04-06</t>
  </si>
  <si>
    <t>2024-04-07</t>
  </si>
  <si>
    <t>2024-04-08</t>
  </si>
  <si>
    <t>2024-04-09</t>
  </si>
  <si>
    <t>2024-04-10</t>
  </si>
  <si>
    <t>2024-04-11</t>
  </si>
  <si>
    <t>2024-04-12</t>
  </si>
  <si>
    <t>2024-04-13</t>
  </si>
  <si>
    <t>2024-04-14</t>
  </si>
  <si>
    <t>2024-04-15</t>
  </si>
  <si>
    <t>2024-04-16</t>
  </si>
  <si>
    <t>2024-04-17</t>
  </si>
  <si>
    <t>2024-04-18</t>
  </si>
  <si>
    <t>2024-04-19</t>
  </si>
  <si>
    <t>2024-04-20</t>
  </si>
  <si>
    <t>2024-04-21</t>
  </si>
  <si>
    <t>2024-04-22</t>
  </si>
  <si>
    <t>2024-04-23</t>
  </si>
  <si>
    <t>2024-04-24</t>
  </si>
  <si>
    <t>2024-04-25</t>
  </si>
  <si>
    <t>2024-04-26</t>
  </si>
  <si>
    <t>2024-04-27</t>
  </si>
  <si>
    <t>2024-04-28</t>
  </si>
  <si>
    <t>2024-04-29</t>
  </si>
  <si>
    <t>2024-04-30</t>
  </si>
  <si>
    <t>2024-05-01</t>
  </si>
  <si>
    <t>2024-05-02</t>
  </si>
  <si>
    <t>2024-05-03</t>
  </si>
  <si>
    <t>2024-05-04</t>
  </si>
  <si>
    <t>2024-05-05</t>
  </si>
  <si>
    <t>2024-05-06</t>
  </si>
  <si>
    <t>2024-05-07</t>
  </si>
  <si>
    <t>2024-05-08</t>
  </si>
  <si>
    <t>2024-05-09</t>
  </si>
  <si>
    <t>2024-05-10</t>
  </si>
  <si>
    <t>2024-05-11</t>
  </si>
  <si>
    <t>2024-05-12</t>
  </si>
  <si>
    <t>2024-05-13</t>
  </si>
  <si>
    <t>2024-05-14</t>
  </si>
  <si>
    <t>2024-05-15</t>
  </si>
  <si>
    <t>2024-05-16</t>
  </si>
  <si>
    <t>2024-05-17</t>
  </si>
  <si>
    <t>2024-05-18</t>
  </si>
  <si>
    <t>2024-05-19</t>
  </si>
  <si>
    <t>2024-05-20</t>
  </si>
  <si>
    <t>2024-05-21</t>
  </si>
  <si>
    <t>2024-05-22</t>
  </si>
  <si>
    <t>2024-05-23</t>
  </si>
  <si>
    <t>2024-05-24</t>
  </si>
  <si>
    <t>2024-05-25</t>
  </si>
  <si>
    <t>2024-05-26</t>
  </si>
  <si>
    <t>2024-05-27</t>
  </si>
  <si>
    <t>2024-05-28</t>
  </si>
  <si>
    <t>2024-05-29</t>
  </si>
  <si>
    <t>2024-05-30</t>
  </si>
  <si>
    <t>2024-05-31</t>
  </si>
  <si>
    <t>2024-06-01</t>
  </si>
  <si>
    <t>2024-06-02</t>
  </si>
  <si>
    <t>2024-06-03</t>
  </si>
  <si>
    <t>2024-06-04</t>
  </si>
  <si>
    <t>2024-06-05</t>
  </si>
  <si>
    <t>2024-06-06</t>
  </si>
  <si>
    <t>2024-06-07</t>
  </si>
  <si>
    <t>2024-06-08</t>
  </si>
  <si>
    <t>2024-06-09</t>
  </si>
  <si>
    <t>2024-06-10</t>
  </si>
  <si>
    <t>2024-06-11</t>
  </si>
  <si>
    <t>2024-06-12</t>
  </si>
  <si>
    <t>2024-06-13</t>
  </si>
  <si>
    <t>2024-06-14</t>
  </si>
  <si>
    <t>2024-06-15</t>
  </si>
  <si>
    <t>2024-06-16</t>
  </si>
  <si>
    <t>2024-06-17</t>
  </si>
  <si>
    <t>2024-06-18</t>
  </si>
  <si>
    <t>2024-06-19</t>
  </si>
  <si>
    <t>2024-06-20</t>
  </si>
  <si>
    <t>2024-06-21</t>
  </si>
  <si>
    <t>2024-06-22</t>
  </si>
  <si>
    <t>2024-06-23</t>
  </si>
  <si>
    <t>2024-06-24</t>
  </si>
  <si>
    <t>2024-06-25</t>
  </si>
  <si>
    <t>2024-06-26</t>
  </si>
  <si>
    <t>2024-06-27</t>
  </si>
  <si>
    <t>2024-06-28</t>
  </si>
  <si>
    <t>2024-06-29</t>
  </si>
  <si>
    <t>2024-06-30</t>
  </si>
  <si>
    <t>2024-07-01</t>
  </si>
  <si>
    <t>2024-07-02</t>
  </si>
  <si>
    <t>2024-07-03</t>
  </si>
  <si>
    <t>2024-07-04</t>
  </si>
  <si>
    <t>2024-07-05</t>
  </si>
  <si>
    <t>2024-07-06</t>
  </si>
  <si>
    <t>2024-07-07</t>
  </si>
  <si>
    <t>2024-07-08</t>
  </si>
  <si>
    <t>2024-07-09</t>
  </si>
  <si>
    <t>2024-07-10</t>
  </si>
  <si>
    <t>2024-07-11</t>
  </si>
  <si>
    <t>2024-07-12</t>
  </si>
  <si>
    <t>2024-07-13</t>
  </si>
  <si>
    <t>2024-07-14</t>
  </si>
  <si>
    <t>2024-07-15</t>
  </si>
  <si>
    <t>2024-07-16</t>
  </si>
  <si>
    <t>2024-07-17</t>
  </si>
  <si>
    <t>2024-07-18</t>
  </si>
  <si>
    <t>2024-07-19</t>
  </si>
  <si>
    <t>2024-07-20</t>
  </si>
  <si>
    <t>2024-07-21</t>
  </si>
  <si>
    <t>2024-07-22</t>
  </si>
  <si>
    <t>2024-07-23</t>
  </si>
  <si>
    <t>2024-07-24</t>
  </si>
  <si>
    <t>2024-07-25</t>
  </si>
  <si>
    <t>2024-07-26</t>
  </si>
  <si>
    <t>2024-07-27</t>
  </si>
  <si>
    <t>2024-07-28</t>
  </si>
  <si>
    <t>2024-07-29</t>
  </si>
  <si>
    <t>2024-07-30</t>
  </si>
  <si>
    <t>2024-07-31</t>
  </si>
  <si>
    <t>2024-08-01</t>
  </si>
  <si>
    <t>2024-08-02</t>
  </si>
  <si>
    <t>2024-08-03</t>
  </si>
  <si>
    <t>2024-08-04</t>
  </si>
  <si>
    <t>2024-08-05</t>
  </si>
  <si>
    <t>2024-08-06</t>
  </si>
  <si>
    <t>2024-08-07</t>
  </si>
  <si>
    <t>2024-08-08</t>
  </si>
  <si>
    <t>2024-08-09</t>
  </si>
  <si>
    <t>2024-08-10</t>
  </si>
  <si>
    <t>2024-08-11</t>
  </si>
  <si>
    <t>2024-08-12</t>
  </si>
  <si>
    <t>2024-08-13</t>
  </si>
  <si>
    <t>2024-08-14</t>
  </si>
  <si>
    <t>2024-08-15</t>
  </si>
  <si>
    <t>2024-08-16</t>
  </si>
  <si>
    <t>2024-08-17</t>
  </si>
  <si>
    <t>2024-08-18</t>
  </si>
  <si>
    <t>2024-08-19</t>
  </si>
  <si>
    <t>2024-08-20</t>
  </si>
  <si>
    <t>2024-08-21</t>
  </si>
  <si>
    <t>2024-08-22</t>
  </si>
  <si>
    <t>2024-08-23</t>
  </si>
  <si>
    <t>2024-08-24</t>
  </si>
  <si>
    <t>2024-08-25</t>
  </si>
  <si>
    <t>2024-08-26</t>
  </si>
  <si>
    <t>2024-08-27</t>
  </si>
  <si>
    <t>2024-08-28</t>
  </si>
  <si>
    <t>2024-08-29</t>
  </si>
  <si>
    <t>2024-08-30</t>
  </si>
  <si>
    <t>2024-08-31</t>
  </si>
  <si>
    <t>2024-09-01</t>
  </si>
  <si>
    <t>2024-09-02</t>
  </si>
  <si>
    <t>2024-09-03</t>
  </si>
  <si>
    <t>2024-09-04</t>
  </si>
  <si>
    <t>2024-09-05</t>
  </si>
  <si>
    <t>2024-09-06</t>
  </si>
  <si>
    <t>2024-09-07</t>
  </si>
  <si>
    <t>2024-09-08</t>
  </si>
  <si>
    <t>2024-09-09</t>
  </si>
  <si>
    <t>2024-09-10</t>
  </si>
  <si>
    <t>2024-09-11</t>
  </si>
  <si>
    <t>2024-09-12</t>
  </si>
  <si>
    <t>2024-09-13</t>
  </si>
  <si>
    <t>2024-09-14</t>
  </si>
  <si>
    <t>2024-09-15</t>
  </si>
  <si>
    <t>2024-09-16</t>
  </si>
  <si>
    <t>2024-09-17</t>
  </si>
  <si>
    <t>2024-09-18</t>
  </si>
  <si>
    <t>2024-09-19</t>
  </si>
  <si>
    <t>2024-09-20</t>
  </si>
  <si>
    <t>2024-09-21</t>
  </si>
  <si>
    <t>2024-09-22</t>
  </si>
  <si>
    <t>2024-09-23</t>
  </si>
  <si>
    <t>2024-09-24</t>
  </si>
  <si>
    <t>2024-09-25</t>
  </si>
  <si>
    <t>2024-09-26</t>
  </si>
  <si>
    <t>2024-09-27</t>
  </si>
  <si>
    <t>2024-09-28</t>
  </si>
  <si>
    <t>2024-09-29</t>
  </si>
  <si>
    <t>2024-09-30</t>
  </si>
  <si>
    <t>2024-10-01</t>
  </si>
  <si>
    <t>2024-10-02</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</si>
  <si>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</si>
  <si>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</si>
  <si>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</si>
  <si>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</si>
  <si>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</si>
  <si>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</si>
  <si>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</si>
  <si>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</si>
  <si>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</si>
  <si>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</si>
  <si>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</si>
  <si>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</si>
  <si>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</si>
  <si>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</si>
  <si>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</si>
  <si>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</si>
  <si>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</si>
  <si>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</si>
  <si>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</si>
  <si>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</si>
  <si>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</si>
  <si>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</si>
  <si>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</si>
  <si>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</si>
  <si>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</si>
  <si>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</si>
  <si>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</si>
  <si>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</si>
  <si>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</si>
  <si>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</si>
  <si>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</si>
  <si>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</si>
  <si>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</si>
  <si>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</si>
  <si>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</si>
  <si>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</si>
  <si>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</si>
  <si>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</si>
  <si>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</si>
  <si>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</si>
  <si>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</si>
  <si>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</si>
  <si>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</si>
  <si>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</si>
  <si>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</si>
  <si>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</si>
  <si>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</si>
  <si>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</si>
  <si>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</si>
  <si>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</si>
  <si>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</si>
  <si>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</si>
  <si>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</si>
  <si>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</si>
  <si>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</si>
  <si>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</si>
  <si>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</si>
  <si>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</si>
  <si>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</si>
  <si>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</si>
  <si>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</si>
  <si>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</si>
  <si>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</si>
  <si>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</si>
  <si>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</si>
  <si>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</si>
  <si>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</si>
  <si>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</si>
  <si>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</si>
  <si>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</si>
  <si>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</si>
  <si>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</si>
  <si>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</si>
  <si>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</si>
  <si>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</si>
  <si>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</si>
  <si>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</si>
  <si>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</si>
  <si>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</si>
  <si>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</si>
  <si>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</si>
  <si>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</si>
  <si>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</si>
  <si>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</si>
  <si>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</si>
  <si>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</si>
  <si>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</si>
  <si>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</si>
  <si>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</si>
  <si>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</si>
  <si>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</si>
  <si>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</si>
  <si>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</si>
  <si>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</si>
  <si>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</si>
  <si>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</si>
  <si>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</si>
  <si>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</si>
  <si>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</si>
  <si>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</si>
  <si>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</si>
  <si>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</si>
  <si>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</si>
  <si>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</si>
  <si>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</si>
  <si>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</si>
  <si>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</si>
  <si>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</si>
  <si>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</si>
  <si>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</si>
  <si>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</si>
  <si>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</si>
  <si>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</si>
  <si>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</si>
  <si>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</si>
  <si>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</si>
  <si>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</si>
  <si>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</si>
  <si>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</si>
  <si>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</si>
  <si>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</si>
  <si>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</si>
  <si>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</si>
  <si>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</si>
  <si>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</si>
  <si>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</si>
  <si>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</si>
  <si>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</si>
  <si>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</si>
  <si>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</si>
  <si>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</si>
  <si>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</si>
  <si>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</si>
  <si>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</si>
  <si>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</si>
  <si>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</si>
  <si>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</si>
  <si>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</si>
  <si>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</si>
  <si>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</si>
  <si>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</si>
  <si>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</si>
  <si>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</si>
  <si>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</si>
  <si>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</si>
  <si>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</si>
  <si>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</si>
  <si>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</si>
  <si>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</si>
  <si>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</si>
  <si>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</si>
  <si>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</si>
  <si>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</si>
  <si>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</si>
  <si>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</si>
  <si>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</si>
  <si>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</si>
  <si>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</si>
  <si>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</si>
  <si>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</si>
  <si>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</si>
  <si>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</si>
  <si>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</si>
  <si>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</si>
  <si>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</si>
  <si>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</si>
  <si>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</si>
  <si>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</si>
  <si>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</si>
  <si>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</si>
  <si>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</si>
  <si>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</si>
  <si>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</si>
  <si>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</si>
  <si>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</si>
  <si>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</si>
  <si>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</si>
  <si>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</si>
  <si>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</si>
  <si>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</si>
  <si>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</si>
  <si>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</si>
  <si>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</si>
  <si>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</si>
  <si>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</si>
  <si>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</si>
  <si>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</si>
  <si>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</si>
  <si>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</si>
  <si>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</si>
  <si>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</si>
  <si>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</si>
  <si>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</si>
  <si>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</si>
  <si>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</si>
  <si>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</si>
  <si>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</si>
  <si>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</si>
  <si>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</si>
  <si>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</si>
  <si>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</si>
  <si>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</si>
  <si>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</si>
  <si>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</si>
  <si>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</si>
  <si>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</si>
  <si>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</si>
  <si>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</si>
  <si>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</si>
  <si>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</si>
  <si>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</si>
  <si>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</si>
  <si>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</si>
  <si>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</si>
  <si>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</si>
  <si>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</si>
  <si>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</si>
  <si>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</si>
  <si>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</si>
  <si>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</si>
  <si>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</si>
  <si>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</si>
  <si>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</si>
  <si>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</si>
  <si>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</si>
  <si>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</si>
  <si>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</si>
  <si>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</si>
  <si>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</si>
  <si>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</si>
  <si>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</si>
  <si>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</si>
  <si>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</si>
  <si>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</si>
  <si>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</si>
  <si>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</si>
  <si>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</si>
  <si>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</si>
  <si>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</si>
  <si>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</si>
  <si>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</si>
  <si>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</si>
  <si>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</si>
  <si>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</si>
  <si>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</si>
  <si>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</si>
  <si>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</si>
  <si>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</si>
  <si>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</si>
  <si>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</si>
  <si>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</si>
  <si>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</si>
  <si>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</si>
  <si>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</si>
  <si>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</si>
  <si>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</si>
  <si>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</si>
  <si>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</si>
  <si>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</si>
  <si>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</si>
  <si>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</si>
  <si>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</si>
  <si>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</si>
  <si>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</si>
  <si>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</si>
  <si>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</si>
  <si>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</si>
  <si>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</si>
  <si>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</si>
  <si>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</si>
  <si>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</si>
  <si>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</si>
  <si>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2025-07-02</t>
  </si>
  <si>
    <t>2025-07-03</t>
  </si>
  <si>
    <t>2025-07-04</t>
  </si>
  <si>
    <t>2025-07-05</t>
  </si>
  <si>
    <t>2025-07-06</t>
  </si>
  <si>
    <t>2025-07-07</t>
  </si>
  <si>
    <t>2025-07-08</t>
  </si>
  <si>
    <t>2025-07-09</t>
  </si>
  <si>
    <t>2025-07-10</t>
  </si>
  <si>
    <t>2025-07-11</t>
  </si>
  <si>
    <t>2025-07-12</t>
  </si>
  <si>
    <t>2025-07-13</t>
  </si>
  <si>
    <t>2025-07-14</t>
  </si>
  <si>
    <t>2025-07-15</t>
  </si>
  <si>
    <t>2025-07-16</t>
  </si>
  <si>
    <t>2025-07-17</t>
  </si>
  <si>
    <t>2025-07-18</t>
  </si>
  <si>
    <t>2025-07-19</t>
  </si>
  <si>
    <t>2025-07-20</t>
  </si>
  <si>
    <t>2025-07-21</t>
  </si>
  <si>
    <t>2025-07-22</t>
  </si>
  <si>
    <t>2025-07-23</t>
  </si>
  <si>
    <t>2025-07-24</t>
  </si>
  <si>
    <t>2025-07-25</t>
  </si>
  <si>
    <t>2025-07-26</t>
  </si>
  <si>
    <t>2025-07-27</t>
  </si>
  <si>
    <t>2025-07-28</t>
  </si>
  <si>
    <t>2025-07-29</t>
  </si>
  <si>
    <t>2025-07-30</t>
  </si>
  <si>
    <t>2025-07-31</t>
  </si>
  <si>
    <t>2025-08-01</t>
  </si>
  <si>
    <t>2025-08-02</t>
  </si>
  <si>
    <t>2025-08-03</t>
  </si>
  <si>
    <t>2025-08-04</t>
  </si>
  <si>
    <t>2025-08-05</t>
  </si>
  <si>
    <t>2025-08-06</t>
  </si>
  <si>
    <t>2025-08-07</t>
  </si>
  <si>
    <t>2025-08-08</t>
  </si>
  <si>
    <t>2025-08-09</t>
  </si>
  <si>
    <t>2025-08-10</t>
  </si>
  <si>
    <t>2025-08-11</t>
  </si>
  <si>
    <t>2025-08-12</t>
  </si>
  <si>
    <t>2025-08-13</t>
  </si>
  <si>
    <t>2025-08-14</t>
  </si>
  <si>
    <t>2025-08-15</t>
  </si>
  <si>
    <t>2025-08-16</t>
  </si>
  <si>
    <t>2025-08-17</t>
  </si>
  <si>
    <t>2025-08-18</t>
  </si>
  <si>
    <t>2025-08-19</t>
  </si>
  <si>
    <t>2025-08-20</t>
  </si>
  <si>
    <t>2025-08-21</t>
  </si>
  <si>
    <t>2025-08-22</t>
  </si>
  <si>
    <t>2025-08-23</t>
  </si>
  <si>
    <t>2025-08-24</t>
  </si>
  <si>
    <t>2025-08-25</t>
  </si>
  <si>
    <t>2025-08-26</t>
  </si>
  <si>
    <t>2025-08-27</t>
  </si>
  <si>
    <t>2025-08-28</t>
  </si>
  <si>
    <t>2025-08-29</t>
  </si>
  <si>
    <t>2025-08-30</t>
  </si>
  <si>
    <t>2025-08-31</t>
  </si>
  <si>
    <t>2025-09-01</t>
  </si>
  <si>
    <t>2025-09-02</t>
  </si>
  <si>
    <t>2025-09-03</t>
  </si>
  <si>
    <t>2025-09-04</t>
  </si>
  <si>
    <t>2025-09-05</t>
  </si>
  <si>
    <t>2025-09-06</t>
  </si>
  <si>
    <t>2025-09-07</t>
  </si>
  <si>
    <t>2025-09-08</t>
  </si>
  <si>
    <t>2025-09-09</t>
  </si>
  <si>
    <t>2025-09-10</t>
  </si>
  <si>
    <t>2025-09-11</t>
  </si>
  <si>
    <t>2025-09-12</t>
  </si>
  <si>
    <t>2025-09-13</t>
  </si>
  <si>
    <t>2025-09-14</t>
  </si>
  <si>
    <t>2025-09-15</t>
  </si>
  <si>
    <t>2025-09-16</t>
  </si>
  <si>
    <t>2025-09-17</t>
  </si>
  <si>
    <t>2025-09-18</t>
  </si>
  <si>
    <t>2025-09-19</t>
  </si>
  <si>
    <t>2025-09-20</t>
  </si>
  <si>
    <t>2025-09-21</t>
  </si>
  <si>
    <t>2025-09-22</t>
  </si>
  <si>
    <t>2025-09-23</t>
  </si>
  <si>
    <t>2025-09-24</t>
  </si>
  <si>
    <t>2025-09-25</t>
  </si>
  <si>
    <t>2025-09-26</t>
  </si>
  <si>
    <t>2025-09-27</t>
  </si>
  <si>
    <t>2025-09-28</t>
  </si>
  <si>
    <t>2025-09-29</t>
  </si>
  <si>
    <t>2025-09-30</t>
  </si>
  <si>
    <t>2025-10-01</t>
  </si>
  <si>
    <t>2025-10-02</t>
  </si>
  <si>
    <t>2025-10-03</t>
  </si>
  <si>
    <t>2025-10-04</t>
  </si>
  <si>
    <t>2025-10-05</t>
  </si>
  <si>
    <t>2025-10-06</t>
  </si>
  <si>
    <t>2025-10-07</t>
  </si>
  <si>
    <t>2025-10-08</t>
  </si>
  <si>
    <t>2025-10-09</t>
  </si>
  <si>
    <t>2025-10-10</t>
  </si>
  <si>
    <t>2025-10-11</t>
  </si>
  <si>
    <t>2025-10-12</t>
  </si>
  <si>
    <t>2025-10-13</t>
  </si>
  <si>
    <t>2025-10-14</t>
  </si>
  <si>
    <t>2025-10-15</t>
  </si>
  <si>
    <t>2025-10-16</t>
  </si>
  <si>
    <t>2025-10-17</t>
  </si>
  <si>
    <t>2025-10-18</t>
  </si>
  <si>
    <t>2025-10-19</t>
  </si>
  <si>
    <t>2025-10-20</t>
  </si>
  <si>
    <t>2025-10-21</t>
  </si>
  <si>
    <t>2025-10-22</t>
  </si>
  <si>
    <t>2025-10-23</t>
  </si>
  <si>
    <t>2025-10-24</t>
  </si>
  <si>
    <t>2025-10-25</t>
  </si>
  <si>
    <t>2025-10-26</t>
  </si>
  <si>
    <t>2025-10-27</t>
  </si>
  <si>
    <t>2025-10-28</t>
  </si>
  <si>
    <t>2025-10-29</t>
  </si>
  <si>
    <t>2025-10-30</t>
  </si>
  <si>
    <t>2025-10-31</t>
  </si>
  <si>
    <t>2025-11-01</t>
  </si>
  <si>
    <t>2025-11-02</t>
  </si>
  <si>
    <t>2025-11-03</t>
  </si>
  <si>
    <t>2025-11-04</t>
  </si>
  <si>
    <t>2025-11-05</t>
  </si>
  <si>
    <t>2025-11-06</t>
  </si>
  <si>
    <t>2025-11-07</t>
  </si>
  <si>
    <t>2025-11-08</t>
  </si>
  <si>
    <t>2025-11-09</t>
  </si>
  <si>
    <t>2025-11-10</t>
  </si>
  <si>
    <t>2025-11-11</t>
  </si>
  <si>
    <t>2025-11-12</t>
  </si>
  <si>
    <t>2025-11-13</t>
  </si>
  <si>
    <t>2025-11-14</t>
  </si>
  <si>
    <t>2025-11-15</t>
  </si>
  <si>
    <t>2025-11-16</t>
  </si>
  <si>
    <t>2025-11-17</t>
  </si>
  <si>
    <t>2025-11-18</t>
  </si>
  <si>
    <t>2025-11-19</t>
  </si>
  <si>
    <t>2025-11-20</t>
  </si>
  <si>
    <t>2025-11-21</t>
  </si>
  <si>
    <t>2025-11-22</t>
  </si>
  <si>
    <t>2025-11-23</t>
  </si>
  <si>
    <t>2025-11-24</t>
  </si>
  <si>
    <t>2025-11-25</t>
  </si>
  <si>
    <t>2025-11-26</t>
  </si>
  <si>
    <t>2025-11-27</t>
  </si>
  <si>
    <t>2025-11-28</t>
  </si>
  <si>
    <t>2025-11-29</t>
  </si>
  <si>
    <t>2025-11-30</t>
  </si>
  <si>
    <t>2025-12-01</t>
  </si>
  <si>
    <t>2025-12-02</t>
  </si>
  <si>
    <t>2025-12-03</t>
  </si>
  <si>
    <t>2025-12-04</t>
  </si>
  <si>
    <t>2025-12-05</t>
  </si>
  <si>
    <t>2025-12-06</t>
  </si>
  <si>
    <t>2025-12-07</t>
  </si>
  <si>
    <t>2025-12-08</t>
  </si>
  <si>
    <t>2025-12-09</t>
  </si>
  <si>
    <t>2025-12-10</t>
  </si>
  <si>
    <t>2025-12-11</t>
  </si>
  <si>
    <t>2025-12-12</t>
  </si>
  <si>
    <t>2025-12-13</t>
  </si>
  <si>
    <t>2025-12-14</t>
  </si>
  <si>
    <t>2025-12-15</t>
  </si>
  <si>
    <t>2025-12-16</t>
  </si>
  <si>
    <t>2025-12-17</t>
  </si>
  <si>
    <t>2025-12-18</t>
  </si>
  <si>
    <t>2025-12-19</t>
  </si>
  <si>
    <t>2025-12-20</t>
  </si>
  <si>
    <t>2025-12-21</t>
  </si>
  <si>
    <t>2025-12-22</t>
  </si>
  <si>
    <t>2025-12-23</t>
  </si>
  <si>
    <t>2025-12-24</t>
  </si>
  <si>
    <t>2025-12-25</t>
  </si>
  <si>
    <t>2025-12-26</t>
  </si>
  <si>
    <t>2025-12-27</t>
  </si>
  <si>
    <t>2025-12-28</t>
  </si>
  <si>
    <t>2025-12-29</t>
  </si>
  <si>
    <t>2025-12-30</t>
  </si>
  <si>
    <t>2025-12-31</t>
  </si>
  <si>
    <t>2026-01-01</t>
  </si>
  <si>
    <t>2026-01-02</t>
  </si>
  <si>
    <t>2026-01-03</t>
  </si>
  <si>
    <t>2026-01-04</t>
  </si>
  <si>
    <t>2026-01-05</t>
  </si>
  <si>
    <t>2026-01-06</t>
  </si>
  <si>
    <t>2026-01-07</t>
  </si>
  <si>
    <t>2026-01-08</t>
  </si>
  <si>
    <t>2026-01-09</t>
  </si>
  <si>
    <t>2026-01-10</t>
  </si>
  <si>
    <t>2026-01-11</t>
  </si>
  <si>
    <t>2026-01-12</t>
  </si>
  <si>
    <t>2026-01-13</t>
  </si>
  <si>
    <t>2026-01-14</t>
  </si>
  <si>
    <t>2026-01-15</t>
  </si>
  <si>
    <t>2026-01-16</t>
  </si>
  <si>
    <t>2026-01-17</t>
  </si>
  <si>
    <t>2026-01-18</t>
  </si>
  <si>
    <t>2026-01-19</t>
  </si>
  <si>
    <t>2026-01-20</t>
  </si>
  <si>
    <t>2026-01-21</t>
  </si>
  <si>
    <t>2026-01-22</t>
  </si>
  <si>
    <t>2026-01-23</t>
  </si>
  <si>
    <t>2026-01-24</t>
  </si>
  <si>
    <t>2026-01-25</t>
  </si>
  <si>
    <t>2026-01-26</t>
  </si>
  <si>
    <t>2026-01-27</t>
  </si>
  <si>
    <t>2026-01-28</t>
  </si>
  <si>
    <t>2026-01-29</t>
  </si>
  <si>
    <t>2026-01-30</t>
  </si>
  <si>
    <t>2026-01-31</t>
  </si>
  <si>
    <t>2026-02-01</t>
  </si>
  <si>
    <t>2026-02-02</t>
  </si>
  <si>
    <t>2026-02-03</t>
  </si>
  <si>
    <t>2026-02-04</t>
  </si>
  <si>
    <t>2026-02-05</t>
  </si>
  <si>
    <t>2026-02-06</t>
  </si>
  <si>
    <t>2026-02-07</t>
  </si>
  <si>
    <t>2026-02-08</t>
  </si>
  <si>
    <t>2026-02-09</t>
  </si>
  <si>
    <t>2026-02-10</t>
  </si>
  <si>
    <t>2026-02-11</t>
  </si>
  <si>
    <t>2026-02-12</t>
  </si>
  <si>
    <t>2026-02-13</t>
  </si>
  <si>
    <t>2026-02-14</t>
  </si>
  <si>
    <t>2026-02-15</t>
  </si>
  <si>
    <t>2026-02-16</t>
  </si>
  <si>
    <t>2026-02-17</t>
  </si>
  <si>
    <t>2026-02-18</t>
  </si>
  <si>
    <t>2026-02-19</t>
  </si>
  <si>
    <t>2026-02-20</t>
  </si>
  <si>
    <t>2026-02-21</t>
  </si>
  <si>
    <t>2026-02-22</t>
  </si>
  <si>
    <t>2026-02-23</t>
  </si>
  <si>
    <t>2026-02-24</t>
  </si>
  <si>
    <t>2026-02-25</t>
  </si>
  <si>
    <t>2026-02-26</t>
  </si>
  <si>
    <t>2026-02-27</t>
  </si>
  <si>
    <t>2026-02-28</t>
  </si>
  <si>
    <t>2026-03-01</t>
  </si>
  <si>
    <t>2026-03-02</t>
  </si>
  <si>
    <t>2026-03-03</t>
  </si>
  <si>
    <t>2026-03-04</t>
  </si>
  <si>
    <t>2026-03-05</t>
  </si>
  <si>
    <t>2026-03-06</t>
  </si>
  <si>
    <t>2026-03-07</t>
  </si>
  <si>
    <t>2026-03-08</t>
  </si>
  <si>
    <t>2026-03-09</t>
  </si>
  <si>
    <t>2026-03-10</t>
  </si>
  <si>
    <t>2026-03-11</t>
  </si>
  <si>
    <t>2026-03-12</t>
  </si>
  <si>
    <t>2026-03-13</t>
  </si>
  <si>
    <t>2026-03-14</t>
  </si>
  <si>
    <t>2026-03-15</t>
  </si>
  <si>
    <t>2026-03-16</t>
  </si>
  <si>
    <t>2026-03-17</t>
  </si>
  <si>
    <t>2026-03-18</t>
  </si>
  <si>
    <t>2026-03-19</t>
  </si>
  <si>
    <t>2026-03-20</t>
  </si>
  <si>
    <t>2026-03-21</t>
  </si>
  <si>
    <t>2026-03-22</t>
  </si>
  <si>
    <t>2026-03-23</t>
  </si>
  <si>
    <t>2026-03-24</t>
  </si>
  <si>
    <t>2026-03-25</t>
  </si>
  <si>
    <t>2026-03-26</t>
  </si>
  <si>
    <t>2026-03-27</t>
  </si>
  <si>
    <t>2026-03-28</t>
  </si>
  <si>
    <t>2026-03-29</t>
  </si>
  <si>
    <t>2026-03-30</t>
  </si>
  <si>
    <t>2026-03-31</t>
  </si>
  <si>
    <t>2026-04-01</t>
  </si>
  <si>
    <t>2026-04-02</t>
  </si>
  <si>
    <t>2026-04-03</t>
  </si>
  <si>
    <t>2026-04-04</t>
  </si>
  <si>
    <t>2026-04-05</t>
  </si>
  <si>
    <t>2026-04-06</t>
  </si>
  <si>
    <t>2026-04-07</t>
  </si>
  <si>
    <t>2026-04-08</t>
  </si>
  <si>
    <t>2026-04-09</t>
  </si>
  <si>
    <t>2026-04-10</t>
  </si>
  <si>
    <t>2026-04-11</t>
  </si>
  <si>
    <t>2026-04-12</t>
  </si>
  <si>
    <t>2026-04-13</t>
  </si>
  <si>
    <t>2026-04-14</t>
  </si>
  <si>
    <t>2026-04-15</t>
  </si>
  <si>
    <t>2026-04-16</t>
  </si>
  <si>
    <t>2026-04-17</t>
  </si>
  <si>
    <t>2026-04-18</t>
  </si>
  <si>
    <t>2026-04-19</t>
  </si>
  <si>
    <t>2026-04-20</t>
  </si>
  <si>
    <t>2026-04-21</t>
  </si>
  <si>
    <t>2026-04-22</t>
  </si>
  <si>
    <t>2026-04-23</t>
  </si>
  <si>
    <t>2026-04-24</t>
  </si>
  <si>
    <t>2026-04-25</t>
  </si>
  <si>
    <t>2026-04-26</t>
  </si>
  <si>
    <t>2026-04-27</t>
  </si>
  <si>
    <t>2026-04-28</t>
  </si>
  <si>
    <t>2026-04-29</t>
  </si>
  <si>
    <t>2026-04-30</t>
  </si>
  <si>
    <t>2026-05-01</t>
  </si>
  <si>
    <t>2026-05-02</t>
  </si>
  <si>
    <t>2026-05-03</t>
  </si>
  <si>
    <t>2026-05-04</t>
  </si>
  <si>
    <t>2026-05-05</t>
  </si>
  <si>
    <t>2026-05-06</t>
  </si>
  <si>
    <t>2026-05-07</t>
  </si>
  <si>
    <t>2026-05-08</t>
  </si>
  <si>
    <t>2026-05-09</t>
  </si>
  <si>
    <t>2026-05-10</t>
  </si>
  <si>
    <t>2026-05-11</t>
  </si>
  <si>
    <t>2026-05-12</t>
  </si>
  <si>
    <t>2026-05-13</t>
  </si>
  <si>
    <t>2026-05-14</t>
  </si>
  <si>
    <t>2026-05-15</t>
  </si>
  <si>
    <t>2026-05-16</t>
  </si>
  <si>
    <t>2026-05-17</t>
  </si>
  <si>
    <t>2026-05-18</t>
  </si>
  <si>
    <t>2026-05-19</t>
  </si>
  <si>
    <t>2026-05-20</t>
  </si>
  <si>
    <t>2026-05-21</t>
  </si>
  <si>
    <t>2026-05-22</t>
  </si>
  <si>
    <t>2026-05-23</t>
  </si>
  <si>
    <t>2026-05-24</t>
  </si>
  <si>
    <t>2026-05-25</t>
  </si>
  <si>
    <t>2026-05-26</t>
  </si>
  <si>
    <t>2026-05-27</t>
  </si>
  <si>
    <t>2026-05-28</t>
  </si>
  <si>
    <t>2026-05-29</t>
  </si>
  <si>
    <t>2026-05-30</t>
  </si>
  <si>
    <t>2026-05-31</t>
  </si>
  <si>
    <t>2026-06-01</t>
  </si>
  <si>
    <t>2026-06-02</t>
  </si>
  <si>
    <t>2026-06-03</t>
  </si>
  <si>
    <t>2026-06-04</t>
  </si>
  <si>
    <t>2026-06-05</t>
  </si>
  <si>
    <t>2026-06-06</t>
  </si>
  <si>
    <t>2026-06-07</t>
  </si>
  <si>
    <t>2026-06-08</t>
  </si>
  <si>
    <t>2026-06-09</t>
  </si>
  <si>
    <t>2026-06-10</t>
  </si>
  <si>
    <t>2026-06-11</t>
  </si>
  <si>
    <t>2026-06-12</t>
  </si>
  <si>
    <t>2026-06-13</t>
  </si>
  <si>
    <t>2026-06-14</t>
  </si>
  <si>
    <t>2026-06-15</t>
  </si>
  <si>
    <t>2026-06-16</t>
  </si>
  <si>
    <t>2026-06-17</t>
  </si>
  <si>
    <t>2026-06-18</t>
  </si>
  <si>
    <t>2026-06-19</t>
  </si>
  <si>
    <t>2026-06-20</t>
  </si>
  <si>
    <t>2026-06-21</t>
  </si>
  <si>
    <t>2026-06-22</t>
  </si>
  <si>
    <t>2026-06-23</t>
  </si>
  <si>
    <t>2026-06-24</t>
  </si>
  <si>
    <t>2026-06-25</t>
  </si>
  <si>
    <t>2026-06-26</t>
  </si>
  <si>
    <t>2026-06-27</t>
  </si>
  <si>
    <t>2026-06-28</t>
  </si>
  <si>
    <t>2026-06-29</t>
  </si>
  <si>
    <t>2026-06-30</t>
  </si>
  <si>
    <t>2026-07-01</t>
  </si>
  <si>
    <t>2026-07-02</t>
  </si>
  <si>
    <t>2026-07-03</t>
  </si>
  <si>
    <t>2026-07-04</t>
  </si>
  <si>
    <t>2026-07-05</t>
  </si>
  <si>
    <t>2026-07-06</t>
  </si>
  <si>
    <t>2026-07-07</t>
  </si>
  <si>
    <t>2026-07-08</t>
  </si>
  <si>
    <t>2026-07-09</t>
  </si>
  <si>
    <t>2026-07-10</t>
  </si>
  <si>
    <t>2026-07-11</t>
  </si>
  <si>
    <t>2026-07-12</t>
  </si>
  <si>
    <t>2026-07-13</t>
  </si>
  <si>
    <t>2026-07-14</t>
  </si>
  <si>
    <t>2026-07-15</t>
  </si>
  <si>
    <t>2026-07-16</t>
  </si>
  <si>
    <t>2026-07-17</t>
  </si>
  <si>
    <t>2026-07-18</t>
  </si>
  <si>
    <t>2026-07-19</t>
  </si>
  <si>
    <t>2026-07-20</t>
  </si>
  <si>
    <t>2026-07-21</t>
  </si>
  <si>
    <t>2026-07-22</t>
  </si>
  <si>
    <t>2026-07-23</t>
  </si>
  <si>
    <t>2026-07-24</t>
  </si>
  <si>
    <t>2026-07-25</t>
  </si>
  <si>
    <t>2026-07-26</t>
  </si>
  <si>
    <t>2026-07-27</t>
  </si>
  <si>
    <t>2026-07-28</t>
  </si>
  <si>
    <t>2026-07-29</t>
  </si>
  <si>
    <t>2026-07-30</t>
  </si>
  <si>
    <t>2026-07-31</t>
  </si>
  <si>
    <t>2026-08-01</t>
  </si>
  <si>
    <t>2026-08-02</t>
  </si>
  <si>
    <t>2026-08-03</t>
  </si>
  <si>
    <t>2026-08-04</t>
  </si>
  <si>
    <t>2026-08-05</t>
  </si>
  <si>
    <t>2026-08-06</t>
  </si>
  <si>
    <t>2026-08-07</t>
  </si>
  <si>
    <t>2026-08-08</t>
  </si>
  <si>
    <t>2026-08-09</t>
  </si>
  <si>
    <t>2026-08-10</t>
  </si>
  <si>
    <t>2026-08-11</t>
  </si>
  <si>
    <t>2026-08-12</t>
  </si>
  <si>
    <t>2026-08-13</t>
  </si>
  <si>
    <t>2026-08-14</t>
  </si>
  <si>
    <t>2026-08-15</t>
  </si>
  <si>
    <t>2026-08-16</t>
  </si>
  <si>
    <t>2026-08-17</t>
  </si>
  <si>
    <t>2026-08-18</t>
  </si>
  <si>
    <t>2026-08-19</t>
  </si>
  <si>
    <t>2026-08-20</t>
  </si>
  <si>
    <t>2026-08-21</t>
  </si>
  <si>
    <t>2026-08-22</t>
  </si>
  <si>
    <t>2026-08-23</t>
  </si>
  <si>
    <t>2026-08-24</t>
  </si>
  <si>
    <t>2026-08-25</t>
  </si>
  <si>
    <t>2026-08-26</t>
  </si>
  <si>
    <t>2026-08-27</t>
  </si>
  <si>
    <t>2026-08-28</t>
  </si>
  <si>
    <t>2026-08-29</t>
  </si>
  <si>
    <t>2026-08-30</t>
  </si>
  <si>
    <t>2026-08-31</t>
  </si>
  <si>
    <t>2026-09-01</t>
  </si>
  <si>
    <t>2026-09-02</t>
  </si>
  <si>
    <t>2026-09-03</t>
  </si>
  <si>
    <t>2026-09-04</t>
  </si>
  <si>
    <t>2026-09-05</t>
  </si>
  <si>
    <t>2026-09-06</t>
  </si>
  <si>
    <t>2026-09-07</t>
  </si>
  <si>
    <t>2026-09-08</t>
  </si>
  <si>
    <t>2026-09-09</t>
  </si>
  <si>
    <t>2026-09-10</t>
  </si>
  <si>
    <t>2026-09-11</t>
  </si>
  <si>
    <t>2026-09-12</t>
  </si>
  <si>
    <t>2026-09-13</t>
  </si>
  <si>
    <t>2026-09-14</t>
  </si>
  <si>
    <t>2026-09-15</t>
  </si>
  <si>
    <t>2026-09-16</t>
  </si>
  <si>
    <t>2026-09-17</t>
  </si>
  <si>
    <t>2026-09-18</t>
  </si>
  <si>
    <t>2026-09-19</t>
  </si>
  <si>
    <t>2026-09-20</t>
  </si>
  <si>
    <t>2026-09-21</t>
  </si>
  <si>
    <t>2026-09-22</t>
  </si>
  <si>
    <t>2026-09-23</t>
  </si>
  <si>
    <t>2026-09-24</t>
  </si>
  <si>
    <t>2026-09-25</t>
  </si>
  <si>
    <t>2026-09-26</t>
  </si>
  <si>
    <t>First name</t>
  </si>
  <si>
    <t>Last name</t>
  </si>
  <si>
    <t>Package</t>
  </si>
  <si>
    <t>Sale date</t>
  </si>
  <si>
    <t>Order City/state</t>
  </si>
  <si>
    <t>Sale</t>
  </si>
  <si>
    <t>ORD0001</t>
  </si>
  <si>
    <t>Basic</t>
  </si>
  <si>
    <t>New York, NY</t>
  </si>
  <si>
    <t>ORD0002</t>
  </si>
  <si>
    <t>Premium</t>
  </si>
  <si>
    <t>Los Angeles, CA</t>
  </si>
  <si>
    <t>ORD0003</t>
  </si>
  <si>
    <t>Standard</t>
  </si>
  <si>
    <t>Chicago, IL</t>
  </si>
  <si>
    <t>ORD0004</t>
  </si>
  <si>
    <t>Family</t>
  </si>
  <si>
    <t>Houston, TX</t>
  </si>
  <si>
    <t>ORD0005</t>
  </si>
  <si>
    <t>Miller</t>
  </si>
  <si>
    <t>Deluxe</t>
  </si>
  <si>
    <t>Phoenix, AZ</t>
  </si>
  <si>
    <t>ORD0006</t>
  </si>
  <si>
    <t>Wilson</t>
  </si>
  <si>
    <t>Single</t>
  </si>
  <si>
    <t>Philadelphia, PA</t>
  </si>
  <si>
    <t>ORD0007</t>
  </si>
  <si>
    <t>Moore</t>
  </si>
  <si>
    <t>Business</t>
  </si>
  <si>
    <t>San Antonio, TX</t>
  </si>
  <si>
    <t>ORD0008</t>
  </si>
  <si>
    <t>Taylor</t>
  </si>
  <si>
    <t>Gold</t>
  </si>
  <si>
    <t>San Diego, CA</t>
  </si>
  <si>
    <t>ORD0009</t>
  </si>
  <si>
    <t>William</t>
  </si>
  <si>
    <t>Silver</t>
  </si>
  <si>
    <t>Dallas, TX</t>
  </si>
  <si>
    <t>ORD0010</t>
  </si>
  <si>
    <t>Thomas</t>
  </si>
  <si>
    <t>Platinum</t>
  </si>
  <si>
    <t>San Jose, CA</t>
  </si>
  <si>
    <t>ORD0011</t>
  </si>
  <si>
    <t>ORD0012</t>
  </si>
  <si>
    <t>ORD0013</t>
  </si>
  <si>
    <t>ORD0014</t>
  </si>
  <si>
    <t>ORD0015</t>
  </si>
  <si>
    <t>ORD0016</t>
  </si>
  <si>
    <t>ORD0017</t>
  </si>
  <si>
    <t>ORD0018</t>
  </si>
  <si>
    <t>ORD0019</t>
  </si>
  <si>
    <t>ORD0020</t>
  </si>
  <si>
    <t>ORD0021</t>
  </si>
  <si>
    <t>ORD0022</t>
  </si>
  <si>
    <t>ORD0023</t>
  </si>
  <si>
    <t>ORD0024</t>
  </si>
  <si>
    <t>ORD0025</t>
  </si>
  <si>
    <t>ORD0026</t>
  </si>
  <si>
    <t>ORD0027</t>
  </si>
  <si>
    <t>ORD0028</t>
  </si>
  <si>
    <t>ORD0029</t>
  </si>
  <si>
    <t>ORD0030</t>
  </si>
  <si>
    <t>ORD0031</t>
  </si>
  <si>
    <t>ORD0032</t>
  </si>
  <si>
    <t>ORD0033</t>
  </si>
  <si>
    <t>ORD0034</t>
  </si>
  <si>
    <t>ORD0035</t>
  </si>
  <si>
    <t>ORD0036</t>
  </si>
  <si>
    <t>ORD0037</t>
  </si>
  <si>
    <t>ORD0038</t>
  </si>
  <si>
    <t>ORD0039</t>
  </si>
  <si>
    <t>ORD0040</t>
  </si>
  <si>
    <t>ORD0041</t>
  </si>
  <si>
    <t>ORD0042</t>
  </si>
  <si>
    <t>ORD0043</t>
  </si>
  <si>
    <t>ORD0044</t>
  </si>
  <si>
    <t>ORD0045</t>
  </si>
  <si>
    <t>ORD0046</t>
  </si>
  <si>
    <t>ORD0047</t>
  </si>
  <si>
    <t>ORD0048</t>
  </si>
  <si>
    <t>ORD0049</t>
  </si>
  <si>
    <t>ORD0050</t>
  </si>
  <si>
    <t>ORD0051</t>
  </si>
  <si>
    <t>ORD0052</t>
  </si>
  <si>
    <t>ORD0053</t>
  </si>
  <si>
    <t>ORD0054</t>
  </si>
  <si>
    <t>ORD0055</t>
  </si>
  <si>
    <t>ORD0056</t>
  </si>
  <si>
    <t>ORD0057</t>
  </si>
  <si>
    <t>ORD0058</t>
  </si>
  <si>
    <t>ORD0059</t>
  </si>
  <si>
    <t>ORD0060</t>
  </si>
  <si>
    <t>ORD0061</t>
  </si>
  <si>
    <t>ORD0062</t>
  </si>
  <si>
    <t>ORD0063</t>
  </si>
  <si>
    <t>ORD0064</t>
  </si>
  <si>
    <t>ORD0065</t>
  </si>
  <si>
    <t>ORD0066</t>
  </si>
  <si>
    <t>ORD0067</t>
  </si>
  <si>
    <t>ORD0068</t>
  </si>
  <si>
    <t>ORD0069</t>
  </si>
  <si>
    <t>ORD0070</t>
  </si>
  <si>
    <t>ORD0071</t>
  </si>
  <si>
    <t>ORD0072</t>
  </si>
  <si>
    <t>ORD0073</t>
  </si>
  <si>
    <t>ORD0074</t>
  </si>
  <si>
    <t>ORD0075</t>
  </si>
  <si>
    <t>ORD0076</t>
  </si>
  <si>
    <t>ORD0077</t>
  </si>
  <si>
    <t>ORD0078</t>
  </si>
  <si>
    <t>ORD0079</t>
  </si>
  <si>
    <t>ORD0080</t>
  </si>
  <si>
    <t>ORD0081</t>
  </si>
  <si>
    <t>ORD0082</t>
  </si>
  <si>
    <t>ORD0083</t>
  </si>
  <si>
    <t>ORD0084</t>
  </si>
  <si>
    <t>ORD0085</t>
  </si>
  <si>
    <t>ORD0086</t>
  </si>
  <si>
    <t>ORD0087</t>
  </si>
  <si>
    <t>ORD0088</t>
  </si>
  <si>
    <t>ORD0089</t>
  </si>
  <si>
    <t>ORD0090</t>
  </si>
  <si>
    <t>ORD0091</t>
  </si>
  <si>
    <t>ORD0092</t>
  </si>
  <si>
    <t>ORD0093</t>
  </si>
  <si>
    <t>ORD0094</t>
  </si>
  <si>
    <t>ORD0095</t>
  </si>
  <si>
    <t>ORD0096</t>
  </si>
  <si>
    <t>ORD0097</t>
  </si>
  <si>
    <t>ORD0098</t>
  </si>
  <si>
    <t>ORD0099</t>
  </si>
  <si>
    <t>ORD0100</t>
  </si>
  <si>
    <t>ORD0101</t>
  </si>
  <si>
    <t>ORD0102</t>
  </si>
  <si>
    <t>ORD0103</t>
  </si>
  <si>
    <t>ORD0104</t>
  </si>
  <si>
    <t>ORD0105</t>
  </si>
  <si>
    <t>ORD0106</t>
  </si>
  <si>
    <t>ORD0107</t>
  </si>
  <si>
    <t>ORD0108</t>
  </si>
  <si>
    <t>ORD0109</t>
  </si>
  <si>
    <t>ORD0110</t>
  </si>
  <si>
    <t>ORD0111</t>
  </si>
  <si>
    <t>ORD0112</t>
  </si>
  <si>
    <t>ORD0113</t>
  </si>
  <si>
    <t>ORD0114</t>
  </si>
  <si>
    <t>ORD0115</t>
  </si>
  <si>
    <t>ORD0116</t>
  </si>
  <si>
    <t>ORD0117</t>
  </si>
  <si>
    <t>ORD0118</t>
  </si>
  <si>
    <t>ORD0119</t>
  </si>
  <si>
    <t>ORD0120</t>
  </si>
  <si>
    <t>ORD0121</t>
  </si>
  <si>
    <t>ORD0122</t>
  </si>
  <si>
    <t>ORD0123</t>
  </si>
  <si>
    <t>ORD0124</t>
  </si>
  <si>
    <t>ORD0125</t>
  </si>
  <si>
    <t>ORD0126</t>
  </si>
  <si>
    <t>ORD0127</t>
  </si>
  <si>
    <t>ORD0128</t>
  </si>
  <si>
    <t>ORD0129</t>
  </si>
  <si>
    <t>ORD0130</t>
  </si>
  <si>
    <t>ORD0131</t>
  </si>
  <si>
    <t>ORD0132</t>
  </si>
  <si>
    <t>ORD0133</t>
  </si>
  <si>
    <t>ORD0134</t>
  </si>
  <si>
    <t>ORD0135</t>
  </si>
  <si>
    <t>ORD0136</t>
  </si>
  <si>
    <t>ORD0137</t>
  </si>
  <si>
    <t>ORD0138</t>
  </si>
  <si>
    <t>ORD0139</t>
  </si>
  <si>
    <t>ORD0140</t>
  </si>
  <si>
    <t>ORD0141</t>
  </si>
  <si>
    <t>ORD0142</t>
  </si>
  <si>
    <t>ORD0143</t>
  </si>
  <si>
    <t>ORD0144</t>
  </si>
  <si>
    <t>ORD0145</t>
  </si>
  <si>
    <t>ORD0146</t>
  </si>
  <si>
    <t>ORD0147</t>
  </si>
  <si>
    <t>ORD0148</t>
  </si>
  <si>
    <t>ORD0149</t>
  </si>
  <si>
    <t>ORD0150</t>
  </si>
  <si>
    <t>ORD0151</t>
  </si>
  <si>
    <t>ORD0152</t>
  </si>
  <si>
    <t>ORD0153</t>
  </si>
  <si>
    <t>ORD0154</t>
  </si>
  <si>
    <t>ORD0155</t>
  </si>
  <si>
    <t>ORD0156</t>
  </si>
  <si>
    <t>ORD0157</t>
  </si>
  <si>
    <t>ORD0158</t>
  </si>
  <si>
    <t>ORD0159</t>
  </si>
  <si>
    <t>ORD0160</t>
  </si>
  <si>
    <t>ORD0161</t>
  </si>
  <si>
    <t>ORD0162</t>
  </si>
  <si>
    <t>ORD0163</t>
  </si>
  <si>
    <t>ORD0164</t>
  </si>
  <si>
    <t>ORD0165</t>
  </si>
  <si>
    <t>ORD0166</t>
  </si>
  <si>
    <t>ORD0167</t>
  </si>
  <si>
    <t>ORD0168</t>
  </si>
  <si>
    <t>ORD0169</t>
  </si>
  <si>
    <t>ORD0170</t>
  </si>
  <si>
    <t>ORD0171</t>
  </si>
  <si>
    <t>ORD0172</t>
  </si>
  <si>
    <t>ORD0173</t>
  </si>
  <si>
    <t>ORD0174</t>
  </si>
  <si>
    <t>ORD0175</t>
  </si>
  <si>
    <t>ORD0176</t>
  </si>
  <si>
    <t>ORD0177</t>
  </si>
  <si>
    <t>ORD0178</t>
  </si>
  <si>
    <t>ORD0179</t>
  </si>
  <si>
    <t>ORD0180</t>
  </si>
  <si>
    <t>ORD0181</t>
  </si>
  <si>
    <t>ORD0182</t>
  </si>
  <si>
    <t>ORD0183</t>
  </si>
  <si>
    <t>ORD0184</t>
  </si>
  <si>
    <t>ORD0185</t>
  </si>
  <si>
    <t>ORD0186</t>
  </si>
  <si>
    <t>ORD0187</t>
  </si>
  <si>
    <t>ORD0188</t>
  </si>
  <si>
    <t>ORD0189</t>
  </si>
  <si>
    <t>ORD0190</t>
  </si>
  <si>
    <t>ORD0191</t>
  </si>
  <si>
    <t>ORD0192</t>
  </si>
  <si>
    <t>ORD0193</t>
  </si>
  <si>
    <t>ORD0194</t>
  </si>
  <si>
    <t>ORD0195</t>
  </si>
  <si>
    <t>ORD0196</t>
  </si>
  <si>
    <t>ORD0197</t>
  </si>
  <si>
    <t>ORD0198</t>
  </si>
  <si>
    <t>ORD0199</t>
  </si>
  <si>
    <t>ORD0200</t>
  </si>
  <si>
    <t>Full Name</t>
  </si>
  <si>
    <t>Smith, John</t>
  </si>
  <si>
    <t>Johnson, Emily</t>
  </si>
  <si>
    <t>Brown, Michael</t>
  </si>
  <si>
    <t>Davis, Sarah</t>
  </si>
  <si>
    <t>Miller, David</t>
  </si>
  <si>
    <t>Wilson, Jessica</t>
  </si>
  <si>
    <t>Moore, Daniel</t>
  </si>
  <si>
    <t>Taylor, Sophia</t>
  </si>
  <si>
    <t>Anderson, William</t>
  </si>
  <si>
    <t>Thomas, Olivia</t>
  </si>
  <si>
    <t>NewYork</t>
  </si>
  <si>
    <t>LosAngeles</t>
  </si>
  <si>
    <t>SanAntonio</t>
  </si>
  <si>
    <t>SanDiego</t>
  </si>
  <si>
    <t>SanJose</t>
  </si>
  <si>
    <t>LA</t>
  </si>
  <si>
    <t>C</t>
  </si>
  <si>
    <t>H</t>
  </si>
  <si>
    <t>P</t>
  </si>
  <si>
    <t>SA</t>
  </si>
  <si>
    <t>SD</t>
  </si>
  <si>
    <t>D</t>
  </si>
  <si>
    <t>SJ</t>
  </si>
  <si>
    <t>Sale Person</t>
  </si>
  <si>
    <t>Alice Johnson</t>
  </si>
  <si>
    <t>Bob Smith</t>
  </si>
  <si>
    <t>Charlie Davis</t>
  </si>
  <si>
    <t>Dana Lee</t>
  </si>
  <si>
    <t>Evan Thompson</t>
  </si>
  <si>
    <t>Fiona Green</t>
  </si>
  <si>
    <t>George Hall</t>
  </si>
  <si>
    <t>Hannah White</t>
  </si>
  <si>
    <t>Ian Brown</t>
  </si>
  <si>
    <t>Jill Black</t>
  </si>
  <si>
    <t>Kevin Martin</t>
  </si>
  <si>
    <t>Laura Scott</t>
  </si>
  <si>
    <t>Mason Adams</t>
  </si>
  <si>
    <t>Nina Foster</t>
  </si>
  <si>
    <t>Oscar Hughes</t>
  </si>
  <si>
    <t>Paula Roberts</t>
  </si>
  <si>
    <t>Quentin Blake</t>
  </si>
  <si>
    <t>Rachel Evans</t>
  </si>
  <si>
    <t>Steve Harris</t>
  </si>
  <si>
    <t>Tina Lopez</t>
  </si>
  <si>
    <t>Company sales - April</t>
  </si>
  <si>
    <t>Total Sales</t>
  </si>
  <si>
    <t>Average Sales</t>
  </si>
  <si>
    <t>Max Sales</t>
  </si>
  <si>
    <t>Min Sales</t>
  </si>
  <si>
    <t>Bonus Status</t>
  </si>
  <si>
    <t>Was Goal Met?</t>
  </si>
  <si>
    <t>Monthly Sales</t>
  </si>
  <si>
    <t>Bonus %</t>
  </si>
  <si>
    <t>Sum</t>
  </si>
  <si>
    <t>Average</t>
  </si>
  <si>
    <t>Count</t>
  </si>
  <si>
    <t>Department Bonus of 1K?</t>
  </si>
  <si>
    <t>Avearge Sales</t>
  </si>
  <si>
    <t>AND</t>
  </si>
  <si>
    <t>Gread Job Team!</t>
  </si>
  <si>
    <t>Keep trying</t>
  </si>
  <si>
    <t>Office Region Name</t>
  </si>
  <si>
    <t>Expense Name</t>
  </si>
  <si>
    <t>Amount</t>
  </si>
  <si>
    <t>West Office</t>
  </si>
  <si>
    <t>Transportation</t>
  </si>
  <si>
    <t>East Office</t>
  </si>
  <si>
    <t>Office Supplies</t>
  </si>
  <si>
    <t>South Office</t>
  </si>
  <si>
    <t>Travel</t>
  </si>
  <si>
    <t>Central Office</t>
  </si>
  <si>
    <t>North Office</t>
  </si>
  <si>
    <t>Meals</t>
  </si>
  <si>
    <t>Marketing</t>
  </si>
  <si>
    <t>Utilities</t>
  </si>
  <si>
    <t>EXPENSE REPORT</t>
  </si>
  <si>
    <t>Office Range Name</t>
  </si>
  <si>
    <t>Expense Range Name</t>
  </si>
  <si>
    <t>Amount Range Name</t>
  </si>
  <si>
    <t xml:space="preserve">Worksheet </t>
  </si>
  <si>
    <t>Expense</t>
  </si>
  <si>
    <t>Count the # logged Expense</t>
  </si>
  <si>
    <t>Total Expenses for Travel</t>
  </si>
  <si>
    <t>Average Cost per Marketing Expense</t>
  </si>
  <si>
    <t>Total for Meals in North Office</t>
  </si>
  <si>
    <t>Office</t>
  </si>
  <si>
    <t>Sumifs()</t>
  </si>
  <si>
    <t>Averageif()</t>
  </si>
  <si>
    <t>Sumif()</t>
  </si>
  <si>
    <t>Countif()</t>
  </si>
  <si>
    <t>Expenses</t>
  </si>
  <si>
    <t>Department</t>
  </si>
  <si>
    <t>E-Mail</t>
  </si>
  <si>
    <t>Phone Ext</t>
  </si>
  <si>
    <t>Location</t>
  </si>
  <si>
    <t>Emp ID</t>
  </si>
  <si>
    <t>Hire Date</t>
  </si>
  <si>
    <t>Support</t>
  </si>
  <si>
    <t>james.smith@company.com</t>
  </si>
  <si>
    <t>EMP5335</t>
  </si>
  <si>
    <t>Mary</t>
  </si>
  <si>
    <t>Sales</t>
  </si>
  <si>
    <t>mary.johnson@company.com</t>
  </si>
  <si>
    <t>EMP8932</t>
  </si>
  <si>
    <t>Williams</t>
  </si>
  <si>
    <t>Robert</t>
  </si>
  <si>
    <t>IT</t>
  </si>
  <si>
    <t>robert.williams@company.com</t>
  </si>
  <si>
    <t>EMP7751</t>
  </si>
  <si>
    <t>Patricia</t>
  </si>
  <si>
    <t>HR</t>
  </si>
  <si>
    <t>patricia.brown@company.com</t>
  </si>
  <si>
    <t>EMP2759</t>
  </si>
  <si>
    <t>Jones</t>
  </si>
  <si>
    <t>john.jones@company.com</t>
  </si>
  <si>
    <t>EMP3964</t>
  </si>
  <si>
    <t>Garcia</t>
  </si>
  <si>
    <t>Jennifer</t>
  </si>
  <si>
    <t>Legal</t>
  </si>
  <si>
    <t>jennifer.garcia@company.com</t>
  </si>
  <si>
    <t>EMP8063</t>
  </si>
  <si>
    <t>michael.martinez@company.com</t>
  </si>
  <si>
    <t>EMP7499</t>
  </si>
  <si>
    <t>Linda</t>
  </si>
  <si>
    <t>linda.davis@company.com</t>
  </si>
  <si>
    <t>EMP3540</t>
  </si>
  <si>
    <t>Rodriguez</t>
  </si>
  <si>
    <t>william.rodriguez@company.com</t>
  </si>
  <si>
    <t>EMP8733</t>
  </si>
  <si>
    <t>Martins</t>
  </si>
  <si>
    <t>elizabeth.martins@company.com</t>
  </si>
  <si>
    <t>EMP8504</t>
  </si>
  <si>
    <t>Hernandez</t>
  </si>
  <si>
    <t>david.hernandez@company.com</t>
  </si>
  <si>
    <t>EMP4833</t>
  </si>
  <si>
    <t>Lopez</t>
  </si>
  <si>
    <t>Barbara</t>
  </si>
  <si>
    <t>barbara.lopez@company.com</t>
  </si>
  <si>
    <t>EMP5768</t>
  </si>
  <si>
    <t>Gonzalez</t>
  </si>
  <si>
    <t>Richard</t>
  </si>
  <si>
    <t>Operations</t>
  </si>
  <si>
    <t>richard.gonzalez@company.com</t>
  </si>
  <si>
    <t>EMP5693</t>
  </si>
  <si>
    <t>Susan</t>
  </si>
  <si>
    <t>Finance</t>
  </si>
  <si>
    <t>susan.wilson@company.com</t>
  </si>
  <si>
    <t>EMP5609</t>
  </si>
  <si>
    <t>Joseph</t>
  </si>
  <si>
    <t>joseph.anderson@company.com</t>
  </si>
  <si>
    <t>EMP9472</t>
  </si>
  <si>
    <t>jessica.thomas@company.com</t>
  </si>
  <si>
    <t>EMP7776</t>
  </si>
  <si>
    <t>thomas.taylor@company.com</t>
  </si>
  <si>
    <t>EMP6995</t>
  </si>
  <si>
    <t>sarah.moore@company.com</t>
  </si>
  <si>
    <t>EMP5209</t>
  </si>
  <si>
    <t>Jackson</t>
  </si>
  <si>
    <t>Charles</t>
  </si>
  <si>
    <t>charles.jackson@company.com</t>
  </si>
  <si>
    <t>EMP1629</t>
  </si>
  <si>
    <t>Martin</t>
  </si>
  <si>
    <t>Karen</t>
  </si>
  <si>
    <t>karen.martin@company.com</t>
  </si>
  <si>
    <t>EMP7632</t>
  </si>
  <si>
    <t>christopher.lee@company.com</t>
  </si>
  <si>
    <t>EMP7442</t>
  </si>
  <si>
    <t>Nancy</t>
  </si>
  <si>
    <t>nancy.perez@company.com</t>
  </si>
  <si>
    <t>EMP5809</t>
  </si>
  <si>
    <t>daniel.thompson@company.com</t>
  </si>
  <si>
    <t>EMP4064</t>
  </si>
  <si>
    <t>Lisa</t>
  </si>
  <si>
    <t>lisa.white@company.com</t>
  </si>
  <si>
    <t>EMP7708</t>
  </si>
  <si>
    <t>matthew.harris@company.com</t>
  </si>
  <si>
    <t>EMP2796</t>
  </si>
  <si>
    <t>Betty</t>
  </si>
  <si>
    <t>betty.sanchez@company.com</t>
  </si>
  <si>
    <t>EMP8743</t>
  </si>
  <si>
    <t>Anthony</t>
  </si>
  <si>
    <t>anthony.clark@company.com</t>
  </si>
  <si>
    <t>EMP2362</t>
  </si>
  <si>
    <t>Margaret</t>
  </si>
  <si>
    <t>margaret.lewis@company.com</t>
  </si>
  <si>
    <t>EMP8199</t>
  </si>
  <si>
    <t>Robinson</t>
  </si>
  <si>
    <t>mark.robinson@company.com</t>
  </si>
  <si>
    <t>EMP7368</t>
  </si>
  <si>
    <t>Walker</t>
  </si>
  <si>
    <t>Sandra</t>
  </si>
  <si>
    <t>sandra.walker@company.com</t>
  </si>
  <si>
    <t>EMP7104</t>
  </si>
  <si>
    <t>Donald</t>
  </si>
  <si>
    <t>donald.young@company.com</t>
  </si>
  <si>
    <t>EMP1016</t>
  </si>
  <si>
    <t>Allen</t>
  </si>
  <si>
    <t>ashley.allen@company.com</t>
  </si>
  <si>
    <t>EMP4507</t>
  </si>
  <si>
    <t>Steven</t>
  </si>
  <si>
    <t>steven.king@company.com</t>
  </si>
  <si>
    <t>EMP3180</t>
  </si>
  <si>
    <t>Kimberly</t>
  </si>
  <si>
    <t>kimberly.wright@company.com</t>
  </si>
  <si>
    <t>EMP4692</t>
  </si>
  <si>
    <t>Paul</t>
  </si>
  <si>
    <t>paul.scott@company.com</t>
  </si>
  <si>
    <t>EMP1885</t>
  </si>
  <si>
    <t>Check-in Kiosk</t>
  </si>
  <si>
    <t>Employee Lookup(XLOOKUP)</t>
  </si>
  <si>
    <t>Dematment</t>
  </si>
  <si>
    <t>Hire Data</t>
  </si>
  <si>
    <t>Employee Information - Master List</t>
  </si>
  <si>
    <t>Products</t>
  </si>
  <si>
    <t>Keyboard</t>
  </si>
  <si>
    <t>Sales-rep</t>
  </si>
  <si>
    <t>SalesRep_2</t>
  </si>
  <si>
    <t>SalesRep_3</t>
  </si>
  <si>
    <t>SalesRep_4</t>
  </si>
  <si>
    <t>SalesRep_5</t>
  </si>
  <si>
    <t>SalesRep_6</t>
  </si>
  <si>
    <t>SalesRep_7</t>
  </si>
  <si>
    <t>SalesRep_8</t>
  </si>
  <si>
    <t>SalesRep_9</t>
  </si>
  <si>
    <t>SalesRep_10</t>
  </si>
  <si>
    <t>SalesRep_11</t>
  </si>
  <si>
    <t>SalesRep_12</t>
  </si>
  <si>
    <t>SalesRep_13</t>
  </si>
  <si>
    <t>SalesRep_14</t>
  </si>
  <si>
    <t>SalesRep_15</t>
  </si>
  <si>
    <t>SalesRep_16</t>
  </si>
  <si>
    <t>SalesRep_17</t>
  </si>
  <si>
    <t>SalesRep_18</t>
  </si>
  <si>
    <t>SalesRep_19</t>
  </si>
  <si>
    <t>SalesRep_20</t>
  </si>
  <si>
    <t>SalesRep_21</t>
  </si>
  <si>
    <t>SalesRep_22</t>
  </si>
  <si>
    <t>SalesRep_23</t>
  </si>
  <si>
    <t>SalesRep_24</t>
  </si>
  <si>
    <t>SalesRep_25</t>
  </si>
  <si>
    <t>SalesRep_26</t>
  </si>
  <si>
    <t>SalesRep_27</t>
  </si>
  <si>
    <t>SalesRep_28</t>
  </si>
  <si>
    <t>SalesRep_29</t>
  </si>
  <si>
    <t>SalesRep_30</t>
  </si>
  <si>
    <t>SalesRep_31</t>
  </si>
  <si>
    <t>SalesRep_32</t>
  </si>
  <si>
    <t>SalesRep_33</t>
  </si>
  <si>
    <t>SalesRep_34</t>
  </si>
  <si>
    <t>SalesRep_35</t>
  </si>
  <si>
    <t>SalesRep_36</t>
  </si>
  <si>
    <t>SalesRep_37</t>
  </si>
  <si>
    <t>SalesRep_38</t>
  </si>
  <si>
    <t>SalesRep_39</t>
  </si>
  <si>
    <t>SalesRep_40</t>
  </si>
  <si>
    <t>SalesRep_41</t>
  </si>
  <si>
    <t>SalesRep_42</t>
  </si>
  <si>
    <t>SalesRep_43</t>
  </si>
  <si>
    <t>SalesRep_44</t>
  </si>
  <si>
    <t>SalesRep_45</t>
  </si>
  <si>
    <t>SalesRep_46</t>
  </si>
  <si>
    <t>SalesRep_47</t>
  </si>
  <si>
    <t>SalesRep_48</t>
  </si>
  <si>
    <t>SalesRep_49</t>
  </si>
  <si>
    <t>SalesRep_50</t>
  </si>
  <si>
    <t>SalesRep_51</t>
  </si>
  <si>
    <t>SalesRep_52</t>
  </si>
  <si>
    <t>SalesRep_53</t>
  </si>
  <si>
    <t>SalesRep_54</t>
  </si>
  <si>
    <t>SalesRep_55</t>
  </si>
  <si>
    <t>SalesRep_56</t>
  </si>
  <si>
    <t>SalesRep_57</t>
  </si>
  <si>
    <t>SalesRep_58</t>
  </si>
  <si>
    <t>SalesRep_59</t>
  </si>
  <si>
    <t>SalesRep_60</t>
  </si>
  <si>
    <t>SalesRep_61</t>
  </si>
  <si>
    <t>SalesRep_62</t>
  </si>
  <si>
    <t>SalesRep_63</t>
  </si>
  <si>
    <t>SalesRep_64</t>
  </si>
  <si>
    <t>SalesRep_65</t>
  </si>
  <si>
    <t>SalesRep_66</t>
  </si>
  <si>
    <t>SalesRep_67</t>
  </si>
  <si>
    <t>SalesRep_68</t>
  </si>
  <si>
    <t>SalesRep_69</t>
  </si>
  <si>
    <t>SalesRep_70</t>
  </si>
  <si>
    <t>SalesRep_71</t>
  </si>
  <si>
    <t>SalesRep_72</t>
  </si>
  <si>
    <t>SalesRep_73</t>
  </si>
  <si>
    <t>SalesRep_74</t>
  </si>
  <si>
    <t>SalesRep_75</t>
  </si>
  <si>
    <t>SalesRep_76</t>
  </si>
  <si>
    <t>SalesRep_77</t>
  </si>
  <si>
    <t>SalesRep_78</t>
  </si>
  <si>
    <t>SalesRep_79</t>
  </si>
  <si>
    <t>SalesRep_80</t>
  </si>
  <si>
    <t>SalesRep_81</t>
  </si>
  <si>
    <t>SalesRep_82</t>
  </si>
  <si>
    <t>SalesRep_83</t>
  </si>
  <si>
    <t>SalesRep_84</t>
  </si>
  <si>
    <t>SalesRep_85</t>
  </si>
  <si>
    <t>SalesRep_86</t>
  </si>
  <si>
    <t>SalesRep_87</t>
  </si>
  <si>
    <t>Order Form</t>
  </si>
  <si>
    <t>Rep First Name</t>
  </si>
  <si>
    <t>Rep Last Name</t>
  </si>
  <si>
    <t>Sale Date</t>
  </si>
  <si>
    <t>Order City/State</t>
  </si>
  <si>
    <t>New York NY</t>
  </si>
  <si>
    <t>Los Angeles CA</t>
  </si>
  <si>
    <t>Chicago IL</t>
  </si>
  <si>
    <t>Houston TX</t>
  </si>
  <si>
    <t>Phoenix AZ</t>
  </si>
  <si>
    <t>Philadelphia PA</t>
  </si>
  <si>
    <t>San Antonio TX</t>
  </si>
  <si>
    <t>San Diego CA</t>
  </si>
  <si>
    <t>Dallas TX</t>
  </si>
  <si>
    <t>San Jose CA</t>
  </si>
  <si>
    <t>Austin TX</t>
  </si>
  <si>
    <t>Jacksonville FL</t>
  </si>
  <si>
    <t>Fort Worth TX</t>
  </si>
  <si>
    <t>Columbus OH</t>
  </si>
  <si>
    <t>Charlotte NC</t>
  </si>
  <si>
    <t>San Francisco CA</t>
  </si>
  <si>
    <t>Indianapolis IN</t>
  </si>
  <si>
    <t>Seattle WA</t>
  </si>
  <si>
    <t>Denver CO</t>
  </si>
  <si>
    <t>Washington DC</t>
  </si>
  <si>
    <t>Boston MA</t>
  </si>
  <si>
    <t>El Paso TX</t>
  </si>
  <si>
    <t>Detroit MI</t>
  </si>
  <si>
    <t>Nashville TN</t>
  </si>
  <si>
    <t>Memphis TN</t>
  </si>
  <si>
    <t>Louisville KY</t>
  </si>
  <si>
    <t>Baltimore MD</t>
  </si>
  <si>
    <t>Milwaukee WI</t>
  </si>
  <si>
    <t>Albuquerque NM</t>
  </si>
  <si>
    <t>Tucson AZ</t>
  </si>
  <si>
    <t>Fresno CA</t>
  </si>
  <si>
    <t>Sacramento CA</t>
  </si>
  <si>
    <t>Kansas City MO</t>
  </si>
  <si>
    <t>Long Beach CA</t>
  </si>
  <si>
    <t>Omaha NE</t>
  </si>
  <si>
    <t>Rebecca</t>
  </si>
  <si>
    <t>Raleigh NC</t>
  </si>
  <si>
    <t>Miami FL</t>
  </si>
  <si>
    <t>Virginia Beach VA</t>
  </si>
  <si>
    <t>Oakland CA</t>
  </si>
  <si>
    <t>Minneapolis MN</t>
  </si>
  <si>
    <t>Arlington TX</t>
  </si>
  <si>
    <t>Wichita KS</t>
  </si>
  <si>
    <t>Tampa FL</t>
  </si>
  <si>
    <t>New Orleans LA</t>
  </si>
  <si>
    <t>Cleveland OH</t>
  </si>
  <si>
    <t>Month</t>
  </si>
  <si>
    <t>B4F787E3</t>
  </si>
  <si>
    <t>Gibbs</t>
  </si>
  <si>
    <t>Port Andreaburgh, MI</t>
  </si>
  <si>
    <t>B117717C</t>
  </si>
  <si>
    <t>Carson</t>
  </si>
  <si>
    <t>Kathyville, KS</t>
  </si>
  <si>
    <t>1A946ABC</t>
  </si>
  <si>
    <t>Terri</t>
  </si>
  <si>
    <t>Kelly</t>
  </si>
  <si>
    <t>Scottland, IL</t>
  </si>
  <si>
    <t>E1E19412</t>
  </si>
  <si>
    <t>Ashlee</t>
  </si>
  <si>
    <t>Lane</t>
  </si>
  <si>
    <t>Port Melissaton, TX</t>
  </si>
  <si>
    <t>B06CDE65</t>
  </si>
  <si>
    <t>Rhonda</t>
  </si>
  <si>
    <t>Hamilton</t>
  </si>
  <si>
    <t>Jamesland, OK</t>
  </si>
  <si>
    <t>BEA4CC97</t>
  </si>
  <si>
    <t>Christina</t>
  </si>
  <si>
    <t>Gutierrez</t>
  </si>
  <si>
    <t>Bethanyton, ID</t>
  </si>
  <si>
    <t>4145E26B</t>
  </si>
  <si>
    <t>Ann</t>
  </si>
  <si>
    <t>Dodson</t>
  </si>
  <si>
    <t>Jennifermouth, MS</t>
  </si>
  <si>
    <t>0C58E5AB</t>
  </si>
  <si>
    <t>Wade</t>
  </si>
  <si>
    <t>South Stephanieshire, IN</t>
  </si>
  <si>
    <t>BB960912</t>
  </si>
  <si>
    <t>Robinsonport, KY</t>
  </si>
  <si>
    <t>1FDFA2CC</t>
  </si>
  <si>
    <t>Abigail</t>
  </si>
  <si>
    <t>Mcfarland</t>
  </si>
  <si>
    <t>West Ryanburgh, WA</t>
  </si>
  <si>
    <t>4F231A8E</t>
  </si>
  <si>
    <t>Harrison</t>
  </si>
  <si>
    <t>Lake Carlabury, FL</t>
  </si>
  <si>
    <t>85D22938</t>
  </si>
  <si>
    <t>Kayla</t>
  </si>
  <si>
    <t>Sanders</t>
  </si>
  <si>
    <t>Kelleyburgh, MI</t>
  </si>
  <si>
    <t>808E2700</t>
  </si>
  <si>
    <t>Jarvis</t>
  </si>
  <si>
    <t>Bellfurt, ME</t>
  </si>
  <si>
    <t>D8631B07</t>
  </si>
  <si>
    <t>Tara</t>
  </si>
  <si>
    <t>Barrett</t>
  </si>
  <si>
    <t>Lake Barbara, ID</t>
  </si>
  <si>
    <t>381EBE99</t>
  </si>
  <si>
    <t>Lynn</t>
  </si>
  <si>
    <t>Stanley</t>
  </si>
  <si>
    <t>Chasemouth, MI</t>
  </si>
  <si>
    <t>4849585B</t>
  </si>
  <si>
    <t>Castro</t>
  </si>
  <si>
    <t>East Ericview, NJ</t>
  </si>
  <si>
    <t>A291D487</t>
  </si>
  <si>
    <t>Timothy</t>
  </si>
  <si>
    <t>Whitehead</t>
  </si>
  <si>
    <t>Esparzaberg, CT</t>
  </si>
  <si>
    <t>2E6901FA</t>
  </si>
  <si>
    <t>Baxter</t>
  </si>
  <si>
    <t>West Amandastad, CO</t>
  </si>
  <si>
    <t>4F283120</t>
  </si>
  <si>
    <t>Port Angelachester, SD</t>
  </si>
  <si>
    <t>49CB98BE</t>
  </si>
  <si>
    <t>Mccormick</t>
  </si>
  <si>
    <t>Romanchester, VA</t>
  </si>
  <si>
    <t>1E0C0CA7</t>
  </si>
  <si>
    <t>Reid</t>
  </si>
  <si>
    <t>North Thomasland, NE</t>
  </si>
  <si>
    <t>993DD98F</t>
  </si>
  <si>
    <t>Bonnie</t>
  </si>
  <si>
    <t>Peterson</t>
  </si>
  <si>
    <t>Leonhaven, WV</t>
  </si>
  <si>
    <t>26BDA937</t>
  </si>
  <si>
    <t>Harveyberg, NH</t>
  </si>
  <si>
    <t>7531693D</t>
  </si>
  <si>
    <t>Valerie</t>
  </si>
  <si>
    <t>Snyder</t>
  </si>
  <si>
    <t>East Tylerton, NC</t>
  </si>
  <si>
    <t>8D0BF42E</t>
  </si>
  <si>
    <t>Joel</t>
  </si>
  <si>
    <t>Nichols</t>
  </si>
  <si>
    <t>North John, WA</t>
  </si>
  <si>
    <t>2B62521C</t>
  </si>
  <si>
    <t>Acosta</t>
  </si>
  <si>
    <t>Derekborough, WA</t>
  </si>
  <si>
    <t>873FFBE8</t>
  </si>
  <si>
    <t>Andrea</t>
  </si>
  <si>
    <t>Robbins</t>
  </si>
  <si>
    <t>North Alyssa, AK</t>
  </si>
  <si>
    <t>7DAA80AD</t>
  </si>
  <si>
    <t>Logan</t>
  </si>
  <si>
    <t>West Dorismouth, FL</t>
  </si>
  <si>
    <t>D40914F8</t>
  </si>
  <si>
    <t>Silva</t>
  </si>
  <si>
    <t>Hayschester, UT</t>
  </si>
  <si>
    <t>0580A5C1</t>
  </si>
  <si>
    <t>Miranda</t>
  </si>
  <si>
    <t>Whiteburgh, VA</t>
  </si>
  <si>
    <t>CC1A7F43</t>
  </si>
  <si>
    <t>Ginashire, CA</t>
  </si>
  <si>
    <t>A5790BA5</t>
  </si>
  <si>
    <t>Collier</t>
  </si>
  <si>
    <t>North Emmachester, DC</t>
  </si>
  <si>
    <t>0291F027</t>
  </si>
  <si>
    <t>Berry</t>
  </si>
  <si>
    <t>New Sandraberg, AR</t>
  </si>
  <si>
    <t>7D7C15E1</t>
  </si>
  <si>
    <t>Mckenzie</t>
  </si>
  <si>
    <t>Port Alexandraberg, GA</t>
  </si>
  <si>
    <t>8248264D</t>
  </si>
  <si>
    <t>Barker</t>
  </si>
  <si>
    <t>Port Joshua, NY</t>
  </si>
  <si>
    <t>0075A7BA</t>
  </si>
  <si>
    <t>Port Donaldville, WA</t>
  </si>
  <si>
    <t>1B607FD4</t>
  </si>
  <si>
    <t>Chandler</t>
  </si>
  <si>
    <t>Stephenview, CO</t>
  </si>
  <si>
    <t>96BA2415</t>
  </si>
  <si>
    <t>Juan</t>
  </si>
  <si>
    <t>North Davidmouth, WI</t>
  </si>
  <si>
    <t>A8CFC3CD</t>
  </si>
  <si>
    <t>Mike</t>
  </si>
  <si>
    <t>Vasquez</t>
  </si>
  <si>
    <t>West Duane, RI</t>
  </si>
  <si>
    <t>B0EFFDB0</t>
  </si>
  <si>
    <t>Dominique</t>
  </si>
  <si>
    <t>Wall</t>
  </si>
  <si>
    <t>Wilsonton, NM</t>
  </si>
  <si>
    <t>307E5B32</t>
  </si>
  <si>
    <t>South Ericmouth, AL</t>
  </si>
  <si>
    <t>928DB7B9</t>
  </si>
  <si>
    <t>Marvin</t>
  </si>
  <si>
    <t>Aprilside, MD</t>
  </si>
  <si>
    <t>864AD75F</t>
  </si>
  <si>
    <t>South Brittanyfurt, OH</t>
  </si>
  <si>
    <t>1913327A</t>
  </si>
  <si>
    <t>Henry</t>
  </si>
  <si>
    <t>Fletcher</t>
  </si>
  <si>
    <t>New Megantown, NM</t>
  </si>
  <si>
    <t>E33CF9B1</t>
  </si>
  <si>
    <t>South James, CA</t>
  </si>
  <si>
    <t>Rep Full Name</t>
  </si>
  <si>
    <t>Ashley Gibbs</t>
  </si>
  <si>
    <t>Charles Carson</t>
  </si>
  <si>
    <t>Terri Kelly</t>
  </si>
  <si>
    <t>Ashlee Lane</t>
  </si>
  <si>
    <t>Rhonda Hamilton</t>
  </si>
  <si>
    <t>Christina Gutierrez</t>
  </si>
  <si>
    <t>Ann Dodson</t>
  </si>
  <si>
    <t>Ashley Wade</t>
  </si>
  <si>
    <t>Kimberly Young</t>
  </si>
  <si>
    <t>Abigail Mcfarland</t>
  </si>
  <si>
    <t>Nicole Harrison</t>
  </si>
  <si>
    <t>Kayla Sanders</t>
  </si>
  <si>
    <t>Justin Jarvis</t>
  </si>
  <si>
    <t>Tara Barrett</t>
  </si>
  <si>
    <t>Lynn Stanley</t>
  </si>
  <si>
    <t>Stephanie Castro</t>
  </si>
  <si>
    <t>Timothy Whitehead</t>
  </si>
  <si>
    <t>Kevin Baxter</t>
  </si>
  <si>
    <t>Lisa Turner</t>
  </si>
  <si>
    <t>Nicole Mccormick</t>
  </si>
  <si>
    <t>Jessica Reid</t>
  </si>
  <si>
    <t>Bonnie Peterson</t>
  </si>
  <si>
    <t>Amy Sanchez</t>
  </si>
  <si>
    <t>Valerie Snyder</t>
  </si>
  <si>
    <t>Joel Nichols</t>
  </si>
  <si>
    <t>Thomas Acosta</t>
  </si>
  <si>
    <t>Andrea Robbins</t>
  </si>
  <si>
    <t>Michael Logan</t>
  </si>
  <si>
    <t>Timothy Silva</t>
  </si>
  <si>
    <t>Adam Miranda</t>
  </si>
  <si>
    <t>Joel Wilson</t>
  </si>
  <si>
    <t>Brandon Collier</t>
  </si>
  <si>
    <t>Hannah Berry</t>
  </si>
  <si>
    <t>Megan Mckenzie</t>
  </si>
  <si>
    <t>Amber Barker</t>
  </si>
  <si>
    <t>Mark Miller</t>
  </si>
  <si>
    <t>Christina Chandler</t>
  </si>
  <si>
    <t>Juan Flores</t>
  </si>
  <si>
    <t>Mike Vasquez</t>
  </si>
  <si>
    <t>Dominique Wall</t>
  </si>
  <si>
    <t>John Mitchell</t>
  </si>
  <si>
    <t>Marvin Green</t>
  </si>
  <si>
    <t>Richard White</t>
  </si>
  <si>
    <t>Henry Fletcher</t>
  </si>
  <si>
    <t>Jennifer Brown</t>
  </si>
  <si>
    <t>Months</t>
  </si>
  <si>
    <t>November</t>
  </si>
  <si>
    <t>December</t>
  </si>
  <si>
    <t>April</t>
  </si>
  <si>
    <t>San Antonio</t>
  </si>
  <si>
    <t>San Diego</t>
  </si>
  <si>
    <t>San Jose</t>
  </si>
  <si>
    <t>Jacksonville</t>
  </si>
  <si>
    <t>Fort Worth</t>
  </si>
  <si>
    <t>Columbus</t>
  </si>
  <si>
    <t>Indianapolis</t>
  </si>
  <si>
    <t>Washington</t>
  </si>
  <si>
    <t>El Paso</t>
  </si>
  <si>
    <t>Detroit</t>
  </si>
  <si>
    <t>Louisville</t>
  </si>
  <si>
    <t>Baltimore</t>
  </si>
  <si>
    <t>Milwaukee</t>
  </si>
  <si>
    <t>Albuquerque</t>
  </si>
  <si>
    <t>Tucson</t>
  </si>
  <si>
    <t>Fresno</t>
  </si>
  <si>
    <t>Sacramento</t>
  </si>
  <si>
    <t>Kansas City</t>
  </si>
  <si>
    <t>Long Beach</t>
  </si>
  <si>
    <t>Omaha</t>
  </si>
  <si>
    <t>Raleigh</t>
  </si>
  <si>
    <t>Virginia Beach</t>
  </si>
  <si>
    <t>Oakland</t>
  </si>
  <si>
    <t>Arlington</t>
  </si>
  <si>
    <t>Wichita</t>
  </si>
  <si>
    <t>Tampa</t>
  </si>
  <si>
    <t>New Orleans</t>
  </si>
  <si>
    <t>Cleveland</t>
  </si>
  <si>
    <t>OH</t>
  </si>
  <si>
    <t>IN</t>
  </si>
  <si>
    <t>DC</t>
  </si>
  <si>
    <t>MI</t>
  </si>
  <si>
    <t>KY</t>
  </si>
  <si>
    <t>MD</t>
  </si>
  <si>
    <t>WI</t>
  </si>
  <si>
    <t>NM</t>
  </si>
  <si>
    <t>MO</t>
  </si>
  <si>
    <t>NE</t>
  </si>
  <si>
    <t>VA</t>
  </si>
  <si>
    <t>KS</t>
  </si>
  <si>
    <t>First</t>
  </si>
  <si>
    <t>Last</t>
  </si>
  <si>
    <t>EMP Number</t>
  </si>
  <si>
    <t>HRS</t>
  </si>
  <si>
    <t>Hourly Rate</t>
  </si>
  <si>
    <t>Shelley</t>
  </si>
  <si>
    <t>Rojas</t>
  </si>
  <si>
    <t>Bautista</t>
  </si>
  <si>
    <t>Sherman</t>
  </si>
  <si>
    <t>Tiffany</t>
  </si>
  <si>
    <t>Donaldson</t>
  </si>
  <si>
    <t>Franklin</t>
  </si>
  <si>
    <t>Diaz</t>
  </si>
  <si>
    <t>Dougherty</t>
  </si>
  <si>
    <t>Yolanda</t>
  </si>
  <si>
    <t>Dunn</t>
  </si>
  <si>
    <t>Denise</t>
  </si>
  <si>
    <t>Sergio</t>
  </si>
  <si>
    <t>Hawkins</t>
  </si>
  <si>
    <t>Jimmy</t>
  </si>
  <si>
    <t>Tammy</t>
  </si>
  <si>
    <t>Jamie</t>
  </si>
  <si>
    <t>Sims</t>
  </si>
  <si>
    <t>Gwendolyn</t>
  </si>
  <si>
    <t>Webster</t>
  </si>
  <si>
    <t>Parrish</t>
  </si>
  <si>
    <t>Jermaine</t>
  </si>
  <si>
    <t>Brian</t>
  </si>
  <si>
    <t>Hampton</t>
  </si>
  <si>
    <t>Carolyn</t>
  </si>
  <si>
    <t>Gordon</t>
  </si>
  <si>
    <t>Pugh</t>
  </si>
  <si>
    <t>Joy</t>
  </si>
  <si>
    <t>Company Payroll Information</t>
  </si>
  <si>
    <t>Link to a cell</t>
  </si>
  <si>
    <t>Link to a row range</t>
  </si>
  <si>
    <t>Link to a range in a column</t>
  </si>
  <si>
    <t>Use &amp; to Link to 2 arrays</t>
  </si>
  <si>
    <t>Gross Pay</t>
  </si>
  <si>
    <t>Application</t>
  </si>
  <si>
    <t>Level</t>
  </si>
  <si>
    <t>Length (hrs)</t>
  </si>
  <si>
    <t>Excel</t>
  </si>
  <si>
    <t>Advanced</t>
  </si>
  <si>
    <t>Beginner</t>
  </si>
  <si>
    <t>Python Programming</t>
  </si>
  <si>
    <t>Intermediate</t>
  </si>
  <si>
    <t>Web Development</t>
  </si>
  <si>
    <t>Microsoft Word</t>
  </si>
  <si>
    <t>PowerPoint</t>
  </si>
  <si>
    <t>Course Lookup Kiosk</t>
  </si>
  <si>
    <t>How can we lookup with two inputs?</t>
  </si>
  <si>
    <t>2. Combine COLUMN names using "&amp;"</t>
  </si>
  <si>
    <t>1. Combine INPUT names using "&amp;"</t>
  </si>
  <si>
    <t>Xlookup</t>
  </si>
  <si>
    <t>Input Application Name</t>
  </si>
  <si>
    <t>Input Application Level</t>
  </si>
  <si>
    <t>Output Price</t>
  </si>
  <si>
    <t>Trans#</t>
  </si>
  <si>
    <t>Rep</t>
  </si>
  <si>
    <t>Type</t>
  </si>
  <si>
    <t>Group</t>
  </si>
  <si>
    <t>Part</t>
  </si>
  <si>
    <t>Margin</t>
  </si>
  <si>
    <t>A9D75372</t>
  </si>
  <si>
    <t>Jeffrey Morales</t>
  </si>
  <si>
    <t>Red</t>
  </si>
  <si>
    <t>Export</t>
  </si>
  <si>
    <t>PW-727</t>
  </si>
  <si>
    <t>5AC29D8B</t>
  </si>
  <si>
    <t>James Anderson</t>
  </si>
  <si>
    <t>NJ</t>
  </si>
  <si>
    <t>Dessert</t>
  </si>
  <si>
    <t>Retail</t>
  </si>
  <si>
    <t>PW-978</t>
  </si>
  <si>
    <t>517B44E1</t>
  </si>
  <si>
    <t>Bryan Larson</t>
  </si>
  <si>
    <t>PW-357</t>
  </si>
  <si>
    <t>D8DDDD4D</t>
  </si>
  <si>
    <t>David Dawson</t>
  </si>
  <si>
    <t>Rosé</t>
  </si>
  <si>
    <t>PW-666</t>
  </si>
  <si>
    <t>42C6E1E1</t>
  </si>
  <si>
    <t>Lauren Wheeler</t>
  </si>
  <si>
    <t>HI</t>
  </si>
  <si>
    <t>PW-620</t>
  </si>
  <si>
    <t>74CA362F</t>
  </si>
  <si>
    <t>Charles Keller</t>
  </si>
  <si>
    <t>RI</t>
  </si>
  <si>
    <t>PW-252</t>
  </si>
  <si>
    <t>5B72596F</t>
  </si>
  <si>
    <t>Kelly Moore</t>
  </si>
  <si>
    <t>Wholesale</t>
  </si>
  <si>
    <t>PW-237</t>
  </si>
  <si>
    <t>75241090</t>
  </si>
  <si>
    <t>John Wilkins</t>
  </si>
  <si>
    <t>PW-729</t>
  </si>
  <si>
    <t>F3FE46FD</t>
  </si>
  <si>
    <t>Melissa Harris</t>
  </si>
  <si>
    <t>PW-590</t>
  </si>
  <si>
    <t>97EA7FE1</t>
  </si>
  <si>
    <t>James Wilson</t>
  </si>
  <si>
    <t>PW-311</t>
  </si>
  <si>
    <t>E82FD23E</t>
  </si>
  <si>
    <t>Daniel Freeman</t>
  </si>
  <si>
    <t>PW-736</t>
  </si>
  <si>
    <t>0373A8E7</t>
  </si>
  <si>
    <t>Brian Peterson</t>
  </si>
  <si>
    <t>AK</t>
  </si>
  <si>
    <t>PW-414</t>
  </si>
  <si>
    <t>686C9953</t>
  </si>
  <si>
    <t>Chad Molina</t>
  </si>
  <si>
    <t>PW-422</t>
  </si>
  <si>
    <t>A80C8188</t>
  </si>
  <si>
    <t>Christopher Neal</t>
  </si>
  <si>
    <t>SC</t>
  </si>
  <si>
    <t>PW-496</t>
  </si>
  <si>
    <t>4F47CC0F</t>
  </si>
  <si>
    <t>Natalie Flowers</t>
  </si>
  <si>
    <t>ID</t>
  </si>
  <si>
    <t>PW-328</t>
  </si>
  <si>
    <t>65E3A972</t>
  </si>
  <si>
    <t>Shawn Bush</t>
  </si>
  <si>
    <t>PW-108</t>
  </si>
  <si>
    <t>6D743A54</t>
  </si>
  <si>
    <t>Stephanie Mitchell</t>
  </si>
  <si>
    <t>AL</t>
  </si>
  <si>
    <t>PW-765</t>
  </si>
  <si>
    <t>38933DA8</t>
  </si>
  <si>
    <t>Adam Rojas</t>
  </si>
  <si>
    <t>PW-442</t>
  </si>
  <si>
    <t>1F1B6E8B</t>
  </si>
  <si>
    <t>Jason Green</t>
  </si>
  <si>
    <t>PW-374</t>
  </si>
  <si>
    <t>47C28997</t>
  </si>
  <si>
    <t>George Gill</t>
  </si>
  <si>
    <t>Sparkling</t>
  </si>
  <si>
    <t>PW-335</t>
  </si>
  <si>
    <t>4738CCC6</t>
  </si>
  <si>
    <t>Kathryn Fox</t>
  </si>
  <si>
    <t>PW-577</t>
  </si>
  <si>
    <t>9A49B5D0</t>
  </si>
  <si>
    <t>Sarah Ayala</t>
  </si>
  <si>
    <t>CT</t>
  </si>
  <si>
    <t>PW-340</t>
  </si>
  <si>
    <t>75F22513</t>
  </si>
  <si>
    <t>Kelly Martinez</t>
  </si>
  <si>
    <t>DE</t>
  </si>
  <si>
    <t>PW-755</t>
  </si>
  <si>
    <t>E4258C07</t>
  </si>
  <si>
    <t>Sandra Thompson</t>
  </si>
  <si>
    <t>PW-843</t>
  </si>
  <si>
    <t>AC5B9F09</t>
  </si>
  <si>
    <t>Joshua Valentine</t>
  </si>
  <si>
    <t>PW-517</t>
  </si>
  <si>
    <t>5759A985</t>
  </si>
  <si>
    <t>Pamela Howard</t>
  </si>
  <si>
    <t>WV</t>
  </si>
  <si>
    <t>PW-821</t>
  </si>
  <si>
    <t>8C2AE9F6</t>
  </si>
  <si>
    <t>Amber Gordon</t>
  </si>
  <si>
    <t>PW-721</t>
  </si>
  <si>
    <t>56F1561E</t>
  </si>
  <si>
    <t>Brian Chapman</t>
  </si>
  <si>
    <t>PW-629</t>
  </si>
  <si>
    <t>457162BB</t>
  </si>
  <si>
    <t>Jeremy Mitchell</t>
  </si>
  <si>
    <t>PW-630</t>
  </si>
  <si>
    <t>6599D995</t>
  </si>
  <si>
    <t>Amber Rivera</t>
  </si>
  <si>
    <t>PW-242</t>
  </si>
  <si>
    <t>7BABEAC6</t>
  </si>
  <si>
    <t>Michelle Huber</t>
  </si>
  <si>
    <t>MS</t>
  </si>
  <si>
    <t>PW-733</t>
  </si>
  <si>
    <t>39E0D373</t>
  </si>
  <si>
    <t>David Howe</t>
  </si>
  <si>
    <t>ND</t>
  </si>
  <si>
    <t>PW-192</t>
  </si>
  <si>
    <t>286CB251</t>
  </si>
  <si>
    <t>Sheila Anderson</t>
  </si>
  <si>
    <t>PW-429</t>
  </si>
  <si>
    <t>BAB908A4</t>
  </si>
  <si>
    <t>Jennifer Vaughan</t>
  </si>
  <si>
    <t>PW-714</t>
  </si>
  <si>
    <t>7EE5526A</t>
  </si>
  <si>
    <t>Nicole Alexander</t>
  </si>
  <si>
    <t>WY</t>
  </si>
  <si>
    <t>PW-850</t>
  </si>
  <si>
    <t>5A156DF5</t>
  </si>
  <si>
    <t>Charles Jensen</t>
  </si>
  <si>
    <t>PW-120</t>
  </si>
  <si>
    <t>63670C1D</t>
  </si>
  <si>
    <t>Cindy Moreno</t>
  </si>
  <si>
    <t>PW-125</t>
  </si>
  <si>
    <t>F19A9C33</t>
  </si>
  <si>
    <t>Molly Martinez</t>
  </si>
  <si>
    <t>38ECE27D</t>
  </si>
  <si>
    <t>Jose Mills</t>
  </si>
  <si>
    <t>OR</t>
  </si>
  <si>
    <t>PW-104</t>
  </si>
  <si>
    <t>F8C86CBE</t>
  </si>
  <si>
    <t>Amy Henry</t>
  </si>
  <si>
    <t>PW-938</t>
  </si>
  <si>
    <t>0B4433F3</t>
  </si>
  <si>
    <t>Daniel Saunders</t>
  </si>
  <si>
    <t>PW-325</t>
  </si>
  <si>
    <t>77720D89</t>
  </si>
  <si>
    <t>Jason Grant</t>
  </si>
  <si>
    <t>PW-193</t>
  </si>
  <si>
    <t>79E56A0D</t>
  </si>
  <si>
    <t>Ronald Richards</t>
  </si>
  <si>
    <t>PW-514</t>
  </si>
  <si>
    <t>E018B5E7</t>
  </si>
  <si>
    <t>Valerie Hudson</t>
  </si>
  <si>
    <t>OK</t>
  </si>
  <si>
    <t>PW-692</t>
  </si>
  <si>
    <t>519361D3</t>
  </si>
  <si>
    <t>Tyler Daniels</t>
  </si>
  <si>
    <t>PW-943</t>
  </si>
  <si>
    <t>8F09BDEA</t>
  </si>
  <si>
    <t>Sherry Bailey</t>
  </si>
  <si>
    <t>PW-953</t>
  </si>
  <si>
    <t>2EF388A8</t>
  </si>
  <si>
    <t>Victor Miller</t>
  </si>
  <si>
    <t>PW-249</t>
  </si>
  <si>
    <t>57343689</t>
  </si>
  <si>
    <t>Theresa Hunter</t>
  </si>
  <si>
    <t>PW-773</t>
  </si>
  <si>
    <t>E85AA04C</t>
  </si>
  <si>
    <t>Kyle Bell</t>
  </si>
  <si>
    <t>PW-647</t>
  </si>
  <si>
    <t>45928D7E</t>
  </si>
  <si>
    <t>Sabrina Banks</t>
  </si>
  <si>
    <t>PW-310</t>
  </si>
  <si>
    <t>D8C8EAC9</t>
  </si>
  <si>
    <t>Mackenzie Frye</t>
  </si>
  <si>
    <t>PW-893</t>
  </si>
  <si>
    <t>36987A06</t>
  </si>
  <si>
    <t>Stephen Rowland</t>
  </si>
  <si>
    <t>PW-750</t>
  </si>
  <si>
    <t>080B9746</t>
  </si>
  <si>
    <t>Lisa Thomas</t>
  </si>
  <si>
    <t>PW-331</t>
  </si>
  <si>
    <t>5D8A907C</t>
  </si>
  <si>
    <t>Susan Perez</t>
  </si>
  <si>
    <t>PW-347</t>
  </si>
  <si>
    <t>F402C3A9</t>
  </si>
  <si>
    <t>Gabriel Villa</t>
  </si>
  <si>
    <t>PW-826</t>
  </si>
  <si>
    <t>3BFA4E1B</t>
  </si>
  <si>
    <t>Peter Preston</t>
  </si>
  <si>
    <t>PW-295</t>
  </si>
  <si>
    <t>5D981220</t>
  </si>
  <si>
    <t>Sharon Sharp</t>
  </si>
  <si>
    <t>9A0E3DFD</t>
  </si>
  <si>
    <t>Michelle Shepard</t>
  </si>
  <si>
    <t>NH</t>
  </si>
  <si>
    <t>PW-405</t>
  </si>
  <si>
    <t>2AB7BE0C</t>
  </si>
  <si>
    <t>Stacy Brown</t>
  </si>
  <si>
    <t>VT</t>
  </si>
  <si>
    <t>PW-469</t>
  </si>
  <si>
    <t>B44BA629</t>
  </si>
  <si>
    <t>Samantha Alexander</t>
  </si>
  <si>
    <t>PW-921</t>
  </si>
  <si>
    <t>7B3D0240</t>
  </si>
  <si>
    <t>Susan Guzman</t>
  </si>
  <si>
    <t>PW-870</t>
  </si>
  <si>
    <t>677858DD</t>
  </si>
  <si>
    <t>Garrett Taylor</t>
  </si>
  <si>
    <t>PW-467</t>
  </si>
  <si>
    <t>2F21424A</t>
  </si>
  <si>
    <t>Grant Duffy</t>
  </si>
  <si>
    <t>211F3D2C</t>
  </si>
  <si>
    <t>Todd Horne</t>
  </si>
  <si>
    <t>PW-971</t>
  </si>
  <si>
    <t>6B9389B8</t>
  </si>
  <si>
    <t>Edward Newman</t>
  </si>
  <si>
    <t>PW-369</t>
  </si>
  <si>
    <t>3BDB0460</t>
  </si>
  <si>
    <t>David Boyer</t>
  </si>
  <si>
    <t>PW-113</t>
  </si>
  <si>
    <t>8175E2D1</t>
  </si>
  <si>
    <t>Brad Jenkins</t>
  </si>
  <si>
    <t>PW-330</t>
  </si>
  <si>
    <t>DB1011E7</t>
  </si>
  <si>
    <t>Justin Lambert</t>
  </si>
  <si>
    <t>PW-645</t>
  </si>
  <si>
    <t>60D87A8F</t>
  </si>
  <si>
    <t>Alexander Villanueva</t>
  </si>
  <si>
    <t>9D1C52DA</t>
  </si>
  <si>
    <t>Joshua Gomez</t>
  </si>
  <si>
    <t>PW-954</t>
  </si>
  <si>
    <t>12CF25A8</t>
  </si>
  <si>
    <t>Deanna Foster</t>
  </si>
  <si>
    <t>PW-825</t>
  </si>
  <si>
    <t>2B62FD3C</t>
  </si>
  <si>
    <t>Lisa Hicks</t>
  </si>
  <si>
    <t>PW-903</t>
  </si>
  <si>
    <t>D42FE371</t>
  </si>
  <si>
    <t>Donna Lopez</t>
  </si>
  <si>
    <t>PW-731</t>
  </si>
  <si>
    <t>642ABA7B</t>
  </si>
  <si>
    <t>Carol Roberts</t>
  </si>
  <si>
    <t>ME</t>
  </si>
  <si>
    <t>PW-751</t>
  </si>
  <si>
    <t>2BC35D46</t>
  </si>
  <si>
    <t>Kimberly Mata</t>
  </si>
  <si>
    <t>PW-188</t>
  </si>
  <si>
    <t>E485DAF7</t>
  </si>
  <si>
    <t>Ryan Villegas</t>
  </si>
  <si>
    <t>PW-334</t>
  </si>
  <si>
    <t>B0957515</t>
  </si>
  <si>
    <t>Michael Sanders</t>
  </si>
  <si>
    <t>PW-121</t>
  </si>
  <si>
    <t>C5F8AFD4</t>
  </si>
  <si>
    <t>Elizabeth Nash</t>
  </si>
  <si>
    <t>PW-778</t>
  </si>
  <si>
    <t>59A27BBD</t>
  </si>
  <si>
    <t>Randy Harris</t>
  </si>
  <si>
    <t>PW-425</t>
  </si>
  <si>
    <t>B3F7C599</t>
  </si>
  <si>
    <t>Kenneth Smith</t>
  </si>
  <si>
    <t>AR</t>
  </si>
  <si>
    <t>PW-976</t>
  </si>
  <si>
    <t>9363E68D</t>
  </si>
  <si>
    <t>Sonia Daniel</t>
  </si>
  <si>
    <t>PW-760</t>
  </si>
  <si>
    <t>773F7937</t>
  </si>
  <si>
    <t>Stacy Stevens</t>
  </si>
  <si>
    <t>PW-503</t>
  </si>
  <si>
    <t>4EE8B1D3</t>
  </si>
  <si>
    <t>Kenneth Morris</t>
  </si>
  <si>
    <t>PW-135</t>
  </si>
  <si>
    <t>AA9491EC</t>
  </si>
  <si>
    <t>Kevin Richardson</t>
  </si>
  <si>
    <t>PW-720</t>
  </si>
  <si>
    <t>6739F22C</t>
  </si>
  <si>
    <t>Elizabeth Knight</t>
  </si>
  <si>
    <t>PW-144</t>
  </si>
  <si>
    <t>56100281</t>
  </si>
  <si>
    <t>Erica Anderson</t>
  </si>
  <si>
    <t>PW-550</t>
  </si>
  <si>
    <t>297D59C8</t>
  </si>
  <si>
    <t>Stephen Flores</t>
  </si>
  <si>
    <t>PW-814</t>
  </si>
  <si>
    <t>6A3B4E09</t>
  </si>
  <si>
    <t>Brianna Guzman</t>
  </si>
  <si>
    <t>PW-789</t>
  </si>
  <si>
    <t>0F375158</t>
  </si>
  <si>
    <t>Kelly Mcclure</t>
  </si>
  <si>
    <t>PW-512</t>
  </si>
  <si>
    <t>8A4C206F</t>
  </si>
  <si>
    <t>Scott Nicholson</t>
  </si>
  <si>
    <t>PW-667</t>
  </si>
  <si>
    <t>C4F3D9BC</t>
  </si>
  <si>
    <t>Jennifer Herrera</t>
  </si>
  <si>
    <t>PW-381</t>
  </si>
  <si>
    <t>9A25AF55</t>
  </si>
  <si>
    <t>Martin Carpenter</t>
  </si>
  <si>
    <t>PW-385</t>
  </si>
  <si>
    <t>4EF4E506</t>
  </si>
  <si>
    <t>Ashley Johnson</t>
  </si>
  <si>
    <t>MT</t>
  </si>
  <si>
    <t>PW-911</t>
  </si>
  <si>
    <t>ECB344CC</t>
  </si>
  <si>
    <t>Joseph Irwin</t>
  </si>
  <si>
    <t>PW-294</t>
  </si>
  <si>
    <t>AB6B2300</t>
  </si>
  <si>
    <t>Kara Miller</t>
  </si>
  <si>
    <t>44862463</t>
  </si>
  <si>
    <t>Lauren Martinez</t>
  </si>
  <si>
    <t>PW-708</t>
  </si>
  <si>
    <t>00384DBB</t>
  </si>
  <si>
    <t>Jennifer Ramos</t>
  </si>
  <si>
    <t>PW-336</t>
  </si>
  <si>
    <t>780F6B01</t>
  </si>
  <si>
    <t>Julie West</t>
  </si>
  <si>
    <t>PW-510</t>
  </si>
  <si>
    <t>8BC632E2</t>
  </si>
  <si>
    <t>Amy Morris</t>
  </si>
  <si>
    <t>PW-391</t>
  </si>
  <si>
    <t>2C930A0E</t>
  </si>
  <si>
    <t>Marcus Hoover</t>
  </si>
  <si>
    <t>PW-314</t>
  </si>
  <si>
    <t>C5599152</t>
  </si>
  <si>
    <t>Molly Williams</t>
  </si>
  <si>
    <t>PW-411</t>
  </si>
  <si>
    <t>A65E6611</t>
  </si>
  <si>
    <t>Jessica Yates</t>
  </si>
  <si>
    <t>PW-520</t>
  </si>
  <si>
    <t>23B871EA</t>
  </si>
  <si>
    <t>Laura Young</t>
  </si>
  <si>
    <t>61BECCA7</t>
  </si>
  <si>
    <t>PW-182</t>
  </si>
  <si>
    <t>E9878E9D</t>
  </si>
  <si>
    <t>Charlotte Cervantes</t>
  </si>
  <si>
    <t>PW-479</t>
  </si>
  <si>
    <t>6F26A8CE</t>
  </si>
  <si>
    <t>Michael Newman</t>
  </si>
  <si>
    <t>PW-863</t>
  </si>
  <si>
    <t>2020D0B2</t>
  </si>
  <si>
    <t>Kenneth Shepherd</t>
  </si>
  <si>
    <t>PW-533</t>
  </si>
  <si>
    <t>37EBAB10</t>
  </si>
  <si>
    <t>Erica Glover</t>
  </si>
  <si>
    <t>PW-968</t>
  </si>
  <si>
    <t>10EBFA6F</t>
  </si>
  <si>
    <t>Emily Brady</t>
  </si>
  <si>
    <t>PW-160</t>
  </si>
  <si>
    <t>F0652419</t>
  </si>
  <si>
    <t>Billy Foster</t>
  </si>
  <si>
    <t>PW-122</t>
  </si>
  <si>
    <t>87B50A49</t>
  </si>
  <si>
    <t>Brittany Cummings</t>
  </si>
  <si>
    <t>PW-197</t>
  </si>
  <si>
    <t>FD559586</t>
  </si>
  <si>
    <t>Melissa Yoder</t>
  </si>
  <si>
    <t>PW-858</t>
  </si>
  <si>
    <t>79EB8359</t>
  </si>
  <si>
    <t>Jerry Burnett</t>
  </si>
  <si>
    <t>PW-918</t>
  </si>
  <si>
    <t>BE21F354</t>
  </si>
  <si>
    <t>William Solomon</t>
  </si>
  <si>
    <t>PW-392</t>
  </si>
  <si>
    <t>3C9214C6</t>
  </si>
  <si>
    <t>Sandra Martin</t>
  </si>
  <si>
    <t>PW-413</t>
  </si>
  <si>
    <t>C531B3AD</t>
  </si>
  <si>
    <t>Zachary Montgomery</t>
  </si>
  <si>
    <t>PW-511</t>
  </si>
  <si>
    <t>55F39DD1</t>
  </si>
  <si>
    <t>Benjamin Hayes</t>
  </si>
  <si>
    <t>PW-321</t>
  </si>
  <si>
    <t>915F3B22</t>
  </si>
  <si>
    <t>Christie Owens</t>
  </si>
  <si>
    <t>PW-354</t>
  </si>
  <si>
    <t>0F7F14D2</t>
  </si>
  <si>
    <t>Kelly Morris</t>
  </si>
  <si>
    <t>PW-341</t>
  </si>
  <si>
    <t>CE2C94A3</t>
  </si>
  <si>
    <t>Vanessa Ortega</t>
  </si>
  <si>
    <t>PW-244</t>
  </si>
  <si>
    <t>9A4BE9F4</t>
  </si>
  <si>
    <t>Ricardo Dunn</t>
  </si>
  <si>
    <t>PW-549</t>
  </si>
  <si>
    <t>AA4D2385</t>
  </si>
  <si>
    <t>Sandra Johnson</t>
  </si>
  <si>
    <t>PW-423</t>
  </si>
  <si>
    <t>7EEBB87E</t>
  </si>
  <si>
    <t>Travis Bennett</t>
  </si>
  <si>
    <t>PW-155</t>
  </si>
  <si>
    <t>502065FD</t>
  </si>
  <si>
    <t>Paul Powers</t>
  </si>
  <si>
    <t>PW-185</t>
  </si>
  <si>
    <t>CE5749E6</t>
  </si>
  <si>
    <t>Richard Smith</t>
  </si>
  <si>
    <t>PW-372</t>
  </si>
  <si>
    <t>C93F25AB</t>
  </si>
  <si>
    <t>Amy Vega</t>
  </si>
  <si>
    <t>6832C246</t>
  </si>
  <si>
    <t>Erika Dominguez</t>
  </si>
  <si>
    <t>PW-654</t>
  </si>
  <si>
    <t>578ED8CE</t>
  </si>
  <si>
    <t>Aaron Keller</t>
  </si>
  <si>
    <t>PW-541</t>
  </si>
  <si>
    <t>26593355</t>
  </si>
  <si>
    <t>Matthew Perez</t>
  </si>
  <si>
    <t>PW-837</t>
  </si>
  <si>
    <t>1B0F1F49</t>
  </si>
  <si>
    <t>Jeffrey Oliver</t>
  </si>
  <si>
    <t>2DD83623</t>
  </si>
  <si>
    <t>Nathaniel Hunt</t>
  </si>
  <si>
    <t>PW-898</t>
  </si>
  <si>
    <t>4D4E2B53</t>
  </si>
  <si>
    <t>Joshua Jones</t>
  </si>
  <si>
    <t>PW-819</t>
  </si>
  <si>
    <t>330923F7</t>
  </si>
  <si>
    <t>Megan Edwards</t>
  </si>
  <si>
    <t>PW-225</t>
  </si>
  <si>
    <t>33B18530</t>
  </si>
  <si>
    <t>William Harrison</t>
  </si>
  <si>
    <t>PW-136</t>
  </si>
  <si>
    <t>4EBDCBE3</t>
  </si>
  <si>
    <t>Jesse Chambers</t>
  </si>
  <si>
    <t>PW-148</t>
  </si>
  <si>
    <t>239E7D84</t>
  </si>
  <si>
    <t>Kyle Haynes</t>
  </si>
  <si>
    <t>A2CB53C2</t>
  </si>
  <si>
    <t>Amy Dawson</t>
  </si>
  <si>
    <t>PW-317</t>
  </si>
  <si>
    <t>6478C064</t>
  </si>
  <si>
    <t>Patricia Hernandez</t>
  </si>
  <si>
    <t>PW-598</t>
  </si>
  <si>
    <t>F563E377</t>
  </si>
  <si>
    <t>William Sherman</t>
  </si>
  <si>
    <t>PW-398</t>
  </si>
  <si>
    <t>F38FCA15</t>
  </si>
  <si>
    <t>Lauren Fitzpatrick</t>
  </si>
  <si>
    <t>PW-922</t>
  </si>
  <si>
    <t>CD57134F</t>
  </si>
  <si>
    <t>Deborah Ross</t>
  </si>
  <si>
    <t>072E24E2</t>
  </si>
  <si>
    <t>Barbara Lucas</t>
  </si>
  <si>
    <t>57E5F487</t>
  </si>
  <si>
    <t>Jill Herrera</t>
  </si>
  <si>
    <t>PW-545</t>
  </si>
  <si>
    <t>DA9C847C</t>
  </si>
  <si>
    <t>Mary Hancock</t>
  </si>
  <si>
    <t>PW-297</t>
  </si>
  <si>
    <t>76BE540D</t>
  </si>
  <si>
    <t>Sarah Smith</t>
  </si>
  <si>
    <t>PW-141</t>
  </si>
  <si>
    <t>5B33B813</t>
  </si>
  <si>
    <t>Danielle Smith</t>
  </si>
  <si>
    <t>PW-999</t>
  </si>
  <si>
    <t>EB2E5276</t>
  </si>
  <si>
    <t>Dean Mcdaniel</t>
  </si>
  <si>
    <t>PW-101</t>
  </si>
  <si>
    <t>620097E9</t>
  </si>
  <si>
    <t>Michaela Smith</t>
  </si>
  <si>
    <t>A5C7C71D</t>
  </si>
  <si>
    <t>Jasmine Harris</t>
  </si>
  <si>
    <t>7600EBCB</t>
  </si>
  <si>
    <t>Jennifer Richards</t>
  </si>
  <si>
    <t>PW-171</t>
  </si>
  <si>
    <t>D94AF8DE</t>
  </si>
  <si>
    <t>Jaclyn Mckinney</t>
  </si>
  <si>
    <t>PW-536</t>
  </si>
  <si>
    <t>E8AC7C93</t>
  </si>
  <si>
    <t>Melanie Campbell</t>
  </si>
  <si>
    <t>PW-665</t>
  </si>
  <si>
    <t>F0D0C675</t>
  </si>
  <si>
    <t>Kimberly Elliott</t>
  </si>
  <si>
    <t>PW-211</t>
  </si>
  <si>
    <t>EACD4EEB</t>
  </si>
  <si>
    <t>Courtney Miller</t>
  </si>
  <si>
    <t>PW-924</t>
  </si>
  <si>
    <t>90FA16F9</t>
  </si>
  <si>
    <t>Julie Butler</t>
  </si>
  <si>
    <t>PW-559</t>
  </si>
  <si>
    <t>AFB41D67</t>
  </si>
  <si>
    <t>Tara Davis</t>
  </si>
  <si>
    <t>734429D8</t>
  </si>
  <si>
    <t>Robert Jones</t>
  </si>
  <si>
    <t>PW-178</t>
  </si>
  <si>
    <t>C6CDE042</t>
  </si>
  <si>
    <t>Faith Campbell</t>
  </si>
  <si>
    <t>PW-867</t>
  </si>
  <si>
    <t>0C541A00</t>
  </si>
  <si>
    <t>James Herrera</t>
  </si>
  <si>
    <t>PW-284</t>
  </si>
  <si>
    <t>E847718B</t>
  </si>
  <si>
    <t>Steven Flores</t>
  </si>
  <si>
    <t>77BA07CF</t>
  </si>
  <si>
    <t>Veronica Martin</t>
  </si>
  <si>
    <t>PW-490</t>
  </si>
  <si>
    <t>1E244E2E</t>
  </si>
  <si>
    <t>Robert King</t>
  </si>
  <si>
    <t>PW-846</t>
  </si>
  <si>
    <t>AE0629B6</t>
  </si>
  <si>
    <t>Tina Garcia</t>
  </si>
  <si>
    <t>9EB66B26</t>
  </si>
  <si>
    <t>Edward Jones</t>
  </si>
  <si>
    <t>PW-712</t>
  </si>
  <si>
    <t>40EBEE59</t>
  </si>
  <si>
    <t>Philip Robertson</t>
  </si>
  <si>
    <t>PW-571</t>
  </si>
  <si>
    <t>9C1F3D3E</t>
  </si>
  <si>
    <t>Brian Bauer</t>
  </si>
  <si>
    <t>F634E70B</t>
  </si>
  <si>
    <t>Devin Clark</t>
  </si>
  <si>
    <t>PW-502</t>
  </si>
  <si>
    <t>77D22AFF</t>
  </si>
  <si>
    <t>Joel Murphy</t>
  </si>
  <si>
    <t>PW-934</t>
  </si>
  <si>
    <t>77577FF1</t>
  </si>
  <si>
    <t>Keith Harris</t>
  </si>
  <si>
    <t>D81986EB</t>
  </si>
  <si>
    <t>Michael Parker</t>
  </si>
  <si>
    <t>PW-264</t>
  </si>
  <si>
    <t>4ED1D8BD</t>
  </si>
  <si>
    <t>Glenda Thomas</t>
  </si>
  <si>
    <t>PW-604</t>
  </si>
  <si>
    <t>211DB9DE</t>
  </si>
  <si>
    <t>PW-359</t>
  </si>
  <si>
    <t>08429711</t>
  </si>
  <si>
    <t>Joshua Schneider</t>
  </si>
  <si>
    <t>PW-552</t>
  </si>
  <si>
    <t>3EEC0CF1</t>
  </si>
  <si>
    <t>Wendy Nolan</t>
  </si>
  <si>
    <t>PW-723</t>
  </si>
  <si>
    <t>2ACE6784</t>
  </si>
  <si>
    <t>Jared Hooper</t>
  </si>
  <si>
    <t>3E127239</t>
  </si>
  <si>
    <t>Dennis Macdonald</t>
  </si>
  <si>
    <t>PW-456</t>
  </si>
  <si>
    <t>3B7125BC</t>
  </si>
  <si>
    <t>John King</t>
  </si>
  <si>
    <t>PW-570</t>
  </si>
  <si>
    <t>BF970821</t>
  </si>
  <si>
    <t>Renee Clark</t>
  </si>
  <si>
    <t>B1F653F3</t>
  </si>
  <si>
    <t>Jennifer Morton</t>
  </si>
  <si>
    <t>PW-824</t>
  </si>
  <si>
    <t>A1971F00</t>
  </si>
  <si>
    <t>Adam Hughes</t>
  </si>
  <si>
    <t>PW-796</t>
  </si>
  <si>
    <t>A7F4873F</t>
  </si>
  <si>
    <t>Richard Ramirez</t>
  </si>
  <si>
    <t>PW-167</t>
  </si>
  <si>
    <t>A69D0420</t>
  </si>
  <si>
    <t>Cynthia Gordon</t>
  </si>
  <si>
    <t>PW-484</t>
  </si>
  <si>
    <t>BB71348E</t>
  </si>
  <si>
    <t>Anthony Nelson</t>
  </si>
  <si>
    <t>PW-368</t>
  </si>
  <si>
    <t>BACE1D82</t>
  </si>
  <si>
    <t>Tina Oconnor</t>
  </si>
  <si>
    <t>PW-767</t>
  </si>
  <si>
    <t>45364BA6</t>
  </si>
  <si>
    <t>Dustin Miller</t>
  </si>
  <si>
    <t>IA</t>
  </si>
  <si>
    <t>PW-759</t>
  </si>
  <si>
    <t>E58C5581</t>
  </si>
  <si>
    <t>Robert Stevens</t>
  </si>
  <si>
    <t>PW-860</t>
  </si>
  <si>
    <t>D3344FD3</t>
  </si>
  <si>
    <t>Christine Morgan</t>
  </si>
  <si>
    <t>PW-216</t>
  </si>
  <si>
    <t>46B2A6F7</t>
  </si>
  <si>
    <t>James Boyd</t>
  </si>
  <si>
    <t>0267C300</t>
  </si>
  <si>
    <t>Robert Ray</t>
  </si>
  <si>
    <t>PW-847</t>
  </si>
  <si>
    <t>4FAED791</t>
  </si>
  <si>
    <t>Sandra Howe</t>
  </si>
  <si>
    <t>PW-210</t>
  </si>
  <si>
    <t>FBBE35B5</t>
  </si>
  <si>
    <t>Jordan Lewis</t>
  </si>
  <si>
    <t>PW-457</t>
  </si>
  <si>
    <t>FA8E8C8B</t>
  </si>
  <si>
    <t>Tom Singleton</t>
  </si>
  <si>
    <t>PW-240</t>
  </si>
  <si>
    <t>A56E3887</t>
  </si>
  <si>
    <t>Jonathan Price</t>
  </si>
  <si>
    <t>PW-229</t>
  </si>
  <si>
    <t>17596093</t>
  </si>
  <si>
    <t>Shawn Larson</t>
  </si>
  <si>
    <t>PW-309</t>
  </si>
  <si>
    <t>36C040F1</t>
  </si>
  <si>
    <t>Joseph Smith</t>
  </si>
  <si>
    <t>PW-827</t>
  </si>
  <si>
    <t>8EC5A729</t>
  </si>
  <si>
    <t>Jo Morales</t>
  </si>
  <si>
    <t>PW-908</t>
  </si>
  <si>
    <t>22670098</t>
  </si>
  <si>
    <t>Margaret Merritt</t>
  </si>
  <si>
    <t>PW-815</t>
  </si>
  <si>
    <t>F452E424</t>
  </si>
  <si>
    <t>James Martinez</t>
  </si>
  <si>
    <t>PW-515</t>
  </si>
  <si>
    <t>B4822AB0</t>
  </si>
  <si>
    <t>Kristina Browning</t>
  </si>
  <si>
    <t>PW-672</t>
  </si>
  <si>
    <t>EFB83C54</t>
  </si>
  <si>
    <t>Andrew Stevens</t>
  </si>
  <si>
    <t>PW-276</t>
  </si>
  <si>
    <t>6889682B</t>
  </si>
  <si>
    <t>Nicholas Zimmerman</t>
  </si>
  <si>
    <t>PW-495</t>
  </si>
  <si>
    <t>265F4054</t>
  </si>
  <si>
    <t>Tyler Floyd</t>
  </si>
  <si>
    <t>C2E41D58</t>
  </si>
  <si>
    <t>Cheryl Dixon</t>
  </si>
  <si>
    <t>PW-832</t>
  </si>
  <si>
    <t>D9E5861B</t>
  </si>
  <si>
    <t>Andrea Paul</t>
  </si>
  <si>
    <t>PW-204</t>
  </si>
  <si>
    <t>2096B461</t>
  </si>
  <si>
    <t>Tyler Guerrero</t>
  </si>
  <si>
    <t>PW-694</t>
  </si>
  <si>
    <t>455C4D8D</t>
  </si>
  <si>
    <t>Erin Simpson</t>
  </si>
  <si>
    <t>PW-844</t>
  </si>
  <si>
    <t>B470913B</t>
  </si>
  <si>
    <t>Cynthia Collins</t>
  </si>
  <si>
    <t>PW-941</t>
  </si>
  <si>
    <t>874332BC</t>
  </si>
  <si>
    <t>James Velazquez</t>
  </si>
  <si>
    <t>PW-455</t>
  </si>
  <si>
    <t>14948790</t>
  </si>
  <si>
    <t>Richard Woodward</t>
  </si>
  <si>
    <t>PW-849</t>
  </si>
  <si>
    <t>64F1AEC6</t>
  </si>
  <si>
    <t>Kristin Jones</t>
  </si>
  <si>
    <t>7C984B8D</t>
  </si>
  <si>
    <t>Madeline Ball</t>
  </si>
  <si>
    <t>PW-361</t>
  </si>
  <si>
    <t>09C5F4DE</t>
  </si>
  <si>
    <t>Rachel Hoover</t>
  </si>
  <si>
    <t>PW-766</t>
  </si>
  <si>
    <t>63E7FC1B</t>
  </si>
  <si>
    <t>Jennifer Gonzales</t>
  </si>
  <si>
    <t>PW-973</t>
  </si>
  <si>
    <t>0BC62947</t>
  </si>
  <si>
    <t>Christina Doyle</t>
  </si>
  <si>
    <t>23EF3E38</t>
  </si>
  <si>
    <t>Brian Mitchell</t>
  </si>
  <si>
    <t>PW-355</t>
  </si>
  <si>
    <t>CF207D9F</t>
  </si>
  <si>
    <t>Rachel Mendoza</t>
  </si>
  <si>
    <t>PW-112</t>
  </si>
  <si>
    <t>E046D010</t>
  </si>
  <si>
    <t>William Sanders</t>
  </si>
  <si>
    <t>UT</t>
  </si>
  <si>
    <t>PW-741</t>
  </si>
  <si>
    <t>6204CEB2</t>
  </si>
  <si>
    <t>Nichole Robertson</t>
  </si>
  <si>
    <t>3043EF32</t>
  </si>
  <si>
    <t>Gina Collins</t>
  </si>
  <si>
    <t>PW-855</t>
  </si>
  <si>
    <t>AE668218</t>
  </si>
  <si>
    <t>Jessica Daniels</t>
  </si>
  <si>
    <t>PW-810</t>
  </si>
  <si>
    <t>Pear Wine Distribution</t>
  </si>
  <si>
    <t>Lookup Sales</t>
  </si>
  <si>
    <t>Highlight entire row</t>
  </si>
  <si>
    <t>Highlight by Wine Type</t>
  </si>
  <si>
    <t>Sales &gt;=3900</t>
  </si>
  <si>
    <t>Sales ($)</t>
  </si>
  <si>
    <t>Profit Margin (%)</t>
  </si>
  <si>
    <t>Jan</t>
  </si>
  <si>
    <t>Feb</t>
  </si>
  <si>
    <t>Mar</t>
  </si>
  <si>
    <t>Apr</t>
  </si>
  <si>
    <t>Jun</t>
  </si>
  <si>
    <t>Jul</t>
  </si>
  <si>
    <t>Aug</t>
  </si>
  <si>
    <t>Sep</t>
  </si>
  <si>
    <t>Oct</t>
  </si>
  <si>
    <t>Nov</t>
  </si>
  <si>
    <t>Dec</t>
  </si>
  <si>
    <t>Profit</t>
  </si>
  <si>
    <t>Weekly Earnings</t>
  </si>
  <si>
    <t>Cat</t>
  </si>
  <si>
    <t>Make</t>
  </si>
  <si>
    <t>Model</t>
  </si>
  <si>
    <t>Units Sold</t>
  </si>
  <si>
    <t>Total Price</t>
  </si>
  <si>
    <t>Accessory</t>
  </si>
  <si>
    <t>Brand C</t>
  </si>
  <si>
    <t>Model 1</t>
  </si>
  <si>
    <t>Model 2</t>
  </si>
  <si>
    <t>Model 3</t>
  </si>
  <si>
    <t>Brand B</t>
  </si>
  <si>
    <t>Model 4</t>
  </si>
  <si>
    <t>Brand D</t>
  </si>
  <si>
    <t>Model 5</t>
  </si>
  <si>
    <t>Phone</t>
  </si>
  <si>
    <t>Model 6</t>
  </si>
  <si>
    <t>Model 7</t>
  </si>
  <si>
    <t>Model 8</t>
  </si>
  <si>
    <t>Model 9</t>
  </si>
  <si>
    <t>Model 10</t>
  </si>
  <si>
    <t>Model 11</t>
  </si>
  <si>
    <t>Model 12</t>
  </si>
  <si>
    <t>Model 13</t>
  </si>
  <si>
    <t>Model 14</t>
  </si>
  <si>
    <t>Model 15</t>
  </si>
  <si>
    <t>Model 16</t>
  </si>
  <si>
    <t>Model 17</t>
  </si>
  <si>
    <t>Model 18</t>
  </si>
  <si>
    <t>Brand A</t>
  </si>
  <si>
    <t>Model 19</t>
  </si>
  <si>
    <t>Model 20</t>
  </si>
  <si>
    <t>Model 21</t>
  </si>
  <si>
    <t>Model 22</t>
  </si>
  <si>
    <t>Model 23</t>
  </si>
  <si>
    <t>Model 24</t>
  </si>
  <si>
    <t>Model 25</t>
  </si>
  <si>
    <t>Mojo Tech Shop</t>
  </si>
  <si>
    <t>paper</t>
  </si>
  <si>
    <t>print</t>
  </si>
  <si>
    <t>manila ford</t>
  </si>
  <si>
    <t>Janiuaey</t>
  </si>
  <si>
    <t xml:space="preserve">July </t>
  </si>
  <si>
    <t>February-March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</si>
</sst>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5" formatCode="&quot;$&quot;#,##0_);\(&quot;$&quot;#,##0\)"/>
    <numFmt numFmtId="6" formatCode="&quot;$&quot;#,##0_);[Red]\(&quot;$&quot;#,##0\)"/>
    <numFmt numFmtId="8" formatCode="&quot;$&quot;#,##0.00_);[Red]\(&quot;$&quot;#,##0.00\)"/>
    <numFmt numFmtId="44" formatCode="_(&quot;$&quot;* #,##0.00_);_(&quot;$&quot;* \(#,##0.00\);_(&quot;$&quot;* &quot;-&quot;??_);_(@_)"/>
    <numFmt numFmtId="164" formatCode="&quot;$&quot;#,##0.00"/>
    <numFmt numFmtId="165" formatCode="mm/dd/yy;@"/>
    <numFmt numFmtId="166" formatCode="&quot;$&quot;#,##0"/>
    <numFmt numFmtId="167" formatCode="m/d/yy;@"/>
    <numFmt numFmtId="168" formatCode="[$-F800]dddd\,\ mmmm\ dd\,\ yyyy"/>
  </numFmts>
  <fonts count="22" x14ac:knownFonts="1">
    <font>
      <sz val="11"/>
      <color theme="1"/>
      <name val="Aptos Narrow"/>
      <family val="2"/>
      <scheme val="minor"/>
    </font>
    <font>
      <sz val="11"/>
      <color theme="1"/>
      <name val="Aptos Narrow"/>
      <family val="2"/>
      <scheme val="minor"/>
    </font>
    <font>
      <sz val="8"/>
      <name val="Aptos Narrow"/>
      <family val="2"/>
      <scheme val="minor"/>
    </font>
    <font>
      <b/>
      <sz val="11"/>
      <color theme="1"/>
      <name val="Aptos Narrow"/>
      <family val="2"/>
      <scheme val="minor"/>
    </font>
    <font>
      <sz val="16"/>
      <color theme="1"/>
      <name val="ADLaM Display"/>
    </font>
    <font>
      <b/>
      <sz val="11"/>
      <color theme="0"/>
      <name val="Aptos Narrow"/>
      <family val="2"/>
      <scheme val="minor"/>
    </font>
    <font>
      <b/>
      <sz val="11"/>
      <color theme="8" tint="-0.249977111117893"/>
      <name val="Aptos Narrow"/>
      <family val="2"/>
      <scheme val="minor"/>
    </font>
    <font>
      <sz val="13"/>
      <color theme="0"/>
      <name val="ADLaM Display"/>
    </font>
    <font>
      <b/>
      <sz val="14"/>
      <color theme="1"/>
      <name val="Aptos Narrow"/>
      <family val="2"/>
      <scheme val="minor"/>
    </font>
    <font>
      <sz val="12"/>
      <color theme="0"/>
      <name val="ADLaM Display"/>
    </font>
    <font>
      <b/>
      <sz val="11"/>
      <name val="Aptos Narrow"/>
      <family val="2"/>
      <scheme val="minor"/>
    </font>
    <font>
      <sz val="11"/>
      <color theme="0"/>
      <name val="ADLaM Display"/>
    </font>
    <font>
      <i/>
      <sz val="11"/>
      <color theme="1"/>
      <name val="Aptos Narrow"/>
      <family val="2"/>
      <scheme val="minor"/>
    </font>
    <font>
      <sz val="11"/>
      <color theme="1"/>
      <name val="Amasis MT Pro Black"/>
      <family val="1"/>
    </font>
    <font>
      <b/>
      <sz val="11"/>
      <color theme="1"/>
      <name val="Amasis MT Pro Black"/>
      <family val="1"/>
    </font>
    <font>
      <b/>
      <i/>
      <sz val="11"/>
      <color theme="1"/>
      <name val="Aptos Narrow"/>
      <family val="2"/>
      <scheme val="minor"/>
    </font>
    <font>
      <b/>
      <sz val="16"/>
      <color theme="1"/>
      <name val="Aptos Narrow"/>
      <family val="2"/>
      <scheme val="minor"/>
    </font>
    <font>
      <b/>
      <sz val="12"/>
      <color theme="0"/>
      <name val="Aptos Narrow"/>
      <family val="2"/>
      <scheme val="minor"/>
    </font>
    <font>
      <sz val="12"/>
      <color theme="1"/>
      <name val="ADLaM Display"/>
    </font>
    <font>
      <b/>
      <sz val="12"/>
      <color theme="7" tint="0.79998168889431442"/>
      <name val="Aptos Narrow"/>
      <family val="2"/>
      <scheme val="minor"/>
    </font>
    <font>
      <sz val="18"/>
      <color theme="3"/>
      <name val="Aptos Display"/>
      <family val="2"/>
      <scheme val="major"/>
    </font>
    <font>
      <b/>
      <sz val="13"/>
      <color theme="3"/>
      <name val="Aptos Narrow"/>
      <family val="2"/>
      <scheme val="minor"/>
    </font>
  </fonts>
  <fills count="20">
    <fill>
      <patternFill patternType="none"/>
    </fill>
    <fill>
      <patternFill patternType="gray125"/>
    </fill>
    <fill>
      <patternFill patternType="solid">
        <fgColor theme="3" tint="0.499984740745262"/>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theme="3" tint="0.89999084444715716"/>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2" tint="-0.89999084444715716"/>
        <bgColor indexed="64"/>
      </patternFill>
    </fill>
    <fill>
      <patternFill patternType="solid">
        <fgColor theme="2" tint="-0.249977111117893"/>
        <bgColor indexed="64"/>
      </patternFill>
    </fill>
    <fill>
      <patternFill patternType="solid">
        <fgColor theme="3" tint="0.249977111117893"/>
        <bgColor indexed="64"/>
      </patternFill>
    </fill>
    <fill>
      <patternFill patternType="solid">
        <fgColor theme="3" tint="9.9978637043366805E-2"/>
        <bgColor indexed="64"/>
      </patternFill>
    </fill>
    <fill>
      <patternFill patternType="solid">
        <fgColor theme="8" tint="-0.249977111117893"/>
        <bgColor indexed="64"/>
      </patternFill>
    </fill>
    <fill>
      <patternFill patternType="solid">
        <fgColor theme="6" tint="0.59999389629810485"/>
        <bgColor indexed="64"/>
      </patternFill>
    </fill>
    <fill>
      <patternFill patternType="solid">
        <fgColor rgb="FFC00000"/>
        <bgColor indexed="64"/>
      </patternFill>
    </fill>
    <fill>
      <patternFill patternType="solid">
        <fgColor rgb="FFFF99CC"/>
        <bgColor indexed="64"/>
      </patternFill>
    </fill>
    <fill>
      <patternFill patternType="solid">
        <fgColor rgb="FFFFFFCC"/>
        <bgColor indexed="64"/>
      </patternFill>
    </fill>
    <fill>
      <patternFill patternType="solid">
        <fgColor theme="7" tint="0.79998168889431442"/>
        <bgColor indexed="64"/>
      </patternFill>
    </fill>
    <fill>
      <patternFill patternType="solid">
        <fgColor theme="4"/>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
      <left style="medium">
        <color indexed="64"/>
      </left>
      <right style="medium">
        <color indexed="64"/>
      </right>
      <top style="medium">
        <color indexed="64"/>
      </top>
      <bottom style="medium">
        <color indexed="64"/>
      </bottom>
      <diagonal/>
    </border>
    <border>
      <left/>
      <right/>
      <top/>
      <bottom style="thick">
        <color theme="4" tint="0.499984740745262"/>
      </bottom>
      <diagonal/>
    </border>
  </borders>
  <cellStyleXfs count="4">
    <xf numFmtId="0" fontId="0" fillId="0" borderId="0"/>
    <xf numFmtId="44" fontId="1" fillId="0" borderId="0" applyFont="0" applyFill="0" applyBorder="0" applyAlignment="0" applyProtection="0"/>
    <xf numFmtId="0" fontId="20" fillId="0" borderId="0" applyNumberFormat="0" applyFill="0" applyBorder="0" applyAlignment="0" applyProtection="0"/>
    <xf numFmtId="0" fontId="21" fillId="0" borderId="36" applyNumberFormat="0" applyFill="0" applyAlignment="0" applyProtection="0"/>
  </cellStyleXfs>
  <cellXfs count="202">
    <xf numFmtId="0" fontId="0" fillId="0" borderId="0" xfId="0"/>
    <xf numFmtId="14" fontId="0" fillId="0" borderId="0" xfId="0" applyNumberFormat="1" applyAlignment="1">
      <alignment horizontal="center" vertical="center"/>
    </xf>
    <xf numFmtId="44" fontId="0" fillId="0" borderId="0" xfId="0" applyNumberFormat="1"/>
    <xf numFmtId="164" fontId="0" fillId="0" borderId="0" xfId="1" applyNumberFormat="1" applyFont="1" applyAlignment="1">
      <alignment horizontal="center" vertical="center"/>
    </xf>
    <xf numFmtId="164" fontId="0" fillId="0" borderId="0" xfId="0" applyNumberFormat="1" applyAlignment="1">
      <alignment horizontal="center" vertical="center"/>
    </xf>
    <xf numFmtId="0" fontId="0" fillId="2" borderId="1" xfId="0" applyFill="1" applyBorder="1" applyAlignment="1">
      <alignment horizontal="center" vertical="center"/>
    </xf>
    <xf numFmtId="0" fontId="0" fillId="2" borderId="4" xfId="0" applyFill="1" applyBorder="1" applyAlignment="1">
      <alignment horizontal="center"/>
    </xf>
    <xf numFmtId="0" fontId="0" fillId="2" borderId="5" xfId="0" applyFill="1" applyBorder="1" applyAlignment="1">
      <alignment horizontal="center"/>
    </xf>
    <xf numFmtId="0" fontId="0" fillId="3" borderId="6" xfId="0" applyFill="1" applyBorder="1" applyAlignment="1">
      <alignment horizontal="center"/>
    </xf>
    <xf numFmtId="164" fontId="0" fillId="0" borderId="7" xfId="0" applyNumberFormat="1" applyBorder="1" applyAlignment="1">
      <alignment horizont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3" borderId="9" xfId="0" applyFill="1" applyBorder="1" applyAlignment="1">
      <alignment horizontal="center"/>
    </xf>
    <xf numFmtId="0" fontId="0" fillId="0" borderId="0" xfId="0" applyAlignment="1">
      <alignment horizontal="center" vertical="center"/>
    </xf>
    <xf numFmtId="0" fontId="3" fillId="0" borderId="2" xfId="0" applyFont="1" applyBorder="1" applyAlignment="1">
      <alignment horizontal="center" vertical="center" wrapText="1"/>
    </xf>
    <xf numFmtId="0" fontId="3" fillId="0" borderId="8" xfId="0" applyFont="1" applyBorder="1" applyAlignment="1">
      <alignment horizontal="center" vertical="center" wrapText="1"/>
    </xf>
    <xf numFmtId="0" fontId="3" fillId="0" borderId="3" xfId="0" applyFont="1"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wrapText="1"/>
    </xf>
    <xf numFmtId="6" fontId="0" fillId="0" borderId="1" xfId="0" applyNumberFormat="1" applyBorder="1" applyAlignment="1">
      <alignment horizontal="center" vertical="center" wrapText="1"/>
    </xf>
    <xf numFmtId="6" fontId="0" fillId="0" borderId="5" xfId="0" applyNumberFormat="1"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vertical="center" wrapText="1"/>
    </xf>
    <xf numFmtId="6" fontId="0" fillId="0" borderId="9" xfId="0" applyNumberFormat="1" applyBorder="1" applyAlignment="1">
      <alignment horizontal="center" vertical="center" wrapText="1"/>
    </xf>
    <xf numFmtId="6" fontId="0" fillId="0" borderId="7" xfId="0" applyNumberFormat="1" applyBorder="1" applyAlignment="1">
      <alignment horizontal="center" vertical="center" wrapText="1"/>
    </xf>
    <xf numFmtId="0" fontId="3" fillId="0" borderId="0" xfId="0" applyFont="1" applyAlignment="1">
      <alignment horizontal="center" vertical="center" wrapText="1"/>
    </xf>
    <xf numFmtId="8" fontId="0" fillId="0" borderId="0" xfId="0" applyNumberFormat="1" applyAlignment="1">
      <alignment horizontal="center" vertical="center"/>
    </xf>
    <xf numFmtId="0" fontId="0" fillId="0" borderId="0" xfId="0" pivotButton="1"/>
    <xf numFmtId="0" fontId="0" fillId="0" borderId="0" xfId="0" applyAlignment="1">
      <alignment horizontal="left"/>
    </xf>
    <xf numFmtId="165" fontId="0" fillId="0" borderId="4" xfId="0" applyNumberFormat="1"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3" fillId="0" borderId="1" xfId="0" applyFont="1" applyBorder="1" applyAlignment="1">
      <alignment horizontal="center" vertical="center"/>
    </xf>
    <xf numFmtId="0" fontId="0" fillId="0" borderId="4" xfId="0" applyBorder="1" applyAlignment="1">
      <alignment horizontal="center" vertical="center"/>
    </xf>
    <xf numFmtId="44" fontId="0" fillId="0" borderId="5" xfId="0" applyNumberFormat="1"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44" fontId="0" fillId="0" borderId="13" xfId="0" applyNumberFormat="1" applyBorder="1" applyAlignment="1">
      <alignment horizontal="center" vertical="center"/>
    </xf>
    <xf numFmtId="0" fontId="3" fillId="0" borderId="14" xfId="0" applyFont="1" applyBorder="1" applyAlignment="1">
      <alignment horizontal="center" vertical="center"/>
    </xf>
    <xf numFmtId="44" fontId="3" fillId="0" borderId="15" xfId="0" applyNumberFormat="1" applyFont="1" applyBorder="1" applyAlignment="1">
      <alignment horizontal="center" vertical="center"/>
    </xf>
    <xf numFmtId="0" fontId="0" fillId="0" borderId="13" xfId="0" applyBorder="1" applyAlignment="1">
      <alignment horizontal="center" vertical="center"/>
    </xf>
    <xf numFmtId="0" fontId="3" fillId="0" borderId="15" xfId="0" applyFont="1" applyBorder="1" applyAlignment="1">
      <alignment horizontal="center" vertical="center"/>
    </xf>
    <xf numFmtId="0" fontId="0" fillId="0" borderId="17" xfId="0" applyBorder="1" applyAlignment="1">
      <alignment horizontal="center" vertical="center"/>
    </xf>
    <xf numFmtId="165" fontId="0" fillId="0" borderId="12" xfId="0" applyNumberFormat="1" applyBorder="1" applyAlignment="1">
      <alignment horizontal="center" vertical="center"/>
    </xf>
    <xf numFmtId="165" fontId="3" fillId="0" borderId="14" xfId="0" applyNumberFormat="1" applyFont="1" applyBorder="1" applyAlignment="1">
      <alignment horizontal="center" vertical="center"/>
    </xf>
    <xf numFmtId="0" fontId="3" fillId="0" borderId="18" xfId="0" applyFont="1" applyBorder="1" applyAlignment="1">
      <alignment horizontal="center" vertical="center"/>
    </xf>
    <xf numFmtId="165" fontId="0" fillId="0" borderId="16" xfId="0" applyNumberFormat="1" applyBorder="1" applyAlignment="1">
      <alignment horizontal="center" vertical="center"/>
    </xf>
    <xf numFmtId="0" fontId="0" fillId="0" borderId="19" xfId="0" applyBorder="1" applyAlignment="1">
      <alignment horizontal="center" vertical="center"/>
    </xf>
    <xf numFmtId="0" fontId="0" fillId="0" borderId="16" xfId="0" applyBorder="1" applyAlignment="1">
      <alignment horizontal="center" vertical="center"/>
    </xf>
    <xf numFmtId="0" fontId="0" fillId="0" borderId="14" xfId="0" applyBorder="1" applyAlignment="1">
      <alignment horizontal="center" vertical="center"/>
    </xf>
    <xf numFmtId="0" fontId="0" fillId="0" borderId="18" xfId="0" applyBorder="1" applyAlignment="1">
      <alignment horizontal="center" vertical="center"/>
    </xf>
    <xf numFmtId="0" fontId="0" fillId="0" borderId="15" xfId="0" applyBorder="1" applyAlignment="1">
      <alignment horizontal="center" vertical="center"/>
    </xf>
    <xf numFmtId="5" fontId="0" fillId="0" borderId="1" xfId="0" applyNumberFormat="1" applyBorder="1" applyAlignment="1">
      <alignment horizontal="center" vertical="center"/>
    </xf>
    <xf numFmtId="5" fontId="0" fillId="0" borderId="13" xfId="0" applyNumberFormat="1" applyBorder="1" applyAlignment="1">
      <alignment horizontal="center" vertical="center"/>
    </xf>
    <xf numFmtId="5" fontId="0" fillId="0" borderId="19" xfId="0" applyNumberFormat="1" applyBorder="1" applyAlignment="1">
      <alignment horizontal="center" vertical="center"/>
    </xf>
    <xf numFmtId="5" fontId="0" fillId="0" borderId="17" xfId="0" applyNumberFormat="1" applyBorder="1" applyAlignment="1">
      <alignment horizontal="center" vertical="center"/>
    </xf>
    <xf numFmtId="0" fontId="0" fillId="4" borderId="2" xfId="0" applyFill="1" applyBorder="1" applyAlignment="1">
      <alignment horizontal="center" vertical="center"/>
    </xf>
    <xf numFmtId="166" fontId="0" fillId="0" borderId="5" xfId="0" applyNumberFormat="1" applyBorder="1" applyAlignment="1">
      <alignment horizontal="center" vertical="center"/>
    </xf>
    <xf numFmtId="0" fontId="0" fillId="7" borderId="3" xfId="0" applyFill="1" applyBorder="1" applyAlignment="1">
      <alignment horizontal="center" vertical="center"/>
    </xf>
    <xf numFmtId="167" fontId="0" fillId="0" borderId="1" xfId="0" applyNumberFormat="1" applyBorder="1" applyAlignment="1">
      <alignment horizontal="center" vertical="center"/>
    </xf>
    <xf numFmtId="164" fontId="0" fillId="0" borderId="1" xfId="0" applyNumberFormat="1" applyBorder="1" applyAlignment="1">
      <alignment horizontal="center" vertical="center"/>
    </xf>
    <xf numFmtId="0" fontId="3" fillId="3" borderId="0" xfId="0" applyFont="1" applyFill="1" applyAlignment="1">
      <alignment horizontal="center" vertical="center"/>
    </xf>
    <xf numFmtId="0" fontId="5" fillId="11" borderId="0" xfId="0" applyFont="1" applyFill="1"/>
    <xf numFmtId="0" fontId="3" fillId="3" borderId="1" xfId="0" applyFont="1" applyFill="1" applyBorder="1" applyAlignment="1">
      <alignment horizontal="center" vertical="center"/>
    </xf>
    <xf numFmtId="0" fontId="6" fillId="0" borderId="0" xfId="0" applyFont="1" applyAlignment="1">
      <alignment horizontal="center" vertical="center"/>
    </xf>
    <xf numFmtId="0" fontId="0" fillId="0" borderId="6" xfId="0" applyBorder="1" applyAlignment="1">
      <alignment horizontal="center" vertical="center"/>
    </xf>
    <xf numFmtId="0" fontId="0" fillId="0" borderId="9" xfId="0" applyBorder="1" applyAlignment="1">
      <alignment horizontal="center" vertical="center"/>
    </xf>
    <xf numFmtId="0" fontId="0" fillId="5" borderId="1" xfId="0" applyFill="1" applyBorder="1" applyAlignment="1">
      <alignment horizontal="center" vertical="center"/>
    </xf>
    <xf numFmtId="0" fontId="5" fillId="12" borderId="1" xfId="0" applyFont="1" applyFill="1" applyBorder="1" applyAlignment="1">
      <alignment horizontal="center" vertical="center"/>
    </xf>
    <xf numFmtId="165" fontId="0" fillId="0" borderId="1" xfId="0" applyNumberFormat="1" applyBorder="1" applyAlignment="1">
      <alignment horizontal="center" vertical="center"/>
    </xf>
    <xf numFmtId="0" fontId="5" fillId="12" borderId="4" xfId="0" applyFont="1" applyFill="1" applyBorder="1" applyAlignment="1">
      <alignment horizontal="center" vertical="center"/>
    </xf>
    <xf numFmtId="0" fontId="5" fillId="12" borderId="5" xfId="0" applyFont="1" applyFill="1" applyBorder="1" applyAlignment="1">
      <alignment horizontal="center" vertical="center"/>
    </xf>
    <xf numFmtId="165" fontId="0" fillId="0" borderId="5" xfId="0" applyNumberFormat="1" applyBorder="1" applyAlignment="1">
      <alignment horizontal="center" vertical="center"/>
    </xf>
    <xf numFmtId="165" fontId="0" fillId="0" borderId="7" xfId="0" applyNumberFormat="1" applyBorder="1" applyAlignment="1">
      <alignment horizontal="center" vertical="center"/>
    </xf>
    <xf numFmtId="0" fontId="0" fillId="6" borderId="1" xfId="0" applyFill="1" applyBorder="1" applyAlignment="1">
      <alignment horizontal="center" vertical="center"/>
    </xf>
    <xf numFmtId="0" fontId="0" fillId="6" borderId="9" xfId="0" applyFill="1" applyBorder="1" applyAlignment="1">
      <alignment horizontal="center" vertical="center"/>
    </xf>
    <xf numFmtId="0" fontId="0" fillId="3" borderId="1" xfId="0" applyFill="1" applyBorder="1" applyAlignment="1">
      <alignment horizontal="center" vertical="center"/>
    </xf>
    <xf numFmtId="164" fontId="0" fillId="0" borderId="0" xfId="0" applyNumberFormat="1"/>
    <xf numFmtId="165" fontId="0" fillId="0" borderId="0" xfId="0" applyNumberFormat="1"/>
    <xf numFmtId="164" fontId="0" fillId="0" borderId="13" xfId="0" applyNumberFormat="1" applyBorder="1" applyAlignment="1">
      <alignment horizontal="center" vertical="center"/>
    </xf>
    <xf numFmtId="164" fontId="0" fillId="0" borderId="17" xfId="0" applyNumberFormat="1" applyBorder="1" applyAlignment="1">
      <alignment horizontal="center" vertical="center"/>
    </xf>
    <xf numFmtId="165" fontId="10" fillId="7" borderId="14" xfId="0" applyNumberFormat="1" applyFont="1" applyFill="1" applyBorder="1" applyAlignment="1">
      <alignment horizontal="center" vertical="center"/>
    </xf>
    <xf numFmtId="0" fontId="10" fillId="7" borderId="18" xfId="0" applyFont="1" applyFill="1" applyBorder="1" applyAlignment="1">
      <alignment horizontal="center" vertical="center"/>
    </xf>
    <xf numFmtId="0" fontId="10" fillId="7" borderId="15" xfId="0" applyFont="1" applyFill="1" applyBorder="1" applyAlignment="1">
      <alignment horizontal="center" vertical="center"/>
    </xf>
    <xf numFmtId="0" fontId="10" fillId="7" borderId="14" xfId="0" applyFont="1" applyFill="1" applyBorder="1" applyAlignment="1">
      <alignment horizontal="center" vertical="center"/>
    </xf>
    <xf numFmtId="164" fontId="10" fillId="7" borderId="18" xfId="0" applyNumberFormat="1" applyFont="1" applyFill="1" applyBorder="1" applyAlignment="1">
      <alignment horizontal="center" vertical="center"/>
    </xf>
    <xf numFmtId="164" fontId="0" fillId="0" borderId="19" xfId="0" applyNumberFormat="1" applyBorder="1" applyAlignment="1">
      <alignment horizontal="center" vertical="center"/>
    </xf>
    <xf numFmtId="0" fontId="0" fillId="0" borderId="26" xfId="0" applyBorder="1"/>
    <xf numFmtId="0" fontId="0" fillId="0" borderId="27" xfId="0" applyBorder="1"/>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0" fontId="0" fillId="0" borderId="34" xfId="0" applyBorder="1"/>
    <xf numFmtId="0" fontId="0" fillId="0" borderId="7" xfId="0" applyBorder="1" applyAlignment="1">
      <alignment horizontal="center" vertical="center"/>
    </xf>
    <xf numFmtId="0" fontId="0" fillId="8" borderId="0" xfId="0" applyFill="1" applyAlignment="1">
      <alignment horizontal="center" vertical="center"/>
    </xf>
    <xf numFmtId="0" fontId="3" fillId="0" borderId="0" xfId="0" applyFont="1" applyAlignment="1">
      <alignment horizontal="center" vertical="center"/>
    </xf>
    <xf numFmtId="0" fontId="3" fillId="2" borderId="0" xfId="0" applyFont="1" applyFill="1" applyAlignment="1">
      <alignment horizontal="center" vertical="center"/>
    </xf>
    <xf numFmtId="168" fontId="0" fillId="0" borderId="0" xfId="0" applyNumberFormat="1"/>
    <xf numFmtId="168" fontId="0" fillId="0" borderId="1" xfId="0" applyNumberFormat="1" applyBorder="1" applyAlignment="1">
      <alignment horizontal="center" vertical="center"/>
    </xf>
    <xf numFmtId="0" fontId="3" fillId="14" borderId="2" xfId="0" applyFont="1" applyFill="1" applyBorder="1" applyAlignment="1">
      <alignment horizontal="center" vertical="center"/>
    </xf>
    <xf numFmtId="0" fontId="3" fillId="14" borderId="8" xfId="0" applyFont="1" applyFill="1" applyBorder="1" applyAlignment="1">
      <alignment horizontal="center" vertical="center"/>
    </xf>
    <xf numFmtId="168" fontId="3" fillId="14" borderId="8" xfId="0" applyNumberFormat="1" applyFont="1" applyFill="1" applyBorder="1" applyAlignment="1">
      <alignment horizontal="center" vertical="center"/>
    </xf>
    <xf numFmtId="165" fontId="3" fillId="14" borderId="8" xfId="0" applyNumberFormat="1" applyFont="1" applyFill="1" applyBorder="1" applyAlignment="1">
      <alignment horizontal="center" vertical="center"/>
    </xf>
    <xf numFmtId="0" fontId="3" fillId="14" borderId="3" xfId="0" applyFont="1" applyFill="1" applyBorder="1" applyAlignment="1">
      <alignment horizontal="center" vertical="center"/>
    </xf>
    <xf numFmtId="11" fontId="0" fillId="0" borderId="4" xfId="0" applyNumberFormat="1" applyBorder="1" applyAlignment="1">
      <alignment horizontal="center" vertical="center"/>
    </xf>
    <xf numFmtId="168" fontId="0" fillId="0" borderId="9" xfId="0" applyNumberFormat="1" applyBorder="1" applyAlignment="1">
      <alignment horizontal="center" vertical="center"/>
    </xf>
    <xf numFmtId="165" fontId="0" fillId="0" borderId="9" xfId="0" applyNumberFormat="1" applyBorder="1" applyAlignment="1">
      <alignment horizontal="center" vertical="center"/>
    </xf>
    <xf numFmtId="0" fontId="11" fillId="15" borderId="2" xfId="0" applyFont="1" applyFill="1" applyBorder="1" applyAlignment="1">
      <alignment horizontal="center" vertical="center"/>
    </xf>
    <xf numFmtId="0" fontId="11" fillId="15" borderId="8" xfId="0" applyFont="1" applyFill="1" applyBorder="1" applyAlignment="1">
      <alignment horizontal="center" vertical="center"/>
    </xf>
    <xf numFmtId="164" fontId="8" fillId="16" borderId="0" xfId="0" applyNumberFormat="1" applyFont="1" applyFill="1" applyAlignment="1">
      <alignment horizontal="center" vertical="center"/>
    </xf>
    <xf numFmtId="164" fontId="0" fillId="0" borderId="0" xfId="0" applyNumberFormat="1" applyAlignment="1">
      <alignment horizontal="center"/>
    </xf>
    <xf numFmtId="164" fontId="11" fillId="15" borderId="3" xfId="0" applyNumberFormat="1" applyFont="1" applyFill="1" applyBorder="1" applyAlignment="1">
      <alignment horizontal="center" vertical="center"/>
    </xf>
    <xf numFmtId="164" fontId="0" fillId="0" borderId="5" xfId="0" applyNumberFormat="1" applyBorder="1" applyAlignment="1">
      <alignment horizontal="center" vertical="center"/>
    </xf>
    <xf numFmtId="164" fontId="0" fillId="0" borderId="7" xfId="0" applyNumberFormat="1" applyBorder="1" applyAlignment="1">
      <alignment horizontal="center" vertical="center"/>
    </xf>
    <xf numFmtId="0" fontId="13" fillId="0" borderId="0" xfId="0" applyFont="1" applyAlignment="1">
      <alignment horizontal="center" vertical="center"/>
    </xf>
    <xf numFmtId="0" fontId="3" fillId="16" borderId="1" xfId="0" applyFont="1" applyFill="1" applyBorder="1"/>
    <xf numFmtId="0" fontId="14" fillId="0" borderId="0" xfId="0" applyFont="1"/>
    <xf numFmtId="0" fontId="15" fillId="17" borderId="1" xfId="0" applyFont="1" applyFill="1" applyBorder="1" applyAlignment="1">
      <alignment horizontal="center" vertical="center"/>
    </xf>
    <xf numFmtId="0" fontId="16" fillId="0" borderId="0" xfId="0" applyFont="1" applyAlignment="1">
      <alignment horizontal="center" vertical="center"/>
    </xf>
    <xf numFmtId="0" fontId="12" fillId="17" borderId="35" xfId="0" applyFont="1" applyFill="1" applyBorder="1" applyAlignment="1">
      <alignment horizontal="center" vertical="center"/>
    </xf>
    <xf numFmtId="164" fontId="5" fillId="15" borderId="0" xfId="0" applyNumberFormat="1" applyFont="1" applyFill="1" applyAlignment="1">
      <alignment horizontal="center" vertical="center"/>
    </xf>
    <xf numFmtId="0" fontId="3" fillId="18" borderId="1" xfId="0" applyFont="1" applyFill="1" applyBorder="1" applyAlignment="1">
      <alignment horizontal="center" vertical="center"/>
    </xf>
    <xf numFmtId="164" fontId="15" fillId="17" borderId="1" xfId="0" applyNumberFormat="1" applyFont="1" applyFill="1" applyBorder="1" applyAlignment="1">
      <alignment horizontal="center" vertical="center"/>
    </xf>
    <xf numFmtId="164" fontId="0" fillId="0" borderId="9" xfId="0" applyNumberFormat="1" applyBorder="1" applyAlignment="1">
      <alignment horizontal="center" vertical="center"/>
    </xf>
    <xf numFmtId="0" fontId="17" fillId="15" borderId="2" xfId="0" applyFont="1" applyFill="1" applyBorder="1" applyAlignment="1">
      <alignment horizontal="center" vertical="center"/>
    </xf>
    <xf numFmtId="0" fontId="17" fillId="15" borderId="8" xfId="0" applyFont="1" applyFill="1" applyBorder="1" applyAlignment="1">
      <alignment horizontal="center" vertical="center"/>
    </xf>
    <xf numFmtId="164" fontId="17" fillId="15" borderId="8" xfId="0" applyNumberFormat="1" applyFont="1" applyFill="1" applyBorder="1" applyAlignment="1">
      <alignment horizontal="center" vertical="center"/>
    </xf>
    <xf numFmtId="0" fontId="17" fillId="15" borderId="3" xfId="0" applyFont="1" applyFill="1" applyBorder="1" applyAlignment="1">
      <alignment horizontal="center" vertical="center"/>
    </xf>
    <xf numFmtId="0" fontId="3" fillId="16" borderId="0" xfId="0" applyFont="1" applyFill="1" applyAlignment="1">
      <alignment horizontal="center" vertical="center"/>
    </xf>
    <xf numFmtId="164" fontId="0" fillId="8" borderId="0" xfId="0" applyNumberFormat="1" applyFill="1" applyAlignment="1">
      <alignment horizontal="center" vertical="center"/>
    </xf>
    <xf numFmtId="0" fontId="19" fillId="19" borderId="0" xfId="0" applyFont="1" applyFill="1" applyAlignment="1">
      <alignment horizontal="center" vertical="center"/>
    </xf>
    <xf numFmtId="164" fontId="19" fillId="19" borderId="0" xfId="0" applyNumberFormat="1" applyFont="1" applyFill="1" applyAlignment="1">
      <alignment horizontal="center" vertical="center"/>
    </xf>
    <xf numFmtId="0" fontId="21" fillId="0" borderId="36" xfId="3" applyAlignment="1">
      <alignment horizontal="center" vertical="center"/>
    </xf>
    <xf numFmtId="164" fontId="3" fillId="0" borderId="1" xfId="0" applyNumberFormat="1" applyFont="1" applyBorder="1" applyAlignment="1">
      <alignment horizontal="center" vertical="center"/>
    </xf>
    <xf numFmtId="0" fontId="20" fillId="0" borderId="0" xfId="2" applyAlignment="1"/>
    <xf numFmtId="0" fontId="0" fillId="0" borderId="0" xfId="0" applyAlignment="1">
      <alignment horizontal="center"/>
    </xf>
    <xf numFmtId="0" fontId="3" fillId="0" borderId="2" xfId="0" applyFont="1" applyBorder="1" applyAlignment="1">
      <alignment horizontal="center" wrapText="1"/>
    </xf>
    <xf numFmtId="0" fontId="3" fillId="0" borderId="3" xfId="0" applyFont="1" applyBorder="1" applyAlignment="1">
      <alignment horizontal="center" wrapText="1"/>
    </xf>
    <xf numFmtId="0" fontId="3" fillId="0" borderId="4" xfId="0" applyFont="1" applyBorder="1" applyAlignment="1">
      <alignment horizontal="center" wrapText="1"/>
    </xf>
    <xf numFmtId="0" fontId="3" fillId="0" borderId="5" xfId="0" applyFont="1" applyBorder="1" applyAlignment="1">
      <alignment horizontal="center" wrapText="1"/>
    </xf>
    <xf numFmtId="0" fontId="3" fillId="0" borderId="8" xfId="0" applyFont="1" applyBorder="1" applyAlignment="1">
      <alignment horizontal="center" wrapText="1"/>
    </xf>
    <xf numFmtId="0" fontId="3" fillId="0" borderId="1" xfId="0" applyFont="1" applyBorder="1" applyAlignment="1">
      <alignment horizontal="center" wrapText="1"/>
    </xf>
    <xf numFmtId="0" fontId="0" fillId="0" borderId="0" xfId="0" applyAlignment="1">
      <alignment horizontal="center" wrapText="1"/>
    </xf>
    <xf numFmtId="17" fontId="0" fillId="0" borderId="0" xfId="0" applyNumberFormat="1" applyAlignment="1">
      <alignment horizontal="center" wrapText="1"/>
    </xf>
    <xf numFmtId="0" fontId="4" fillId="0" borderId="0" xfId="0" applyFont="1" applyAlignment="1">
      <alignment horizontal="center" vertical="center"/>
    </xf>
    <xf numFmtId="0" fontId="0" fillId="6" borderId="2" xfId="0" applyFill="1" applyBorder="1" applyAlignment="1">
      <alignment horizontal="center" vertical="center"/>
    </xf>
    <xf numFmtId="0" fontId="0" fillId="6" borderId="4" xfId="0" applyFill="1" applyBorder="1" applyAlignment="1">
      <alignment horizontal="center" vertical="center"/>
    </xf>
    <xf numFmtId="0" fontId="0" fillId="6" borderId="6" xfId="0" applyFill="1" applyBorder="1" applyAlignment="1">
      <alignment horizontal="center" vertical="center"/>
    </xf>
    <xf numFmtId="5" fontId="0" fillId="6" borderId="3" xfId="0" applyNumberFormat="1" applyFill="1" applyBorder="1" applyAlignment="1">
      <alignment horizontal="center" vertical="center"/>
    </xf>
    <xf numFmtId="5" fontId="0" fillId="6" borderId="5" xfId="0" applyNumberFormat="1" applyFill="1" applyBorder="1" applyAlignment="1">
      <alignment horizontal="center" vertical="center"/>
    </xf>
    <xf numFmtId="166" fontId="0" fillId="6" borderId="5" xfId="0" applyNumberFormat="1" applyFill="1" applyBorder="1" applyAlignment="1">
      <alignment horizontal="center" vertical="center"/>
    </xf>
    <xf numFmtId="166" fontId="0" fillId="6" borderId="7" xfId="0" applyNumberFormat="1" applyFill="1" applyBorder="1" applyAlignment="1">
      <alignment horizontal="center" vertical="center"/>
    </xf>
    <xf numFmtId="0" fontId="0" fillId="6" borderId="8" xfId="0" applyFill="1" applyBorder="1" applyAlignment="1">
      <alignment horizontal="center" vertical="center"/>
    </xf>
    <xf numFmtId="0" fontId="0" fillId="6" borderId="3" xfId="0" applyFill="1" applyBorder="1" applyAlignment="1">
      <alignment horizontal="center" vertical="center"/>
    </xf>
    <xf numFmtId="0" fontId="0" fillId="2" borderId="2" xfId="0" applyFill="1" applyBorder="1" applyAlignment="1">
      <alignment horizontal="center" vertical="center"/>
    </xf>
    <xf numFmtId="0" fontId="0" fillId="2" borderId="4" xfId="0" applyFill="1" applyBorder="1" applyAlignment="1">
      <alignment horizontal="center" vertical="center"/>
    </xf>
    <xf numFmtId="166" fontId="0" fillId="5" borderId="3" xfId="0" applyNumberFormat="1" applyFill="1" applyBorder="1" applyAlignment="1">
      <alignment horizontal="center" vertical="center"/>
    </xf>
    <xf numFmtId="166" fontId="0" fillId="5" borderId="5" xfId="0" applyNumberFormat="1" applyFill="1" applyBorder="1" applyAlignment="1">
      <alignment horizontal="center" vertical="center"/>
    </xf>
    <xf numFmtId="0" fontId="0" fillId="2" borderId="6" xfId="0" applyFill="1" applyBorder="1" applyAlignment="1">
      <alignment horizontal="center" vertical="center"/>
    </xf>
    <xf numFmtId="166" fontId="0" fillId="5" borderId="7" xfId="0" applyNumberFormat="1" applyFill="1" applyBorder="1" applyAlignment="1">
      <alignment horizontal="center" vertical="center"/>
    </xf>
    <xf numFmtId="0" fontId="0" fillId="0" borderId="21" xfId="0" applyBorder="1" applyAlignment="1">
      <alignment horizontal="center" vertical="center"/>
    </xf>
    <xf numFmtId="0" fontId="0" fillId="0" borderId="20" xfId="0" applyBorder="1" applyAlignment="1">
      <alignment horizontal="center" vertical="center"/>
    </xf>
    <xf numFmtId="0" fontId="0" fillId="0" borderId="0" xfId="0" applyAlignment="1">
      <alignment horizontal="center" vertical="center"/>
    </xf>
    <xf numFmtId="9" fontId="0" fillId="5" borderId="5" xfId="0" applyNumberFormat="1" applyFill="1" applyBorder="1" applyAlignment="1">
      <alignment horizontal="center" vertical="center"/>
    </xf>
    <xf numFmtId="0" fontId="0" fillId="5" borderId="7" xfId="0" applyFill="1"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9" xfId="0" applyBorder="1" applyAlignment="1">
      <alignment horizontal="center" vertical="center"/>
    </xf>
    <xf numFmtId="0" fontId="0" fillId="0" borderId="7" xfId="0" applyBorder="1" applyAlignment="1">
      <alignment horizontal="center" vertical="center"/>
    </xf>
    <xf numFmtId="0" fontId="0" fillId="10" borderId="0" xfId="0" applyFill="1" applyAlignment="1">
      <alignment horizontal="center"/>
    </xf>
    <xf numFmtId="0" fontId="3" fillId="0" borderId="0" xfId="0" applyFont="1" applyAlignment="1">
      <alignment horizontal="center" vertical="center"/>
    </xf>
    <xf numFmtId="0" fontId="0" fillId="10" borderId="0" xfId="0" applyFill="1" applyAlignment="1">
      <alignment horizontal="center" vertical="center"/>
    </xf>
    <xf numFmtId="0" fontId="0" fillId="8" borderId="0" xfId="0" applyFill="1" applyAlignment="1">
      <alignment horizontal="center"/>
    </xf>
    <xf numFmtId="0" fontId="0" fillId="8" borderId="0" xfId="0" applyFill="1" applyAlignment="1">
      <alignment horizontal="center" vertical="center"/>
    </xf>
    <xf numFmtId="0" fontId="0" fillId="6" borderId="13" xfId="0" applyFill="1" applyBorder="1" applyAlignment="1">
      <alignment horizontal="center" vertical="center"/>
    </xf>
    <xf numFmtId="0" fontId="0" fillId="6" borderId="12" xfId="0" applyFill="1" applyBorder="1" applyAlignment="1">
      <alignment horizontal="center" vertical="center"/>
    </xf>
    <xf numFmtId="0" fontId="5" fillId="9" borderId="0" xfId="0" applyFont="1" applyFill="1" applyAlignment="1">
      <alignment horizontal="center" vertical="center"/>
    </xf>
    <xf numFmtId="164" fontId="0" fillId="0" borderId="0" xfId="0" applyNumberFormat="1" applyAlignment="1">
      <alignment horizontal="center" vertical="center"/>
    </xf>
    <xf numFmtId="0" fontId="7" fillId="11" borderId="0" xfId="0" applyFont="1" applyFill="1" applyAlignment="1">
      <alignment horizontal="center" vertical="center"/>
    </xf>
    <xf numFmtId="0" fontId="3" fillId="2" borderId="0" xfId="0" applyFont="1" applyFill="1" applyAlignment="1">
      <alignment horizontal="center" vertical="center"/>
    </xf>
    <xf numFmtId="0" fontId="8" fillId="2" borderId="2" xfId="0" applyFont="1" applyFill="1" applyBorder="1" applyAlignment="1">
      <alignment horizontal="center" vertical="center"/>
    </xf>
    <xf numFmtId="0" fontId="8" fillId="2" borderId="8" xfId="0" applyFont="1" applyFill="1" applyBorder="1" applyAlignment="1">
      <alignment horizontal="center" vertical="center"/>
    </xf>
    <xf numFmtId="0" fontId="8" fillId="2" borderId="3" xfId="0" applyFont="1" applyFill="1" applyBorder="1" applyAlignment="1">
      <alignment horizontal="center" vertical="center"/>
    </xf>
    <xf numFmtId="0" fontId="9" fillId="0" borderId="22" xfId="0" applyFont="1" applyBorder="1" applyAlignment="1">
      <alignment horizontal="center" vertical="center"/>
    </xf>
    <xf numFmtId="0" fontId="9" fillId="0" borderId="23" xfId="0" applyFont="1" applyBorder="1" applyAlignment="1">
      <alignment horizontal="center" vertical="center"/>
    </xf>
    <xf numFmtId="0" fontId="9" fillId="13" borderId="2" xfId="0" applyFont="1" applyFill="1" applyBorder="1" applyAlignment="1">
      <alignment horizontal="center" vertical="center"/>
    </xf>
    <xf numFmtId="0" fontId="9" fillId="13" borderId="8" xfId="0" applyFont="1" applyFill="1" applyBorder="1" applyAlignment="1">
      <alignment horizontal="center" vertical="center"/>
    </xf>
    <xf numFmtId="0" fontId="9" fillId="13" borderId="3" xfId="0" applyFont="1" applyFill="1" applyBorder="1" applyAlignment="1">
      <alignment horizontal="center" vertical="center"/>
    </xf>
    <xf numFmtId="0" fontId="9" fillId="0" borderId="13" xfId="0" applyFont="1" applyBorder="1" applyAlignment="1">
      <alignment horizontal="center" vertical="center"/>
    </xf>
    <xf numFmtId="0" fontId="9" fillId="0" borderId="12" xfId="0" applyFont="1" applyBorder="1" applyAlignment="1">
      <alignment horizontal="center" vertical="center"/>
    </xf>
    <xf numFmtId="0" fontId="9" fillId="13" borderId="13" xfId="0" applyFont="1" applyFill="1" applyBorder="1" applyAlignment="1">
      <alignment horizontal="center" vertical="center"/>
    </xf>
    <xf numFmtId="0" fontId="9" fillId="13" borderId="12" xfId="0" applyFont="1" applyFill="1" applyBorder="1" applyAlignment="1">
      <alignment horizontal="center" vertical="center"/>
    </xf>
    <xf numFmtId="0" fontId="9" fillId="13" borderId="24" xfId="0" applyFont="1" applyFill="1" applyBorder="1" applyAlignment="1">
      <alignment horizontal="center" vertical="center"/>
    </xf>
    <xf numFmtId="0" fontId="9" fillId="13" borderId="25" xfId="0" applyFont="1" applyFill="1" applyBorder="1" applyAlignment="1">
      <alignment horizontal="center" vertical="center"/>
    </xf>
    <xf numFmtId="0" fontId="8" fillId="16" borderId="0" xfId="0" applyFont="1" applyFill="1" applyAlignment="1">
      <alignment horizontal="center" vertical="center"/>
    </xf>
    <xf numFmtId="0" fontId="18" fillId="0" borderId="0" xfId="0" applyFont="1" applyAlignment="1">
      <alignment horizontal="center" vertical="center"/>
    </xf>
  </cellXfs>
  <cellStyles count="4">
    <cellStyle name="Currency" xfId="1" builtinId="4"/>
    <cellStyle name="Heading 2" xfId="3" builtinId="17"/>
    <cellStyle name="Normal" xfId="0" builtinId="0"/>
    <cellStyle name="Title" xfId="2" builtinId="15"/>
  </cellStyles>
  <dxfs count="92">
    <dxf>
      <font>
        <color rgb="FF9C0006"/>
      </font>
      <fill>
        <patternFill>
          <bgColor rgb="FFFFC7CE"/>
        </patternFill>
      </fill>
    </dxf>
    <dxf>
      <fill>
        <patternFill>
          <bgColor theme="8" tint="0.79998168889431442"/>
        </patternFill>
      </fill>
    </dxf>
    <dxf>
      <fill>
        <patternFill>
          <bgColor theme="2" tint="-9.9948118533890809E-2"/>
        </patternFill>
      </fill>
    </dxf>
    <dxf>
      <numFmt numFmtId="164" formatCode="&quot;$&quot;#,##0.00"/>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quot;#,##0.0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5" formatCode="mm/dd/yy;@"/>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medium">
          <color indexed="64"/>
        </left>
        <right style="medium">
          <color indexed="64"/>
        </right>
        <top style="thin">
          <color indexed="64"/>
        </top>
        <bottom style="medium">
          <color indexed="64"/>
        </bottom>
      </border>
    </dxf>
    <dxf>
      <alignment horizontal="center"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auto="1"/>
        <name val="Aptos Narrow"/>
        <family val="2"/>
        <scheme val="minor"/>
      </font>
      <fill>
        <patternFill patternType="solid">
          <fgColor indexed="64"/>
          <bgColor theme="8" tint="0.79998168889431442"/>
        </patternFill>
      </fill>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auto="1"/>
        <name val="Aptos Narrow"/>
        <family val="2"/>
        <scheme val="minor"/>
      </font>
      <fill>
        <patternFill patternType="solid">
          <fgColor indexed="64"/>
          <bgColor theme="8" tint="0.79998168889431442"/>
        </patternFill>
      </fill>
      <alignment horizontal="center" vertical="center" textRotation="0" wrapText="0" indent="0" justifyLastLine="0" shrinkToFit="0" readingOrder="0"/>
      <border diagonalUp="0" diagonalDown="0" outline="0">
        <left style="thin">
          <color indexed="64"/>
        </left>
        <right style="thin">
          <color indexed="64"/>
        </right>
        <top/>
        <bottom/>
      </border>
    </dxf>
    <dxf>
      <numFmt numFmtId="164" formatCode="&quot;$&quot;#,##0.00"/>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medium">
          <color indexed="64"/>
        </left>
        <right style="medium">
          <color indexed="64"/>
        </right>
        <top style="thin">
          <color indexed="64"/>
        </top>
        <bottom style="medium">
          <color indexed="64"/>
        </bottom>
      </border>
    </dxf>
    <dxf>
      <border outline="0">
        <bottom style="thin">
          <color indexed="64"/>
        </bottom>
      </border>
    </dxf>
    <dxf>
      <font>
        <b/>
        <i val="0"/>
        <strike val="0"/>
        <condense val="0"/>
        <extend val="0"/>
        <outline val="0"/>
        <shadow val="0"/>
        <u val="none"/>
        <vertAlign val="baseline"/>
        <sz val="11"/>
        <color auto="1"/>
        <name val="Aptos Narrow"/>
        <family val="2"/>
        <scheme val="minor"/>
      </font>
      <fill>
        <patternFill patternType="solid">
          <fgColor indexed="64"/>
          <bgColor theme="8" tint="0.79998168889431442"/>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1"/>
        <color theme="1"/>
        <name val="Aptos Narrow"/>
        <family val="2"/>
        <scheme val="minor"/>
      </font>
      <numFmt numFmtId="9" formatCode="&quot;$&quot;#,##0_);\(&quot;$&quot;#,##0\)"/>
      <alignment horizontal="center" vertical="center" textRotation="0" wrapText="0" indent="0" justifyLastLine="0" shrinkToFit="0" readingOrder="0"/>
      <border diagonalUp="0" diagonalDown="0">
        <left style="thin">
          <color indexed="64"/>
        </left>
        <right/>
        <top style="thin">
          <color indexed="64"/>
        </top>
        <bottom style="thin">
          <color indexed="64"/>
        </bottom>
      </border>
    </dxf>
    <dxf>
      <font>
        <strike val="0"/>
        <outline val="0"/>
        <shadow val="0"/>
        <u val="none"/>
        <vertAlign val="baseline"/>
        <sz val="11"/>
        <color theme="1"/>
        <name val="Aptos Narrow"/>
        <family val="2"/>
        <scheme val="minor"/>
      </font>
      <numFmt numFmtId="9" formatCode="&quot;$&quot;#,##0_);\(&quot;$&quot;#,##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color theme="1"/>
        <name val="Aptos Narrow"/>
        <family val="2"/>
        <scheme val="minor"/>
      </font>
      <numFmt numFmtId="9" formatCode="&quot;$&quot;#,##0_);\(&quot;$&quot;#,##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color theme="1"/>
        <name val="Aptos Narrow"/>
        <family val="2"/>
        <scheme val="minor"/>
      </font>
      <numFmt numFmtId="9" formatCode="&quot;$&quot;#,##0_);\(&quot;$&quot;#,##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color theme="1"/>
        <name val="Aptos Narrow"/>
        <family val="2"/>
        <scheme val="minor"/>
      </font>
      <numFmt numFmtId="9" formatCode="&quot;$&quot;#,##0_);\(&quot;$&quot;#,##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color theme="1"/>
        <name val="Aptos Narrow"/>
        <family val="2"/>
        <scheme val="minor"/>
      </font>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medium">
          <color indexed="64"/>
        </left>
        <right style="medium">
          <color indexed="64"/>
        </right>
        <top style="medium">
          <color indexed="64"/>
        </top>
        <bottom style="medium">
          <color indexed="64"/>
        </bottom>
      </border>
    </dxf>
    <dxf>
      <font>
        <strike val="0"/>
        <outline val="0"/>
        <shadow val="0"/>
        <u val="none"/>
        <vertAlign val="baseline"/>
        <sz val="11"/>
        <color theme="1"/>
        <name val="Aptos Narrow"/>
        <family val="2"/>
        <scheme val="minor"/>
      </font>
      <alignment horizontal="center"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1"/>
        <color theme="1"/>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5" formatCode="mm/dd/yy;@"/>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medium">
          <color indexed="64"/>
        </left>
        <right style="medium">
          <color indexed="64"/>
        </right>
        <top style="medium">
          <color indexed="64"/>
        </top>
        <bottom style="thin">
          <color indexed="64"/>
        </bottom>
      </border>
    </dxf>
    <dxf>
      <alignment horizontal="center"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medium">
          <color indexed="64"/>
        </left>
        <right style="medium">
          <color indexed="64"/>
        </right>
        <top style="medium">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
      <numFmt numFmtId="34" formatCode="_(&quot;$&quot;* #,##0.00_);_(&quot;$&quot;* \(#,##0.00\);_(&quot;$&quot;* &quot;-&quot;??_);_(@_)"/>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medium">
          <color indexed="64"/>
        </left>
        <right style="medium">
          <color indexed="64"/>
        </right>
        <top style="medium">
          <color indexed="64"/>
        </top>
        <bottom style="thin">
          <color indexed="64"/>
        </bottom>
      </border>
    </dxf>
    <dxf>
      <border outline="0">
        <bottom style="thin">
          <color indexed="64"/>
        </bottom>
      </border>
    </dxf>
    <dxf>
      <numFmt numFmtId="12" formatCode="&quot;$&quot;#,##0.00_);[Red]\(&quot;$&quot;#,##0.00\)"/>
      <alignment horizontal="center" vertical="center" textRotation="0" wrapText="0" indent="0" justifyLastLine="0" shrinkToFit="0" readingOrder="0"/>
    </dxf>
    <dxf>
      <numFmt numFmtId="12" formatCode="&quot;$&quot;#,##0.00_);[Red]\(&quot;$&quot;#,##0.00\)"/>
      <alignment horizontal="center" vertical="center" textRotation="0" wrapText="0" indent="0" justifyLastLine="0" shrinkToFit="0" readingOrder="0"/>
    </dxf>
    <dxf>
      <alignment horizontal="center" vertical="center" textRotation="0" wrapText="0" indent="0" justifyLastLine="0" shrinkToFit="0" readingOrder="0"/>
    </dxf>
    <dxf>
      <numFmt numFmtId="12" formatCode="&quot;$&quot;#,##0.00_);[Red]\(&quot;$&quot;#,##0.00\)"/>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9" formatCode="m/d/yyyy"/>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9" formatCode="m/d/yyyy"/>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64" formatCode="&quot;$&quot;#,##0.00"/>
      <alignment horizontal="center" vertical="center" textRotation="0" wrapText="0" indent="0" justifyLastLine="0" shrinkToFit="0" readingOrder="0"/>
    </dxf>
    <dxf>
      <numFmt numFmtId="164" formatCode="&quot;$&quot;#,##0.00"/>
      <alignment horizontal="center" vertical="center" textRotation="0" wrapText="0" indent="0" justifyLastLine="0" shrinkToFit="0" readingOrder="0"/>
    </dxf>
    <dxf>
      <numFmt numFmtId="164" formatCode="&quot;$&quot;#,##0.00"/>
      <alignment horizontal="center" vertical="center" textRotation="0" wrapText="0" indent="0" justifyLastLine="0" shrinkToFit="0" readingOrder="0"/>
    </dxf>
    <dxf>
      <numFmt numFmtId="164" formatCode="&quot;$&quot;#,##0.00"/>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9" formatCode="m/d/yyyy"/>
      <alignment horizontal="center" vertical="center" textRotation="0" wrapText="0" indent="0" justifyLastLine="0" shrinkToFit="0" readingOrder="0"/>
    </dxf>
  </dxfs>
  <tableStyles count="0" defaultTableStyle="TableStyleMedium2" defaultPivotStyle="PivotStyleLight16"/>
  <colors>
    <mruColors>
      <color rgb="FFFF99CC"/>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9" Type="http://schemas.openxmlformats.org/officeDocument/2006/relationships/customXml" Target="../customXml/item7.xml"/><Relationship Id="rId21" Type="http://schemas.openxmlformats.org/officeDocument/2006/relationships/worksheet" Target="worksheets/sheet21.xml"/><Relationship Id="rId34" Type="http://schemas.openxmlformats.org/officeDocument/2006/relationships/customXml" Target="../customXml/item2.xml"/><Relationship Id="rId42" Type="http://schemas.openxmlformats.org/officeDocument/2006/relationships/customXml" Target="../customXml/item10.xml"/><Relationship Id="rId47" Type="http://schemas.openxmlformats.org/officeDocument/2006/relationships/customXml" Target="../customXml/item15.xml"/><Relationship Id="rId50" Type="http://schemas.openxmlformats.org/officeDocument/2006/relationships/customXml" Target="../customXml/item18.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sharedStrings" Target="sharedStrings.xml"/><Relationship Id="rId11" Type="http://schemas.openxmlformats.org/officeDocument/2006/relationships/worksheet" Target="worksheets/sheet11.xml"/><Relationship Id="rId24" Type="http://schemas.openxmlformats.org/officeDocument/2006/relationships/pivotCacheDefinition" Target="pivotCache/pivotCacheDefinition2.xml"/><Relationship Id="rId32" Type="http://schemas.openxmlformats.org/officeDocument/2006/relationships/calcChain" Target="calcChain.xml"/><Relationship Id="rId37" Type="http://schemas.openxmlformats.org/officeDocument/2006/relationships/customXml" Target="../customXml/item5.xml"/><Relationship Id="rId40" Type="http://schemas.openxmlformats.org/officeDocument/2006/relationships/customXml" Target="../customXml/item8.xml"/><Relationship Id="rId45" Type="http://schemas.openxmlformats.org/officeDocument/2006/relationships/customXml" Target="../customXml/item1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1.xml"/><Relationship Id="rId28" Type="http://schemas.openxmlformats.org/officeDocument/2006/relationships/styles" Target="styles.xml"/><Relationship Id="rId36" Type="http://schemas.openxmlformats.org/officeDocument/2006/relationships/customXml" Target="../customXml/item4.xml"/><Relationship Id="rId49" Type="http://schemas.openxmlformats.org/officeDocument/2006/relationships/customXml" Target="../customXml/item17.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powerPivotData" Target="model/item.data"/><Relationship Id="rId44" Type="http://schemas.openxmlformats.org/officeDocument/2006/relationships/customXml" Target="../customXml/item1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onnections" Target="connections.xml"/><Relationship Id="rId30" Type="http://schemas.openxmlformats.org/officeDocument/2006/relationships/sheetMetadata" Target="metadata.xml"/><Relationship Id="rId35" Type="http://schemas.openxmlformats.org/officeDocument/2006/relationships/customXml" Target="../customXml/item3.xml"/><Relationship Id="rId43" Type="http://schemas.openxmlformats.org/officeDocument/2006/relationships/customXml" Target="../customXml/item11.xml"/><Relationship Id="rId48" Type="http://schemas.openxmlformats.org/officeDocument/2006/relationships/customXml" Target="../customXml/item16.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1.xml"/><Relationship Id="rId33" Type="http://schemas.openxmlformats.org/officeDocument/2006/relationships/customXml" Target="../customXml/item1.xml"/><Relationship Id="rId38" Type="http://schemas.openxmlformats.org/officeDocument/2006/relationships/customXml" Target="../customXml/item6.xml"/><Relationship Id="rId46" Type="http://schemas.openxmlformats.org/officeDocument/2006/relationships/customXml" Target="../customXml/item14.xml"/><Relationship Id="rId20" Type="http://schemas.openxmlformats.org/officeDocument/2006/relationships/worksheet" Target="worksheets/sheet20.xml"/><Relationship Id="rId41" Type="http://schemas.openxmlformats.org/officeDocument/2006/relationships/customXml" Target="../customXml/item9.xml"/><Relationship Id="rId1" Type="http://schemas.openxmlformats.org/officeDocument/2006/relationships/worksheet" Target="worksheets/sheet1.xml"/><Relationship Id="rId6" Type="http://schemas.openxmlformats.org/officeDocument/2006/relationships/worksheet" Target="worksheets/sheet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'Chart-1'!$B$4</c:f>
              <c:strCache>
                <c:ptCount val="1"/>
                <c:pt idx="0">
                  <c:v>Week 1</c:v>
                </c:pt>
              </c:strCache>
            </c:strRef>
          </c:tx>
          <c:spPr>
            <a:gradFill rotWithShape="1">
              <a:gsLst>
                <a:gs pos="0">
                  <a:schemeClr val="accent5">
                    <a:shade val="58000"/>
                    <a:satMod val="103000"/>
                    <a:lumMod val="102000"/>
                    <a:tint val="94000"/>
                  </a:schemeClr>
                </a:gs>
                <a:gs pos="50000">
                  <a:schemeClr val="accent5">
                    <a:shade val="58000"/>
                    <a:satMod val="110000"/>
                    <a:lumMod val="100000"/>
                    <a:shade val="100000"/>
                  </a:schemeClr>
                </a:gs>
                <a:gs pos="100000">
                  <a:schemeClr val="accent5">
                    <a:shade val="58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'Chart-1'!$A$5:$A$11</c:f>
              <c:strCache>
                <c:ptCount val="7"/>
                <c:pt idx="0">
                  <c:v>R. Sthm</c:v>
                </c:pt>
                <c:pt idx="1">
                  <c:v>S.Origh</c:v>
                </c:pt>
                <c:pt idx="2">
                  <c:v>M.Bath</c:v>
                </c:pt>
                <c:pt idx="3">
                  <c:v>F.Ghavi</c:v>
                </c:pt>
                <c:pt idx="4">
                  <c:v>P. Kirschner</c:v>
                </c:pt>
                <c:pt idx="5">
                  <c:v>J.Fischer</c:v>
                </c:pt>
                <c:pt idx="6">
                  <c:v>C.Bucke</c:v>
                </c:pt>
              </c:strCache>
            </c:strRef>
          </c:cat>
          <c:val>
            <c:numRef>
              <c:f>'Chart-1'!$B$5:$B$11</c:f>
              <c:numCache>
                <c:formatCode>"$"#,##0.00</c:formatCode>
                <c:ptCount val="7"/>
                <c:pt idx="0">
                  <c:v>4510</c:v>
                </c:pt>
                <c:pt idx="1">
                  <c:v>1420</c:v>
                </c:pt>
                <c:pt idx="2">
                  <c:v>6210</c:v>
                </c:pt>
                <c:pt idx="3">
                  <c:v>2510</c:v>
                </c:pt>
                <c:pt idx="4">
                  <c:v>3621</c:v>
                </c:pt>
                <c:pt idx="5">
                  <c:v>3549</c:v>
                </c:pt>
                <c:pt idx="6">
                  <c:v>5210</c:v>
                </c:pt>
              </c:numCache>
            </c:numRef>
          </c:val>
          <c:extLst>
            <c:ext xmlns:c16="http://schemas.microsoft.com/office/drawing/2014/chart" uri="{C3380CC4-5D6E-409C-BE32-E72D297353CC}">
              <c16:uniqueId val="{00000000-56EE-4ACF-89A5-B5307CFE47D5}"/>
            </c:ext>
          </c:extLst>
        </c:ser>
        <c:ser>
          <c:idx val="1"/>
          <c:order val="1"/>
          <c:tx>
            <c:strRef>
              <c:f>'Chart-1'!$C$4</c:f>
              <c:strCache>
                <c:ptCount val="1"/>
                <c:pt idx="0">
                  <c:v>Week 2</c:v>
                </c:pt>
              </c:strCache>
            </c:strRef>
          </c:tx>
          <c:spPr>
            <a:gradFill rotWithShape="1">
              <a:gsLst>
                <a:gs pos="0">
                  <a:schemeClr val="accent5">
                    <a:shade val="86000"/>
                    <a:satMod val="103000"/>
                    <a:lumMod val="102000"/>
                    <a:tint val="94000"/>
                  </a:schemeClr>
                </a:gs>
                <a:gs pos="50000">
                  <a:schemeClr val="accent5">
                    <a:shade val="86000"/>
                    <a:satMod val="110000"/>
                    <a:lumMod val="100000"/>
                    <a:shade val="100000"/>
                  </a:schemeClr>
                </a:gs>
                <a:gs pos="100000">
                  <a:schemeClr val="accent5">
                    <a:shade val="8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'Chart-1'!$A$5:$A$11</c:f>
              <c:strCache>
                <c:ptCount val="7"/>
                <c:pt idx="0">
                  <c:v>R. Sthm</c:v>
                </c:pt>
                <c:pt idx="1">
                  <c:v>S.Origh</c:v>
                </c:pt>
                <c:pt idx="2">
                  <c:v>M.Bath</c:v>
                </c:pt>
                <c:pt idx="3">
                  <c:v>F.Ghavi</c:v>
                </c:pt>
                <c:pt idx="4">
                  <c:v>P. Kirschner</c:v>
                </c:pt>
                <c:pt idx="5">
                  <c:v>J.Fischer</c:v>
                </c:pt>
                <c:pt idx="6">
                  <c:v>C.Bucke</c:v>
                </c:pt>
              </c:strCache>
            </c:strRef>
          </c:cat>
          <c:val>
            <c:numRef>
              <c:f>'Chart-1'!$C$5:$C$11</c:f>
              <c:numCache>
                <c:formatCode>"$"#,##0.00</c:formatCode>
                <c:ptCount val="7"/>
                <c:pt idx="0">
                  <c:v>5210</c:v>
                </c:pt>
                <c:pt idx="1">
                  <c:v>4510</c:v>
                </c:pt>
                <c:pt idx="2">
                  <c:v>2104</c:v>
                </c:pt>
                <c:pt idx="3">
                  <c:v>5213</c:v>
                </c:pt>
                <c:pt idx="4">
                  <c:v>4210</c:v>
                </c:pt>
                <c:pt idx="5">
                  <c:v>6523</c:v>
                </c:pt>
                <c:pt idx="6">
                  <c:v>4132</c:v>
                </c:pt>
              </c:numCache>
            </c:numRef>
          </c:val>
          <c:extLst>
            <c:ext xmlns:c16="http://schemas.microsoft.com/office/drawing/2014/chart" uri="{C3380CC4-5D6E-409C-BE32-E72D297353CC}">
              <c16:uniqueId val="{00000001-56EE-4ACF-89A5-B5307CFE47D5}"/>
            </c:ext>
          </c:extLst>
        </c:ser>
        <c:ser>
          <c:idx val="2"/>
          <c:order val="2"/>
          <c:tx>
            <c:strRef>
              <c:f>'Chart-1'!$D$4</c:f>
              <c:strCache>
                <c:ptCount val="1"/>
                <c:pt idx="0">
                  <c:v>Week 3</c:v>
                </c:pt>
              </c:strCache>
            </c:strRef>
          </c:tx>
          <c:spPr>
            <a:gradFill rotWithShape="1">
              <a:gsLst>
                <a:gs pos="0">
                  <a:schemeClr val="accent5">
                    <a:tint val="86000"/>
                    <a:satMod val="103000"/>
                    <a:lumMod val="102000"/>
                    <a:tint val="94000"/>
                  </a:schemeClr>
                </a:gs>
                <a:gs pos="50000">
                  <a:schemeClr val="accent5">
                    <a:tint val="86000"/>
                    <a:satMod val="110000"/>
                    <a:lumMod val="100000"/>
                    <a:shade val="100000"/>
                  </a:schemeClr>
                </a:gs>
                <a:gs pos="100000">
                  <a:schemeClr val="accent5">
                    <a:tint val="8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'Chart-1'!$A$5:$A$11</c:f>
              <c:strCache>
                <c:ptCount val="7"/>
                <c:pt idx="0">
                  <c:v>R. Sthm</c:v>
                </c:pt>
                <c:pt idx="1">
                  <c:v>S.Origh</c:v>
                </c:pt>
                <c:pt idx="2">
                  <c:v>M.Bath</c:v>
                </c:pt>
                <c:pt idx="3">
                  <c:v>F.Ghavi</c:v>
                </c:pt>
                <c:pt idx="4">
                  <c:v>P. Kirschner</c:v>
                </c:pt>
                <c:pt idx="5">
                  <c:v>J.Fischer</c:v>
                </c:pt>
                <c:pt idx="6">
                  <c:v>C.Bucke</c:v>
                </c:pt>
              </c:strCache>
            </c:strRef>
          </c:cat>
          <c:val>
            <c:numRef>
              <c:f>'Chart-1'!$D$5:$D$11</c:f>
              <c:numCache>
                <c:formatCode>"$"#,##0.00</c:formatCode>
                <c:ptCount val="7"/>
                <c:pt idx="0">
                  <c:v>3652</c:v>
                </c:pt>
                <c:pt idx="1">
                  <c:v>5421</c:v>
                </c:pt>
                <c:pt idx="2">
                  <c:v>4139</c:v>
                </c:pt>
                <c:pt idx="3">
                  <c:v>4800</c:v>
                </c:pt>
                <c:pt idx="4">
                  <c:v>3200</c:v>
                </c:pt>
                <c:pt idx="5">
                  <c:v>6521</c:v>
                </c:pt>
                <c:pt idx="6">
                  <c:v>2000</c:v>
                </c:pt>
              </c:numCache>
            </c:numRef>
          </c:val>
          <c:extLst>
            <c:ext xmlns:c16="http://schemas.microsoft.com/office/drawing/2014/chart" uri="{C3380CC4-5D6E-409C-BE32-E72D297353CC}">
              <c16:uniqueId val="{00000002-56EE-4ACF-89A5-B5307CFE47D5}"/>
            </c:ext>
          </c:extLst>
        </c:ser>
        <c:ser>
          <c:idx val="3"/>
          <c:order val="3"/>
          <c:tx>
            <c:strRef>
              <c:f>'Chart-1'!$E$4</c:f>
              <c:strCache>
                <c:ptCount val="1"/>
                <c:pt idx="0">
                  <c:v>Week 4</c:v>
                </c:pt>
              </c:strCache>
            </c:strRef>
          </c:tx>
          <c:spPr>
            <a:gradFill rotWithShape="1">
              <a:gsLst>
                <a:gs pos="0">
                  <a:schemeClr val="accent5">
                    <a:tint val="58000"/>
                    <a:satMod val="103000"/>
                    <a:lumMod val="102000"/>
                    <a:tint val="94000"/>
                  </a:schemeClr>
                </a:gs>
                <a:gs pos="50000">
                  <a:schemeClr val="accent5">
                    <a:tint val="58000"/>
                    <a:satMod val="110000"/>
                    <a:lumMod val="100000"/>
                    <a:shade val="100000"/>
                  </a:schemeClr>
                </a:gs>
                <a:gs pos="100000">
                  <a:schemeClr val="accent5">
                    <a:tint val="58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'Chart-1'!$A$5:$A$11</c:f>
              <c:strCache>
                <c:ptCount val="7"/>
                <c:pt idx="0">
                  <c:v>R. Sthm</c:v>
                </c:pt>
                <c:pt idx="1">
                  <c:v>S.Origh</c:v>
                </c:pt>
                <c:pt idx="2">
                  <c:v>M.Bath</c:v>
                </c:pt>
                <c:pt idx="3">
                  <c:v>F.Ghavi</c:v>
                </c:pt>
                <c:pt idx="4">
                  <c:v>P. Kirschner</c:v>
                </c:pt>
                <c:pt idx="5">
                  <c:v>J.Fischer</c:v>
                </c:pt>
                <c:pt idx="6">
                  <c:v>C.Bucke</c:v>
                </c:pt>
              </c:strCache>
            </c:strRef>
          </c:cat>
          <c:val>
            <c:numRef>
              <c:f>'Chart-1'!$E$5:$E$11</c:f>
              <c:numCache>
                <c:formatCode>"$"#,##0.00</c:formatCode>
                <c:ptCount val="7"/>
                <c:pt idx="0">
                  <c:v>4100</c:v>
                </c:pt>
                <c:pt idx="1">
                  <c:v>5300</c:v>
                </c:pt>
                <c:pt idx="2">
                  <c:v>4950</c:v>
                </c:pt>
                <c:pt idx="3">
                  <c:v>6320</c:v>
                </c:pt>
                <c:pt idx="4">
                  <c:v>5213</c:v>
                </c:pt>
                <c:pt idx="5">
                  <c:v>5200</c:v>
                </c:pt>
                <c:pt idx="6">
                  <c:v>4000</c:v>
                </c:pt>
              </c:numCache>
            </c:numRef>
          </c:val>
          <c:extLst>
            <c:ext xmlns:c16="http://schemas.microsoft.com/office/drawing/2014/chart" uri="{C3380CC4-5D6E-409C-BE32-E72D297353CC}">
              <c16:uniqueId val="{00000003-56EE-4ACF-89A5-B5307CFE47D5}"/>
            </c:ext>
          </c:extLst>
        </c:ser>
        <c:dLbls>
          <c:showLegendKey val="0"/>
          <c:showVal val="0"/>
          <c:showCatName val="0"/>
          <c:showSerName val="0"/>
          <c:showPercent val="0"/>
          <c:showBubbleSize val="0"/>
        </c:dLbls>
        <c:gapWidth val="150"/>
        <c:shape val="box"/>
        <c:axId val="1287523583"/>
        <c:axId val="1287528863"/>
        <c:axId val="0"/>
      </c:bar3DChart>
      <c:catAx>
        <c:axId val="128752358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87528863"/>
        <c:crosses val="autoZero"/>
        <c:auto val="1"/>
        <c:lblAlgn val="ctr"/>
        <c:lblOffset val="100"/>
        <c:noMultiLvlLbl val="0"/>
      </c:catAx>
      <c:valAx>
        <c:axId val="1287528863"/>
        <c:scaling>
          <c:orientation val="minMax"/>
        </c:scaling>
        <c:delete val="0"/>
        <c:axPos val="l"/>
        <c:majorGridlines>
          <c:spPr>
            <a:ln w="9525" cap="flat" cmpd="sng" algn="ctr">
              <a:solidFill>
                <a:schemeClr val="dk1">
                  <a:lumMod val="50000"/>
                  <a:lumOff val="50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8752358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[practis.xlsx]Sheet3!December Salaes</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Sheet3!$B$3:$B$4</c:f>
              <c:strCache>
                <c:ptCount val="1"/>
                <c:pt idx="0">
                  <c:v>Midwest</c:v>
                </c:pt>
              </c:strCache>
            </c:strRef>
          </c:tx>
          <c:spPr>
            <a:solidFill>
              <a:schemeClr val="accent1"/>
            </a:solidFill>
            <a:ln>
              <a:noFill/>
            </a:ln>
            <a:effectLst/>
          </c:spPr>
          <c:invertIfNegative val="0"/>
          <c:cat>
            <c:strRef>
              <c:f>Sheet3!$A$5:$A$25</c:f>
              <c:strCache>
                <c:ptCount val="20"/>
                <c:pt idx="0">
                  <c:v>Atlanta</c:v>
                </c:pt>
                <c:pt idx="1">
                  <c:v>Austin</c:v>
                </c:pt>
                <c:pt idx="2">
                  <c:v>Boston</c:v>
                </c:pt>
                <c:pt idx="3">
                  <c:v>Charlotte</c:v>
                </c:pt>
                <c:pt idx="4">
                  <c:v>Chicago</c:v>
                </c:pt>
                <c:pt idx="5">
                  <c:v>Dallas</c:v>
                </c:pt>
                <c:pt idx="6">
                  <c:v>Denver</c:v>
                </c:pt>
                <c:pt idx="7">
                  <c:v>Houston</c:v>
                </c:pt>
                <c:pt idx="8">
                  <c:v>Las Vegas</c:v>
                </c:pt>
                <c:pt idx="9">
                  <c:v>Los Angeles</c:v>
                </c:pt>
                <c:pt idx="10">
                  <c:v>Memphis</c:v>
                </c:pt>
                <c:pt idx="11">
                  <c:v>Miami</c:v>
                </c:pt>
                <c:pt idx="12">
                  <c:v>Minneapolis</c:v>
                </c:pt>
                <c:pt idx="13">
                  <c:v>Nashville</c:v>
                </c:pt>
                <c:pt idx="14">
                  <c:v>New York</c:v>
                </c:pt>
                <c:pt idx="15">
                  <c:v>Orlando</c:v>
                </c:pt>
                <c:pt idx="16">
                  <c:v>Philadelphia</c:v>
                </c:pt>
                <c:pt idx="17">
                  <c:v>Phoenix</c:v>
                </c:pt>
                <c:pt idx="18">
                  <c:v>San Francisco</c:v>
                </c:pt>
                <c:pt idx="19">
                  <c:v>Seattle</c:v>
                </c:pt>
              </c:strCache>
            </c:strRef>
          </c:cat>
          <c:val>
            <c:numRef>
              <c:f>Sheet3!$B$5:$B$25</c:f>
              <c:numCache>
                <c:formatCode>_("$"* #,##0.00_);_("$"* \(#,##0.00\);_("$"* "-"??_);_(@_)</c:formatCode>
                <c:ptCount val="20"/>
                <c:pt idx="6">
                  <c:v>1400</c:v>
                </c:pt>
                <c:pt idx="8">
                  <c:v>450</c:v>
                </c:pt>
                <c:pt idx="11">
                  <c:v>4500</c:v>
                </c:pt>
                <c:pt idx="13">
                  <c:v>25</c:v>
                </c:pt>
                <c:pt idx="14">
                  <c:v>750</c:v>
                </c:pt>
                <c:pt idx="17">
                  <c:v>1100</c:v>
                </c:pt>
                <c:pt idx="18">
                  <c:v>750</c:v>
                </c:pt>
                <c:pt idx="19">
                  <c:v>1272</c:v>
                </c:pt>
              </c:numCache>
            </c:numRef>
          </c:val>
          <c:extLst>
            <c:ext xmlns:c16="http://schemas.microsoft.com/office/drawing/2014/chart" uri="{C3380CC4-5D6E-409C-BE32-E72D297353CC}">
              <c16:uniqueId val="{00000000-8C96-42FE-9EE5-A267C67BCC1C}"/>
            </c:ext>
          </c:extLst>
        </c:ser>
        <c:ser>
          <c:idx val="1"/>
          <c:order val="1"/>
          <c:tx>
            <c:strRef>
              <c:f>Sheet3!$C$3:$C$4</c:f>
              <c:strCache>
                <c:ptCount val="1"/>
                <c:pt idx="0">
                  <c:v>Mountain</c:v>
                </c:pt>
              </c:strCache>
            </c:strRef>
          </c:tx>
          <c:spPr>
            <a:solidFill>
              <a:schemeClr val="accent2"/>
            </a:solidFill>
            <a:ln>
              <a:noFill/>
            </a:ln>
            <a:effectLst/>
          </c:spPr>
          <c:invertIfNegative val="0"/>
          <c:cat>
            <c:strRef>
              <c:f>Sheet3!$A$5:$A$25</c:f>
              <c:strCache>
                <c:ptCount val="20"/>
                <c:pt idx="0">
                  <c:v>Atlanta</c:v>
                </c:pt>
                <c:pt idx="1">
                  <c:v>Austin</c:v>
                </c:pt>
                <c:pt idx="2">
                  <c:v>Boston</c:v>
                </c:pt>
                <c:pt idx="3">
                  <c:v>Charlotte</c:v>
                </c:pt>
                <c:pt idx="4">
                  <c:v>Chicago</c:v>
                </c:pt>
                <c:pt idx="5">
                  <c:v>Dallas</c:v>
                </c:pt>
                <c:pt idx="6">
                  <c:v>Denver</c:v>
                </c:pt>
                <c:pt idx="7">
                  <c:v>Houston</c:v>
                </c:pt>
                <c:pt idx="8">
                  <c:v>Las Vegas</c:v>
                </c:pt>
                <c:pt idx="9">
                  <c:v>Los Angeles</c:v>
                </c:pt>
                <c:pt idx="10">
                  <c:v>Memphis</c:v>
                </c:pt>
                <c:pt idx="11">
                  <c:v>Miami</c:v>
                </c:pt>
                <c:pt idx="12">
                  <c:v>Minneapolis</c:v>
                </c:pt>
                <c:pt idx="13">
                  <c:v>Nashville</c:v>
                </c:pt>
                <c:pt idx="14">
                  <c:v>New York</c:v>
                </c:pt>
                <c:pt idx="15">
                  <c:v>Orlando</c:v>
                </c:pt>
                <c:pt idx="16">
                  <c:v>Philadelphia</c:v>
                </c:pt>
                <c:pt idx="17">
                  <c:v>Phoenix</c:v>
                </c:pt>
                <c:pt idx="18">
                  <c:v>San Francisco</c:v>
                </c:pt>
                <c:pt idx="19">
                  <c:v>Seattle</c:v>
                </c:pt>
              </c:strCache>
            </c:strRef>
          </c:cat>
          <c:val>
            <c:numRef>
              <c:f>Sheet3!$C$5:$C$25</c:f>
              <c:numCache>
                <c:formatCode>_("$"* #,##0.00_);_("$"* \(#,##0.00\);_("$"* "-"??_);_(@_)</c:formatCode>
                <c:ptCount val="20"/>
                <c:pt idx="2">
                  <c:v>150</c:v>
                </c:pt>
                <c:pt idx="6">
                  <c:v>400</c:v>
                </c:pt>
                <c:pt idx="8">
                  <c:v>560</c:v>
                </c:pt>
                <c:pt idx="13">
                  <c:v>400</c:v>
                </c:pt>
                <c:pt idx="17">
                  <c:v>315</c:v>
                </c:pt>
              </c:numCache>
            </c:numRef>
          </c:val>
          <c:extLst>
            <c:ext xmlns:c16="http://schemas.microsoft.com/office/drawing/2014/chart" uri="{C3380CC4-5D6E-409C-BE32-E72D297353CC}">
              <c16:uniqueId val="{00000001-8C96-42FE-9EE5-A267C67BCC1C}"/>
            </c:ext>
          </c:extLst>
        </c:ser>
        <c:ser>
          <c:idx val="2"/>
          <c:order val="2"/>
          <c:tx>
            <c:strRef>
              <c:f>Sheet3!$D$3:$D$4</c:f>
              <c:strCache>
                <c:ptCount val="1"/>
                <c:pt idx="0">
                  <c:v>North East</c:v>
                </c:pt>
              </c:strCache>
            </c:strRef>
          </c:tx>
          <c:spPr>
            <a:solidFill>
              <a:schemeClr val="accent3"/>
            </a:solidFill>
            <a:ln>
              <a:noFill/>
            </a:ln>
            <a:effectLst/>
          </c:spPr>
          <c:invertIfNegative val="0"/>
          <c:cat>
            <c:strRef>
              <c:f>Sheet3!$A$5:$A$25</c:f>
              <c:strCache>
                <c:ptCount val="20"/>
                <c:pt idx="0">
                  <c:v>Atlanta</c:v>
                </c:pt>
                <c:pt idx="1">
                  <c:v>Austin</c:v>
                </c:pt>
                <c:pt idx="2">
                  <c:v>Boston</c:v>
                </c:pt>
                <c:pt idx="3">
                  <c:v>Charlotte</c:v>
                </c:pt>
                <c:pt idx="4">
                  <c:v>Chicago</c:v>
                </c:pt>
                <c:pt idx="5">
                  <c:v>Dallas</c:v>
                </c:pt>
                <c:pt idx="6">
                  <c:v>Denver</c:v>
                </c:pt>
                <c:pt idx="7">
                  <c:v>Houston</c:v>
                </c:pt>
                <c:pt idx="8">
                  <c:v>Las Vegas</c:v>
                </c:pt>
                <c:pt idx="9">
                  <c:v>Los Angeles</c:v>
                </c:pt>
                <c:pt idx="10">
                  <c:v>Memphis</c:v>
                </c:pt>
                <c:pt idx="11">
                  <c:v>Miami</c:v>
                </c:pt>
                <c:pt idx="12">
                  <c:v>Minneapolis</c:v>
                </c:pt>
                <c:pt idx="13">
                  <c:v>Nashville</c:v>
                </c:pt>
                <c:pt idx="14">
                  <c:v>New York</c:v>
                </c:pt>
                <c:pt idx="15">
                  <c:v>Orlando</c:v>
                </c:pt>
                <c:pt idx="16">
                  <c:v>Philadelphia</c:v>
                </c:pt>
                <c:pt idx="17">
                  <c:v>Phoenix</c:v>
                </c:pt>
                <c:pt idx="18">
                  <c:v>San Francisco</c:v>
                </c:pt>
                <c:pt idx="19">
                  <c:v>Seattle</c:v>
                </c:pt>
              </c:strCache>
            </c:strRef>
          </c:cat>
          <c:val>
            <c:numRef>
              <c:f>Sheet3!$D$5:$D$25</c:f>
              <c:numCache>
                <c:formatCode>_("$"* #,##0.00_);_("$"* \(#,##0.00\);_("$"* "-"??_);_(@_)</c:formatCode>
                <c:ptCount val="20"/>
                <c:pt idx="1">
                  <c:v>250</c:v>
                </c:pt>
                <c:pt idx="2">
                  <c:v>300</c:v>
                </c:pt>
                <c:pt idx="4">
                  <c:v>50</c:v>
                </c:pt>
                <c:pt idx="5">
                  <c:v>480</c:v>
                </c:pt>
                <c:pt idx="7">
                  <c:v>250</c:v>
                </c:pt>
                <c:pt idx="9">
                  <c:v>240</c:v>
                </c:pt>
                <c:pt idx="10">
                  <c:v>96</c:v>
                </c:pt>
                <c:pt idx="12">
                  <c:v>600</c:v>
                </c:pt>
                <c:pt idx="14">
                  <c:v>600</c:v>
                </c:pt>
                <c:pt idx="18">
                  <c:v>12000</c:v>
                </c:pt>
                <c:pt idx="19">
                  <c:v>485</c:v>
                </c:pt>
              </c:numCache>
            </c:numRef>
          </c:val>
          <c:extLst>
            <c:ext xmlns:c16="http://schemas.microsoft.com/office/drawing/2014/chart" uri="{C3380CC4-5D6E-409C-BE32-E72D297353CC}">
              <c16:uniqueId val="{00000002-8C96-42FE-9EE5-A267C67BCC1C}"/>
            </c:ext>
          </c:extLst>
        </c:ser>
        <c:ser>
          <c:idx val="3"/>
          <c:order val="3"/>
          <c:tx>
            <c:strRef>
              <c:f>Sheet3!$E$3:$E$4</c:f>
              <c:strCache>
                <c:ptCount val="1"/>
                <c:pt idx="0">
                  <c:v>Northwest</c:v>
                </c:pt>
              </c:strCache>
            </c:strRef>
          </c:tx>
          <c:spPr>
            <a:solidFill>
              <a:schemeClr val="accent4"/>
            </a:solidFill>
            <a:ln>
              <a:noFill/>
            </a:ln>
            <a:effectLst/>
          </c:spPr>
          <c:invertIfNegative val="0"/>
          <c:cat>
            <c:strRef>
              <c:f>Sheet3!$A$5:$A$25</c:f>
              <c:strCache>
                <c:ptCount val="20"/>
                <c:pt idx="0">
                  <c:v>Atlanta</c:v>
                </c:pt>
                <c:pt idx="1">
                  <c:v>Austin</c:v>
                </c:pt>
                <c:pt idx="2">
                  <c:v>Boston</c:v>
                </c:pt>
                <c:pt idx="3">
                  <c:v>Charlotte</c:v>
                </c:pt>
                <c:pt idx="4">
                  <c:v>Chicago</c:v>
                </c:pt>
                <c:pt idx="5">
                  <c:v>Dallas</c:v>
                </c:pt>
                <c:pt idx="6">
                  <c:v>Denver</c:v>
                </c:pt>
                <c:pt idx="7">
                  <c:v>Houston</c:v>
                </c:pt>
                <c:pt idx="8">
                  <c:v>Las Vegas</c:v>
                </c:pt>
                <c:pt idx="9">
                  <c:v>Los Angeles</c:v>
                </c:pt>
                <c:pt idx="10">
                  <c:v>Memphis</c:v>
                </c:pt>
                <c:pt idx="11">
                  <c:v>Miami</c:v>
                </c:pt>
                <c:pt idx="12">
                  <c:v>Minneapolis</c:v>
                </c:pt>
                <c:pt idx="13">
                  <c:v>Nashville</c:v>
                </c:pt>
                <c:pt idx="14">
                  <c:v>New York</c:v>
                </c:pt>
                <c:pt idx="15">
                  <c:v>Orlando</c:v>
                </c:pt>
                <c:pt idx="16">
                  <c:v>Philadelphia</c:v>
                </c:pt>
                <c:pt idx="17">
                  <c:v>Phoenix</c:v>
                </c:pt>
                <c:pt idx="18">
                  <c:v>San Francisco</c:v>
                </c:pt>
                <c:pt idx="19">
                  <c:v>Seattle</c:v>
                </c:pt>
              </c:strCache>
            </c:strRef>
          </c:cat>
          <c:val>
            <c:numRef>
              <c:f>Sheet3!$E$5:$E$25</c:f>
              <c:numCache>
                <c:formatCode>_("$"* #,##0.00_);_("$"* \(#,##0.00\);_("$"* "-"??_);_(@_)</c:formatCode>
                <c:ptCount val="20"/>
                <c:pt idx="4">
                  <c:v>950</c:v>
                </c:pt>
                <c:pt idx="8">
                  <c:v>2100</c:v>
                </c:pt>
                <c:pt idx="10">
                  <c:v>3800</c:v>
                </c:pt>
                <c:pt idx="11">
                  <c:v>250</c:v>
                </c:pt>
                <c:pt idx="14">
                  <c:v>225</c:v>
                </c:pt>
                <c:pt idx="18">
                  <c:v>150</c:v>
                </c:pt>
                <c:pt idx="19">
                  <c:v>560</c:v>
                </c:pt>
              </c:numCache>
            </c:numRef>
          </c:val>
          <c:extLst>
            <c:ext xmlns:c16="http://schemas.microsoft.com/office/drawing/2014/chart" uri="{C3380CC4-5D6E-409C-BE32-E72D297353CC}">
              <c16:uniqueId val="{00000003-8C96-42FE-9EE5-A267C67BCC1C}"/>
            </c:ext>
          </c:extLst>
        </c:ser>
        <c:ser>
          <c:idx val="4"/>
          <c:order val="4"/>
          <c:tx>
            <c:strRef>
              <c:f>Sheet3!$F$3:$F$4</c:f>
              <c:strCache>
                <c:ptCount val="1"/>
                <c:pt idx="0">
                  <c:v>South</c:v>
                </c:pt>
              </c:strCache>
            </c:strRef>
          </c:tx>
          <c:spPr>
            <a:solidFill>
              <a:schemeClr val="accent5"/>
            </a:solidFill>
            <a:ln>
              <a:noFill/>
            </a:ln>
            <a:effectLst/>
          </c:spPr>
          <c:invertIfNegative val="0"/>
          <c:cat>
            <c:strRef>
              <c:f>Sheet3!$A$5:$A$25</c:f>
              <c:strCache>
                <c:ptCount val="20"/>
                <c:pt idx="0">
                  <c:v>Atlanta</c:v>
                </c:pt>
                <c:pt idx="1">
                  <c:v>Austin</c:v>
                </c:pt>
                <c:pt idx="2">
                  <c:v>Boston</c:v>
                </c:pt>
                <c:pt idx="3">
                  <c:v>Charlotte</c:v>
                </c:pt>
                <c:pt idx="4">
                  <c:v>Chicago</c:v>
                </c:pt>
                <c:pt idx="5">
                  <c:v>Dallas</c:v>
                </c:pt>
                <c:pt idx="6">
                  <c:v>Denver</c:v>
                </c:pt>
                <c:pt idx="7">
                  <c:v>Houston</c:v>
                </c:pt>
                <c:pt idx="8">
                  <c:v>Las Vegas</c:v>
                </c:pt>
                <c:pt idx="9">
                  <c:v>Los Angeles</c:v>
                </c:pt>
                <c:pt idx="10">
                  <c:v>Memphis</c:v>
                </c:pt>
                <c:pt idx="11">
                  <c:v>Miami</c:v>
                </c:pt>
                <c:pt idx="12">
                  <c:v>Minneapolis</c:v>
                </c:pt>
                <c:pt idx="13">
                  <c:v>Nashville</c:v>
                </c:pt>
                <c:pt idx="14">
                  <c:v>New York</c:v>
                </c:pt>
                <c:pt idx="15">
                  <c:v>Orlando</c:v>
                </c:pt>
                <c:pt idx="16">
                  <c:v>Philadelphia</c:v>
                </c:pt>
                <c:pt idx="17">
                  <c:v>Phoenix</c:v>
                </c:pt>
                <c:pt idx="18">
                  <c:v>San Francisco</c:v>
                </c:pt>
                <c:pt idx="19">
                  <c:v>Seattle</c:v>
                </c:pt>
              </c:strCache>
            </c:strRef>
          </c:cat>
          <c:val>
            <c:numRef>
              <c:f>Sheet3!$F$5:$F$25</c:f>
              <c:numCache>
                <c:formatCode>_("$"* #,##0.00_);_("$"* \(#,##0.00\);_("$"* "-"??_);_(@_)</c:formatCode>
                <c:ptCount val="20"/>
                <c:pt idx="2">
                  <c:v>720</c:v>
                </c:pt>
                <c:pt idx="3">
                  <c:v>450</c:v>
                </c:pt>
                <c:pt idx="4">
                  <c:v>560</c:v>
                </c:pt>
                <c:pt idx="7">
                  <c:v>3400</c:v>
                </c:pt>
                <c:pt idx="12">
                  <c:v>4000</c:v>
                </c:pt>
                <c:pt idx="16">
                  <c:v>1300</c:v>
                </c:pt>
              </c:numCache>
            </c:numRef>
          </c:val>
          <c:extLst>
            <c:ext xmlns:c16="http://schemas.microsoft.com/office/drawing/2014/chart" uri="{C3380CC4-5D6E-409C-BE32-E72D297353CC}">
              <c16:uniqueId val="{00000004-8C96-42FE-9EE5-A267C67BCC1C}"/>
            </c:ext>
          </c:extLst>
        </c:ser>
        <c:ser>
          <c:idx val="5"/>
          <c:order val="5"/>
          <c:tx>
            <c:strRef>
              <c:f>Sheet3!$G$3:$G$4</c:f>
              <c:strCache>
                <c:ptCount val="1"/>
                <c:pt idx="0">
                  <c:v>Southeast</c:v>
                </c:pt>
              </c:strCache>
            </c:strRef>
          </c:tx>
          <c:spPr>
            <a:solidFill>
              <a:schemeClr val="accent6"/>
            </a:solidFill>
            <a:ln>
              <a:noFill/>
            </a:ln>
            <a:effectLst/>
          </c:spPr>
          <c:invertIfNegative val="0"/>
          <c:cat>
            <c:strRef>
              <c:f>Sheet3!$A$5:$A$25</c:f>
              <c:strCache>
                <c:ptCount val="20"/>
                <c:pt idx="0">
                  <c:v>Atlanta</c:v>
                </c:pt>
                <c:pt idx="1">
                  <c:v>Austin</c:v>
                </c:pt>
                <c:pt idx="2">
                  <c:v>Boston</c:v>
                </c:pt>
                <c:pt idx="3">
                  <c:v>Charlotte</c:v>
                </c:pt>
                <c:pt idx="4">
                  <c:v>Chicago</c:v>
                </c:pt>
                <c:pt idx="5">
                  <c:v>Dallas</c:v>
                </c:pt>
                <c:pt idx="6">
                  <c:v>Denver</c:v>
                </c:pt>
                <c:pt idx="7">
                  <c:v>Houston</c:v>
                </c:pt>
                <c:pt idx="8">
                  <c:v>Las Vegas</c:v>
                </c:pt>
                <c:pt idx="9">
                  <c:v>Los Angeles</c:v>
                </c:pt>
                <c:pt idx="10">
                  <c:v>Memphis</c:v>
                </c:pt>
                <c:pt idx="11">
                  <c:v>Miami</c:v>
                </c:pt>
                <c:pt idx="12">
                  <c:v>Minneapolis</c:v>
                </c:pt>
                <c:pt idx="13">
                  <c:v>Nashville</c:v>
                </c:pt>
                <c:pt idx="14">
                  <c:v>New York</c:v>
                </c:pt>
                <c:pt idx="15">
                  <c:v>Orlando</c:v>
                </c:pt>
                <c:pt idx="16">
                  <c:v>Philadelphia</c:v>
                </c:pt>
                <c:pt idx="17">
                  <c:v>Phoenix</c:v>
                </c:pt>
                <c:pt idx="18">
                  <c:v>San Francisco</c:v>
                </c:pt>
                <c:pt idx="19">
                  <c:v>Seattle</c:v>
                </c:pt>
              </c:strCache>
            </c:strRef>
          </c:cat>
          <c:val>
            <c:numRef>
              <c:f>Sheet3!$G$5:$G$25</c:f>
              <c:numCache>
                <c:formatCode>_("$"* #,##0.00_);_("$"* \(#,##0.00\);_("$"* "-"??_);_(@_)</c:formatCode>
                <c:ptCount val="20"/>
                <c:pt idx="7">
                  <c:v>1400</c:v>
                </c:pt>
                <c:pt idx="10">
                  <c:v>9500</c:v>
                </c:pt>
                <c:pt idx="13">
                  <c:v>8400</c:v>
                </c:pt>
                <c:pt idx="14">
                  <c:v>25</c:v>
                </c:pt>
                <c:pt idx="18">
                  <c:v>300</c:v>
                </c:pt>
                <c:pt idx="19">
                  <c:v>1600</c:v>
                </c:pt>
              </c:numCache>
            </c:numRef>
          </c:val>
          <c:extLst>
            <c:ext xmlns:c16="http://schemas.microsoft.com/office/drawing/2014/chart" uri="{C3380CC4-5D6E-409C-BE32-E72D297353CC}">
              <c16:uniqueId val="{00000005-8C96-42FE-9EE5-A267C67BCC1C}"/>
            </c:ext>
          </c:extLst>
        </c:ser>
        <c:ser>
          <c:idx val="6"/>
          <c:order val="6"/>
          <c:tx>
            <c:strRef>
              <c:f>Sheet3!$H$3:$H$4</c:f>
              <c:strCache>
                <c:ptCount val="1"/>
                <c:pt idx="0">
                  <c:v>Southwest</c:v>
                </c:pt>
              </c:strCache>
            </c:strRef>
          </c:tx>
          <c:spPr>
            <a:solidFill>
              <a:schemeClr val="accent1">
                <a:lumMod val="60000"/>
              </a:schemeClr>
            </a:solidFill>
            <a:ln>
              <a:noFill/>
            </a:ln>
            <a:effectLst/>
          </c:spPr>
          <c:invertIfNegative val="0"/>
          <c:cat>
            <c:strRef>
              <c:f>Sheet3!$A$5:$A$25</c:f>
              <c:strCache>
                <c:ptCount val="20"/>
                <c:pt idx="0">
                  <c:v>Atlanta</c:v>
                </c:pt>
                <c:pt idx="1">
                  <c:v>Austin</c:v>
                </c:pt>
                <c:pt idx="2">
                  <c:v>Boston</c:v>
                </c:pt>
                <c:pt idx="3">
                  <c:v>Charlotte</c:v>
                </c:pt>
                <c:pt idx="4">
                  <c:v>Chicago</c:v>
                </c:pt>
                <c:pt idx="5">
                  <c:v>Dallas</c:v>
                </c:pt>
                <c:pt idx="6">
                  <c:v>Denver</c:v>
                </c:pt>
                <c:pt idx="7">
                  <c:v>Houston</c:v>
                </c:pt>
                <c:pt idx="8">
                  <c:v>Las Vegas</c:v>
                </c:pt>
                <c:pt idx="9">
                  <c:v>Los Angeles</c:v>
                </c:pt>
                <c:pt idx="10">
                  <c:v>Memphis</c:v>
                </c:pt>
                <c:pt idx="11">
                  <c:v>Miami</c:v>
                </c:pt>
                <c:pt idx="12">
                  <c:v>Minneapolis</c:v>
                </c:pt>
                <c:pt idx="13">
                  <c:v>Nashville</c:v>
                </c:pt>
                <c:pt idx="14">
                  <c:v>New York</c:v>
                </c:pt>
                <c:pt idx="15">
                  <c:v>Orlando</c:v>
                </c:pt>
                <c:pt idx="16">
                  <c:v>Philadelphia</c:v>
                </c:pt>
                <c:pt idx="17">
                  <c:v>Phoenix</c:v>
                </c:pt>
                <c:pt idx="18">
                  <c:v>San Francisco</c:v>
                </c:pt>
                <c:pt idx="19">
                  <c:v>Seattle</c:v>
                </c:pt>
              </c:strCache>
            </c:strRef>
          </c:cat>
          <c:val>
            <c:numRef>
              <c:f>Sheet3!$H$5:$H$25</c:f>
              <c:numCache>
                <c:formatCode>_("$"* #,##0.00_);_("$"* \(#,##0.00\);_("$"* "-"??_);_(@_)</c:formatCode>
                <c:ptCount val="20"/>
                <c:pt idx="0">
                  <c:v>650</c:v>
                </c:pt>
                <c:pt idx="1">
                  <c:v>120</c:v>
                </c:pt>
                <c:pt idx="2">
                  <c:v>360</c:v>
                </c:pt>
                <c:pt idx="6">
                  <c:v>100</c:v>
                </c:pt>
                <c:pt idx="12">
                  <c:v>4800</c:v>
                </c:pt>
                <c:pt idx="16">
                  <c:v>4900</c:v>
                </c:pt>
                <c:pt idx="18">
                  <c:v>200</c:v>
                </c:pt>
              </c:numCache>
            </c:numRef>
          </c:val>
          <c:extLst>
            <c:ext xmlns:c16="http://schemas.microsoft.com/office/drawing/2014/chart" uri="{C3380CC4-5D6E-409C-BE32-E72D297353CC}">
              <c16:uniqueId val="{00000009-8C96-42FE-9EE5-A267C67BCC1C}"/>
            </c:ext>
          </c:extLst>
        </c:ser>
        <c:ser>
          <c:idx val="7"/>
          <c:order val="7"/>
          <c:tx>
            <c:strRef>
              <c:f>Sheet3!$I$3:$I$4</c:f>
              <c:strCache>
                <c:ptCount val="1"/>
                <c:pt idx="0">
                  <c:v>West</c:v>
                </c:pt>
              </c:strCache>
            </c:strRef>
          </c:tx>
          <c:spPr>
            <a:solidFill>
              <a:schemeClr val="accent2">
                <a:lumMod val="60000"/>
              </a:schemeClr>
            </a:solidFill>
            <a:ln>
              <a:noFill/>
            </a:ln>
            <a:effectLst/>
          </c:spPr>
          <c:invertIfNegative val="0"/>
          <c:cat>
            <c:strRef>
              <c:f>Sheet3!$A$5:$A$25</c:f>
              <c:strCache>
                <c:ptCount val="20"/>
                <c:pt idx="0">
                  <c:v>Atlanta</c:v>
                </c:pt>
                <c:pt idx="1">
                  <c:v>Austin</c:v>
                </c:pt>
                <c:pt idx="2">
                  <c:v>Boston</c:v>
                </c:pt>
                <c:pt idx="3">
                  <c:v>Charlotte</c:v>
                </c:pt>
                <c:pt idx="4">
                  <c:v>Chicago</c:v>
                </c:pt>
                <c:pt idx="5">
                  <c:v>Dallas</c:v>
                </c:pt>
                <c:pt idx="6">
                  <c:v>Denver</c:v>
                </c:pt>
                <c:pt idx="7">
                  <c:v>Houston</c:v>
                </c:pt>
                <c:pt idx="8">
                  <c:v>Las Vegas</c:v>
                </c:pt>
                <c:pt idx="9">
                  <c:v>Los Angeles</c:v>
                </c:pt>
                <c:pt idx="10">
                  <c:v>Memphis</c:v>
                </c:pt>
                <c:pt idx="11">
                  <c:v>Miami</c:v>
                </c:pt>
                <c:pt idx="12">
                  <c:v>Minneapolis</c:v>
                </c:pt>
                <c:pt idx="13">
                  <c:v>Nashville</c:v>
                </c:pt>
                <c:pt idx="14">
                  <c:v>New York</c:v>
                </c:pt>
                <c:pt idx="15">
                  <c:v>Orlando</c:v>
                </c:pt>
                <c:pt idx="16">
                  <c:v>Philadelphia</c:v>
                </c:pt>
                <c:pt idx="17">
                  <c:v>Phoenix</c:v>
                </c:pt>
                <c:pt idx="18">
                  <c:v>San Francisco</c:v>
                </c:pt>
                <c:pt idx="19">
                  <c:v>Seattle</c:v>
                </c:pt>
              </c:strCache>
            </c:strRef>
          </c:cat>
          <c:val>
            <c:numRef>
              <c:f>Sheet3!$I$5:$I$25</c:f>
              <c:numCache>
                <c:formatCode>_("$"* #,##0.00_);_("$"* \(#,##0.00\);_("$"* "-"??_);_(@_)</c:formatCode>
                <c:ptCount val="20"/>
                <c:pt idx="1">
                  <c:v>8550</c:v>
                </c:pt>
                <c:pt idx="2">
                  <c:v>9500</c:v>
                </c:pt>
                <c:pt idx="7">
                  <c:v>3450</c:v>
                </c:pt>
                <c:pt idx="11">
                  <c:v>800</c:v>
                </c:pt>
                <c:pt idx="12">
                  <c:v>480</c:v>
                </c:pt>
                <c:pt idx="13">
                  <c:v>4500</c:v>
                </c:pt>
                <c:pt idx="15">
                  <c:v>636</c:v>
                </c:pt>
                <c:pt idx="16">
                  <c:v>1200</c:v>
                </c:pt>
              </c:numCache>
            </c:numRef>
          </c:val>
          <c:extLst>
            <c:ext xmlns:c16="http://schemas.microsoft.com/office/drawing/2014/chart" uri="{C3380CC4-5D6E-409C-BE32-E72D297353CC}">
              <c16:uniqueId val="{0000000A-8C96-42FE-9EE5-A267C67BCC1C}"/>
            </c:ext>
          </c:extLst>
        </c:ser>
        <c:dLbls>
          <c:showLegendKey val="0"/>
          <c:showVal val="0"/>
          <c:showCatName val="0"/>
          <c:showSerName val="0"/>
          <c:showPercent val="0"/>
          <c:showBubbleSize val="0"/>
        </c:dLbls>
        <c:gapWidth val="219"/>
        <c:overlap val="-27"/>
        <c:axId val="964720255"/>
        <c:axId val="1068784015"/>
      </c:barChart>
      <c:catAx>
        <c:axId val="9647202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8784015"/>
        <c:crosses val="autoZero"/>
        <c:auto val="1"/>
        <c:lblAlgn val="ctr"/>
        <c:lblOffset val="100"/>
        <c:noMultiLvlLbl val="0"/>
      </c:catAx>
      <c:valAx>
        <c:axId val="1068784015"/>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47202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'Data Mining'!$J$1</c:f>
              <c:strCache>
                <c:ptCount val="1"/>
                <c:pt idx="0">
                  <c:v>Sale</c:v>
                </c:pt>
              </c:strCache>
            </c:strRef>
          </c:tx>
          <c:spPr>
            <a:ln w="25400" cap="rnd">
              <a:noFill/>
              <a:round/>
            </a:ln>
            <a:effectLst/>
          </c:spPr>
          <c:marker>
            <c:symbol val="circle"/>
            <c:size val="7"/>
            <c:spPr>
              <a:solidFill>
                <a:schemeClr val="accent1"/>
              </a:solidFill>
              <a:ln w="9525">
                <a:solidFill>
                  <a:srgbClr val="FFFFFF"/>
                </a:solidFill>
                <a:prstDash val="solid"/>
              </a:ln>
              <a:effectLst/>
            </c:spPr>
          </c:marker>
          <c:yVal>
            <c:numRef>
              <c:f>'Data Mining'!$J$2:$J$201</c:f>
              <c:numCache>
                <c:formatCode>General</c:formatCode>
                <c:ptCount val="200"/>
                <c:pt idx="0">
                  <c:v>1200</c:v>
                </c:pt>
                <c:pt idx="1">
                  <c:v>800</c:v>
                </c:pt>
                <c:pt idx="2">
                  <c:v>450</c:v>
                </c:pt>
                <c:pt idx="3">
                  <c:v>950</c:v>
                </c:pt>
                <c:pt idx="4">
                  <c:v>1100</c:v>
                </c:pt>
                <c:pt idx="5">
                  <c:v>675</c:v>
                </c:pt>
                <c:pt idx="6">
                  <c:v>500</c:v>
                </c:pt>
                <c:pt idx="7">
                  <c:v>720</c:v>
                </c:pt>
                <c:pt idx="8">
                  <c:v>950</c:v>
                </c:pt>
                <c:pt idx="9">
                  <c:v>820</c:v>
                </c:pt>
                <c:pt idx="10">
                  <c:v>1200</c:v>
                </c:pt>
                <c:pt idx="11">
                  <c:v>800</c:v>
                </c:pt>
                <c:pt idx="12">
                  <c:v>450</c:v>
                </c:pt>
                <c:pt idx="13">
                  <c:v>950</c:v>
                </c:pt>
                <c:pt idx="14">
                  <c:v>1100</c:v>
                </c:pt>
                <c:pt idx="15">
                  <c:v>675</c:v>
                </c:pt>
                <c:pt idx="16">
                  <c:v>500</c:v>
                </c:pt>
                <c:pt idx="17">
                  <c:v>720</c:v>
                </c:pt>
                <c:pt idx="18">
                  <c:v>950</c:v>
                </c:pt>
                <c:pt idx="19">
                  <c:v>820</c:v>
                </c:pt>
                <c:pt idx="20">
                  <c:v>1200</c:v>
                </c:pt>
                <c:pt idx="21">
                  <c:v>800</c:v>
                </c:pt>
                <c:pt idx="22">
                  <c:v>450</c:v>
                </c:pt>
                <c:pt idx="23">
                  <c:v>950</c:v>
                </c:pt>
                <c:pt idx="24">
                  <c:v>1100</c:v>
                </c:pt>
                <c:pt idx="25">
                  <c:v>675</c:v>
                </c:pt>
                <c:pt idx="26">
                  <c:v>500</c:v>
                </c:pt>
                <c:pt idx="27">
                  <c:v>720</c:v>
                </c:pt>
                <c:pt idx="28">
                  <c:v>950</c:v>
                </c:pt>
                <c:pt idx="29">
                  <c:v>820</c:v>
                </c:pt>
                <c:pt idx="30">
                  <c:v>1200</c:v>
                </c:pt>
                <c:pt idx="31">
                  <c:v>800</c:v>
                </c:pt>
                <c:pt idx="32">
                  <c:v>450</c:v>
                </c:pt>
                <c:pt idx="33">
                  <c:v>950</c:v>
                </c:pt>
                <c:pt idx="34">
                  <c:v>1100</c:v>
                </c:pt>
                <c:pt idx="35">
                  <c:v>675</c:v>
                </c:pt>
                <c:pt idx="36">
                  <c:v>500</c:v>
                </c:pt>
                <c:pt idx="37">
                  <c:v>720</c:v>
                </c:pt>
                <c:pt idx="38">
                  <c:v>950</c:v>
                </c:pt>
                <c:pt idx="39">
                  <c:v>820</c:v>
                </c:pt>
                <c:pt idx="40">
                  <c:v>1200</c:v>
                </c:pt>
                <c:pt idx="41">
                  <c:v>800</c:v>
                </c:pt>
                <c:pt idx="42">
                  <c:v>450</c:v>
                </c:pt>
                <c:pt idx="43">
                  <c:v>950</c:v>
                </c:pt>
                <c:pt idx="44">
                  <c:v>1100</c:v>
                </c:pt>
                <c:pt idx="45">
                  <c:v>675</c:v>
                </c:pt>
                <c:pt idx="46">
                  <c:v>500</c:v>
                </c:pt>
                <c:pt idx="47">
                  <c:v>720</c:v>
                </c:pt>
                <c:pt idx="48">
                  <c:v>950</c:v>
                </c:pt>
                <c:pt idx="49">
                  <c:v>820</c:v>
                </c:pt>
                <c:pt idx="50">
                  <c:v>1200</c:v>
                </c:pt>
                <c:pt idx="51">
                  <c:v>800</c:v>
                </c:pt>
                <c:pt idx="52">
                  <c:v>450</c:v>
                </c:pt>
                <c:pt idx="53">
                  <c:v>950</c:v>
                </c:pt>
                <c:pt idx="54">
                  <c:v>1100</c:v>
                </c:pt>
                <c:pt idx="55">
                  <c:v>675</c:v>
                </c:pt>
                <c:pt idx="56">
                  <c:v>500</c:v>
                </c:pt>
                <c:pt idx="57">
                  <c:v>720</c:v>
                </c:pt>
                <c:pt idx="58">
                  <c:v>950</c:v>
                </c:pt>
                <c:pt idx="59">
                  <c:v>820</c:v>
                </c:pt>
                <c:pt idx="60">
                  <c:v>1200</c:v>
                </c:pt>
                <c:pt idx="61">
                  <c:v>800</c:v>
                </c:pt>
                <c:pt idx="62">
                  <c:v>450</c:v>
                </c:pt>
                <c:pt idx="63">
                  <c:v>950</c:v>
                </c:pt>
                <c:pt idx="64">
                  <c:v>1100</c:v>
                </c:pt>
                <c:pt idx="65">
                  <c:v>675</c:v>
                </c:pt>
                <c:pt idx="66">
                  <c:v>500</c:v>
                </c:pt>
                <c:pt idx="67">
                  <c:v>720</c:v>
                </c:pt>
                <c:pt idx="68">
                  <c:v>950</c:v>
                </c:pt>
                <c:pt idx="69">
                  <c:v>820</c:v>
                </c:pt>
                <c:pt idx="70">
                  <c:v>1200</c:v>
                </c:pt>
                <c:pt idx="71">
                  <c:v>800</c:v>
                </c:pt>
                <c:pt idx="72">
                  <c:v>450</c:v>
                </c:pt>
                <c:pt idx="73">
                  <c:v>950</c:v>
                </c:pt>
                <c:pt idx="74">
                  <c:v>1100</c:v>
                </c:pt>
                <c:pt idx="75">
                  <c:v>675</c:v>
                </c:pt>
                <c:pt idx="76">
                  <c:v>500</c:v>
                </c:pt>
                <c:pt idx="77">
                  <c:v>720</c:v>
                </c:pt>
                <c:pt idx="78">
                  <c:v>950</c:v>
                </c:pt>
                <c:pt idx="79">
                  <c:v>820</c:v>
                </c:pt>
                <c:pt idx="80">
                  <c:v>1200</c:v>
                </c:pt>
                <c:pt idx="81">
                  <c:v>800</c:v>
                </c:pt>
                <c:pt idx="82">
                  <c:v>450</c:v>
                </c:pt>
                <c:pt idx="83">
                  <c:v>950</c:v>
                </c:pt>
                <c:pt idx="84">
                  <c:v>1100</c:v>
                </c:pt>
                <c:pt idx="85">
                  <c:v>675</c:v>
                </c:pt>
                <c:pt idx="86">
                  <c:v>500</c:v>
                </c:pt>
                <c:pt idx="87">
                  <c:v>720</c:v>
                </c:pt>
                <c:pt idx="88">
                  <c:v>950</c:v>
                </c:pt>
                <c:pt idx="89">
                  <c:v>820</c:v>
                </c:pt>
                <c:pt idx="90">
                  <c:v>1200</c:v>
                </c:pt>
                <c:pt idx="91">
                  <c:v>800</c:v>
                </c:pt>
                <c:pt idx="92">
                  <c:v>450</c:v>
                </c:pt>
                <c:pt idx="93">
                  <c:v>950</c:v>
                </c:pt>
                <c:pt idx="94">
                  <c:v>1100</c:v>
                </c:pt>
                <c:pt idx="95">
                  <c:v>675</c:v>
                </c:pt>
                <c:pt idx="96">
                  <c:v>500</c:v>
                </c:pt>
                <c:pt idx="97">
                  <c:v>720</c:v>
                </c:pt>
                <c:pt idx="98">
                  <c:v>950</c:v>
                </c:pt>
                <c:pt idx="99">
                  <c:v>820</c:v>
                </c:pt>
                <c:pt idx="100">
                  <c:v>1200</c:v>
                </c:pt>
                <c:pt idx="101">
                  <c:v>800</c:v>
                </c:pt>
                <c:pt idx="102">
                  <c:v>450</c:v>
                </c:pt>
                <c:pt idx="103">
                  <c:v>950</c:v>
                </c:pt>
                <c:pt idx="104">
                  <c:v>1100</c:v>
                </c:pt>
                <c:pt idx="105">
                  <c:v>675</c:v>
                </c:pt>
                <c:pt idx="106">
                  <c:v>500</c:v>
                </c:pt>
                <c:pt idx="107">
                  <c:v>720</c:v>
                </c:pt>
                <c:pt idx="108">
                  <c:v>950</c:v>
                </c:pt>
                <c:pt idx="109">
                  <c:v>820</c:v>
                </c:pt>
                <c:pt idx="110">
                  <c:v>1200</c:v>
                </c:pt>
                <c:pt idx="111">
                  <c:v>800</c:v>
                </c:pt>
                <c:pt idx="112">
                  <c:v>450</c:v>
                </c:pt>
                <c:pt idx="113">
                  <c:v>950</c:v>
                </c:pt>
                <c:pt idx="114">
                  <c:v>1100</c:v>
                </c:pt>
                <c:pt idx="115">
                  <c:v>675</c:v>
                </c:pt>
                <c:pt idx="116">
                  <c:v>500</c:v>
                </c:pt>
                <c:pt idx="117">
                  <c:v>720</c:v>
                </c:pt>
                <c:pt idx="118">
                  <c:v>950</c:v>
                </c:pt>
                <c:pt idx="119">
                  <c:v>820</c:v>
                </c:pt>
                <c:pt idx="120">
                  <c:v>1200</c:v>
                </c:pt>
                <c:pt idx="121">
                  <c:v>800</c:v>
                </c:pt>
                <c:pt idx="122">
                  <c:v>450</c:v>
                </c:pt>
                <c:pt idx="123">
                  <c:v>950</c:v>
                </c:pt>
                <c:pt idx="124">
                  <c:v>1100</c:v>
                </c:pt>
                <c:pt idx="125">
                  <c:v>675</c:v>
                </c:pt>
                <c:pt idx="126">
                  <c:v>500</c:v>
                </c:pt>
                <c:pt idx="127">
                  <c:v>720</c:v>
                </c:pt>
                <c:pt idx="128">
                  <c:v>950</c:v>
                </c:pt>
                <c:pt idx="129">
                  <c:v>820</c:v>
                </c:pt>
                <c:pt idx="130">
                  <c:v>1200</c:v>
                </c:pt>
                <c:pt idx="131">
                  <c:v>800</c:v>
                </c:pt>
                <c:pt idx="132">
                  <c:v>450</c:v>
                </c:pt>
                <c:pt idx="133">
                  <c:v>950</c:v>
                </c:pt>
                <c:pt idx="134">
                  <c:v>1100</c:v>
                </c:pt>
                <c:pt idx="135">
                  <c:v>675</c:v>
                </c:pt>
                <c:pt idx="136">
                  <c:v>500</c:v>
                </c:pt>
                <c:pt idx="137">
                  <c:v>720</c:v>
                </c:pt>
                <c:pt idx="138">
                  <c:v>950</c:v>
                </c:pt>
                <c:pt idx="139">
                  <c:v>820</c:v>
                </c:pt>
                <c:pt idx="140">
                  <c:v>1200</c:v>
                </c:pt>
                <c:pt idx="141">
                  <c:v>800</c:v>
                </c:pt>
                <c:pt idx="142">
                  <c:v>450</c:v>
                </c:pt>
                <c:pt idx="143">
                  <c:v>950</c:v>
                </c:pt>
                <c:pt idx="144">
                  <c:v>1100</c:v>
                </c:pt>
                <c:pt idx="145">
                  <c:v>675</c:v>
                </c:pt>
                <c:pt idx="146">
                  <c:v>500</c:v>
                </c:pt>
                <c:pt idx="147">
                  <c:v>720</c:v>
                </c:pt>
                <c:pt idx="148">
                  <c:v>950</c:v>
                </c:pt>
                <c:pt idx="149">
                  <c:v>820</c:v>
                </c:pt>
                <c:pt idx="150">
                  <c:v>1200</c:v>
                </c:pt>
                <c:pt idx="151">
                  <c:v>800</c:v>
                </c:pt>
                <c:pt idx="152">
                  <c:v>450</c:v>
                </c:pt>
                <c:pt idx="153">
                  <c:v>950</c:v>
                </c:pt>
                <c:pt idx="154">
                  <c:v>1100</c:v>
                </c:pt>
                <c:pt idx="155">
                  <c:v>675</c:v>
                </c:pt>
                <c:pt idx="156">
                  <c:v>500</c:v>
                </c:pt>
                <c:pt idx="157">
                  <c:v>720</c:v>
                </c:pt>
                <c:pt idx="158">
                  <c:v>950</c:v>
                </c:pt>
                <c:pt idx="159">
                  <c:v>820</c:v>
                </c:pt>
                <c:pt idx="160">
                  <c:v>1200</c:v>
                </c:pt>
                <c:pt idx="161">
                  <c:v>800</c:v>
                </c:pt>
                <c:pt idx="162">
                  <c:v>450</c:v>
                </c:pt>
                <c:pt idx="163">
                  <c:v>950</c:v>
                </c:pt>
                <c:pt idx="164">
                  <c:v>1100</c:v>
                </c:pt>
                <c:pt idx="165">
                  <c:v>675</c:v>
                </c:pt>
                <c:pt idx="166">
                  <c:v>500</c:v>
                </c:pt>
                <c:pt idx="167">
                  <c:v>720</c:v>
                </c:pt>
                <c:pt idx="168">
                  <c:v>950</c:v>
                </c:pt>
                <c:pt idx="169">
                  <c:v>820</c:v>
                </c:pt>
                <c:pt idx="170">
                  <c:v>1200</c:v>
                </c:pt>
                <c:pt idx="171">
                  <c:v>800</c:v>
                </c:pt>
                <c:pt idx="172">
                  <c:v>450</c:v>
                </c:pt>
                <c:pt idx="173">
                  <c:v>950</c:v>
                </c:pt>
                <c:pt idx="174">
                  <c:v>1100</c:v>
                </c:pt>
                <c:pt idx="175">
                  <c:v>675</c:v>
                </c:pt>
                <c:pt idx="176">
                  <c:v>500</c:v>
                </c:pt>
                <c:pt idx="177">
                  <c:v>720</c:v>
                </c:pt>
                <c:pt idx="178">
                  <c:v>950</c:v>
                </c:pt>
                <c:pt idx="179">
                  <c:v>820</c:v>
                </c:pt>
                <c:pt idx="180">
                  <c:v>1200</c:v>
                </c:pt>
                <c:pt idx="181">
                  <c:v>800</c:v>
                </c:pt>
                <c:pt idx="182">
                  <c:v>450</c:v>
                </c:pt>
                <c:pt idx="183">
                  <c:v>950</c:v>
                </c:pt>
                <c:pt idx="184">
                  <c:v>1100</c:v>
                </c:pt>
                <c:pt idx="185">
                  <c:v>675</c:v>
                </c:pt>
                <c:pt idx="186">
                  <c:v>500</c:v>
                </c:pt>
                <c:pt idx="187">
                  <c:v>720</c:v>
                </c:pt>
                <c:pt idx="188">
                  <c:v>950</c:v>
                </c:pt>
                <c:pt idx="189">
                  <c:v>820</c:v>
                </c:pt>
                <c:pt idx="190">
                  <c:v>1200</c:v>
                </c:pt>
                <c:pt idx="191">
                  <c:v>800</c:v>
                </c:pt>
                <c:pt idx="192">
                  <c:v>450</c:v>
                </c:pt>
                <c:pt idx="193">
                  <c:v>950</c:v>
                </c:pt>
                <c:pt idx="194">
                  <c:v>1100</c:v>
                </c:pt>
                <c:pt idx="195">
                  <c:v>675</c:v>
                </c:pt>
                <c:pt idx="196">
                  <c:v>500</c:v>
                </c:pt>
                <c:pt idx="197">
                  <c:v>720</c:v>
                </c:pt>
                <c:pt idx="198">
                  <c:v>950</c:v>
                </c:pt>
                <c:pt idx="199">
                  <c:v>820</c:v>
                </c:pt>
              </c:numCache>
            </c:numRef>
          </c:yVal>
          <c:smooth val="0"/>
          <c:extLst>
            <c:ext xmlns:c16="http://schemas.microsoft.com/office/drawing/2014/chart" uri="{C3380CC4-5D6E-409C-BE32-E72D297353CC}">
              <c16:uniqueId val="{00000000-4B57-4B7A-B7E1-3075B4964735}"/>
            </c:ext>
          </c:extLst>
        </c:ser>
        <c:dLbls>
          <c:showLegendKey val="0"/>
          <c:showVal val="0"/>
          <c:showCatName val="0"/>
          <c:showSerName val="0"/>
          <c:showPercent val="0"/>
          <c:showBubbleSize val="0"/>
        </c:dLbls>
        <c:axId val="243606560"/>
        <c:axId val="243606080"/>
      </c:scatterChart>
      <c:valAx>
        <c:axId val="243606560"/>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3606080"/>
        <c:crosses val="autoZero"/>
        <c:crossBetween val="midCat"/>
      </c:valAx>
      <c:valAx>
        <c:axId val="2436060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360656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Combo!$C$3</c:f>
              <c:strCache>
                <c:ptCount val="1"/>
                <c:pt idx="0">
                  <c:v>Sales ($)</c:v>
                </c:pt>
              </c:strCache>
            </c:strRef>
          </c:tx>
          <c:spPr>
            <a:solidFill>
              <a:schemeClr val="accent1"/>
            </a:solidFill>
            <a:ln>
              <a:noFill/>
            </a:ln>
            <a:effectLst/>
          </c:spPr>
          <c:invertIfNegative val="0"/>
          <c:cat>
            <c:strRef>
              <c:f>Combo!$B$4:$B$15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Combo!$C$4:$C$15</c:f>
              <c:numCache>
                <c:formatCode>"$"#,##0.00</c:formatCode>
                <c:ptCount val="12"/>
                <c:pt idx="0">
                  <c:v>10000</c:v>
                </c:pt>
                <c:pt idx="1">
                  <c:v>12000</c:v>
                </c:pt>
                <c:pt idx="2">
                  <c:v>15000</c:v>
                </c:pt>
                <c:pt idx="3">
                  <c:v>14000</c:v>
                </c:pt>
                <c:pt idx="4">
                  <c:v>16000</c:v>
                </c:pt>
                <c:pt idx="5">
                  <c:v>17000</c:v>
                </c:pt>
                <c:pt idx="6">
                  <c:v>19000</c:v>
                </c:pt>
                <c:pt idx="7">
                  <c:v>21000</c:v>
                </c:pt>
                <c:pt idx="8">
                  <c:v>18000</c:v>
                </c:pt>
                <c:pt idx="9">
                  <c:v>20000</c:v>
                </c:pt>
                <c:pt idx="10">
                  <c:v>22000</c:v>
                </c:pt>
                <c:pt idx="11">
                  <c:v>24000</c:v>
                </c:pt>
              </c:numCache>
            </c:numRef>
          </c:val>
          <c:extLst>
            <c:ext xmlns:c16="http://schemas.microsoft.com/office/drawing/2014/chart" uri="{C3380CC4-5D6E-409C-BE32-E72D297353CC}">
              <c16:uniqueId val="{00000000-5359-44B6-9289-6313F947DCD6}"/>
            </c:ext>
          </c:extLst>
        </c:ser>
        <c:ser>
          <c:idx val="2"/>
          <c:order val="2"/>
          <c:tx>
            <c:strRef>
              <c:f>Combo!$E$3</c:f>
              <c:strCache>
                <c:ptCount val="1"/>
                <c:pt idx="0">
                  <c:v>Profit</c:v>
                </c:pt>
              </c:strCache>
            </c:strRef>
          </c:tx>
          <c:spPr>
            <a:solidFill>
              <a:schemeClr val="accent3"/>
            </a:solidFill>
            <a:ln>
              <a:noFill/>
            </a:ln>
            <a:effectLst/>
          </c:spPr>
          <c:invertIfNegative val="0"/>
          <c:cat>
            <c:strRef>
              <c:f>Combo!$B$4:$B$15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Combo!$E$4:$E$15</c:f>
              <c:numCache>
                <c:formatCode>"$"#,##0.00</c:formatCode>
                <c:ptCount val="12"/>
                <c:pt idx="0">
                  <c:v>200000</c:v>
                </c:pt>
                <c:pt idx="1">
                  <c:v>216000</c:v>
                </c:pt>
                <c:pt idx="2">
                  <c:v>375000</c:v>
                </c:pt>
                <c:pt idx="3">
                  <c:v>308000</c:v>
                </c:pt>
                <c:pt idx="4">
                  <c:v>384000</c:v>
                </c:pt>
                <c:pt idx="5">
                  <c:v>391000</c:v>
                </c:pt>
                <c:pt idx="6">
                  <c:v>513000</c:v>
                </c:pt>
                <c:pt idx="7">
                  <c:v>630000</c:v>
                </c:pt>
                <c:pt idx="8">
                  <c:v>468000</c:v>
                </c:pt>
                <c:pt idx="9">
                  <c:v>560000</c:v>
                </c:pt>
                <c:pt idx="10">
                  <c:v>638000</c:v>
                </c:pt>
                <c:pt idx="11">
                  <c:v>768000</c:v>
                </c:pt>
              </c:numCache>
            </c:numRef>
          </c:val>
          <c:extLst>
            <c:ext xmlns:c16="http://schemas.microsoft.com/office/drawing/2014/chart" uri="{C3380CC4-5D6E-409C-BE32-E72D297353CC}">
              <c16:uniqueId val="{00000002-5359-44B6-9289-6313F947DCD6}"/>
            </c:ext>
          </c:extLst>
        </c:ser>
        <c:dLbls>
          <c:showLegendKey val="0"/>
          <c:showVal val="0"/>
          <c:showCatName val="0"/>
          <c:showSerName val="0"/>
          <c:showPercent val="0"/>
          <c:showBubbleSize val="0"/>
        </c:dLbls>
        <c:gapWidth val="219"/>
        <c:axId val="930192224"/>
        <c:axId val="930206624"/>
      </c:barChart>
      <c:lineChart>
        <c:grouping val="standard"/>
        <c:varyColors val="0"/>
        <c:ser>
          <c:idx val="1"/>
          <c:order val="1"/>
          <c:tx>
            <c:strRef>
              <c:f>Combo!$D$3</c:f>
              <c:strCache>
                <c:ptCount val="1"/>
                <c:pt idx="0">
                  <c:v>Profit Margin (%)</c:v>
                </c:pt>
              </c:strCache>
            </c:strRef>
          </c:tx>
          <c:spPr>
            <a:ln w="28575" cap="rnd">
              <a:solidFill>
                <a:schemeClr val="accent2"/>
              </a:solidFill>
              <a:round/>
            </a:ln>
            <a:effectLst/>
          </c:spPr>
          <c:marker>
            <c:symbol val="none"/>
          </c:marker>
          <c:cat>
            <c:strRef>
              <c:f>Combo!$B$4:$B$15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Combo!$D$4:$D$15</c:f>
              <c:numCache>
                <c:formatCode>General</c:formatCode>
                <c:ptCount val="12"/>
                <c:pt idx="0">
                  <c:v>20</c:v>
                </c:pt>
                <c:pt idx="1">
                  <c:v>18</c:v>
                </c:pt>
                <c:pt idx="2">
                  <c:v>25</c:v>
                </c:pt>
                <c:pt idx="3">
                  <c:v>22</c:v>
                </c:pt>
                <c:pt idx="4">
                  <c:v>24</c:v>
                </c:pt>
                <c:pt idx="5">
                  <c:v>23</c:v>
                </c:pt>
                <c:pt idx="6">
                  <c:v>27</c:v>
                </c:pt>
                <c:pt idx="7">
                  <c:v>30</c:v>
                </c:pt>
                <c:pt idx="8">
                  <c:v>26</c:v>
                </c:pt>
                <c:pt idx="9">
                  <c:v>28</c:v>
                </c:pt>
                <c:pt idx="10">
                  <c:v>29</c:v>
                </c:pt>
                <c:pt idx="11">
                  <c:v>32</c:v>
                </c:pt>
              </c:numCache>
            </c:numRef>
          </c:val>
          <c:smooth val="0"/>
          <c:extLst>
            <c:ext xmlns:c16="http://schemas.microsoft.com/office/drawing/2014/chart" uri="{C3380CC4-5D6E-409C-BE32-E72D297353CC}">
              <c16:uniqueId val="{00000001-5359-44B6-9289-6313F947DCD6}"/>
            </c:ext>
          </c:extLst>
        </c:ser>
        <c:dLbls>
          <c:showLegendKey val="0"/>
          <c:showVal val="0"/>
          <c:showCatName val="0"/>
          <c:showSerName val="0"/>
          <c:showPercent val="0"/>
          <c:showBubbleSize val="0"/>
        </c:dLbls>
        <c:marker val="1"/>
        <c:smooth val="0"/>
        <c:axId val="931300416"/>
        <c:axId val="931299936"/>
      </c:lineChart>
      <c:catAx>
        <c:axId val="930192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0206624"/>
        <c:crosses val="autoZero"/>
        <c:auto val="1"/>
        <c:lblAlgn val="ctr"/>
        <c:lblOffset val="100"/>
        <c:noMultiLvlLbl val="0"/>
      </c:catAx>
      <c:valAx>
        <c:axId val="930206624"/>
        <c:scaling>
          <c:orientation val="minMax"/>
          <c:max val="500000"/>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0192224"/>
        <c:crosses val="autoZero"/>
        <c:crossBetween val="between"/>
      </c:valAx>
      <c:valAx>
        <c:axId val="931299936"/>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1300416"/>
        <c:crosses val="max"/>
        <c:crossBetween val="between"/>
      </c:valAx>
      <c:catAx>
        <c:axId val="931300416"/>
        <c:scaling>
          <c:orientation val="minMax"/>
        </c:scaling>
        <c:delete val="1"/>
        <c:axPos val="b"/>
        <c:numFmt formatCode="General" sourceLinked="1"/>
        <c:majorTickMark val="out"/>
        <c:minorTickMark val="none"/>
        <c:tickLblPos val="nextTo"/>
        <c:crossAx val="931299936"/>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8">
  <a:schemeClr val="accent5"/>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441960</xdr:colOff>
      <xdr:row>2</xdr:row>
      <xdr:rowOff>60960</xdr:rowOff>
    </xdr:from>
    <xdr:to>
      <xdr:col>15</xdr:col>
      <xdr:colOff>594360</xdr:colOff>
      <xdr:row>21</xdr:row>
      <xdr:rowOff>76200</xdr:rowOff>
    </xdr:to>
    <xdr:graphicFrame macro="">
      <xdr:nvGraphicFramePr>
        <xdr:cNvPr id="2" name="Chart 1">
          <a:extLst>
            <a:ext uri="{FF2B5EF4-FFF2-40B4-BE49-F238E27FC236}">
              <a16:creationId xmlns:a16="http://schemas.microsoft.com/office/drawing/2014/main" id="{29F57E50-7931-A104-FB3A-6D8060A649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723900</xdr:colOff>
      <xdr:row>7</xdr:row>
      <xdr:rowOff>83820</xdr:rowOff>
    </xdr:from>
    <xdr:to>
      <xdr:col>2</xdr:col>
      <xdr:colOff>518160</xdr:colOff>
      <xdr:row>21</xdr:row>
      <xdr:rowOff>167640</xdr:rowOff>
    </xdr:to>
    <mc:AlternateContent xmlns:mc="http://schemas.openxmlformats.org/markup-compatibility/2006" xmlns:a14="http://schemas.microsoft.com/office/drawing/2010/main">
      <mc:Choice Requires="a14">
        <xdr:graphicFrame macro="">
          <xdr:nvGraphicFramePr>
            <xdr:cNvPr id="2" name="Region">
              <a:extLst>
                <a:ext uri="{FF2B5EF4-FFF2-40B4-BE49-F238E27FC236}">
                  <a16:creationId xmlns:a16="http://schemas.microsoft.com/office/drawing/2014/main" id="{9C07C5CC-88DE-85DF-935C-6497632811D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723900" y="1363980"/>
              <a:ext cx="1828800" cy="26441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175260</xdr:colOff>
      <xdr:row>2</xdr:row>
      <xdr:rowOff>11430</xdr:rowOff>
    </xdr:from>
    <xdr:to>
      <xdr:col>17</xdr:col>
      <xdr:colOff>480060</xdr:colOff>
      <xdr:row>17</xdr:row>
      <xdr:rowOff>11430</xdr:rowOff>
    </xdr:to>
    <xdr:graphicFrame macro="">
      <xdr:nvGraphicFramePr>
        <xdr:cNvPr id="4" name="Chart 3">
          <a:extLst>
            <a:ext uri="{FF2B5EF4-FFF2-40B4-BE49-F238E27FC236}">
              <a16:creationId xmlns:a16="http://schemas.microsoft.com/office/drawing/2014/main" id="{1BE22DFC-609A-186F-CA2E-A665B4C9FB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58420</xdr:colOff>
      <xdr:row>8</xdr:row>
      <xdr:rowOff>104140</xdr:rowOff>
    </xdr:from>
    <xdr:to>
      <xdr:col>9</xdr:col>
      <xdr:colOff>690880</xdr:colOff>
      <xdr:row>23</xdr:row>
      <xdr:rowOff>104140</xdr:rowOff>
    </xdr:to>
    <xdr:graphicFrame macro="">
      <xdr:nvGraphicFramePr>
        <xdr:cNvPr id="2" name="Chart 1" descr="Chart type: Scatter. 'Sale'&#10;&#10;Description automatically generated">
          <a:extLst>
            <a:ext uri="{FF2B5EF4-FFF2-40B4-BE49-F238E27FC236}">
              <a16:creationId xmlns:a16="http://schemas.microsoft.com/office/drawing/2014/main" id="{7E714332-BD75-A722-648D-1A6F43DCF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365760</xdr:colOff>
      <xdr:row>1</xdr:row>
      <xdr:rowOff>160020</xdr:rowOff>
    </xdr:from>
    <xdr:to>
      <xdr:col>15</xdr:col>
      <xdr:colOff>518160</xdr:colOff>
      <xdr:row>22</xdr:row>
      <xdr:rowOff>53340</xdr:rowOff>
    </xdr:to>
    <xdr:graphicFrame macro="">
      <xdr:nvGraphicFramePr>
        <xdr:cNvPr id="2" name="Chart 1">
          <a:extLst>
            <a:ext uri="{FF2B5EF4-FFF2-40B4-BE49-F238E27FC236}">
              <a16:creationId xmlns:a16="http://schemas.microsoft.com/office/drawing/2014/main" id="{9C0E246B-3C01-A6A3-2569-97EFC16F45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564.802951273145" createdVersion="8" refreshedVersion="8" minRefreshableVersion="3" recordCount="70" xr:uid="{92904A43-98CD-40D8-9DA9-DC57DE496E7B}">
  <cacheSource type="worksheet">
    <worksheetSource name="Table3"/>
  </cacheSource>
  <cacheFields count="22">
    <cacheField name="Order ID" numFmtId="0">
      <sharedItems containsSemiMixedTypes="0" containsString="0" containsNumber="1" containsInteger="1" minValue="10001" maxValue="10070"/>
    </cacheField>
    <cacheField name="Order Date" numFmtId="14">
      <sharedItems containsSemiMixedTypes="0" containsNonDate="0" containsDate="1" containsString="0" minDate="2024-12-01T00:00:00" maxDate="2024-12-31T00:00:00"/>
    </cacheField>
    <cacheField name="Customer ID" numFmtId="0">
      <sharedItems containsSemiMixedTypes="0" containsString="0" containsNumber="1" containsInteger="1" minValue="1" maxValue="70"/>
    </cacheField>
    <cacheField name="Customer Name" numFmtId="0">
      <sharedItems/>
    </cacheField>
    <cacheField name="Address" numFmtId="0">
      <sharedItems/>
    </cacheField>
    <cacheField name="City" numFmtId="0">
      <sharedItems count="20">
        <s v="Orlando"/>
        <s v="Phoenix"/>
        <s v="Minneapolis"/>
        <s v="Las Vegas"/>
        <s v="Miami"/>
        <s v="Los Angeles"/>
        <s v="Chicago"/>
        <s v="Philadelphia"/>
        <s v="Dallas"/>
        <s v="Seattle"/>
        <s v="Charlotte"/>
        <s v="San Francisco"/>
        <s v="Nashville"/>
        <s v="Boston"/>
        <s v="Houston"/>
        <s v="New York"/>
        <s v="Memphis"/>
        <s v="Denver"/>
        <s v="Austin"/>
        <s v="Atlanta"/>
      </sharedItems>
    </cacheField>
    <cacheField name="State" numFmtId="0">
      <sharedItems count="15">
        <s v="GA"/>
        <s v="AZ"/>
        <s v="CA"/>
        <s v="CO"/>
        <s v="NY"/>
        <s v="WA"/>
        <s v="MA"/>
        <s v="PA"/>
        <s v="TX"/>
        <s v="MN"/>
        <s v="IL"/>
        <s v="NC"/>
        <s v="NV"/>
        <s v="TN"/>
        <s v="FL"/>
      </sharedItems>
    </cacheField>
    <cacheField name="Country/Region" numFmtId="0">
      <sharedItems/>
    </cacheField>
    <cacheField name="Salesperson" numFmtId="0">
      <sharedItems/>
    </cacheField>
    <cacheField name="Region" numFmtId="0">
      <sharedItems count="8">
        <s v="West"/>
        <s v="Mountain"/>
        <s v="Southwest"/>
        <s v="Northwest"/>
        <s v="North East"/>
        <s v="Midwest"/>
        <s v="South"/>
        <s v="Southeast"/>
      </sharedItems>
    </cacheField>
    <cacheField name="Shipped Date" numFmtId="14">
      <sharedItems containsSemiMixedTypes="0" containsNonDate="0" containsDate="1" containsString="0" minDate="2024-12-04T00:00:00" maxDate="2025-01-07T00:00:00"/>
    </cacheField>
    <cacheField name="Shipper Name" numFmtId="0">
      <sharedItems/>
    </cacheField>
    <cacheField name="Ship Name" numFmtId="0">
      <sharedItems/>
    </cacheField>
    <cacheField name="Ship City" numFmtId="0">
      <sharedItems count="20">
        <s v="Charlotte"/>
        <s v="Dallas"/>
        <s v="Minneapolis"/>
        <s v="Denver"/>
        <s v="Phoenix"/>
        <s v="Austin"/>
        <s v="Houston"/>
        <s v="Boston"/>
        <s v="Seattle"/>
        <s v="Atlanta"/>
        <s v="San Francisco"/>
        <s v="New York"/>
        <s v="Nashville"/>
        <s v="Miami"/>
        <s v="Chicago"/>
        <s v="Memphis"/>
        <s v="Las Vegas"/>
        <s v="Orlando"/>
        <s v="Philadelphia"/>
        <s v="Los Angeles"/>
      </sharedItems>
    </cacheField>
    <cacheField name="Ship State" numFmtId="0">
      <sharedItems count="15">
        <s v="NC"/>
        <s v="CA"/>
        <s v="AZ"/>
        <s v="TN"/>
        <s v="MA"/>
        <s v="FL"/>
        <s v="GA"/>
        <s v="NV"/>
        <s v="MN"/>
        <s v="IL"/>
        <s v="CO"/>
        <s v="TX"/>
        <s v="WA"/>
        <s v="PA"/>
        <s v="NY"/>
      </sharedItems>
    </cacheField>
    <cacheField name="Ship Country/Region" numFmtId="0">
      <sharedItems/>
    </cacheField>
    <cacheField name="Product Name" numFmtId="0">
      <sharedItems count="17">
        <s v="Flash Drive"/>
        <s v="Laptop Bag"/>
        <s v="Smart TV"/>
        <s v="Bluetooth Headphones"/>
        <s v="Webcam"/>
        <s v="Printer"/>
        <s v="External Hard Drive"/>
        <s v="Smartphone"/>
        <s v="Office Chair"/>
        <s v="Monitor"/>
        <s v="USB Hub"/>
        <s v="Router"/>
        <s v="Wireless Mouse"/>
        <s v="Smartwatch"/>
        <s v="Gaming Console"/>
        <s v="Laptop"/>
        <s v="Tablet"/>
      </sharedItems>
    </cacheField>
    <cacheField name="Category" numFmtId="0">
      <sharedItems count="5">
        <s v="Accessories"/>
        <s v="Electronics"/>
        <s v="Furniture"/>
        <s v="Computers"/>
        <s v="Wearables"/>
      </sharedItems>
    </cacheField>
    <cacheField name="Unit Price" numFmtId="8">
      <sharedItems containsSemiMixedTypes="0" containsString="0" containsNumber="1" containsInteger="1" minValue="12" maxValue="1200"/>
    </cacheField>
    <cacheField name="Quantity" numFmtId="0">
      <sharedItems containsSemiMixedTypes="0" containsString="0" containsNumber="1" containsInteger="1" minValue="1" maxValue="10"/>
    </cacheField>
    <cacheField name="Revenue" numFmtId="8">
      <sharedItems containsSemiMixedTypes="0" containsString="0" containsNumber="1" containsInteger="1" minValue="25" maxValue="12000"/>
    </cacheField>
    <cacheField name="Shipping Fee" numFmtId="8">
      <sharedItems containsSemiMixedTypes="0" containsString="0" containsNumber="1" minValue="3.06" maxValue="19.84"/>
    </cacheField>
  </cacheFields>
  <extLst>
    <ext xmlns:x14="http://schemas.microsoft.com/office/spreadsheetml/2009/9/main" uri="{725AE2AE-9491-48be-B2B4-4EB974FC3084}">
      <x14:pivotCacheDefinition pivotCacheId="57219613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672.528629629633" backgroundQuery="1" createdVersion="8" refreshedVersion="8" minRefreshableVersion="3" recordCount="0" supportSubquery="1" supportAdvancedDrill="1" xr:uid="{38913129-E2E1-46EF-B8ED-D84731B92E1C}">
  <cacheSource type="external" connectionId="1"/>
  <cacheFields count="0"/>
  <cacheHierarchies count="25">
    <cacheHierarchy uniqueName="[Table10].[Date]" caption="Date" attribute="1" defaultMemberUniqueName="[Table10].[Date].[All]" allUniqueName="[Table10].[Date].[All]" dimensionUniqueName="[Table10]" displayFolder="" count="0" memberValueDatatype="130" unbalanced="0"/>
    <cacheHierarchy uniqueName="[Table10].[SalesRep]" caption="SalesRep" attribute="1" defaultMemberUniqueName="[Table10].[SalesRep].[All]" allUniqueName="[Table10].[SalesRep].[All]" dimensionUniqueName="[Table10]" displayFolder="" count="0" memberValueDatatype="130" unbalanced="0"/>
    <cacheHierarchy uniqueName="[Table10].[Region]" caption="Region" attribute="1" defaultMemberUniqueName="[Table10].[Region].[All]" allUniqueName="[Table10].[Region].[All]" dimensionUniqueName="[Table10]" displayFolder="" count="0" memberValueDatatype="130" unbalanced="0"/>
    <cacheHierarchy uniqueName="[Table10].[Product]" caption="Product" attribute="1" defaultMemberUniqueName="[Table10].[Product].[All]" allUniqueName="[Table10].[Product].[All]" dimensionUniqueName="[Table10]" displayFolder="" count="0" memberValueDatatype="130" unbalanced="0"/>
    <cacheHierarchy uniqueName="[Table10].[Price]" caption="Price" attribute="1" defaultMemberUniqueName="[Table10].[Price].[All]" allUniqueName="[Table10].[Price].[All]" dimensionUniqueName="[Table10]" displayFolder="" count="0" memberValueDatatype="20" unbalanced="0"/>
    <cacheHierarchy uniqueName="[Table10].[Units]" caption="Units" attribute="1" defaultMemberUniqueName="[Table10].[Units].[All]" allUniqueName="[Table10].[Units].[All]" dimensionUniqueName="[Table10]" displayFolder="" count="0" memberValueDatatype="20" unbalanced="0"/>
    <cacheHierarchy uniqueName="[Table10].[Sale]" caption="Sale" attribute="1" defaultMemberUniqueName="[Table10].[Sale].[All]" allUniqueName="[Table10].[Sale].[All]" dimensionUniqueName="[Table10]" displayFolder="" count="0" memberValueDatatype="20" unbalanced="0"/>
    <cacheHierarchy uniqueName="[TableOrders].[Date]" caption="Date" attribute="1" defaultMemberUniqueName="[TableOrders].[Date].[All]" allUniqueName="[TableOrders].[Date].[All]" dimensionUniqueName="[TableOrders]" displayFolder="" count="0" memberValueDatatype="130" unbalanced="0"/>
    <cacheHierarchy uniqueName="[TableOrders].[SalesRep_1]" caption="SalesRep_1" attribute="1" defaultMemberUniqueName="[TableOrders].[SalesRep_1].[All]" allUniqueName="[TableOrders].[SalesRep_1].[All]" dimensionUniqueName="[TableOrders]" displayFolder="" count="0" memberValueDatatype="130" unbalanced="0"/>
    <cacheHierarchy uniqueName="[TableOrders].[Product]" caption="Product" attribute="1" defaultMemberUniqueName="[TableOrders].[Product].[All]" allUniqueName="[TableOrders].[Product].[All]" dimensionUniqueName="[TableOrders]" displayFolder="" count="0" memberValueDatatype="130" unbalanced="0"/>
    <cacheHierarchy uniqueName="[TableOrders].[Discount]" caption="Discount" attribute="1" defaultMemberUniqueName="[TableOrders].[Discount].[All]" allUniqueName="[TableOrders].[Discount].[All]" dimensionUniqueName="[TableOrders]" displayFolder="" count="0" memberValueDatatype="5" unbalanced="0"/>
    <cacheHierarchy uniqueName="[TableOrders].[Units]" caption="Units" attribute="1" defaultMemberUniqueName="[TableOrders].[Units].[All]" allUniqueName="[TableOrders].[Units].[All]" dimensionUniqueName="[TableOrders]" displayFolder="" count="0" memberValueDatatype="20" unbalanced="0"/>
    <cacheHierarchy uniqueName="[TableOrders].[pirce]" caption="pirce" attribute="1" defaultMemberUniqueName="[TableOrders].[pirce].[All]" allUniqueName="[TableOrders].[pirce].[All]" dimensionUniqueName="[TableOrders]" displayFolder="" count="0" memberValueDatatype="5" unbalanced="0"/>
    <cacheHierarchy uniqueName="[TableOrders].[prodicts name]" caption="prodicts name" attribute="1" defaultMemberUniqueName="[TableOrders].[prodicts name].[All]" allUniqueName="[TableOrders].[prodicts name].[All]" dimensionUniqueName="[TableOrders]" displayFolder="" count="0" memberValueDatatype="130" unbalanced="0"/>
    <cacheHierarchy uniqueName="[TableOrders].[Calculated Column 1]" caption="Calculated Column 1" attribute="1" defaultMemberUniqueName="[TableOrders].[Calculated Column 1].[All]" allUniqueName="[TableOrders].[Calculated Column 1].[All]" dimensionUniqueName="[TableOrders]" displayFolder="" count="0" memberValueDatatype="5" unbalanced="0"/>
    <cacheHierarchy uniqueName="[TableOrders].[Calculated Column 2]" caption="Calculated Column 2" attribute="1" defaultMemberUniqueName="[TableOrders].[Calculated Column 2].[All]" allUniqueName="[TableOrders].[Calculated Column 2].[All]" dimensionUniqueName="[TableOrders]" displayFolder="" count="0" memberValueDatatype="5" unbalanced="0"/>
    <cacheHierarchy uniqueName="[TableProducts].[Product]" caption="Product" attribute="1" defaultMemberUniqueName="[TableProducts].[Product].[All]" allUniqueName="[TableProducts].[Product].[All]" dimensionUniqueName="[TableProducts]" displayFolder="" count="0" memberValueDatatype="130" unbalanced="0"/>
    <cacheHierarchy uniqueName="[TableProducts].[Price]" caption="Price" attribute="1" defaultMemberUniqueName="[TableProducts].[Price].[All]" allUniqueName="[TableProducts].[Price].[All]" dimensionUniqueName="[TableProducts]" displayFolder="" count="0" memberValueDatatype="5" unbalanced="0"/>
    <cacheHierarchy uniqueName="[TableSalesPerson].[SalesRep]" caption="SalesRep" attribute="1" defaultMemberUniqueName="[TableSalesPerson].[SalesRep].[All]" allUniqueName="[TableSalesPerson].[SalesRep].[All]" dimensionUniqueName="[TableSalesPerson]" displayFolder="" count="0" memberValueDatatype="130" unbalanced="0"/>
    <cacheHierarchy uniqueName="[TableSalesPerson].[Region]" caption="Region" attribute="1" defaultMemberUniqueName="[TableSalesPerson].[Region].[All]" allUniqueName="[TableSalesPerson].[Region].[All]" dimensionUniqueName="[TableSalesPerson]" displayFolder="" count="0" memberValueDatatype="130" unbalanced="0"/>
    <cacheHierarchy uniqueName="[Measures].[__XL_Count TableOrders]" caption="__XL_Count TableOrders" measure="1" displayFolder="" measureGroup="TableOrders" count="0" hidden="1"/>
    <cacheHierarchy uniqueName="[Measures].[__XL_Count TableSalesPerson]" caption="__XL_Count TableSalesPerson" measure="1" displayFolder="" measureGroup="TableSalesPerson" count="0" hidden="1"/>
    <cacheHierarchy uniqueName="[Measures].[__XL_Count TableProducts]" caption="__XL_Count TableProducts" measure="1" displayFolder="" measureGroup="TableProducts" count="0" hidden="1"/>
    <cacheHierarchy uniqueName="[Measures].[__XL_Count Table10]" caption="__XL_Count Table10" measure="1" displayFolder="" measureGroup="Table10" count="0" hidden="1"/>
    <cacheHierarchy uniqueName="[Measures].[__No measures defined]" caption="__No measures defined" measure="1" displayFolder="" count="0" hidden="1"/>
  </cacheHierarchies>
  <kpis count="0"/>
  <dimensions count="5">
    <dimension measure="1" name="Measures" uniqueName="[Measures]" caption="Measures"/>
    <dimension name="Table10" uniqueName="[Table10]" caption="Table10"/>
    <dimension name="TableOrders" uniqueName="[TableOrders]" caption="TableOrders"/>
    <dimension name="TableProducts" uniqueName="[TableProducts]" caption="TableProducts"/>
    <dimension name="TableSalesPerson" uniqueName="[TableSalesPerson]" caption="TableSalesPerson"/>
  </dimensions>
  <measureGroups count="4">
    <measureGroup name="Table10" caption="Table10"/>
    <measureGroup name="TableOrders" caption="TableOrders"/>
    <measureGroup name="TableProducts" caption="TableProducts"/>
    <measureGroup name="TableSalesPerson" caption="TableSalesPerson"/>
  </measureGroups>
  <maps count="5">
    <map measureGroup="0" dimension="1"/>
    <map measureGroup="1" dimension="2"/>
    <map measureGroup="1" dimension="3"/>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
  <r>
    <n v="10001"/>
    <d v="2024-12-25T00:00:00"/>
    <n v="1"/>
    <s v="Emma Hernandez"/>
    <s v="852 Redwood Cir"/>
    <x v="0"/>
    <x v="0"/>
    <s v="USA"/>
    <s v="Liam Parker"/>
    <x v="0"/>
    <d v="2024-12-30T00:00:00"/>
    <s v="FedEx"/>
    <s v="SS Voyager"/>
    <x v="0"/>
    <x v="0"/>
    <s v="USA"/>
    <x v="0"/>
    <x v="0"/>
    <n v="12"/>
    <n v="3"/>
    <n v="36"/>
    <n v="4.3099999999999996"/>
  </r>
  <r>
    <n v="10002"/>
    <d v="2024-12-09T00:00:00"/>
    <n v="2"/>
    <s v="Alexander Brooks"/>
    <s v="321 Elm St"/>
    <x v="1"/>
    <x v="1"/>
    <s v="USA"/>
    <s v="Ethan Young"/>
    <x v="1"/>
    <d v="2024-12-16T00:00:00"/>
    <s v="UPS"/>
    <s v="SS Explorer"/>
    <x v="1"/>
    <x v="1"/>
    <s v="USA"/>
    <x v="1"/>
    <x v="0"/>
    <n v="45"/>
    <n v="7"/>
    <n v="315"/>
    <n v="8.6999999999999993"/>
  </r>
  <r>
    <n v="10003"/>
    <d v="2024-12-15T00:00:00"/>
    <n v="3"/>
    <s v="Lily Foster"/>
    <s v="852 Elm Ln"/>
    <x v="2"/>
    <x v="2"/>
    <s v="USA"/>
    <s v="Andrew Thompson"/>
    <x v="2"/>
    <d v="2024-12-21T00:00:00"/>
    <s v="DHL"/>
    <s v="SS Voyager"/>
    <x v="2"/>
    <x v="2"/>
    <s v="USA"/>
    <x v="2"/>
    <x v="1"/>
    <n v="1200"/>
    <n v="4"/>
    <n v="4800"/>
    <n v="3.63"/>
  </r>
  <r>
    <n v="10004"/>
    <d v="2024-12-07T00:00:00"/>
    <n v="4"/>
    <s v="Harper Walker"/>
    <s v="753 Birch Blvd"/>
    <x v="3"/>
    <x v="3"/>
    <s v="USA"/>
    <s v="Nathaniel Edwards"/>
    <x v="1"/>
    <d v="2024-12-08T00:00:00"/>
    <s v="DHL"/>
    <s v="SS Voyager"/>
    <x v="0"/>
    <x v="3"/>
    <s v="USA"/>
    <x v="3"/>
    <x v="1"/>
    <n v="80"/>
    <n v="7"/>
    <n v="560"/>
    <n v="10.07"/>
  </r>
  <r>
    <n v="10005"/>
    <d v="2024-12-20T00:00:00"/>
    <n v="5"/>
    <s v="Samuel Parker"/>
    <s v="123 Oakwood Cir"/>
    <x v="4"/>
    <x v="4"/>
    <s v="USA"/>
    <s v="Mark Davis"/>
    <x v="3"/>
    <d v="2024-12-21T00:00:00"/>
    <s v="UPS"/>
    <s v="SS Explorer"/>
    <x v="3"/>
    <x v="4"/>
    <s v="USA"/>
    <x v="4"/>
    <x v="1"/>
    <n v="50"/>
    <n v="5"/>
    <n v="250"/>
    <n v="16.37"/>
  </r>
  <r>
    <n v="10006"/>
    <d v="2024-12-06T00:00:00"/>
    <n v="6"/>
    <s v="Chloe Foster"/>
    <s v="321 Poplar Rd"/>
    <x v="5"/>
    <x v="5"/>
    <s v="USA"/>
    <s v="David Wilson"/>
    <x v="4"/>
    <d v="2024-12-10T00:00:00"/>
    <s v="UPS"/>
    <s v="SS Navigator"/>
    <x v="4"/>
    <x v="1"/>
    <s v="USA"/>
    <x v="5"/>
    <x v="1"/>
    <n v="120"/>
    <n v="2"/>
    <n v="240"/>
    <n v="14.87"/>
  </r>
  <r>
    <n v="10007"/>
    <d v="2024-12-10T00:00:00"/>
    <n v="7"/>
    <s v="Oliver Morris"/>
    <s v="159 Hickory Cir"/>
    <x v="6"/>
    <x v="6"/>
    <s v="USA"/>
    <s v="Lucas Walker"/>
    <x v="3"/>
    <d v="2024-12-17T00:00:00"/>
    <s v="UPS"/>
    <s v="SS Navigator"/>
    <x v="3"/>
    <x v="3"/>
    <s v="USA"/>
    <x v="6"/>
    <x v="0"/>
    <n v="100"/>
    <n v="9"/>
    <n v="900"/>
    <n v="4.08"/>
  </r>
  <r>
    <n v="10008"/>
    <d v="2024-12-05T00:00:00"/>
    <n v="8"/>
    <s v="Lucas Simmons"/>
    <s v="654 Spruce St"/>
    <x v="7"/>
    <x v="7"/>
    <s v="USA"/>
    <s v="Michael White"/>
    <x v="2"/>
    <d v="2024-12-09T00:00:00"/>
    <s v="DHL"/>
    <s v="SS Explorer"/>
    <x v="5"/>
    <x v="3"/>
    <s v="USA"/>
    <x v="7"/>
    <x v="1"/>
    <n v="700"/>
    <n v="7"/>
    <n v="4900"/>
    <n v="14.84"/>
  </r>
  <r>
    <n v="10009"/>
    <d v="2024-12-09T00:00:00"/>
    <n v="9"/>
    <s v="Lily Foster"/>
    <s v="321 Poplar Rd"/>
    <x v="8"/>
    <x v="0"/>
    <s v="USA"/>
    <s v="Sophia Green"/>
    <x v="4"/>
    <d v="2024-12-10T00:00:00"/>
    <s v="DHL"/>
    <s v="SS Navigator"/>
    <x v="4"/>
    <x v="5"/>
    <s v="USA"/>
    <x v="3"/>
    <x v="1"/>
    <n v="80"/>
    <n v="6"/>
    <n v="480"/>
    <n v="17.329999999999998"/>
  </r>
  <r>
    <n v="10010"/>
    <d v="2024-12-14T00:00:00"/>
    <n v="10"/>
    <s v="John Smith"/>
    <s v="123 Cypress Ave"/>
    <x v="9"/>
    <x v="8"/>
    <s v="USA"/>
    <s v="Olivia Lewis"/>
    <x v="5"/>
    <d v="2024-12-18T00:00:00"/>
    <s v="FedEx"/>
    <s v="SS Explorer"/>
    <x v="6"/>
    <x v="6"/>
    <s v="USA"/>
    <x v="8"/>
    <x v="2"/>
    <n v="150"/>
    <n v="8"/>
    <n v="1200"/>
    <n v="16.87"/>
  </r>
  <r>
    <n v="10011"/>
    <d v="2024-12-05T00:00:00"/>
    <n v="11"/>
    <s v="Daniel Brown"/>
    <s v="753 Redwood Rd"/>
    <x v="1"/>
    <x v="9"/>
    <s v="USA"/>
    <s v="Sophia Green"/>
    <x v="5"/>
    <d v="2024-12-07T00:00:00"/>
    <s v="UPS"/>
    <s v="SS Explorer"/>
    <x v="4"/>
    <x v="7"/>
    <s v="USA"/>
    <x v="0"/>
    <x v="0"/>
    <n v="12"/>
    <n v="5"/>
    <n v="60"/>
    <n v="12.73"/>
  </r>
  <r>
    <n v="10012"/>
    <d v="2024-12-20T00:00:00"/>
    <n v="12"/>
    <s v="Logan Scott"/>
    <s v="852 Cedar Ln"/>
    <x v="0"/>
    <x v="2"/>
    <s v="USA"/>
    <s v="Jennifer Harris"/>
    <x v="0"/>
    <d v="2024-12-27T00:00:00"/>
    <s v="FedEx"/>
    <s v="SS Voyager"/>
    <x v="7"/>
    <x v="2"/>
    <s v="USA"/>
    <x v="9"/>
    <x v="3"/>
    <n v="150"/>
    <n v="4"/>
    <n v="600"/>
    <n v="14.02"/>
  </r>
  <r>
    <n v="10013"/>
    <d v="2024-12-28T00:00:00"/>
    <n v="13"/>
    <s v="Nathan Collins"/>
    <s v="852 Pine Blvd"/>
    <x v="10"/>
    <x v="2"/>
    <s v="USA"/>
    <s v="Sophia Green"/>
    <x v="6"/>
    <d v="2025-01-03T00:00:00"/>
    <s v="UPS"/>
    <s v="SS Voyager"/>
    <x v="8"/>
    <x v="2"/>
    <s v="USA"/>
    <x v="8"/>
    <x v="2"/>
    <n v="150"/>
    <n v="3"/>
    <n v="450"/>
    <n v="18.39"/>
  </r>
  <r>
    <n v="10014"/>
    <d v="2024-12-12T00:00:00"/>
    <n v="14"/>
    <s v="Isaac Lewis"/>
    <s v="852 Cedar Ln"/>
    <x v="11"/>
    <x v="7"/>
    <s v="USA"/>
    <s v="Andrew Thompson"/>
    <x v="2"/>
    <d v="2024-12-14T00:00:00"/>
    <s v="FedEx"/>
    <s v="SS Navigator"/>
    <x v="9"/>
    <x v="8"/>
    <s v="USA"/>
    <x v="10"/>
    <x v="0"/>
    <n v="25"/>
    <n v="8"/>
    <n v="200"/>
    <n v="13.46"/>
  </r>
  <r>
    <n v="10015"/>
    <d v="2024-12-20T00:00:00"/>
    <n v="15"/>
    <s v="Olivia Jenkins"/>
    <s v="852 Pine Blvd"/>
    <x v="9"/>
    <x v="5"/>
    <s v="USA"/>
    <s v="Nathaniel Edwards"/>
    <x v="7"/>
    <d v="2024-12-22T00:00:00"/>
    <s v="DHL"/>
    <s v="SS Voyager"/>
    <x v="8"/>
    <x v="9"/>
    <s v="USA"/>
    <x v="6"/>
    <x v="0"/>
    <n v="100"/>
    <n v="9"/>
    <n v="900"/>
    <n v="14.52"/>
  </r>
  <r>
    <n v="10016"/>
    <d v="2024-12-21T00:00:00"/>
    <n v="16"/>
    <s v="Samantha Turner"/>
    <s v="987 Spruce Rd"/>
    <x v="12"/>
    <x v="4"/>
    <s v="USA"/>
    <s v="Sophia Green"/>
    <x v="7"/>
    <d v="2024-12-23T00:00:00"/>
    <s v="UPS"/>
    <s v="SS Voyager"/>
    <x v="2"/>
    <x v="3"/>
    <s v="USA"/>
    <x v="2"/>
    <x v="1"/>
    <n v="1200"/>
    <n v="7"/>
    <n v="8400"/>
    <n v="17.47"/>
  </r>
  <r>
    <n v="10017"/>
    <d v="2024-12-09T00:00:00"/>
    <n v="17"/>
    <s v="Mason Wright"/>
    <s v="123 Fir St"/>
    <x v="11"/>
    <x v="9"/>
    <s v="USA"/>
    <s v="Jennifer Harris"/>
    <x v="7"/>
    <d v="2024-12-12T00:00:00"/>
    <s v="FedEx"/>
    <s v="SS Navigator"/>
    <x v="10"/>
    <x v="10"/>
    <s v="USA"/>
    <x v="11"/>
    <x v="1"/>
    <n v="60"/>
    <n v="5"/>
    <n v="300"/>
    <n v="4.54"/>
  </r>
  <r>
    <n v="10018"/>
    <d v="2024-12-30T00:00:00"/>
    <n v="18"/>
    <s v="Olivia Martin"/>
    <s v="987 Redwood Dr"/>
    <x v="12"/>
    <x v="7"/>
    <s v="USA"/>
    <s v="Jessica Lee"/>
    <x v="5"/>
    <d v="2025-01-03T00:00:00"/>
    <s v="DHL"/>
    <s v="SS Navigator"/>
    <x v="2"/>
    <x v="11"/>
    <s v="USA"/>
    <x v="12"/>
    <x v="1"/>
    <n v="25"/>
    <n v="1"/>
    <n v="25"/>
    <n v="7.46"/>
  </r>
  <r>
    <n v="10019"/>
    <d v="2024-12-19T00:00:00"/>
    <n v="19"/>
    <s v="Jack Davis"/>
    <s v="987 Redwood Dr"/>
    <x v="13"/>
    <x v="0"/>
    <s v="USA"/>
    <s v="Mia Robinson"/>
    <x v="1"/>
    <d v="2024-12-23T00:00:00"/>
    <s v="UPS"/>
    <s v="SS Voyager"/>
    <x v="11"/>
    <x v="12"/>
    <s v="USA"/>
    <x v="10"/>
    <x v="0"/>
    <n v="25"/>
    <n v="6"/>
    <n v="150"/>
    <n v="9.7100000000000009"/>
  </r>
  <r>
    <n v="10020"/>
    <d v="2024-12-23T00:00:00"/>
    <n v="20"/>
    <s v="Olivia Lee"/>
    <s v="123 Maple Dr"/>
    <x v="11"/>
    <x v="8"/>
    <s v="USA"/>
    <s v="Sarah Clark"/>
    <x v="5"/>
    <d v="2024-12-25T00:00:00"/>
    <s v="UPS"/>
    <s v="SS Explorer"/>
    <x v="12"/>
    <x v="10"/>
    <s v="USA"/>
    <x v="9"/>
    <x v="3"/>
    <n v="150"/>
    <n v="5"/>
    <n v="750"/>
    <n v="4.8600000000000003"/>
  </r>
  <r>
    <n v="10021"/>
    <d v="2024-12-07T00:00:00"/>
    <n v="21"/>
    <s v="James Williams"/>
    <s v="321 Poplar Rd"/>
    <x v="9"/>
    <x v="3"/>
    <s v="USA"/>
    <s v="Lucas Walker"/>
    <x v="4"/>
    <d v="2024-12-11T00:00:00"/>
    <s v="DHL"/>
    <s v="SS Voyager"/>
    <x v="8"/>
    <x v="1"/>
    <s v="USA"/>
    <x v="3"/>
    <x v="1"/>
    <n v="80"/>
    <n v="1"/>
    <n v="80"/>
    <n v="7.35"/>
  </r>
  <r>
    <n v="10022"/>
    <d v="2024-12-22T00:00:00"/>
    <n v="22"/>
    <s v="Mia Martinez"/>
    <s v="987 Spruce Ln"/>
    <x v="1"/>
    <x v="10"/>
    <s v="USA"/>
    <s v="David Wilson"/>
    <x v="5"/>
    <d v="2024-12-25T00:00:00"/>
    <s v="DHL"/>
    <s v="SS Navigator"/>
    <x v="13"/>
    <x v="3"/>
    <s v="USA"/>
    <x v="4"/>
    <x v="1"/>
    <n v="50"/>
    <n v="10"/>
    <n v="500"/>
    <n v="5.97"/>
  </r>
  <r>
    <n v="10023"/>
    <d v="2024-12-03T00:00:00"/>
    <n v="23"/>
    <s v="Abigail Kelly"/>
    <s v="789 Oakwood Ln"/>
    <x v="14"/>
    <x v="6"/>
    <s v="USA"/>
    <s v="Sarah Clark"/>
    <x v="6"/>
    <d v="2024-12-07T00:00:00"/>
    <s v="FedEx"/>
    <s v="SS Navigator"/>
    <x v="14"/>
    <x v="9"/>
    <s v="USA"/>
    <x v="11"/>
    <x v="1"/>
    <n v="60"/>
    <n v="10"/>
    <n v="600"/>
    <n v="6.31"/>
  </r>
  <r>
    <n v="10024"/>
    <d v="2024-12-22T00:00:00"/>
    <n v="24"/>
    <s v="Megan Green"/>
    <s v="987 Ash St"/>
    <x v="7"/>
    <x v="11"/>
    <s v="USA"/>
    <s v="Isabella Adams"/>
    <x v="0"/>
    <d v="2024-12-28T00:00:00"/>
    <s v="UPS"/>
    <s v="SS Explorer"/>
    <x v="15"/>
    <x v="0"/>
    <s v="USA"/>
    <x v="13"/>
    <x v="4"/>
    <n v="200"/>
    <n v="6"/>
    <n v="1200"/>
    <n v="19.84"/>
  </r>
  <r>
    <n v="10025"/>
    <d v="2024-12-07T00:00:00"/>
    <n v="25"/>
    <s v="Michael White"/>
    <s v="987 Ash St"/>
    <x v="11"/>
    <x v="4"/>
    <s v="USA"/>
    <s v="Liam Parker"/>
    <x v="3"/>
    <d v="2024-12-08T00:00:00"/>
    <s v="DHL"/>
    <s v="SS Navigator"/>
    <x v="16"/>
    <x v="1"/>
    <s v="USA"/>
    <x v="12"/>
    <x v="1"/>
    <n v="25"/>
    <n v="6"/>
    <n v="150"/>
    <n v="13.93"/>
  </r>
  <r>
    <n v="10026"/>
    <d v="2024-12-15T00:00:00"/>
    <n v="26"/>
    <s v="Henry Martinez"/>
    <s v="123 Maple St"/>
    <x v="7"/>
    <x v="4"/>
    <s v="USA"/>
    <s v="David Wilson"/>
    <x v="6"/>
    <d v="2024-12-20T00:00:00"/>
    <s v="FedEx"/>
    <s v="SS Voyager"/>
    <x v="17"/>
    <x v="13"/>
    <s v="USA"/>
    <x v="11"/>
    <x v="1"/>
    <n v="60"/>
    <n v="5"/>
    <n v="300"/>
    <n v="13.03"/>
  </r>
  <r>
    <n v="10027"/>
    <d v="2024-12-04T00:00:00"/>
    <n v="27"/>
    <s v="Amelia Harris"/>
    <s v="159 Fir Blvd"/>
    <x v="11"/>
    <x v="7"/>
    <s v="USA"/>
    <s v="Lucas Walker"/>
    <x v="4"/>
    <d v="2024-12-05T00:00:00"/>
    <s v="FedEx"/>
    <s v="SS Explorer"/>
    <x v="4"/>
    <x v="2"/>
    <s v="USA"/>
    <x v="2"/>
    <x v="1"/>
    <n v="1200"/>
    <n v="10"/>
    <n v="12000"/>
    <n v="10.89"/>
  </r>
  <r>
    <n v="10028"/>
    <d v="2024-12-25T00:00:00"/>
    <n v="28"/>
    <s v="Madison Cox"/>
    <s v="987 Spruce Ln"/>
    <x v="15"/>
    <x v="9"/>
    <s v="USA"/>
    <s v="Sophia Green"/>
    <x v="7"/>
    <d v="2024-12-29T00:00:00"/>
    <s v="DHL"/>
    <s v="SS Voyager"/>
    <x v="4"/>
    <x v="12"/>
    <s v="USA"/>
    <x v="10"/>
    <x v="0"/>
    <n v="25"/>
    <n v="1"/>
    <n v="25"/>
    <n v="18.27"/>
  </r>
  <r>
    <n v="10029"/>
    <d v="2024-12-12T00:00:00"/>
    <n v="29"/>
    <s v="Harper Walker"/>
    <s v="321 Cedar Ave"/>
    <x v="14"/>
    <x v="1"/>
    <s v="USA"/>
    <s v="Lucas Walker"/>
    <x v="0"/>
    <d v="2024-12-16T00:00:00"/>
    <s v="FedEx"/>
    <s v="SS Navigator"/>
    <x v="18"/>
    <x v="3"/>
    <s v="USA"/>
    <x v="14"/>
    <x v="1"/>
    <n v="500"/>
    <n v="2"/>
    <n v="1000"/>
    <n v="19.25"/>
  </r>
  <r>
    <n v="10030"/>
    <d v="2024-12-17T00:00:00"/>
    <n v="30"/>
    <s v="Ethan Young"/>
    <s v="321 Elm St"/>
    <x v="9"/>
    <x v="8"/>
    <s v="USA"/>
    <s v="Andrew Thompson"/>
    <x v="4"/>
    <d v="2024-12-19T00:00:00"/>
    <s v="UPS"/>
    <s v="SS Navigator"/>
    <x v="14"/>
    <x v="7"/>
    <s v="USA"/>
    <x v="1"/>
    <x v="0"/>
    <n v="45"/>
    <n v="9"/>
    <n v="405"/>
    <n v="18.21"/>
  </r>
  <r>
    <n v="10031"/>
    <d v="2024-12-08T00:00:00"/>
    <n v="31"/>
    <s v="Nathan Collins"/>
    <s v="159 Willow Dr"/>
    <x v="7"/>
    <x v="9"/>
    <s v="USA"/>
    <s v="Mia Robinson"/>
    <x v="6"/>
    <d v="2024-12-09T00:00:00"/>
    <s v="DHL"/>
    <s v="SS Voyager"/>
    <x v="10"/>
    <x v="6"/>
    <s v="USA"/>
    <x v="13"/>
    <x v="4"/>
    <n v="200"/>
    <n v="5"/>
    <n v="1000"/>
    <n v="10.84"/>
  </r>
  <r>
    <n v="10032"/>
    <d v="2024-12-16T00:00:00"/>
    <n v="32"/>
    <s v="Jack Davis"/>
    <s v="654 Maple Ln"/>
    <x v="13"/>
    <x v="9"/>
    <s v="USA"/>
    <s v="Liam Parker"/>
    <x v="6"/>
    <d v="2024-12-18T00:00:00"/>
    <s v="FedEx"/>
    <s v="SS Navigator"/>
    <x v="13"/>
    <x v="8"/>
    <s v="USA"/>
    <x v="3"/>
    <x v="1"/>
    <n v="80"/>
    <n v="9"/>
    <n v="720"/>
    <n v="10.39"/>
  </r>
  <r>
    <n v="10033"/>
    <d v="2024-12-19T00:00:00"/>
    <n v="33"/>
    <s v="Nathaniel Edwards"/>
    <s v="123 Willow St"/>
    <x v="9"/>
    <x v="7"/>
    <s v="USA"/>
    <s v="Jennifer Harris"/>
    <x v="5"/>
    <d v="2024-12-20T00:00:00"/>
    <s v="FedEx"/>
    <s v="SS Explorer"/>
    <x v="1"/>
    <x v="6"/>
    <s v="USA"/>
    <x v="0"/>
    <x v="0"/>
    <n v="12"/>
    <n v="6"/>
    <n v="72"/>
    <n v="13.13"/>
  </r>
  <r>
    <n v="10034"/>
    <d v="2024-12-11T00:00:00"/>
    <n v="34"/>
    <s v="Noah Thomas"/>
    <s v="456 Walnut St"/>
    <x v="16"/>
    <x v="11"/>
    <s v="USA"/>
    <s v="Jessica Lee"/>
    <x v="7"/>
    <d v="2024-12-15T00:00:00"/>
    <s v="DHL"/>
    <s v="SS Navigator"/>
    <x v="6"/>
    <x v="6"/>
    <s v="USA"/>
    <x v="15"/>
    <x v="3"/>
    <n v="950"/>
    <n v="10"/>
    <n v="9500"/>
    <n v="7.88"/>
  </r>
  <r>
    <n v="10035"/>
    <d v="2024-12-20T00:00:00"/>
    <n v="35"/>
    <s v="Ava King"/>
    <s v="852 Pine Blvd"/>
    <x v="17"/>
    <x v="6"/>
    <s v="USA"/>
    <s v="Emma Johnson"/>
    <x v="1"/>
    <d v="2024-12-23T00:00:00"/>
    <s v="UPS"/>
    <s v="SS Voyager"/>
    <x v="6"/>
    <x v="11"/>
    <s v="USA"/>
    <x v="4"/>
    <x v="1"/>
    <n v="50"/>
    <n v="8"/>
    <n v="400"/>
    <n v="5.37"/>
  </r>
  <r>
    <n v="10036"/>
    <d v="2024-12-02T00:00:00"/>
    <n v="36"/>
    <s v="Michael White"/>
    <s v="753 Redwood Rd"/>
    <x v="13"/>
    <x v="12"/>
    <s v="USA"/>
    <s v="Isabella Adams"/>
    <x v="2"/>
    <d v="2024-12-08T00:00:00"/>
    <s v="UPS"/>
    <s v="SS Explorer"/>
    <x v="8"/>
    <x v="8"/>
    <s v="USA"/>
    <x v="1"/>
    <x v="0"/>
    <n v="45"/>
    <n v="8"/>
    <n v="360"/>
    <n v="3.06"/>
  </r>
  <r>
    <n v="10037"/>
    <d v="2024-12-02T00:00:00"/>
    <n v="37"/>
    <s v="Ryan Russell"/>
    <s v="456 Willow Cir"/>
    <x v="18"/>
    <x v="7"/>
    <s v="USA"/>
    <s v="Jessica Lee"/>
    <x v="4"/>
    <d v="2024-12-09T00:00:00"/>
    <s v="DHL"/>
    <s v="SS Explorer"/>
    <x v="11"/>
    <x v="11"/>
    <s v="USA"/>
    <x v="6"/>
    <x v="0"/>
    <n v="100"/>
    <n v="1"/>
    <n v="100"/>
    <n v="6.33"/>
  </r>
  <r>
    <n v="10038"/>
    <d v="2024-12-20T00:00:00"/>
    <n v="38"/>
    <s v="Oliver Morris"/>
    <s v="789 Pine Ave"/>
    <x v="14"/>
    <x v="13"/>
    <s v="USA"/>
    <s v="Lucas Walker"/>
    <x v="6"/>
    <d v="2024-12-27T00:00:00"/>
    <s v="FedEx"/>
    <s v="SS Voyager"/>
    <x v="17"/>
    <x v="14"/>
    <s v="USA"/>
    <x v="16"/>
    <x v="1"/>
    <n v="350"/>
    <n v="8"/>
    <n v="2800"/>
    <n v="11.38"/>
  </r>
  <r>
    <n v="10039"/>
    <d v="2024-12-21T00:00:00"/>
    <n v="39"/>
    <s v="Liam Brown"/>
    <s v="456 Elmwood Dr"/>
    <x v="4"/>
    <x v="12"/>
    <s v="USA"/>
    <s v="Isabella Adams"/>
    <x v="0"/>
    <d v="2024-12-27T00:00:00"/>
    <s v="FedEx"/>
    <s v="SS Explorer"/>
    <x v="14"/>
    <x v="11"/>
    <s v="USA"/>
    <x v="3"/>
    <x v="1"/>
    <n v="80"/>
    <n v="10"/>
    <n v="800"/>
    <n v="13.05"/>
  </r>
  <r>
    <n v="10040"/>
    <d v="2024-12-01T00:00:00"/>
    <n v="40"/>
    <s v="Lily Foster"/>
    <s v="654 Spruce St"/>
    <x v="15"/>
    <x v="6"/>
    <s v="USA"/>
    <s v="Sophia Green"/>
    <x v="5"/>
    <d v="2024-12-07T00:00:00"/>
    <s v="UPS"/>
    <s v="SS Voyager"/>
    <x v="11"/>
    <x v="5"/>
    <s v="USA"/>
    <x v="9"/>
    <x v="3"/>
    <n v="150"/>
    <n v="5"/>
    <n v="750"/>
    <n v="3.17"/>
  </r>
  <r>
    <n v="10041"/>
    <d v="2024-12-04T00:00:00"/>
    <n v="41"/>
    <s v="Victoria Allen"/>
    <s v="852 Elm Ln"/>
    <x v="17"/>
    <x v="3"/>
    <s v="USA"/>
    <s v="Olivia Lewis"/>
    <x v="2"/>
    <d v="2024-12-06T00:00:00"/>
    <s v="FedEx"/>
    <s v="SS Voyager"/>
    <x v="11"/>
    <x v="5"/>
    <s v="USA"/>
    <x v="6"/>
    <x v="0"/>
    <n v="100"/>
    <n v="1"/>
    <n v="100"/>
    <n v="8.27"/>
  </r>
  <r>
    <n v="10042"/>
    <d v="2024-12-05T00:00:00"/>
    <n v="42"/>
    <s v="Emily Price"/>
    <s v="789 Oakwood Ln"/>
    <x v="12"/>
    <x v="9"/>
    <s v="USA"/>
    <s v="Jessica Lee"/>
    <x v="0"/>
    <d v="2024-12-09T00:00:00"/>
    <s v="DHL"/>
    <s v="SS Voyager"/>
    <x v="8"/>
    <x v="10"/>
    <s v="USA"/>
    <x v="14"/>
    <x v="1"/>
    <n v="500"/>
    <n v="9"/>
    <n v="4500"/>
    <n v="17.72"/>
  </r>
  <r>
    <n v="10043"/>
    <d v="2024-12-13T00:00:00"/>
    <n v="43"/>
    <s v="Mia Martinez"/>
    <s v="159 Fir Blvd"/>
    <x v="14"/>
    <x v="14"/>
    <s v="USA"/>
    <s v="Liam Parker"/>
    <x v="0"/>
    <d v="2024-12-15T00:00:00"/>
    <s v="UPS"/>
    <s v="SS Navigator"/>
    <x v="15"/>
    <x v="8"/>
    <s v="USA"/>
    <x v="16"/>
    <x v="1"/>
    <n v="350"/>
    <n v="7"/>
    <n v="2450"/>
    <n v="12.9"/>
  </r>
  <r>
    <n v="10044"/>
    <d v="2024-12-07T00:00:00"/>
    <n v="44"/>
    <s v="Sophia Garcia"/>
    <s v="123 Cypress Ave"/>
    <x v="9"/>
    <x v="9"/>
    <s v="USA"/>
    <s v="Brandon King"/>
    <x v="3"/>
    <d v="2024-12-14T00:00:00"/>
    <s v="UPS"/>
    <s v="SS Voyager"/>
    <x v="17"/>
    <x v="7"/>
    <s v="USA"/>
    <x v="3"/>
    <x v="1"/>
    <n v="80"/>
    <n v="7"/>
    <n v="560"/>
    <n v="18.5"/>
  </r>
  <r>
    <n v="10045"/>
    <d v="2024-12-06T00:00:00"/>
    <n v="45"/>
    <s v="Grace Flores"/>
    <s v="123 Oakwood Cir"/>
    <x v="14"/>
    <x v="10"/>
    <s v="USA"/>
    <s v="Sarah Clark"/>
    <x v="7"/>
    <d v="2024-12-10T00:00:00"/>
    <s v="DHL"/>
    <s v="SS Voyager"/>
    <x v="16"/>
    <x v="2"/>
    <s v="USA"/>
    <x v="7"/>
    <x v="1"/>
    <n v="700"/>
    <n v="2"/>
    <n v="1400"/>
    <n v="3.43"/>
  </r>
  <r>
    <n v="10046"/>
    <d v="2024-12-06T00:00:00"/>
    <n v="46"/>
    <s v="Zoe Robinson"/>
    <s v="654 Hickory Ln"/>
    <x v="19"/>
    <x v="12"/>
    <s v="USA"/>
    <s v="Ava Hall"/>
    <x v="2"/>
    <d v="2024-12-08T00:00:00"/>
    <s v="FedEx"/>
    <s v="SS Voyager"/>
    <x v="0"/>
    <x v="11"/>
    <s v="USA"/>
    <x v="10"/>
    <x v="0"/>
    <n v="25"/>
    <n v="10"/>
    <n v="250"/>
    <n v="4.3499999999999996"/>
  </r>
  <r>
    <n v="10047"/>
    <d v="2024-12-13T00:00:00"/>
    <n v="47"/>
    <s v="Lily Foster"/>
    <s v="456 Oak Rd"/>
    <x v="18"/>
    <x v="9"/>
    <s v="USA"/>
    <s v="Mark Davis"/>
    <x v="4"/>
    <d v="2024-12-16T00:00:00"/>
    <s v="FedEx"/>
    <s v="SS Voyager"/>
    <x v="2"/>
    <x v="10"/>
    <s v="USA"/>
    <x v="10"/>
    <x v="0"/>
    <n v="25"/>
    <n v="6"/>
    <n v="150"/>
    <n v="17.010000000000002"/>
  </r>
  <r>
    <n v="10048"/>
    <d v="2024-12-30T00:00:00"/>
    <n v="48"/>
    <s v="Liam Brown"/>
    <s v="159 Hickory Cir"/>
    <x v="6"/>
    <x v="13"/>
    <s v="USA"/>
    <s v="Jennifer Harris"/>
    <x v="4"/>
    <d v="2025-01-03T00:00:00"/>
    <s v="FedEx"/>
    <s v="SS Voyager"/>
    <x v="16"/>
    <x v="0"/>
    <s v="USA"/>
    <x v="12"/>
    <x v="1"/>
    <n v="25"/>
    <n v="2"/>
    <n v="50"/>
    <n v="16.87"/>
  </r>
  <r>
    <n v="10049"/>
    <d v="2024-12-14T00:00:00"/>
    <n v="49"/>
    <s v="Ryan Russell"/>
    <s v="789 Oakwood Ln"/>
    <x v="2"/>
    <x v="1"/>
    <s v="USA"/>
    <s v="Liam Parker"/>
    <x v="6"/>
    <d v="2024-12-17T00:00:00"/>
    <s v="UPS"/>
    <s v="SS Explorer"/>
    <x v="5"/>
    <x v="12"/>
    <s v="USA"/>
    <x v="14"/>
    <x v="1"/>
    <n v="500"/>
    <n v="8"/>
    <n v="4000"/>
    <n v="18.41"/>
  </r>
  <r>
    <n v="10050"/>
    <d v="2024-12-11T00:00:00"/>
    <n v="50"/>
    <s v="Mia Allen"/>
    <s v="123 Willow St"/>
    <x v="2"/>
    <x v="9"/>
    <s v="USA"/>
    <s v="Sarah Clark"/>
    <x v="0"/>
    <d v="2024-12-12T00:00:00"/>
    <s v="DHL"/>
    <s v="SS Explorer"/>
    <x v="7"/>
    <x v="13"/>
    <s v="USA"/>
    <x v="11"/>
    <x v="1"/>
    <n v="60"/>
    <n v="8"/>
    <n v="480"/>
    <n v="11.16"/>
  </r>
  <r>
    <n v="10051"/>
    <d v="2024-12-11T00:00:00"/>
    <n v="51"/>
    <s v="Isabella Gonzalez"/>
    <s v="951 Birch St"/>
    <x v="12"/>
    <x v="14"/>
    <s v="USA"/>
    <s v="Jessica Lee"/>
    <x v="1"/>
    <d v="2024-12-15T00:00:00"/>
    <s v="UPS"/>
    <s v="SS Voyager"/>
    <x v="4"/>
    <x v="2"/>
    <s v="USA"/>
    <x v="13"/>
    <x v="4"/>
    <n v="200"/>
    <n v="2"/>
    <n v="400"/>
    <n v="6.62"/>
  </r>
  <r>
    <n v="10052"/>
    <d v="2024-12-24T00:00:00"/>
    <n v="52"/>
    <s v="Harper Walker"/>
    <s v="789 Pine Ave"/>
    <x v="13"/>
    <x v="8"/>
    <s v="USA"/>
    <s v="Lucas Walker"/>
    <x v="4"/>
    <d v="2024-12-26T00:00:00"/>
    <s v="DHL"/>
    <s v="SS Navigator"/>
    <x v="3"/>
    <x v="0"/>
    <s v="USA"/>
    <x v="11"/>
    <x v="1"/>
    <n v="60"/>
    <n v="5"/>
    <n v="300"/>
    <n v="6.92"/>
  </r>
  <r>
    <n v="10053"/>
    <d v="2024-12-24T00:00:00"/>
    <n v="53"/>
    <s v="Ella Thompson"/>
    <s v="654 Maple Ln"/>
    <x v="4"/>
    <x v="0"/>
    <s v="USA"/>
    <s v="Mia Robinson"/>
    <x v="5"/>
    <d v="2024-12-28T00:00:00"/>
    <s v="DHL"/>
    <s v="SS Explorer"/>
    <x v="1"/>
    <x v="7"/>
    <s v="USA"/>
    <x v="14"/>
    <x v="1"/>
    <n v="500"/>
    <n v="9"/>
    <n v="4500"/>
    <n v="15.63"/>
  </r>
  <r>
    <n v="10054"/>
    <d v="2024-12-20T00:00:00"/>
    <n v="54"/>
    <s v="Lucas Simmons"/>
    <s v="123 Maple St"/>
    <x v="3"/>
    <x v="1"/>
    <s v="USA"/>
    <s v="Nathaniel Edwards"/>
    <x v="5"/>
    <d v="2024-12-24T00:00:00"/>
    <s v="FedEx"/>
    <s v="SS Explorer"/>
    <x v="15"/>
    <x v="14"/>
    <s v="USA"/>
    <x v="4"/>
    <x v="1"/>
    <n v="50"/>
    <n v="9"/>
    <n v="450"/>
    <n v="11.74"/>
  </r>
  <r>
    <n v="10055"/>
    <d v="2024-12-18T00:00:00"/>
    <n v="55"/>
    <s v="Zoe Robinson"/>
    <s v="159 Fir Blvd"/>
    <x v="15"/>
    <x v="6"/>
    <s v="USA"/>
    <s v="Lucas Walker"/>
    <x v="4"/>
    <d v="2024-12-24T00:00:00"/>
    <s v="DHL"/>
    <s v="SS Navigator"/>
    <x v="15"/>
    <x v="0"/>
    <s v="USA"/>
    <x v="11"/>
    <x v="1"/>
    <n v="60"/>
    <n v="10"/>
    <n v="600"/>
    <n v="4.18"/>
  </r>
  <r>
    <n v="10056"/>
    <d v="2024-12-14T00:00:00"/>
    <n v="56"/>
    <s v="Hannah Stewart"/>
    <s v="654 Hickory Ln"/>
    <x v="18"/>
    <x v="8"/>
    <s v="USA"/>
    <s v="Mark Davis"/>
    <x v="2"/>
    <d v="2024-12-19T00:00:00"/>
    <s v="DHL"/>
    <s v="SS Navigator"/>
    <x v="10"/>
    <x v="4"/>
    <s v="USA"/>
    <x v="0"/>
    <x v="0"/>
    <n v="12"/>
    <n v="10"/>
    <n v="120"/>
    <n v="9.91"/>
  </r>
  <r>
    <n v="10057"/>
    <d v="2024-12-29T00:00:00"/>
    <n v="57"/>
    <s v="Amelia Harris"/>
    <s v="753 Redwood Rd"/>
    <x v="19"/>
    <x v="10"/>
    <s v="USA"/>
    <s v="Michael White"/>
    <x v="2"/>
    <d v="2024-12-31T00:00:00"/>
    <s v="UPS"/>
    <s v="SS Explorer"/>
    <x v="6"/>
    <x v="0"/>
    <s v="USA"/>
    <x v="13"/>
    <x v="4"/>
    <n v="200"/>
    <n v="2"/>
    <n v="400"/>
    <n v="5.04"/>
  </r>
  <r>
    <n v="10058"/>
    <d v="2024-12-06T00:00:00"/>
    <n v="58"/>
    <s v="Lily Perez"/>
    <s v="123 Oakwood Cir"/>
    <x v="15"/>
    <x v="10"/>
    <s v="USA"/>
    <s v="Emma Johnson"/>
    <x v="3"/>
    <d v="2024-12-09T00:00:00"/>
    <s v="DHL"/>
    <s v="SS Voyager"/>
    <x v="13"/>
    <x v="8"/>
    <s v="USA"/>
    <x v="12"/>
    <x v="1"/>
    <n v="25"/>
    <n v="9"/>
    <n v="225"/>
    <n v="15.78"/>
  </r>
  <r>
    <n v="10059"/>
    <d v="2024-12-19T00:00:00"/>
    <n v="59"/>
    <s v="Megan Green"/>
    <s v="951 Birch St"/>
    <x v="16"/>
    <x v="10"/>
    <s v="USA"/>
    <s v="Ava Hall"/>
    <x v="4"/>
    <d v="2024-12-20T00:00:00"/>
    <s v="FedEx"/>
    <s v="SS Voyager"/>
    <x v="8"/>
    <x v="4"/>
    <s v="USA"/>
    <x v="0"/>
    <x v="0"/>
    <n v="12"/>
    <n v="8"/>
    <n v="96"/>
    <n v="16.46"/>
  </r>
  <r>
    <n v="10060"/>
    <d v="2024-12-03T00:00:00"/>
    <n v="60"/>
    <s v="Grace Flores"/>
    <s v="321 Elm St"/>
    <x v="16"/>
    <x v="4"/>
    <s v="USA"/>
    <s v="Andrew Thompson"/>
    <x v="3"/>
    <d v="2024-12-04T00:00:00"/>
    <s v="FedEx"/>
    <s v="SS Voyager"/>
    <x v="10"/>
    <x v="12"/>
    <s v="USA"/>
    <x v="15"/>
    <x v="3"/>
    <n v="950"/>
    <n v="4"/>
    <n v="3800"/>
    <n v="19.809999999999999"/>
  </r>
  <r>
    <n v="10061"/>
    <d v="2024-12-30T00:00:00"/>
    <n v="61"/>
    <s v="David Scott"/>
    <s v="987 Spruce Ln"/>
    <x v="2"/>
    <x v="7"/>
    <s v="USA"/>
    <s v="Ava Hall"/>
    <x v="4"/>
    <d v="2025-01-04T00:00:00"/>
    <s v="DHL"/>
    <s v="SS Explorer"/>
    <x v="19"/>
    <x v="1"/>
    <s v="USA"/>
    <x v="9"/>
    <x v="3"/>
    <n v="150"/>
    <n v="4"/>
    <n v="600"/>
    <n v="5.36"/>
  </r>
  <r>
    <n v="10062"/>
    <d v="2024-12-30T00:00:00"/>
    <n v="62"/>
    <s v="Logan Scott"/>
    <s v="951 Maple Ave"/>
    <x v="3"/>
    <x v="14"/>
    <s v="USA"/>
    <s v="Ava Hall"/>
    <x v="3"/>
    <d v="2025-01-06T00:00:00"/>
    <s v="UPS"/>
    <s v="SS Navigator"/>
    <x v="2"/>
    <x v="10"/>
    <s v="USA"/>
    <x v="16"/>
    <x v="1"/>
    <n v="350"/>
    <n v="6"/>
    <n v="2100"/>
    <n v="17.059999999999999"/>
  </r>
  <r>
    <n v="10063"/>
    <d v="2024-12-13T00:00:00"/>
    <n v="63"/>
    <s v="Ella Patterson"/>
    <s v="654 Pine Cir"/>
    <x v="14"/>
    <x v="7"/>
    <s v="USA"/>
    <s v="Ethan Young"/>
    <x v="4"/>
    <d v="2024-12-19T00:00:00"/>
    <s v="UPS"/>
    <s v="SS Voyager"/>
    <x v="17"/>
    <x v="5"/>
    <s v="USA"/>
    <x v="4"/>
    <x v="1"/>
    <n v="50"/>
    <n v="5"/>
    <n v="250"/>
    <n v="14.95"/>
  </r>
  <r>
    <n v="10064"/>
    <d v="2024-12-27T00:00:00"/>
    <n v="64"/>
    <s v="Ava King"/>
    <s v="654 Maple Ln"/>
    <x v="6"/>
    <x v="14"/>
    <s v="USA"/>
    <s v="Grace Phillips"/>
    <x v="6"/>
    <d v="2024-12-30T00:00:00"/>
    <s v="UPS"/>
    <s v="SS Navigator"/>
    <x v="10"/>
    <x v="13"/>
    <s v="USA"/>
    <x v="3"/>
    <x v="1"/>
    <n v="80"/>
    <n v="7"/>
    <n v="560"/>
    <n v="9.06"/>
  </r>
  <r>
    <n v="10065"/>
    <d v="2024-12-29T00:00:00"/>
    <n v="65"/>
    <s v="Mia Allen"/>
    <s v="123 Oakwood Cir"/>
    <x v="17"/>
    <x v="1"/>
    <s v="USA"/>
    <s v="Nathaniel Edwards"/>
    <x v="5"/>
    <d v="2024-12-31T00:00:00"/>
    <s v="FedEx"/>
    <s v="SS Navigator"/>
    <x v="7"/>
    <x v="9"/>
    <s v="USA"/>
    <x v="7"/>
    <x v="1"/>
    <n v="700"/>
    <n v="2"/>
    <n v="1400"/>
    <n v="18.87"/>
  </r>
  <r>
    <n v="10066"/>
    <d v="2024-12-10T00:00:00"/>
    <n v="66"/>
    <s v="Isabella Griffin"/>
    <s v="123 Maple Dr"/>
    <x v="13"/>
    <x v="8"/>
    <s v="USA"/>
    <s v="Andrew Thompson"/>
    <x v="0"/>
    <d v="2024-12-12T00:00:00"/>
    <s v="FedEx"/>
    <s v="SS Explorer"/>
    <x v="2"/>
    <x v="9"/>
    <s v="USA"/>
    <x v="15"/>
    <x v="3"/>
    <n v="950"/>
    <n v="10"/>
    <n v="9500"/>
    <n v="7.85"/>
  </r>
  <r>
    <n v="10067"/>
    <d v="2024-12-15T00:00:00"/>
    <n v="67"/>
    <s v="Ryan Russell"/>
    <s v="987 Spruce Rd"/>
    <x v="1"/>
    <x v="2"/>
    <s v="USA"/>
    <s v="Jennifer Harris"/>
    <x v="5"/>
    <d v="2024-12-22T00:00:00"/>
    <s v="FedEx"/>
    <s v="SS Explorer"/>
    <x v="7"/>
    <x v="6"/>
    <s v="USA"/>
    <x v="11"/>
    <x v="1"/>
    <n v="60"/>
    <n v="9"/>
    <n v="540"/>
    <n v="10.5"/>
  </r>
  <r>
    <n v="10068"/>
    <d v="2024-12-27T00:00:00"/>
    <n v="68"/>
    <s v="David Scott"/>
    <s v="987 Elmwood Ln"/>
    <x v="6"/>
    <x v="6"/>
    <s v="USA"/>
    <s v="Brandon King"/>
    <x v="3"/>
    <d v="2024-12-28T00:00:00"/>
    <s v="DHL"/>
    <s v="SS Navigator"/>
    <x v="9"/>
    <x v="4"/>
    <s v="USA"/>
    <x v="4"/>
    <x v="1"/>
    <n v="50"/>
    <n v="1"/>
    <n v="50"/>
    <n v="8.36"/>
  </r>
  <r>
    <n v="10069"/>
    <d v="2024-12-03T00:00:00"/>
    <n v="69"/>
    <s v="Olivia Jenkins"/>
    <s v="951 Birch St"/>
    <x v="9"/>
    <x v="2"/>
    <s v="USA"/>
    <s v="Mark Davis"/>
    <x v="7"/>
    <d v="2024-12-06T00:00:00"/>
    <s v="UPS"/>
    <s v="SS Voyager"/>
    <x v="7"/>
    <x v="1"/>
    <s v="USA"/>
    <x v="16"/>
    <x v="1"/>
    <n v="350"/>
    <n v="2"/>
    <n v="700"/>
    <n v="4"/>
  </r>
  <r>
    <n v="10070"/>
    <d v="2024-12-10T00:00:00"/>
    <n v="70"/>
    <s v="Madison Campbell"/>
    <s v="852 Pine Blvd"/>
    <x v="18"/>
    <x v="8"/>
    <s v="USA"/>
    <s v="David Wilson"/>
    <x v="0"/>
    <d v="2024-12-14T00:00:00"/>
    <s v="UPS"/>
    <s v="SS Navigator"/>
    <x v="19"/>
    <x v="7"/>
    <s v="USA"/>
    <x v="15"/>
    <x v="3"/>
    <n v="950"/>
    <n v="9"/>
    <n v="8550"/>
    <n v="18.9400000000000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70BA85B-7519-4FD6-BCF1-106831AD254A}" name="December Sala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fieldListSortAscending="1">
  <location ref="A3:J25" firstHeaderRow="1" firstDataRow="2" firstDataCol="1" rowPageCount="1" colPageCount="1"/>
  <pivotFields count="22">
    <pivotField showAll="0"/>
    <pivotField numFmtId="14" showAll="0"/>
    <pivotField showAll="0"/>
    <pivotField showAll="0"/>
    <pivotField showAll="0"/>
    <pivotField axis="axisRow" showAll="0">
      <items count="21">
        <item x="19"/>
        <item x="18"/>
        <item x="13"/>
        <item x="10"/>
        <item x="6"/>
        <item x="8"/>
        <item x="17"/>
        <item x="14"/>
        <item x="3"/>
        <item x="5"/>
        <item x="16"/>
        <item x="4"/>
        <item x="2"/>
        <item x="12"/>
        <item x="15"/>
        <item x="0"/>
        <item x="7"/>
        <item x="1"/>
        <item x="11"/>
        <item x="9"/>
        <item t="default"/>
      </items>
    </pivotField>
    <pivotField showAll="0">
      <items count="16">
        <item x="1"/>
        <item x="2"/>
        <item x="3"/>
        <item x="14"/>
        <item x="0"/>
        <item x="10"/>
        <item x="6"/>
        <item x="9"/>
        <item x="11"/>
        <item x="12"/>
        <item x="4"/>
        <item x="7"/>
        <item x="13"/>
        <item x="8"/>
        <item x="5"/>
        <item t="default"/>
      </items>
    </pivotField>
    <pivotField showAll="0"/>
    <pivotField showAll="0"/>
    <pivotField axis="axisCol" showAll="0">
      <items count="9">
        <item x="5"/>
        <item x="1"/>
        <item x="4"/>
        <item x="3"/>
        <item x="6"/>
        <item x="7"/>
        <item x="2"/>
        <item x="0"/>
        <item t="default"/>
      </items>
    </pivotField>
    <pivotField numFmtId="14" showAll="0"/>
    <pivotField showAll="0"/>
    <pivotField showAll="0"/>
    <pivotField showAll="0">
      <items count="21">
        <item x="9"/>
        <item x="5"/>
        <item x="7"/>
        <item x="0"/>
        <item x="14"/>
        <item x="1"/>
        <item x="3"/>
        <item x="6"/>
        <item x="16"/>
        <item x="19"/>
        <item x="15"/>
        <item x="13"/>
        <item x="2"/>
        <item x="12"/>
        <item x="11"/>
        <item x="17"/>
        <item x="18"/>
        <item x="4"/>
        <item x="10"/>
        <item x="8"/>
        <item t="default"/>
      </items>
    </pivotField>
    <pivotField showAll="0">
      <items count="16">
        <item x="2"/>
        <item x="1"/>
        <item x="10"/>
        <item x="5"/>
        <item x="6"/>
        <item x="9"/>
        <item x="4"/>
        <item x="8"/>
        <item x="0"/>
        <item x="7"/>
        <item x="14"/>
        <item x="13"/>
        <item x="3"/>
        <item x="11"/>
        <item x="12"/>
        <item t="default"/>
      </items>
    </pivotField>
    <pivotField showAll="0"/>
    <pivotField axis="axisPage" multipleItemSelectionAllowed="1" showAll="0">
      <items count="18">
        <item x="3"/>
        <item x="6"/>
        <item x="0"/>
        <item x="14"/>
        <item x="15"/>
        <item x="1"/>
        <item x="9"/>
        <item x="8"/>
        <item x="5"/>
        <item x="11"/>
        <item x="2"/>
        <item x="7"/>
        <item x="13"/>
        <item x="16"/>
        <item x="10"/>
        <item x="4"/>
        <item x="12"/>
        <item t="default"/>
      </items>
    </pivotField>
    <pivotField showAll="0">
      <items count="6">
        <item x="0"/>
        <item x="3"/>
        <item x="1"/>
        <item x="2"/>
        <item x="4"/>
        <item t="default"/>
      </items>
    </pivotField>
    <pivotField numFmtId="8" showAll="0"/>
    <pivotField showAll="0"/>
    <pivotField dataField="1" numFmtId="8" showAll="0"/>
    <pivotField numFmtId="8" showAll="0"/>
  </pivotFields>
  <rowFields count="1">
    <field x="5"/>
  </rowFields>
  <rowItems count="21">
    <i>
      <x/>
    </i>
    <i>
      <x v="1"/>
    </i>
    <i>
      <x v="2"/>
    </i>
    <i>
      <x v="3"/>
    </i>
    <i>
      <x v="4"/>
    </i>
    <i>
      <x v="5"/>
    </i>
    <i>
      <x v="6"/>
    </i>
    <i>
      <x v="7"/>
    </i>
    <i>
      <x v="8"/>
    </i>
    <i>
      <x v="9"/>
    </i>
    <i>
      <x v="10"/>
    </i>
    <i>
      <x v="11"/>
    </i>
    <i>
      <x v="12"/>
    </i>
    <i>
      <x v="13"/>
    </i>
    <i>
      <x v="14"/>
    </i>
    <i>
      <x v="15"/>
    </i>
    <i>
      <x v="16"/>
    </i>
    <i>
      <x v="17"/>
    </i>
    <i>
      <x v="18"/>
    </i>
    <i>
      <x v="19"/>
    </i>
    <i t="grand">
      <x/>
    </i>
  </rowItems>
  <colFields count="1">
    <field x="9"/>
  </colFields>
  <colItems count="9">
    <i>
      <x/>
    </i>
    <i>
      <x v="1"/>
    </i>
    <i>
      <x v="2"/>
    </i>
    <i>
      <x v="3"/>
    </i>
    <i>
      <x v="4"/>
    </i>
    <i>
      <x v="5"/>
    </i>
    <i>
      <x v="6"/>
    </i>
    <i>
      <x v="7"/>
    </i>
    <i t="grand">
      <x/>
    </i>
  </colItems>
  <pageFields count="1">
    <pageField fld="16" hier="-1"/>
  </pageFields>
  <dataFields count="1">
    <dataField name="Sum of Revenue" fld="20" baseField="17" baseItem="0" numFmtId="44"/>
  </dataFields>
  <chartFormats count="8">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0" format="2" series="1">
      <pivotArea type="data" outline="0" fieldPosition="0">
        <references count="2">
          <reference field="4294967294" count="1" selected="0">
            <x v="0"/>
          </reference>
          <reference field="9" count="1" selected="0">
            <x v="2"/>
          </reference>
        </references>
      </pivotArea>
    </chartFormat>
    <chartFormat chart="0" format="3" series="1">
      <pivotArea type="data" outline="0" fieldPosition="0">
        <references count="2">
          <reference field="4294967294" count="1" selected="0">
            <x v="0"/>
          </reference>
          <reference field="9" count="1" selected="0">
            <x v="3"/>
          </reference>
        </references>
      </pivotArea>
    </chartFormat>
    <chartFormat chart="0" format="4" series="1">
      <pivotArea type="data" outline="0" fieldPosition="0">
        <references count="2">
          <reference field="4294967294" count="1" selected="0">
            <x v="0"/>
          </reference>
          <reference field="9" count="1" selected="0">
            <x v="4"/>
          </reference>
        </references>
      </pivotArea>
    </chartFormat>
    <chartFormat chart="0" format="5" series="1">
      <pivotArea type="data" outline="0" fieldPosition="0">
        <references count="2">
          <reference field="4294967294" count="1" selected="0">
            <x v="0"/>
          </reference>
          <reference field="9" count="1" selected="0">
            <x v="5"/>
          </reference>
        </references>
      </pivotArea>
    </chartFormat>
    <chartFormat chart="0" format="6" series="1">
      <pivotArea type="data" outline="0" fieldPosition="0">
        <references count="2">
          <reference field="4294967294" count="1" selected="0">
            <x v="0"/>
          </reference>
          <reference field="9" count="1" selected="0">
            <x v="6"/>
          </reference>
        </references>
      </pivotArea>
    </chartFormat>
    <chartFormat chart="0" format="7" series="1">
      <pivotArea type="data" outline="0" fieldPosition="0">
        <references count="2">
          <reference field="4294967294" count="1" selected="0">
            <x v="0"/>
          </reference>
          <reference field="9"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7C9D7C0-1A23-4FD7-A102-113A357A63C5}"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D20" firstHeaderRow="1" firstDataRow="1" firstDataCol="0"/>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practis.xlsx!Table10">
        <x15:activeTabTopLevelEntity name="[Table10]"/>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6F1F3A1-AC68-440F-985C-A144D8F5CC2F}" sourceName="Region">
  <pivotTables>
    <pivotTable tabId="8" name="December Salaes"/>
  </pivotTables>
  <data>
    <tabular pivotCacheId="572196135">
      <items count="8">
        <i x="5" s="1"/>
        <i x="1" s="1"/>
        <i x="4" s="1"/>
        <i x="3" s="1"/>
        <i x="6" s="1"/>
        <i x="7"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8D7978FA-D644-4986-A3B0-60BF0F91DA6E}" cache="Slicer_Region" caption="Region" style="SlicerStyleLight2"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D5BD423-E0C6-4C2F-B810-D55F857A4C79}" name="Table2" displayName="Table2" ref="A1:H638">
  <autoFilter ref="A1:H638" xr:uid="{8D5BD423-E0C6-4C2F-B810-D55F857A4C79}"/>
  <sortState xmlns:xlrd2="http://schemas.microsoft.com/office/spreadsheetml/2017/richdata2" ref="A2:H638">
    <sortCondition ref="D2:D638"/>
    <sortCondition ref="E2:E638"/>
  </sortState>
  <tableColumns count="8">
    <tableColumn id="1" xr3:uid="{431DC2D1-3F98-48CC-A405-657DD9051ADD}" name="Index" totalsRowLabel="Total"/>
    <tableColumn id="2" xr3:uid="{9EB4E3E4-A8DB-407F-8644-D9835548F02F}" name="Date" dataDxfId="91" totalsRowDxfId="90"/>
    <tableColumn id="3" xr3:uid="{DBABB4F6-9693-4942-803E-52E174A1EB25}" name="Open"/>
    <tableColumn id="4" xr3:uid="{6445D8F1-9B4C-49A4-A8B3-7BC6344EC05D}" name="High"/>
    <tableColumn id="5" xr3:uid="{2DA96570-A5E3-4925-98EF-F28EE3DA0BF7}" name="Low"/>
    <tableColumn id="6" xr3:uid="{D40FB4C9-EB33-49CE-803E-46946ACA7990}" name="Close"/>
    <tableColumn id="7" xr3:uid="{D3A6DA60-D301-4A76-8680-04C6D142C27D}" name="Adj Close"/>
    <tableColumn id="8" xr3:uid="{8D933CD5-4355-45ED-8B3A-AD096972BBA4}" name="Volume" totalsRowFunction="cou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AABD5B8-51DC-4A51-9269-67F121E269AB}" name="Table1" displayName="Table1" ref="A4:E11" totalsRowShown="0" headerRowDxfId="89" dataDxfId="88">
  <autoFilter ref="A4:E11" xr:uid="{3AABD5B8-51DC-4A51-9269-67F121E269AB}"/>
  <tableColumns count="5">
    <tableColumn id="1" xr3:uid="{09C9B56F-C47E-451C-AC1F-6D566B4AB687}" name="Salesperson" dataDxfId="87"/>
    <tableColumn id="2" xr3:uid="{6DC1F5EB-D86B-47EC-8133-AFE5E189B547}" name="Week 1" dataDxfId="86"/>
    <tableColumn id="3" xr3:uid="{9E0A083E-B7EB-47C9-9458-2F32DE788B59}" name="Week 2" dataDxfId="85"/>
    <tableColumn id="4" xr3:uid="{B63D59C0-8725-43EB-A955-C20E3D52CA75}" name="Week 3" dataDxfId="84"/>
    <tableColumn id="5" xr3:uid="{98E2DDA5-381E-47D6-B3ED-00C374C7F756}" name="Week 4" dataDxfId="8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C6E6EB0-D539-4BBF-BB4A-69731F967B3A}" name="Table3" displayName="Table3" ref="A1:V71" totalsRowShown="0" headerRowDxfId="82" dataDxfId="81">
  <autoFilter ref="A1:V71" xr:uid="{4C6E6EB0-D539-4BBF-BB4A-69731F967B3A}"/>
  <tableColumns count="22">
    <tableColumn id="1" xr3:uid="{63C7E723-FB39-4AC0-BF23-6966D249502A}" name="Order ID" dataDxfId="80"/>
    <tableColumn id="2" xr3:uid="{2C5F7F55-3619-46DE-A2C8-D2451E94045B}" name="Order Date" dataDxfId="79"/>
    <tableColumn id="3" xr3:uid="{4A2523EC-76ED-4BF9-859E-F825197BC3EE}" name="Customer ID" dataDxfId="78"/>
    <tableColumn id="4" xr3:uid="{63F0CF57-800C-4804-9E75-F6A8C9AC7A2C}" name="Customer Name" dataDxfId="77"/>
    <tableColumn id="5" xr3:uid="{A35EC53E-1F03-438C-97FE-B39CD7279A55}" name="Address" dataDxfId="76"/>
    <tableColumn id="6" xr3:uid="{799ADCFA-767D-4D36-8EF4-B4440C1B250F}" name="City" dataDxfId="75"/>
    <tableColumn id="7" xr3:uid="{46820050-F6D1-4BB5-88D4-4293282E1EC3}" name="State" dataDxfId="74"/>
    <tableColumn id="8" xr3:uid="{99884EFB-15BC-43BF-860C-D7D856B475DA}" name="Country/Region" dataDxfId="73"/>
    <tableColumn id="9" xr3:uid="{52E56218-FB99-4D54-83E3-E42A50FF6DD9}" name="Salesperson" dataDxfId="72"/>
    <tableColumn id="10" xr3:uid="{6F34C6A7-7FC3-4B76-BA61-D4ED0A5F24DE}" name="Region" dataDxfId="71"/>
    <tableColumn id="11" xr3:uid="{FBEA10EC-07C2-446B-8945-825F7776908D}" name="Shipped Date" dataDxfId="70"/>
    <tableColumn id="12" xr3:uid="{3CDDB069-E2DD-4AEC-88E3-8B78EB969FAC}" name="Shipper Name" dataDxfId="69"/>
    <tableColumn id="13" xr3:uid="{1CB5DB11-0FFB-4AE7-8163-744551A41F45}" name="Ship Name" dataDxfId="68"/>
    <tableColumn id="14" xr3:uid="{A1EE0041-CA7D-469E-9291-3C85FFDE7981}" name="Ship City" dataDxfId="67"/>
    <tableColumn id="15" xr3:uid="{692EC270-C929-45C2-B315-A9514B144CBC}" name="Ship State" dataDxfId="66"/>
    <tableColumn id="16" xr3:uid="{CF6D762D-5D6F-4BBC-B409-0349AFDB4E06}" name="Ship Country/Region" dataDxfId="65"/>
    <tableColumn id="17" xr3:uid="{30840617-C3CE-4224-9D90-97F249571623}" name="Product Name" dataDxfId="64"/>
    <tableColumn id="18" xr3:uid="{C435A852-EB1D-48BB-AC96-39C7EEBFA63F}" name="Category" dataDxfId="63"/>
    <tableColumn id="19" xr3:uid="{95646588-167C-413F-9523-6F875826F722}" name="Unit Price" dataDxfId="62"/>
    <tableColumn id="20" xr3:uid="{96F58844-3E9F-4FE4-9F7B-E189FF32C66F}" name="Quantity" dataDxfId="61"/>
    <tableColumn id="21" xr3:uid="{012A8D6C-CE3F-46E5-A3DF-636982B6C98B}" name="Revenue" dataDxfId="60"/>
    <tableColumn id="22" xr3:uid="{E2A07BD9-8DE8-42CA-BE74-0B103F3AC037}" name="Shipping Fee" dataDxfId="59"/>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27874D6-98C8-4F57-81F4-4B3C8C1886DB}" name="TableProducts" displayName="TableProducts" ref="A1:B8" totalsRowShown="0" headerRowBorderDxfId="58" tableBorderDxfId="57" totalsRowBorderDxfId="56">
  <autoFilter ref="A1:B8" xr:uid="{127874D6-98C8-4F57-81F4-4B3C8C1886DB}"/>
  <tableColumns count="2">
    <tableColumn id="1" xr3:uid="{256FD85E-0487-4D37-9C13-3EC2F012039F}" name="Product" dataDxfId="55"/>
    <tableColumn id="2" xr3:uid="{3D5321A9-C51C-447F-864F-8B42A914B8E0}" name="Price" dataDxfId="54"/>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DEBFE0F-EB1B-4103-B0BF-38CB1C854384}" name="TableSalesPerson" displayName="TableSalesPerson" ref="E1:F6" totalsRowShown="0" headerRowDxfId="53" headerRowBorderDxfId="52" tableBorderDxfId="51" totalsRowBorderDxfId="50">
  <autoFilter ref="E1:F6" xr:uid="{CDEBFE0F-EB1B-4103-B0BF-38CB1C854384}"/>
  <tableColumns count="2">
    <tableColumn id="1" xr3:uid="{565B9ACB-ED13-4345-BD10-4962211DD26E}" name="SalesRep" dataDxfId="49"/>
    <tableColumn id="2" xr3:uid="{F33DC748-3F37-40EC-80B9-432EE73CA241}" name="Region" dataDxfId="48"/>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EA225CF-951A-480C-84B4-EA2BB87DACDB}" name="TableOrders" displayName="TableOrders" ref="H1:L1001" totalsRowShown="0" headerRowDxfId="47" dataDxfId="45" headerRowBorderDxfId="46" tableBorderDxfId="44" totalsRowBorderDxfId="43">
  <autoFilter ref="H1:L1001" xr:uid="{3EA225CF-951A-480C-84B4-EA2BB87DACDB}"/>
  <tableColumns count="5">
    <tableColumn id="1" xr3:uid="{DE3997B3-B5C5-4F98-A3FE-B80AC4713D47}" name="Date" dataDxfId="42"/>
    <tableColumn id="2" xr3:uid="{00A48B33-0429-4D04-AC17-B6C521CA1B4A}" name="SalesRep_1" dataDxfId="41"/>
    <tableColumn id="3" xr3:uid="{0FE93EF3-FF2A-461A-B0B6-6FE8AE8C003F}" name="Product" dataDxfId="40"/>
    <tableColumn id="4" xr3:uid="{699657BD-384F-4453-8FC9-0C44042DCBB7}" name="Discount" dataDxfId="39"/>
    <tableColumn id="5" xr3:uid="{DFE5D0B2-34D2-4EBC-B535-256CC12810F0}" name="Units" dataDxfId="38"/>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ADC2D7F-4011-426A-8F5C-6CDDB4AA5C87}" name="Table7" displayName="Table7" ref="B2:G22" totalsRowShown="0" headerRowDxfId="37" dataDxfId="35" headerRowBorderDxfId="36" tableBorderDxfId="34" totalsRowBorderDxfId="33">
  <autoFilter ref="B2:G22" xr:uid="{6ADC2D7F-4011-426A-8F5C-6CDDB4AA5C87}"/>
  <tableColumns count="6">
    <tableColumn id="1" xr3:uid="{3997A373-0D68-48AC-A8A8-DFA44F90F8A0}" name="Sale Person" dataDxfId="32"/>
    <tableColumn id="2" xr3:uid="{0D86B546-E801-430B-92FB-3CE8C54E3D9E}" name="Week 1" dataDxfId="31"/>
    <tableColumn id="3" xr3:uid="{26EF6322-E740-4541-8183-F7A91494CD2D}" name="Week 2" dataDxfId="30"/>
    <tableColumn id="4" xr3:uid="{8D5EC91E-19B2-4D3F-B88F-CFC6BAB99762}" name="Week 3" dataDxfId="29"/>
    <tableColumn id="5" xr3:uid="{B8409E5A-48E1-4235-B6ED-4B024CE94711}" name="Week 4" dataDxfId="28"/>
    <tableColumn id="6" xr3:uid="{D9AD77F6-0CFE-4A4A-AAA9-21EC3FE90492}" name="Totals" dataDxfId="27"/>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52C14F7-D6C3-4806-ABB9-8D57A05AFF18}" name="Table8" displayName="Table8" ref="A3:B16" totalsRowShown="0" headerRowDxfId="26" headerRowBorderDxfId="25" tableBorderDxfId="24" totalsRowBorderDxfId="23">
  <autoFilter ref="A3:B16" xr:uid="{152C14F7-D6C3-4806-ABB9-8D57A05AFF18}"/>
  <tableColumns count="2">
    <tableColumn id="1" xr3:uid="{D81C861C-302D-44CA-9F35-153D068B3A83}" name="Products" dataDxfId="22"/>
    <tableColumn id="2" xr3:uid="{A1627B8D-7F15-4EC7-899D-5545AA7D9987}" name="Price" dataDxfId="21"/>
  </tableColumns>
  <tableStyleInfo name="TableStyleMedium6"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6E45029-F68E-4EB8-A797-025069218966}" name="Table9" displayName="Table9" ref="D3:E90" totalsRowShown="0" headerRowDxfId="20" headerRowBorderDxfId="19" tableBorderDxfId="18" totalsRowBorderDxfId="17">
  <autoFilter ref="D3:E90" xr:uid="{36E45029-F68E-4EB8-A797-025069218966}"/>
  <tableColumns count="2">
    <tableColumn id="1" xr3:uid="{8FE56F72-FFFD-4B92-B314-F5AD746799BF}" name="Sales-rep" dataDxfId="16"/>
    <tableColumn id="2" xr3:uid="{3692E210-1886-4B87-822D-D73DD4A51920}" name="Region" dataDxfId="15"/>
  </tableColumns>
  <tableStyleInfo name="TableStyleMedium6"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992D2AA-7D4B-497F-BEDD-FCD54544F141}" name="Table10" displayName="Table10" ref="G3:M873" totalsRowShown="0" headerRowDxfId="14" dataDxfId="12" headerRowBorderDxfId="13" tableBorderDxfId="11" totalsRowBorderDxfId="10">
  <autoFilter ref="G3:M873" xr:uid="{6992D2AA-7D4B-497F-BEDD-FCD54544F141}"/>
  <tableColumns count="7">
    <tableColumn id="1" xr3:uid="{94DFE713-8C9D-4F4D-A2D1-11EA70B9DE54}" name="Date" dataDxfId="9"/>
    <tableColumn id="2" xr3:uid="{23C760F0-A7FE-464D-A105-11463B19CF3A}" name="SalesRep" dataDxfId="8"/>
    <tableColumn id="3" xr3:uid="{0EDD27B0-52EE-4305-B66C-09B86592F37A}" name="Region" dataDxfId="7">
      <calculatedColumnFormula>_xlfn.XLOOKUP(Table10[[#This Row],[SalesRep]],Table9[Sales-rep],Table9[Region])</calculatedColumnFormula>
    </tableColumn>
    <tableColumn id="4" xr3:uid="{7139BC2E-7B6A-401C-8B74-E3186054D674}" name="Product" dataDxfId="6"/>
    <tableColumn id="5" xr3:uid="{7E9DC348-B5D1-40FE-AA46-4B06C56CFD90}" name="Price" dataDxfId="5">
      <calculatedColumnFormula>_xlfn.XLOOKUP(Table10[[#This Row],[Product]],Table8[Products],Table8[Price])</calculatedColumnFormula>
    </tableColumn>
    <tableColumn id="6" xr3:uid="{9194FB59-127C-4BA1-BE72-53F24A3CDA1E}" name="Units" dataDxfId="4"/>
    <tableColumn id="7" xr3:uid="{D36F9346-320F-4DE4-AAB2-58D59E8C468D}" name="Sale" dataDxfId="3">
      <calculatedColumnFormula>Table10[[#This Row],[Units]]*Table10[[#This Row],[Price]]</calculatedColumnFormula>
    </tableColumn>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table" Target="../tables/table8.xm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F4450-CB1C-4B31-953B-58D3F6D1B837}">
  <dimension ref="A1:H638"/>
  <sheetViews>
    <sheetView topLeftCell="A482" workbookViewId="0">
      <selection activeCell="H9" sqref="H9"/>
    </sheetView>
  </sheetViews>
  <sheetFormatPr defaultRowHeight="14.4" x14ac:dyDescent="0.3"/>
  <cols>
    <col min="2" max="2" width="27.6640625" style="1" bestFit="1" customWidth="1"/>
    <col min="7" max="7" width="10.6640625" customWidth="1"/>
    <col min="8" max="8" width="9.21875" customWidth="1"/>
  </cols>
  <sheetData>
    <row r="1" spans="1:8" x14ac:dyDescent="0.3">
      <c r="A1" t="s">
        <v>0</v>
      </c>
      <c r="B1" s="1" t="s">
        <v>1</v>
      </c>
      <c r="C1" t="s">
        <v>2</v>
      </c>
      <c r="D1" t="s">
        <v>3</v>
      </c>
      <c r="E1" t="s">
        <v>4</v>
      </c>
      <c r="F1" t="s">
        <v>5</v>
      </c>
      <c r="G1" t="s">
        <v>6</v>
      </c>
      <c r="H1" t="s">
        <v>7</v>
      </c>
    </row>
    <row r="2" spans="1:8" x14ac:dyDescent="0.3">
      <c r="A2" t="s">
        <v>8</v>
      </c>
      <c r="B2" s="1">
        <v>24387</v>
      </c>
      <c r="C2">
        <v>416.290009</v>
      </c>
      <c r="D2">
        <v>416.290009</v>
      </c>
      <c r="E2">
        <v>416.290009</v>
      </c>
      <c r="F2">
        <v>416.290009</v>
      </c>
      <c r="G2">
        <v>416.290009</v>
      </c>
      <c r="H2">
        <v>0</v>
      </c>
    </row>
    <row r="3" spans="1:8" x14ac:dyDescent="0.3">
      <c r="A3" t="s">
        <v>8</v>
      </c>
      <c r="B3" s="1">
        <v>24386</v>
      </c>
      <c r="C3">
        <v>421.35998499999999</v>
      </c>
      <c r="D3">
        <v>421.35998499999999</v>
      </c>
      <c r="E3">
        <v>421.35998499999999</v>
      </c>
      <c r="F3">
        <v>421.35998499999999</v>
      </c>
      <c r="G3">
        <v>421.35998499999999</v>
      </c>
      <c r="H3">
        <v>0</v>
      </c>
    </row>
    <row r="4" spans="1:8" x14ac:dyDescent="0.3">
      <c r="A4" t="s">
        <v>8</v>
      </c>
      <c r="B4" s="1">
        <v>24390</v>
      </c>
      <c r="C4">
        <v>423.48001099999999</v>
      </c>
      <c r="D4">
        <v>423.48001099999999</v>
      </c>
      <c r="E4">
        <v>423.48001099999999</v>
      </c>
      <c r="F4">
        <v>423.48001099999999</v>
      </c>
      <c r="G4">
        <v>423.48001099999999</v>
      </c>
      <c r="H4">
        <v>0</v>
      </c>
    </row>
    <row r="5" spans="1:8" x14ac:dyDescent="0.3">
      <c r="A5" t="s">
        <v>8</v>
      </c>
      <c r="B5" s="1">
        <v>24385</v>
      </c>
      <c r="C5">
        <v>425.48998999999998</v>
      </c>
      <c r="D5">
        <v>425.48998999999998</v>
      </c>
      <c r="E5">
        <v>425.48998999999998</v>
      </c>
      <c r="F5">
        <v>425.48998999999998</v>
      </c>
      <c r="G5">
        <v>425.48998999999998</v>
      </c>
      <c r="H5">
        <v>0</v>
      </c>
    </row>
    <row r="6" spans="1:8" x14ac:dyDescent="0.3">
      <c r="A6" t="s">
        <v>8</v>
      </c>
      <c r="B6" s="1">
        <v>24391</v>
      </c>
      <c r="C6">
        <v>425.70001200000002</v>
      </c>
      <c r="D6">
        <v>425.70001200000002</v>
      </c>
      <c r="E6">
        <v>425.70001200000002</v>
      </c>
      <c r="F6">
        <v>425.70001200000002</v>
      </c>
      <c r="G6">
        <v>425.70001200000002</v>
      </c>
      <c r="H6">
        <v>0</v>
      </c>
    </row>
    <row r="7" spans="1:8" x14ac:dyDescent="0.3">
      <c r="A7" t="s">
        <v>8</v>
      </c>
      <c r="B7" s="1">
        <v>24348</v>
      </c>
      <c r="C7">
        <v>426.32998700000002</v>
      </c>
      <c r="D7">
        <v>426.32998700000002</v>
      </c>
      <c r="E7">
        <v>426.32998700000002</v>
      </c>
      <c r="F7">
        <v>426.32998700000002</v>
      </c>
      <c r="G7">
        <v>426.32998700000002</v>
      </c>
      <c r="H7">
        <v>0</v>
      </c>
    </row>
    <row r="8" spans="1:8" x14ac:dyDescent="0.3">
      <c r="A8" t="s">
        <v>8</v>
      </c>
      <c r="B8" s="1">
        <v>24383</v>
      </c>
      <c r="C8">
        <v>427.39001500000001</v>
      </c>
      <c r="D8">
        <v>427.39001500000001</v>
      </c>
      <c r="E8">
        <v>427.39001500000001</v>
      </c>
      <c r="F8">
        <v>427.39001500000001</v>
      </c>
      <c r="G8">
        <v>427.39001500000001</v>
      </c>
      <c r="H8">
        <v>0</v>
      </c>
    </row>
    <row r="9" spans="1:8" x14ac:dyDescent="0.3">
      <c r="A9" t="s">
        <v>8</v>
      </c>
      <c r="B9" s="1">
        <v>24384</v>
      </c>
      <c r="C9">
        <v>427.92001299999998</v>
      </c>
      <c r="D9">
        <v>427.92001299999998</v>
      </c>
      <c r="E9">
        <v>427.92001299999998</v>
      </c>
      <c r="F9">
        <v>427.92001299999998</v>
      </c>
      <c r="G9">
        <v>427.92001299999998</v>
      </c>
      <c r="H9">
        <v>0</v>
      </c>
    </row>
    <row r="10" spans="1:8" x14ac:dyDescent="0.3">
      <c r="A10" t="s">
        <v>8</v>
      </c>
      <c r="B10" s="1">
        <v>24349</v>
      </c>
      <c r="C10">
        <v>433.42001299999998</v>
      </c>
      <c r="D10">
        <v>433.42001299999998</v>
      </c>
      <c r="E10">
        <v>433.42001299999998</v>
      </c>
      <c r="F10">
        <v>433.42001299999998</v>
      </c>
      <c r="G10">
        <v>433.42001299999998</v>
      </c>
      <c r="H10">
        <v>0</v>
      </c>
    </row>
    <row r="11" spans="1:8" x14ac:dyDescent="0.3">
      <c r="A11" t="s">
        <v>8</v>
      </c>
      <c r="B11" s="1">
        <v>24358</v>
      </c>
      <c r="C11">
        <v>434.26001000000002</v>
      </c>
      <c r="D11">
        <v>434.26001000000002</v>
      </c>
      <c r="E11">
        <v>434.26001000000002</v>
      </c>
      <c r="F11">
        <v>434.26001000000002</v>
      </c>
      <c r="G11">
        <v>434.26001000000002</v>
      </c>
      <c r="H11">
        <v>0</v>
      </c>
    </row>
    <row r="12" spans="1:8" x14ac:dyDescent="0.3">
      <c r="A12" t="s">
        <v>8</v>
      </c>
      <c r="B12" s="1">
        <v>24379</v>
      </c>
      <c r="C12">
        <v>435.32000699999998</v>
      </c>
      <c r="D12">
        <v>435.32000699999998</v>
      </c>
      <c r="E12">
        <v>435.32000699999998</v>
      </c>
      <c r="F12">
        <v>435.32000699999998</v>
      </c>
      <c r="G12">
        <v>435.32000699999998</v>
      </c>
      <c r="H12">
        <v>0</v>
      </c>
    </row>
    <row r="13" spans="1:8" x14ac:dyDescent="0.3">
      <c r="A13" t="s">
        <v>8</v>
      </c>
      <c r="B13" s="1">
        <v>24359</v>
      </c>
      <c r="C13">
        <v>435.64001500000001</v>
      </c>
      <c r="D13">
        <v>435.64001500000001</v>
      </c>
      <c r="E13">
        <v>435.64001500000001</v>
      </c>
      <c r="F13">
        <v>435.64001500000001</v>
      </c>
      <c r="G13">
        <v>435.64001500000001</v>
      </c>
      <c r="H13">
        <v>0</v>
      </c>
    </row>
    <row r="14" spans="1:8" x14ac:dyDescent="0.3">
      <c r="A14" t="s">
        <v>8</v>
      </c>
      <c r="B14" s="1">
        <v>24357</v>
      </c>
      <c r="C14">
        <v>435.73998999999998</v>
      </c>
      <c r="D14">
        <v>435.73998999999998</v>
      </c>
      <c r="E14">
        <v>435.73998999999998</v>
      </c>
      <c r="F14">
        <v>435.73998999999998</v>
      </c>
      <c r="G14">
        <v>435.73998999999998</v>
      </c>
      <c r="H14">
        <v>0</v>
      </c>
    </row>
    <row r="15" spans="1:8" x14ac:dyDescent="0.3">
      <c r="A15" t="s">
        <v>8</v>
      </c>
      <c r="B15" s="1">
        <v>24394</v>
      </c>
      <c r="C15">
        <v>435.73998999999998</v>
      </c>
      <c r="D15">
        <v>435.73998999999998</v>
      </c>
      <c r="E15">
        <v>435.73998999999998</v>
      </c>
      <c r="F15">
        <v>435.73998999999998</v>
      </c>
      <c r="G15">
        <v>435.73998999999998</v>
      </c>
      <c r="H15">
        <v>0</v>
      </c>
    </row>
    <row r="16" spans="1:8" x14ac:dyDescent="0.3">
      <c r="A16" t="s">
        <v>8</v>
      </c>
      <c r="B16" s="1">
        <v>24393</v>
      </c>
      <c r="C16">
        <v>437.01001000000002</v>
      </c>
      <c r="D16">
        <v>437.01001000000002</v>
      </c>
      <c r="E16">
        <v>437.01001000000002</v>
      </c>
      <c r="F16">
        <v>437.01001000000002</v>
      </c>
      <c r="G16">
        <v>437.01001000000002</v>
      </c>
      <c r="H16">
        <v>0</v>
      </c>
    </row>
    <row r="17" spans="1:8" x14ac:dyDescent="0.3">
      <c r="A17" t="s">
        <v>8</v>
      </c>
      <c r="B17" s="1">
        <v>24392</v>
      </c>
      <c r="C17">
        <v>437.22000100000002</v>
      </c>
      <c r="D17">
        <v>437.22000100000002</v>
      </c>
      <c r="E17">
        <v>437.22000100000002</v>
      </c>
      <c r="F17">
        <v>437.22000100000002</v>
      </c>
      <c r="G17">
        <v>437.22000100000002</v>
      </c>
      <c r="H17">
        <v>0</v>
      </c>
    </row>
    <row r="18" spans="1:8" x14ac:dyDescent="0.3">
      <c r="A18" t="s">
        <v>8</v>
      </c>
      <c r="B18" s="1">
        <v>24345</v>
      </c>
      <c r="C18">
        <v>437.85998499999999</v>
      </c>
      <c r="D18">
        <v>437.85998499999999</v>
      </c>
      <c r="E18">
        <v>437.85998499999999</v>
      </c>
      <c r="F18">
        <v>437.85998499999999</v>
      </c>
      <c r="G18">
        <v>437.85998499999999</v>
      </c>
      <c r="H18">
        <v>0</v>
      </c>
    </row>
    <row r="19" spans="1:8" x14ac:dyDescent="0.3">
      <c r="A19" t="s">
        <v>8</v>
      </c>
      <c r="B19" s="1">
        <v>24356</v>
      </c>
      <c r="C19">
        <v>439.66000400000001</v>
      </c>
      <c r="D19">
        <v>439.66000400000001</v>
      </c>
      <c r="E19">
        <v>439.66000400000001</v>
      </c>
      <c r="F19">
        <v>439.66000400000001</v>
      </c>
      <c r="G19">
        <v>439.66000400000001</v>
      </c>
      <c r="H19">
        <v>0</v>
      </c>
    </row>
    <row r="20" spans="1:8" x14ac:dyDescent="0.3">
      <c r="A20" t="s">
        <v>8</v>
      </c>
      <c r="B20" s="1">
        <v>24378</v>
      </c>
      <c r="C20">
        <v>440.07998700000002</v>
      </c>
      <c r="D20">
        <v>440.07998700000002</v>
      </c>
      <c r="E20">
        <v>440.07998700000002</v>
      </c>
      <c r="F20">
        <v>440.07998700000002</v>
      </c>
      <c r="G20">
        <v>440.07998700000002</v>
      </c>
      <c r="H20">
        <v>0</v>
      </c>
    </row>
    <row r="21" spans="1:8" x14ac:dyDescent="0.3">
      <c r="A21" t="s">
        <v>8</v>
      </c>
      <c r="B21" s="1">
        <v>24350</v>
      </c>
      <c r="C21">
        <v>440.39999399999999</v>
      </c>
      <c r="D21">
        <v>440.39999399999999</v>
      </c>
      <c r="E21">
        <v>440.39999399999999</v>
      </c>
      <c r="F21">
        <v>440.39999399999999</v>
      </c>
      <c r="G21">
        <v>440.39999399999999</v>
      </c>
      <c r="H21">
        <v>0</v>
      </c>
    </row>
    <row r="22" spans="1:8" x14ac:dyDescent="0.3">
      <c r="A22" t="s">
        <v>8</v>
      </c>
      <c r="B22" s="1">
        <v>24397</v>
      </c>
      <c r="C22">
        <v>440.60998499999999</v>
      </c>
      <c r="D22">
        <v>440.60998499999999</v>
      </c>
      <c r="E22">
        <v>440.60998499999999</v>
      </c>
      <c r="F22">
        <v>440.60998499999999</v>
      </c>
      <c r="G22">
        <v>440.60998499999999</v>
      </c>
      <c r="H22">
        <v>0</v>
      </c>
    </row>
    <row r="23" spans="1:8" x14ac:dyDescent="0.3">
      <c r="A23" t="s">
        <v>8</v>
      </c>
      <c r="B23" s="1">
        <v>24352</v>
      </c>
      <c r="C23">
        <v>442.08999599999999</v>
      </c>
      <c r="D23">
        <v>442.08999599999999</v>
      </c>
      <c r="E23">
        <v>442.08999599999999</v>
      </c>
      <c r="F23">
        <v>442.08999599999999</v>
      </c>
      <c r="G23">
        <v>442.08999599999999</v>
      </c>
      <c r="H23">
        <v>0</v>
      </c>
    </row>
    <row r="24" spans="1:8" x14ac:dyDescent="0.3">
      <c r="A24" t="s">
        <v>8</v>
      </c>
      <c r="B24" s="1">
        <v>24373</v>
      </c>
      <c r="C24">
        <v>443.040009</v>
      </c>
      <c r="D24">
        <v>443.040009</v>
      </c>
      <c r="E24">
        <v>443.040009</v>
      </c>
      <c r="F24">
        <v>443.040009</v>
      </c>
      <c r="G24">
        <v>443.040009</v>
      </c>
      <c r="H24">
        <v>0</v>
      </c>
    </row>
    <row r="25" spans="1:8" x14ac:dyDescent="0.3">
      <c r="A25" t="s">
        <v>8</v>
      </c>
      <c r="B25" s="1">
        <v>24400</v>
      </c>
      <c r="C25">
        <v>443.25</v>
      </c>
      <c r="D25">
        <v>443.25</v>
      </c>
      <c r="E25">
        <v>443.25</v>
      </c>
      <c r="F25">
        <v>443.25</v>
      </c>
      <c r="G25">
        <v>443.25</v>
      </c>
      <c r="H25">
        <v>0</v>
      </c>
    </row>
    <row r="26" spans="1:8" x14ac:dyDescent="0.3">
      <c r="A26" t="s">
        <v>8</v>
      </c>
      <c r="B26" s="1">
        <v>24371</v>
      </c>
      <c r="C26">
        <v>443.35998499999999</v>
      </c>
      <c r="D26">
        <v>443.35998499999999</v>
      </c>
      <c r="E26">
        <v>443.35998499999999</v>
      </c>
      <c r="F26">
        <v>443.35998499999999</v>
      </c>
      <c r="G26">
        <v>443.35998499999999</v>
      </c>
      <c r="H26">
        <v>0</v>
      </c>
    </row>
    <row r="27" spans="1:8" x14ac:dyDescent="0.3">
      <c r="A27" t="s">
        <v>8</v>
      </c>
      <c r="B27" s="1">
        <v>24351</v>
      </c>
      <c r="C27">
        <v>443.459991</v>
      </c>
      <c r="D27">
        <v>443.459991</v>
      </c>
      <c r="E27">
        <v>443.459991</v>
      </c>
      <c r="G27">
        <v>443.459991</v>
      </c>
      <c r="H27">
        <v>0</v>
      </c>
    </row>
    <row r="28" spans="1:8" x14ac:dyDescent="0.3">
      <c r="A28" t="s">
        <v>8</v>
      </c>
      <c r="B28" s="1">
        <v>24376</v>
      </c>
      <c r="C28">
        <v>444.10000600000001</v>
      </c>
      <c r="D28">
        <v>444.10000600000001</v>
      </c>
      <c r="E28">
        <v>444.10000600000001</v>
      </c>
      <c r="F28">
        <v>444.10000600000001</v>
      </c>
      <c r="G28">
        <v>444.10000600000001</v>
      </c>
      <c r="H28">
        <v>0</v>
      </c>
    </row>
    <row r="29" spans="1:8" x14ac:dyDescent="0.3">
      <c r="A29" t="s">
        <v>8</v>
      </c>
      <c r="B29" s="1">
        <v>24372</v>
      </c>
      <c r="C29">
        <v>444.30999800000001</v>
      </c>
      <c r="D29">
        <v>444.30999800000001</v>
      </c>
      <c r="E29">
        <v>444.30999800000001</v>
      </c>
      <c r="F29">
        <v>444.30999800000001</v>
      </c>
      <c r="G29">
        <v>444.30999800000001</v>
      </c>
      <c r="H29">
        <v>0</v>
      </c>
    </row>
    <row r="30" spans="1:8" x14ac:dyDescent="0.3">
      <c r="A30" t="s">
        <v>8</v>
      </c>
      <c r="B30" s="1">
        <v>24399</v>
      </c>
      <c r="C30">
        <v>444.51998900000001</v>
      </c>
      <c r="D30">
        <v>444.51998900000001</v>
      </c>
      <c r="E30">
        <v>444.51998900000001</v>
      </c>
      <c r="F30">
        <v>444.51998900000001</v>
      </c>
      <c r="G30">
        <v>444.51998900000001</v>
      </c>
      <c r="H30">
        <v>0</v>
      </c>
    </row>
    <row r="31" spans="1:8" x14ac:dyDescent="0.3">
      <c r="A31" t="s">
        <v>8</v>
      </c>
      <c r="B31" s="1">
        <v>24362</v>
      </c>
      <c r="C31">
        <v>444.83999599999999</v>
      </c>
      <c r="D31">
        <v>444.83999599999999</v>
      </c>
      <c r="E31">
        <v>444.83999599999999</v>
      </c>
      <c r="F31">
        <v>444.83999599999999</v>
      </c>
      <c r="G31">
        <v>444.83999599999999</v>
      </c>
      <c r="H31">
        <v>0</v>
      </c>
    </row>
    <row r="32" spans="1:8" x14ac:dyDescent="0.3">
      <c r="A32" t="s">
        <v>8</v>
      </c>
      <c r="B32" s="1">
        <v>24401</v>
      </c>
      <c r="C32">
        <v>444.83999599999999</v>
      </c>
      <c r="D32">
        <v>444.83999599999999</v>
      </c>
      <c r="E32">
        <v>444.83999599999999</v>
      </c>
      <c r="F32">
        <v>444.83999599999999</v>
      </c>
      <c r="G32">
        <v>444.83999599999999</v>
      </c>
      <c r="H32">
        <v>0</v>
      </c>
    </row>
    <row r="33" spans="1:8" x14ac:dyDescent="0.3">
      <c r="A33" t="s">
        <v>8</v>
      </c>
      <c r="B33" s="1">
        <v>24377</v>
      </c>
      <c r="C33">
        <v>445.36999500000002</v>
      </c>
      <c r="D33">
        <v>445.36999500000002</v>
      </c>
      <c r="E33">
        <v>445.36999500000002</v>
      </c>
      <c r="F33">
        <v>445.36999500000002</v>
      </c>
      <c r="G33">
        <v>445.36999500000002</v>
      </c>
      <c r="H33">
        <v>0</v>
      </c>
    </row>
    <row r="34" spans="1:8" x14ac:dyDescent="0.3">
      <c r="A34" t="s">
        <v>8</v>
      </c>
      <c r="B34" s="1">
        <v>24404</v>
      </c>
      <c r="C34">
        <v>446</v>
      </c>
      <c r="D34">
        <v>446</v>
      </c>
      <c r="E34">
        <v>446</v>
      </c>
      <c r="F34">
        <v>446</v>
      </c>
      <c r="G34">
        <v>446</v>
      </c>
      <c r="H34">
        <v>0</v>
      </c>
    </row>
    <row r="35" spans="1:8" x14ac:dyDescent="0.3">
      <c r="A35" t="s">
        <v>8</v>
      </c>
      <c r="B35" s="1">
        <v>24363</v>
      </c>
      <c r="C35">
        <v>447.36999500000002</v>
      </c>
      <c r="D35">
        <v>447.36999500000002</v>
      </c>
      <c r="E35">
        <v>447.36999500000002</v>
      </c>
      <c r="F35">
        <v>447.36999500000002</v>
      </c>
      <c r="G35">
        <v>447.36999500000002</v>
      </c>
      <c r="H35">
        <v>0</v>
      </c>
    </row>
    <row r="36" spans="1:8" x14ac:dyDescent="0.3">
      <c r="A36" t="s">
        <v>8</v>
      </c>
      <c r="B36" s="1">
        <v>24344</v>
      </c>
      <c r="C36">
        <v>447.79998799999998</v>
      </c>
      <c r="D36">
        <v>447.79998799999998</v>
      </c>
      <c r="E36">
        <v>447.79998799999998</v>
      </c>
      <c r="F36">
        <v>447.79998799999998</v>
      </c>
      <c r="G36">
        <v>447.79998799999998</v>
      </c>
      <c r="H36">
        <v>0</v>
      </c>
    </row>
    <row r="37" spans="1:8" x14ac:dyDescent="0.3">
      <c r="A37" t="s">
        <v>8</v>
      </c>
      <c r="B37" s="1">
        <v>24398</v>
      </c>
      <c r="C37">
        <v>447.79998799999998</v>
      </c>
      <c r="D37">
        <v>447.79998799999998</v>
      </c>
      <c r="E37">
        <v>447.79998799999998</v>
      </c>
      <c r="F37">
        <v>447.79998799999998</v>
      </c>
      <c r="G37">
        <v>447.79998799999998</v>
      </c>
      <c r="H37">
        <v>0</v>
      </c>
    </row>
    <row r="38" spans="1:8" x14ac:dyDescent="0.3">
      <c r="A38" t="s">
        <v>8</v>
      </c>
      <c r="B38" s="1">
        <v>24342</v>
      </c>
      <c r="C38">
        <v>448.22000100000002</v>
      </c>
      <c r="D38">
        <v>448.22000100000002</v>
      </c>
      <c r="E38">
        <v>448.22000100000002</v>
      </c>
      <c r="F38">
        <v>448.22000100000002</v>
      </c>
      <c r="G38">
        <v>448.22000100000002</v>
      </c>
      <c r="H38">
        <v>0</v>
      </c>
    </row>
    <row r="39" spans="1:8" x14ac:dyDescent="0.3">
      <c r="A39" t="s">
        <v>8</v>
      </c>
      <c r="B39" s="1">
        <v>24405</v>
      </c>
      <c r="C39">
        <v>448.42999300000002</v>
      </c>
      <c r="D39">
        <v>448.42999300000002</v>
      </c>
      <c r="E39">
        <v>448.42999300000002</v>
      </c>
      <c r="F39">
        <v>448.42999300000002</v>
      </c>
      <c r="G39">
        <v>448.42999300000002</v>
      </c>
      <c r="H39">
        <v>0</v>
      </c>
    </row>
    <row r="40" spans="1:8" x14ac:dyDescent="0.3">
      <c r="A40" t="s">
        <v>8</v>
      </c>
      <c r="B40" s="1">
        <v>24341</v>
      </c>
      <c r="C40">
        <v>448.75</v>
      </c>
      <c r="D40">
        <v>448.75</v>
      </c>
      <c r="E40">
        <v>448.75</v>
      </c>
      <c r="F40">
        <v>448.75</v>
      </c>
      <c r="G40">
        <v>448.75</v>
      </c>
      <c r="H40">
        <v>0</v>
      </c>
    </row>
    <row r="41" spans="1:8" x14ac:dyDescent="0.3">
      <c r="A41" t="s">
        <v>8</v>
      </c>
      <c r="B41" s="1">
        <v>24370</v>
      </c>
      <c r="C41">
        <v>450.97000100000002</v>
      </c>
      <c r="D41">
        <v>450.97000100000002</v>
      </c>
      <c r="E41">
        <v>450.97000100000002</v>
      </c>
      <c r="F41">
        <v>450.97000100000002</v>
      </c>
      <c r="G41">
        <v>450.97000100000002</v>
      </c>
      <c r="H41">
        <v>0</v>
      </c>
    </row>
    <row r="42" spans="1:8" x14ac:dyDescent="0.3">
      <c r="A42" t="s">
        <v>8</v>
      </c>
      <c r="B42" s="1">
        <v>24364</v>
      </c>
      <c r="C42">
        <v>451.5</v>
      </c>
      <c r="D42">
        <v>451.5</v>
      </c>
      <c r="E42">
        <v>451.5</v>
      </c>
      <c r="F42">
        <v>451.5</v>
      </c>
      <c r="G42">
        <v>451.5</v>
      </c>
      <c r="H42">
        <v>0</v>
      </c>
    </row>
    <row r="43" spans="1:8" x14ac:dyDescent="0.3">
      <c r="A43" t="s">
        <v>8</v>
      </c>
      <c r="B43" s="1">
        <v>24406</v>
      </c>
      <c r="C43">
        <v>452.45001200000002</v>
      </c>
      <c r="D43">
        <v>452.45001200000002</v>
      </c>
      <c r="E43">
        <v>452.45001200000002</v>
      </c>
      <c r="F43">
        <v>452.45001200000002</v>
      </c>
      <c r="G43">
        <v>452.45001200000002</v>
      </c>
      <c r="H43">
        <v>0</v>
      </c>
    </row>
    <row r="44" spans="1:8" x14ac:dyDescent="0.3">
      <c r="A44" t="s">
        <v>8</v>
      </c>
      <c r="B44" s="1">
        <v>24343</v>
      </c>
      <c r="C44">
        <v>453.51001000000002</v>
      </c>
      <c r="D44">
        <v>453.51001000000002</v>
      </c>
      <c r="E44">
        <v>453.51001000000002</v>
      </c>
      <c r="F44">
        <v>453.51001000000002</v>
      </c>
      <c r="G44">
        <v>453.51001000000002</v>
      </c>
      <c r="H44">
        <v>0</v>
      </c>
    </row>
    <row r="45" spans="1:8" x14ac:dyDescent="0.3">
      <c r="A45" t="s">
        <v>8</v>
      </c>
      <c r="B45" s="1">
        <v>24369</v>
      </c>
      <c r="C45">
        <v>454.040009</v>
      </c>
      <c r="D45">
        <v>454.040009</v>
      </c>
      <c r="E45">
        <v>454.040009</v>
      </c>
      <c r="F45">
        <v>454.040009</v>
      </c>
      <c r="G45">
        <v>454.040009</v>
      </c>
      <c r="H45">
        <v>0</v>
      </c>
    </row>
    <row r="46" spans="1:8" x14ac:dyDescent="0.3">
      <c r="A46" t="s">
        <v>8</v>
      </c>
      <c r="B46" s="1">
        <v>24433</v>
      </c>
      <c r="C46">
        <v>455.51998900000001</v>
      </c>
      <c r="D46">
        <v>455.51998900000001</v>
      </c>
      <c r="E46">
        <v>455.51998900000001</v>
      </c>
      <c r="F46">
        <v>455.51998900000001</v>
      </c>
      <c r="G46">
        <v>455.51998900000001</v>
      </c>
      <c r="H46">
        <v>0</v>
      </c>
    </row>
    <row r="47" spans="1:8" x14ac:dyDescent="0.3">
      <c r="A47" t="s">
        <v>8</v>
      </c>
      <c r="B47" s="1">
        <v>24366</v>
      </c>
      <c r="C47">
        <v>456.14999399999999</v>
      </c>
      <c r="D47">
        <v>456.14999399999999</v>
      </c>
      <c r="E47">
        <v>456.14999399999999</v>
      </c>
      <c r="F47">
        <v>456.14999399999999</v>
      </c>
      <c r="G47">
        <v>456.14999399999999</v>
      </c>
      <c r="H47">
        <v>0</v>
      </c>
    </row>
    <row r="48" spans="1:8" x14ac:dyDescent="0.3">
      <c r="A48" t="s">
        <v>8</v>
      </c>
      <c r="B48" s="1">
        <v>24365</v>
      </c>
      <c r="C48">
        <v>456.26001000000002</v>
      </c>
      <c r="D48">
        <v>456.26001000000002</v>
      </c>
      <c r="E48">
        <v>456.26001000000002</v>
      </c>
      <c r="F48">
        <v>456.26001000000002</v>
      </c>
      <c r="G48">
        <v>456.26001000000002</v>
      </c>
      <c r="H48">
        <v>0</v>
      </c>
    </row>
    <row r="49" spans="1:8" x14ac:dyDescent="0.3">
      <c r="A49" t="s">
        <v>8</v>
      </c>
      <c r="B49" s="1">
        <v>24407</v>
      </c>
      <c r="C49">
        <v>456.26001000000002</v>
      </c>
      <c r="D49">
        <v>456.26001000000002</v>
      </c>
      <c r="E49">
        <v>456.26001000000002</v>
      </c>
      <c r="F49">
        <v>456.26001000000002</v>
      </c>
      <c r="G49">
        <v>456.26001000000002</v>
      </c>
      <c r="H49">
        <v>0</v>
      </c>
    </row>
    <row r="50" spans="1:8" x14ac:dyDescent="0.3">
      <c r="A50" t="s">
        <v>8</v>
      </c>
      <c r="B50" s="1">
        <v>24411</v>
      </c>
      <c r="C50">
        <v>456.35998499999999</v>
      </c>
      <c r="D50">
        <v>456.35998499999999</v>
      </c>
      <c r="E50">
        <v>456.35998499999999</v>
      </c>
      <c r="F50">
        <v>456.35998499999999</v>
      </c>
      <c r="G50">
        <v>456.35998499999999</v>
      </c>
      <c r="H50">
        <v>0</v>
      </c>
    </row>
    <row r="51" spans="1:8" x14ac:dyDescent="0.3">
      <c r="A51" t="s">
        <v>8</v>
      </c>
      <c r="B51" s="1">
        <v>24408</v>
      </c>
      <c r="C51">
        <v>456.47000100000002</v>
      </c>
      <c r="D51">
        <v>456.47000100000002</v>
      </c>
      <c r="E51">
        <v>456.47000100000002</v>
      </c>
      <c r="F51">
        <v>456.47000100000002</v>
      </c>
      <c r="G51">
        <v>456.47000100000002</v>
      </c>
      <c r="H51">
        <v>0</v>
      </c>
    </row>
    <row r="52" spans="1:8" x14ac:dyDescent="0.3">
      <c r="A52" t="s">
        <v>8</v>
      </c>
      <c r="B52" s="1">
        <v>24338</v>
      </c>
      <c r="C52">
        <v>456.89001500000001</v>
      </c>
      <c r="D52">
        <v>456.89001500000001</v>
      </c>
      <c r="E52">
        <v>456.89001500000001</v>
      </c>
      <c r="F52">
        <v>456.89001500000001</v>
      </c>
      <c r="G52">
        <v>456.89001500000001</v>
      </c>
      <c r="H52">
        <v>0</v>
      </c>
    </row>
    <row r="53" spans="1:8" x14ac:dyDescent="0.3">
      <c r="A53" t="s">
        <v>8</v>
      </c>
      <c r="B53" s="1">
        <v>24432</v>
      </c>
      <c r="C53">
        <v>457.63000499999998</v>
      </c>
      <c r="D53">
        <v>457.63000499999998</v>
      </c>
      <c r="E53">
        <v>457.63000499999998</v>
      </c>
      <c r="F53">
        <v>457.63000499999998</v>
      </c>
      <c r="G53">
        <v>457.63000499999998</v>
      </c>
      <c r="H53">
        <v>0</v>
      </c>
    </row>
    <row r="54" spans="1:8" x14ac:dyDescent="0.3">
      <c r="A54" t="s">
        <v>8</v>
      </c>
      <c r="B54" s="1">
        <v>24414</v>
      </c>
      <c r="C54">
        <v>458.790009</v>
      </c>
      <c r="D54">
        <v>458.790009</v>
      </c>
      <c r="E54">
        <v>458.790009</v>
      </c>
      <c r="F54">
        <v>458.790009</v>
      </c>
      <c r="G54">
        <v>458.790009</v>
      </c>
      <c r="H54">
        <v>0</v>
      </c>
    </row>
    <row r="55" spans="1:8" x14ac:dyDescent="0.3">
      <c r="A55" t="s">
        <v>8</v>
      </c>
      <c r="B55" s="1">
        <v>24434</v>
      </c>
      <c r="C55">
        <v>458.89999399999999</v>
      </c>
      <c r="D55">
        <v>458.89999399999999</v>
      </c>
      <c r="E55">
        <v>458.89999399999999</v>
      </c>
      <c r="F55">
        <v>458.89999399999999</v>
      </c>
      <c r="G55">
        <v>458.89999399999999</v>
      </c>
      <c r="H55">
        <v>0</v>
      </c>
    </row>
    <row r="56" spans="1:8" x14ac:dyDescent="0.3">
      <c r="A56" t="s">
        <v>8</v>
      </c>
      <c r="B56" s="1">
        <v>24442</v>
      </c>
      <c r="C56">
        <v>459.10998499999999</v>
      </c>
      <c r="D56">
        <v>459.10998499999999</v>
      </c>
      <c r="E56">
        <v>459.10998499999999</v>
      </c>
      <c r="F56">
        <v>459.10998499999999</v>
      </c>
      <c r="G56">
        <v>459.10998499999999</v>
      </c>
      <c r="H56">
        <v>0</v>
      </c>
    </row>
    <row r="57" spans="1:8" x14ac:dyDescent="0.3">
      <c r="A57" t="s">
        <v>8</v>
      </c>
      <c r="B57" s="1">
        <v>24443</v>
      </c>
      <c r="C57">
        <v>459.32000699999998</v>
      </c>
      <c r="D57">
        <v>459.32000699999998</v>
      </c>
      <c r="E57">
        <v>459.32000699999998</v>
      </c>
      <c r="F57">
        <v>459.32000699999998</v>
      </c>
      <c r="G57">
        <v>459.32000699999998</v>
      </c>
      <c r="H57">
        <v>0</v>
      </c>
    </row>
    <row r="58" spans="1:8" x14ac:dyDescent="0.3">
      <c r="A58" t="s">
        <v>8</v>
      </c>
      <c r="B58" s="1">
        <v>24446</v>
      </c>
      <c r="C58">
        <v>459.75</v>
      </c>
      <c r="D58">
        <v>459.75</v>
      </c>
      <c r="E58">
        <v>459.75</v>
      </c>
      <c r="F58">
        <v>459.75</v>
      </c>
      <c r="G58">
        <v>459.75</v>
      </c>
      <c r="H58">
        <v>0</v>
      </c>
    </row>
    <row r="59" spans="1:8" x14ac:dyDescent="0.3">
      <c r="A59" t="s">
        <v>8</v>
      </c>
      <c r="B59" s="1">
        <v>24412</v>
      </c>
      <c r="C59">
        <v>459.85000600000001</v>
      </c>
      <c r="D59">
        <v>459.85000600000001</v>
      </c>
      <c r="E59">
        <v>459.85000600000001</v>
      </c>
      <c r="F59">
        <v>459.85000600000001</v>
      </c>
      <c r="G59">
        <v>459.85000600000001</v>
      </c>
      <c r="H59">
        <v>0</v>
      </c>
    </row>
    <row r="60" spans="1:8" x14ac:dyDescent="0.3">
      <c r="A60" t="s">
        <v>8</v>
      </c>
      <c r="B60" s="1">
        <v>24418</v>
      </c>
      <c r="C60">
        <v>460.17001299999998</v>
      </c>
      <c r="D60">
        <v>460.17001299999998</v>
      </c>
      <c r="E60">
        <v>460.17001299999998</v>
      </c>
      <c r="F60">
        <v>460.17001299999998</v>
      </c>
      <c r="G60">
        <v>460.17001299999998</v>
      </c>
      <c r="H60">
        <v>0</v>
      </c>
    </row>
    <row r="61" spans="1:8" x14ac:dyDescent="0.3">
      <c r="A61" t="s">
        <v>8</v>
      </c>
      <c r="B61" s="1">
        <v>24337</v>
      </c>
      <c r="C61">
        <v>460.26998900000001</v>
      </c>
      <c r="D61">
        <v>460.26998900000001</v>
      </c>
      <c r="E61">
        <v>460.26998900000001</v>
      </c>
      <c r="F61">
        <v>460.26998900000001</v>
      </c>
      <c r="G61">
        <v>460.26998900000001</v>
      </c>
      <c r="H61">
        <v>0</v>
      </c>
    </row>
    <row r="62" spans="1:8" x14ac:dyDescent="0.3">
      <c r="A62" t="s">
        <v>8</v>
      </c>
      <c r="B62" s="1">
        <v>24415</v>
      </c>
      <c r="C62">
        <v>460.26998900000001</v>
      </c>
      <c r="D62">
        <v>460.26998900000001</v>
      </c>
      <c r="E62">
        <v>460.26998900000001</v>
      </c>
      <c r="F62">
        <v>460.26998900000001</v>
      </c>
      <c r="G62">
        <v>460.26998900000001</v>
      </c>
      <c r="H62">
        <v>0</v>
      </c>
    </row>
    <row r="63" spans="1:8" x14ac:dyDescent="0.3">
      <c r="A63" t="s">
        <v>8</v>
      </c>
      <c r="B63" s="1">
        <v>24413</v>
      </c>
      <c r="C63">
        <v>460.38000499999998</v>
      </c>
      <c r="D63">
        <v>460.38000499999998</v>
      </c>
      <c r="E63">
        <v>460.38000499999998</v>
      </c>
      <c r="F63">
        <v>460.38000499999998</v>
      </c>
      <c r="G63">
        <v>460.38000499999998</v>
      </c>
      <c r="H63">
        <v>0</v>
      </c>
    </row>
    <row r="64" spans="1:8" x14ac:dyDescent="0.3">
      <c r="A64" t="s">
        <v>8</v>
      </c>
      <c r="B64" s="1">
        <v>24440</v>
      </c>
      <c r="C64">
        <v>460.58999599999999</v>
      </c>
      <c r="D64">
        <v>460.58999599999999</v>
      </c>
      <c r="E64">
        <v>460.58999599999999</v>
      </c>
      <c r="F64">
        <v>460.58999599999999</v>
      </c>
      <c r="G64">
        <v>460.58999599999999</v>
      </c>
      <c r="H64">
        <v>0</v>
      </c>
    </row>
    <row r="65" spans="1:8" x14ac:dyDescent="0.3">
      <c r="A65" t="s">
        <v>8</v>
      </c>
      <c r="B65" s="1">
        <v>24441</v>
      </c>
      <c r="C65">
        <v>460.91000400000001</v>
      </c>
      <c r="D65">
        <v>460.91000400000001</v>
      </c>
      <c r="F65">
        <v>460.91000400000001</v>
      </c>
      <c r="G65">
        <v>460.91000400000001</v>
      </c>
      <c r="H65">
        <v>0</v>
      </c>
    </row>
    <row r="66" spans="1:8" x14ac:dyDescent="0.3">
      <c r="A66" t="s">
        <v>8</v>
      </c>
      <c r="B66" s="1">
        <v>24439</v>
      </c>
      <c r="C66">
        <v>462.17999300000002</v>
      </c>
      <c r="D66">
        <v>462.17999300000002</v>
      </c>
      <c r="E66">
        <v>462.17999300000002</v>
      </c>
      <c r="F66">
        <v>462.17999300000002</v>
      </c>
      <c r="G66">
        <v>462.17999300000002</v>
      </c>
      <c r="H66">
        <v>0</v>
      </c>
    </row>
    <row r="67" spans="1:8" x14ac:dyDescent="0.3">
      <c r="A67" t="s">
        <v>8</v>
      </c>
      <c r="B67" s="1">
        <v>24471</v>
      </c>
      <c r="C67">
        <v>462.27999899999998</v>
      </c>
      <c r="D67">
        <v>462.27999899999998</v>
      </c>
      <c r="E67">
        <v>462.27999899999998</v>
      </c>
      <c r="F67">
        <v>462.27999899999998</v>
      </c>
      <c r="G67">
        <v>462.27999899999998</v>
      </c>
      <c r="H67">
        <v>0</v>
      </c>
    </row>
    <row r="68" spans="1:8" x14ac:dyDescent="0.3">
      <c r="A68" t="s">
        <v>8</v>
      </c>
      <c r="B68" s="1">
        <v>24470</v>
      </c>
      <c r="C68">
        <v>462.48998999999998</v>
      </c>
      <c r="D68">
        <v>462.48998999999998</v>
      </c>
      <c r="E68">
        <v>462.48998999999998</v>
      </c>
      <c r="F68">
        <v>462.48998999999998</v>
      </c>
      <c r="G68">
        <v>462.48998999999998</v>
      </c>
      <c r="H68">
        <v>0</v>
      </c>
    </row>
    <row r="69" spans="1:8" x14ac:dyDescent="0.3">
      <c r="A69" t="s">
        <v>8</v>
      </c>
      <c r="B69" s="1">
        <v>24475</v>
      </c>
      <c r="C69">
        <v>462.48998999999998</v>
      </c>
      <c r="D69">
        <v>462.48998999999998</v>
      </c>
      <c r="E69">
        <v>462.48998999999998</v>
      </c>
      <c r="F69">
        <v>462.48998999999998</v>
      </c>
      <c r="G69">
        <v>462.48998999999998</v>
      </c>
      <c r="H69">
        <v>0</v>
      </c>
    </row>
    <row r="70" spans="1:8" x14ac:dyDescent="0.3">
      <c r="A70" t="s">
        <v>8</v>
      </c>
      <c r="B70" s="1">
        <v>24436</v>
      </c>
      <c r="C70">
        <v>462.60000600000001</v>
      </c>
      <c r="D70">
        <v>462.60000600000001</v>
      </c>
      <c r="E70">
        <v>462.60000600000001</v>
      </c>
      <c r="F70">
        <v>462.60000600000001</v>
      </c>
      <c r="G70">
        <v>462.60000600000001</v>
      </c>
      <c r="H70">
        <v>0</v>
      </c>
    </row>
    <row r="71" spans="1:8" x14ac:dyDescent="0.3">
      <c r="A71" t="s">
        <v>8</v>
      </c>
      <c r="B71" s="1">
        <v>24447</v>
      </c>
      <c r="C71">
        <v>462.92001299999998</v>
      </c>
      <c r="D71">
        <v>462.92001299999998</v>
      </c>
      <c r="E71">
        <v>462.92001299999998</v>
      </c>
      <c r="F71">
        <v>462.92001299999998</v>
      </c>
      <c r="G71">
        <v>462.92001299999998</v>
      </c>
      <c r="H71">
        <v>0</v>
      </c>
    </row>
    <row r="72" spans="1:8" x14ac:dyDescent="0.3">
      <c r="A72" t="s">
        <v>8</v>
      </c>
      <c r="B72" s="1">
        <v>24476</v>
      </c>
      <c r="C72">
        <v>463.33999599999999</v>
      </c>
      <c r="D72">
        <v>463.33999599999999</v>
      </c>
      <c r="E72">
        <v>463.33999599999999</v>
      </c>
      <c r="F72">
        <v>463.33999599999999</v>
      </c>
      <c r="G72">
        <v>463.33999599999999</v>
      </c>
      <c r="H72">
        <v>0</v>
      </c>
    </row>
    <row r="73" spans="1:8" x14ac:dyDescent="0.3">
      <c r="A73" t="s">
        <v>8</v>
      </c>
      <c r="B73" s="1">
        <v>24420</v>
      </c>
      <c r="C73">
        <v>463.76001000000002</v>
      </c>
      <c r="D73">
        <v>463.76001000000002</v>
      </c>
      <c r="E73">
        <v>463.76001000000002</v>
      </c>
      <c r="F73">
        <v>463.76001000000002</v>
      </c>
      <c r="G73">
        <v>463.76001000000002</v>
      </c>
      <c r="H73">
        <v>0</v>
      </c>
    </row>
    <row r="74" spans="1:8" x14ac:dyDescent="0.3">
      <c r="A74" t="s">
        <v>8</v>
      </c>
      <c r="B74" s="1">
        <v>24429</v>
      </c>
      <c r="C74">
        <v>464.07998700000002</v>
      </c>
      <c r="D74">
        <v>464.07998700000002</v>
      </c>
      <c r="E74">
        <v>464.07998700000002</v>
      </c>
      <c r="F74">
        <v>464.07998700000002</v>
      </c>
      <c r="G74">
        <v>464.07998700000002</v>
      </c>
      <c r="H74">
        <v>0</v>
      </c>
    </row>
    <row r="75" spans="1:8" x14ac:dyDescent="0.3">
      <c r="A75" t="s">
        <v>8</v>
      </c>
      <c r="B75" s="1">
        <v>24469</v>
      </c>
      <c r="C75">
        <v>464.19000199999999</v>
      </c>
      <c r="D75">
        <v>464.19000199999999</v>
      </c>
      <c r="E75">
        <v>464.19000199999999</v>
      </c>
      <c r="F75">
        <v>464.19000199999999</v>
      </c>
      <c r="G75">
        <v>464.19000199999999</v>
      </c>
      <c r="H75">
        <v>0</v>
      </c>
    </row>
    <row r="76" spans="1:8" x14ac:dyDescent="0.3">
      <c r="A76" t="s">
        <v>8</v>
      </c>
      <c r="B76" s="1">
        <v>24425</v>
      </c>
      <c r="C76">
        <v>464.39999399999999</v>
      </c>
      <c r="D76">
        <v>464.39999399999999</v>
      </c>
      <c r="E76">
        <v>464.39999399999999</v>
      </c>
      <c r="F76">
        <v>464.39999399999999</v>
      </c>
      <c r="G76">
        <v>464.39999399999999</v>
      </c>
      <c r="H76">
        <v>0</v>
      </c>
    </row>
    <row r="77" spans="1:8" x14ac:dyDescent="0.3">
      <c r="A77" t="s">
        <v>8</v>
      </c>
      <c r="B77" s="1">
        <v>24461</v>
      </c>
      <c r="C77">
        <v>465.67001299999998</v>
      </c>
      <c r="D77">
        <v>465.67001299999998</v>
      </c>
      <c r="E77">
        <v>465.67001299999998</v>
      </c>
      <c r="F77">
        <v>465.67001299999998</v>
      </c>
      <c r="G77">
        <v>465.67001299999998</v>
      </c>
      <c r="H77">
        <v>0</v>
      </c>
    </row>
    <row r="78" spans="1:8" x14ac:dyDescent="0.3">
      <c r="A78" t="s">
        <v>8</v>
      </c>
      <c r="B78" s="1">
        <v>24426</v>
      </c>
      <c r="C78">
        <v>466.08999599999999</v>
      </c>
      <c r="D78">
        <v>466.08999599999999</v>
      </c>
      <c r="E78">
        <v>466.08999599999999</v>
      </c>
      <c r="F78">
        <v>466.08999599999999</v>
      </c>
      <c r="G78">
        <v>466.08999599999999</v>
      </c>
      <c r="H78">
        <v>0</v>
      </c>
    </row>
    <row r="79" spans="1:8" x14ac:dyDescent="0.3">
      <c r="A79" t="s">
        <v>8</v>
      </c>
      <c r="B79" s="1">
        <v>24336</v>
      </c>
      <c r="C79">
        <v>466.20001200000002</v>
      </c>
      <c r="D79">
        <v>466.20001200000002</v>
      </c>
      <c r="E79">
        <v>466.20001200000002</v>
      </c>
      <c r="F79">
        <v>466.20001200000002</v>
      </c>
      <c r="G79">
        <v>466.20001200000002</v>
      </c>
      <c r="H79">
        <v>0</v>
      </c>
    </row>
    <row r="80" spans="1:8" x14ac:dyDescent="0.3">
      <c r="A80" t="s">
        <v>8</v>
      </c>
      <c r="B80" s="1">
        <v>24468</v>
      </c>
      <c r="C80">
        <v>466.51001000000002</v>
      </c>
      <c r="D80">
        <v>466.51001000000002</v>
      </c>
      <c r="E80">
        <v>466.51001000000002</v>
      </c>
      <c r="F80">
        <v>466.51001000000002</v>
      </c>
      <c r="G80">
        <v>466.51001000000002</v>
      </c>
      <c r="H80">
        <v>0</v>
      </c>
    </row>
    <row r="81" spans="1:8" x14ac:dyDescent="0.3">
      <c r="A81" t="s">
        <v>8</v>
      </c>
      <c r="B81" s="1">
        <v>24421</v>
      </c>
      <c r="C81">
        <v>466.82998700000002</v>
      </c>
      <c r="D81">
        <v>466.82998700000002</v>
      </c>
      <c r="E81">
        <v>466.82998700000002</v>
      </c>
      <c r="F81">
        <v>466.82998700000002</v>
      </c>
      <c r="G81">
        <v>466.82998700000002</v>
      </c>
      <c r="H81">
        <v>0</v>
      </c>
    </row>
    <row r="82" spans="1:8" x14ac:dyDescent="0.3">
      <c r="A82" t="s">
        <v>8</v>
      </c>
      <c r="B82" s="1">
        <v>24428</v>
      </c>
      <c r="C82">
        <v>466.94000199999999</v>
      </c>
      <c r="D82">
        <v>466.94000199999999</v>
      </c>
      <c r="E82">
        <v>466.94000199999999</v>
      </c>
      <c r="F82">
        <v>466.94000199999999</v>
      </c>
      <c r="G82">
        <v>466.94000199999999</v>
      </c>
      <c r="H82">
        <v>0</v>
      </c>
    </row>
    <row r="83" spans="1:8" x14ac:dyDescent="0.3">
      <c r="A83" t="s">
        <v>8</v>
      </c>
      <c r="B83" s="1">
        <v>24422</v>
      </c>
      <c r="C83">
        <v>467.25</v>
      </c>
      <c r="D83">
        <v>467.25</v>
      </c>
      <c r="E83">
        <v>467.25</v>
      </c>
      <c r="F83">
        <v>467.25</v>
      </c>
      <c r="G83">
        <v>467.25</v>
      </c>
      <c r="H83">
        <v>0</v>
      </c>
    </row>
    <row r="84" spans="1:8" x14ac:dyDescent="0.3">
      <c r="A84" t="s">
        <v>8</v>
      </c>
      <c r="B84" s="1">
        <v>24448</v>
      </c>
      <c r="C84">
        <v>467.57000699999998</v>
      </c>
      <c r="D84">
        <v>467.57000699999998</v>
      </c>
      <c r="E84">
        <v>467.57000699999998</v>
      </c>
      <c r="F84">
        <v>467.57000699999998</v>
      </c>
      <c r="G84">
        <v>467.57000699999998</v>
      </c>
      <c r="H84">
        <v>0</v>
      </c>
    </row>
    <row r="85" spans="1:8" x14ac:dyDescent="0.3">
      <c r="A85" t="s">
        <v>8</v>
      </c>
      <c r="B85" s="1">
        <v>24460</v>
      </c>
      <c r="C85">
        <v>467.57000699999998</v>
      </c>
      <c r="D85">
        <v>467.57000699999998</v>
      </c>
      <c r="E85">
        <v>467.57000699999998</v>
      </c>
      <c r="F85">
        <v>467.57000699999998</v>
      </c>
      <c r="G85">
        <v>467.57000699999998</v>
      </c>
      <c r="H85">
        <v>0</v>
      </c>
    </row>
    <row r="86" spans="1:8" x14ac:dyDescent="0.3">
      <c r="A86" t="s">
        <v>8</v>
      </c>
      <c r="B86" s="1">
        <v>24462</v>
      </c>
      <c r="C86">
        <v>468.20001200000002</v>
      </c>
      <c r="D86">
        <v>468.20001200000002</v>
      </c>
      <c r="E86">
        <v>468.20001200000002</v>
      </c>
      <c r="F86">
        <v>468.20001200000002</v>
      </c>
      <c r="G86">
        <v>468.20001200000002</v>
      </c>
      <c r="H86">
        <v>0</v>
      </c>
    </row>
    <row r="87" spans="1:8" x14ac:dyDescent="0.3">
      <c r="A87" t="s">
        <v>8</v>
      </c>
      <c r="B87" s="1">
        <v>24456</v>
      </c>
      <c r="C87">
        <v>468.73001099999999</v>
      </c>
      <c r="D87">
        <v>468.73001099999999</v>
      </c>
      <c r="E87">
        <v>468.73001099999999</v>
      </c>
      <c r="F87">
        <v>468.73001099999999</v>
      </c>
      <c r="G87">
        <v>468.73001099999999</v>
      </c>
      <c r="H87">
        <v>0</v>
      </c>
    </row>
    <row r="88" spans="1:8" x14ac:dyDescent="0.3">
      <c r="A88" t="s">
        <v>8</v>
      </c>
      <c r="B88" s="1">
        <v>24457</v>
      </c>
      <c r="C88">
        <v>468.83999599999999</v>
      </c>
      <c r="D88">
        <v>468.83999599999999</v>
      </c>
      <c r="E88">
        <v>468.83999599999999</v>
      </c>
      <c r="F88">
        <v>468.83999599999999</v>
      </c>
      <c r="G88">
        <v>468.83999599999999</v>
      </c>
      <c r="H88">
        <v>0</v>
      </c>
    </row>
    <row r="89" spans="1:8" x14ac:dyDescent="0.3">
      <c r="A89" t="s">
        <v>8</v>
      </c>
      <c r="B89" s="1">
        <v>24335</v>
      </c>
      <c r="C89">
        <v>468.94000199999999</v>
      </c>
      <c r="D89">
        <v>468.94000199999999</v>
      </c>
      <c r="E89">
        <v>468.94000199999999</v>
      </c>
      <c r="F89">
        <v>468.94000199999999</v>
      </c>
      <c r="G89">
        <v>468.94000199999999</v>
      </c>
      <c r="H89">
        <v>0</v>
      </c>
    </row>
    <row r="90" spans="1:8" x14ac:dyDescent="0.3">
      <c r="A90" t="s">
        <v>8</v>
      </c>
      <c r="B90" s="1">
        <v>24464</v>
      </c>
      <c r="C90">
        <v>468.94000199999999</v>
      </c>
      <c r="D90">
        <v>468.94000199999999</v>
      </c>
      <c r="E90">
        <v>468.94000199999999</v>
      </c>
      <c r="F90">
        <v>468.94000199999999</v>
      </c>
      <c r="G90">
        <v>468.94000199999999</v>
      </c>
      <c r="H90">
        <v>0</v>
      </c>
    </row>
    <row r="91" spans="1:8" x14ac:dyDescent="0.3">
      <c r="A91" t="s">
        <v>8</v>
      </c>
      <c r="B91" s="1">
        <v>24477</v>
      </c>
      <c r="C91">
        <v>469.26001000000002</v>
      </c>
      <c r="D91">
        <v>469.26001000000002</v>
      </c>
      <c r="E91">
        <v>469.26001000000002</v>
      </c>
      <c r="F91">
        <v>469.26001000000002</v>
      </c>
      <c r="G91">
        <v>469.26001000000002</v>
      </c>
      <c r="H91">
        <v>0</v>
      </c>
    </row>
    <row r="92" spans="1:8" x14ac:dyDescent="0.3">
      <c r="A92" t="s">
        <v>8</v>
      </c>
      <c r="B92" s="1">
        <v>24449</v>
      </c>
      <c r="C92">
        <v>469.47000100000002</v>
      </c>
      <c r="D92">
        <v>469.47000100000002</v>
      </c>
      <c r="E92">
        <v>469.47000100000002</v>
      </c>
      <c r="F92">
        <v>469.47000100000002</v>
      </c>
      <c r="G92">
        <v>469.47000100000002</v>
      </c>
      <c r="H92">
        <v>0</v>
      </c>
    </row>
    <row r="93" spans="1:8" x14ac:dyDescent="0.3">
      <c r="A93" t="s">
        <v>8</v>
      </c>
      <c r="B93" s="1">
        <v>24427</v>
      </c>
      <c r="C93">
        <v>470.10998499999999</v>
      </c>
      <c r="D93">
        <v>470.10998499999999</v>
      </c>
      <c r="E93">
        <v>470.10998499999999</v>
      </c>
      <c r="F93">
        <v>470.10998499999999</v>
      </c>
      <c r="G93">
        <v>470.10998499999999</v>
      </c>
      <c r="H93">
        <v>0</v>
      </c>
    </row>
    <row r="94" spans="1:8" x14ac:dyDescent="0.3">
      <c r="A94" t="s">
        <v>8</v>
      </c>
      <c r="B94" s="1">
        <v>24463</v>
      </c>
      <c r="C94">
        <v>470.10998499999999</v>
      </c>
      <c r="D94">
        <v>470.10998499999999</v>
      </c>
      <c r="E94">
        <v>470.10998499999999</v>
      </c>
      <c r="F94">
        <v>470.10998499999999</v>
      </c>
      <c r="G94">
        <v>470.10998499999999</v>
      </c>
      <c r="H94">
        <v>0</v>
      </c>
    </row>
    <row r="95" spans="1:8" x14ac:dyDescent="0.3">
      <c r="A95" t="s">
        <v>8</v>
      </c>
      <c r="B95" s="1">
        <v>24450</v>
      </c>
      <c r="C95">
        <v>470.52999899999998</v>
      </c>
      <c r="D95">
        <v>470.52999899999998</v>
      </c>
      <c r="E95">
        <v>470.52999899999998</v>
      </c>
      <c r="F95">
        <v>470.52999899999998</v>
      </c>
      <c r="G95">
        <v>470.52999899999998</v>
      </c>
      <c r="H95">
        <v>0</v>
      </c>
    </row>
    <row r="96" spans="1:8" x14ac:dyDescent="0.3">
      <c r="A96" t="s">
        <v>8</v>
      </c>
      <c r="B96" s="1">
        <v>24321</v>
      </c>
      <c r="C96">
        <v>471.48001099999999</v>
      </c>
      <c r="D96">
        <v>471.48001099999999</v>
      </c>
      <c r="E96">
        <v>471.48001099999999</v>
      </c>
      <c r="F96">
        <v>471.48001099999999</v>
      </c>
      <c r="G96">
        <v>471.48001099999999</v>
      </c>
      <c r="H96">
        <v>0</v>
      </c>
    </row>
    <row r="97" spans="1:8" x14ac:dyDescent="0.3">
      <c r="A97" t="s">
        <v>8</v>
      </c>
      <c r="B97" s="1">
        <v>24320</v>
      </c>
      <c r="C97">
        <v>471.58999599999999</v>
      </c>
      <c r="D97">
        <v>471.58999599999999</v>
      </c>
      <c r="E97">
        <v>471.58999599999999</v>
      </c>
      <c r="F97">
        <v>471.58999599999999</v>
      </c>
      <c r="G97">
        <v>471.58999599999999</v>
      </c>
      <c r="H97">
        <v>0</v>
      </c>
    </row>
    <row r="98" spans="1:8" x14ac:dyDescent="0.3">
      <c r="A98" t="s">
        <v>8</v>
      </c>
      <c r="B98" s="1">
        <v>24478</v>
      </c>
      <c r="C98">
        <v>472.75</v>
      </c>
      <c r="D98">
        <v>472.75</v>
      </c>
      <c r="E98">
        <v>472.75</v>
      </c>
      <c r="F98">
        <v>472.75</v>
      </c>
      <c r="G98">
        <v>472.75</v>
      </c>
      <c r="H98">
        <v>0</v>
      </c>
    </row>
    <row r="99" spans="1:8" x14ac:dyDescent="0.3">
      <c r="A99" t="s">
        <v>8</v>
      </c>
      <c r="B99" s="1">
        <v>24455</v>
      </c>
      <c r="C99">
        <v>473.70001200000002</v>
      </c>
      <c r="D99">
        <v>473.70001200000002</v>
      </c>
      <c r="E99">
        <v>473.70001200000002</v>
      </c>
      <c r="F99">
        <v>473.70001200000002</v>
      </c>
      <c r="G99">
        <v>473.70001200000002</v>
      </c>
      <c r="H99">
        <v>0</v>
      </c>
    </row>
    <row r="100" spans="1:8" x14ac:dyDescent="0.3">
      <c r="A100" t="s">
        <v>8</v>
      </c>
      <c r="B100" s="1">
        <v>24454</v>
      </c>
      <c r="C100">
        <v>473.80999800000001</v>
      </c>
      <c r="D100">
        <v>473.80999800000001</v>
      </c>
      <c r="E100">
        <v>473.80999800000001</v>
      </c>
      <c r="F100">
        <v>473.80999800000001</v>
      </c>
      <c r="G100">
        <v>473.80999800000001</v>
      </c>
      <c r="H100">
        <v>0</v>
      </c>
    </row>
    <row r="101" spans="1:8" x14ac:dyDescent="0.3">
      <c r="A101" t="s">
        <v>8</v>
      </c>
      <c r="B101" s="1">
        <v>24334</v>
      </c>
      <c r="C101">
        <v>475.07998700000002</v>
      </c>
      <c r="D101">
        <v>475.07998700000002</v>
      </c>
      <c r="E101">
        <v>475.07998700000002</v>
      </c>
      <c r="F101">
        <v>475.07998700000002</v>
      </c>
      <c r="G101">
        <v>475.07998700000002</v>
      </c>
      <c r="H101">
        <v>0</v>
      </c>
    </row>
    <row r="102" spans="1:8" x14ac:dyDescent="0.3">
      <c r="A102" t="s">
        <v>8</v>
      </c>
      <c r="B102" s="1">
        <v>24453</v>
      </c>
      <c r="C102">
        <v>475.07998700000002</v>
      </c>
      <c r="D102">
        <v>475.07998700000002</v>
      </c>
      <c r="E102">
        <v>475.07998700000002</v>
      </c>
      <c r="F102">
        <v>475.07998700000002</v>
      </c>
      <c r="G102">
        <v>475.07998700000002</v>
      </c>
      <c r="H102">
        <v>0</v>
      </c>
    </row>
    <row r="103" spans="1:8" x14ac:dyDescent="0.3">
      <c r="A103" t="s">
        <v>8</v>
      </c>
      <c r="B103" s="1">
        <v>24322</v>
      </c>
      <c r="C103">
        <v>476.14001500000001</v>
      </c>
      <c r="D103">
        <v>476.14001500000001</v>
      </c>
      <c r="E103">
        <v>476.14001500000001</v>
      </c>
      <c r="F103">
        <v>476.14001500000001</v>
      </c>
      <c r="G103">
        <v>476.14001500000001</v>
      </c>
      <c r="H103">
        <v>0</v>
      </c>
    </row>
    <row r="104" spans="1:8" x14ac:dyDescent="0.3">
      <c r="A104" t="s">
        <v>8</v>
      </c>
      <c r="B104" s="1">
        <v>24330</v>
      </c>
      <c r="C104">
        <v>476.23998999999998</v>
      </c>
      <c r="D104">
        <v>476.23998999999998</v>
      </c>
      <c r="E104">
        <v>476.23998999999998</v>
      </c>
      <c r="F104">
        <v>476.23998999999998</v>
      </c>
      <c r="G104">
        <v>476.23998999999998</v>
      </c>
      <c r="H104">
        <v>0</v>
      </c>
    </row>
    <row r="105" spans="1:8" x14ac:dyDescent="0.3">
      <c r="A105" t="s">
        <v>8</v>
      </c>
      <c r="B105" s="1">
        <v>24244</v>
      </c>
      <c r="C105">
        <v>476.45001200000002</v>
      </c>
      <c r="D105">
        <v>476.45001200000002</v>
      </c>
      <c r="E105">
        <v>476.45001200000002</v>
      </c>
      <c r="F105">
        <v>476.45001200000002</v>
      </c>
      <c r="G105">
        <v>476.45001200000002</v>
      </c>
      <c r="H105">
        <v>0</v>
      </c>
    </row>
    <row r="106" spans="1:8" x14ac:dyDescent="0.3">
      <c r="A106" t="s">
        <v>8</v>
      </c>
      <c r="B106" s="1">
        <v>24329</v>
      </c>
      <c r="C106">
        <v>476.66000400000001</v>
      </c>
      <c r="D106">
        <v>476.66000400000001</v>
      </c>
      <c r="E106">
        <v>476.66000400000001</v>
      </c>
      <c r="F106">
        <v>476.66000400000001</v>
      </c>
      <c r="H106">
        <v>0</v>
      </c>
    </row>
    <row r="107" spans="1:8" x14ac:dyDescent="0.3">
      <c r="A107" t="s">
        <v>8</v>
      </c>
      <c r="B107" s="1">
        <v>24481</v>
      </c>
      <c r="C107">
        <v>476.66000400000001</v>
      </c>
      <c r="D107">
        <v>476.66000400000001</v>
      </c>
      <c r="E107">
        <v>476.66000400000001</v>
      </c>
      <c r="F107">
        <v>476.66000400000001</v>
      </c>
      <c r="H107">
        <v>0</v>
      </c>
    </row>
    <row r="108" spans="1:8" x14ac:dyDescent="0.3">
      <c r="A108" t="s">
        <v>8</v>
      </c>
      <c r="B108" s="1">
        <v>24482</v>
      </c>
      <c r="C108">
        <v>476.66000400000001</v>
      </c>
      <c r="D108">
        <v>476.66000400000001</v>
      </c>
      <c r="E108">
        <v>476.66000400000001</v>
      </c>
      <c r="F108">
        <v>476.66000400000001</v>
      </c>
      <c r="G108">
        <v>476.66000400000001</v>
      </c>
      <c r="H108">
        <v>0</v>
      </c>
    </row>
    <row r="109" spans="1:8" x14ac:dyDescent="0.3">
      <c r="A109" t="s">
        <v>8</v>
      </c>
      <c r="B109" s="1">
        <v>24331</v>
      </c>
      <c r="C109">
        <v>477.39999399999999</v>
      </c>
      <c r="D109">
        <v>477.39999399999999</v>
      </c>
      <c r="E109">
        <v>477.39999399999999</v>
      </c>
      <c r="F109">
        <v>477.39999399999999</v>
      </c>
      <c r="G109">
        <v>477.39999399999999</v>
      </c>
      <c r="H109">
        <v>0</v>
      </c>
    </row>
    <row r="110" spans="1:8" x14ac:dyDescent="0.3">
      <c r="A110" t="s">
        <v>8</v>
      </c>
      <c r="B110" s="1">
        <v>24328</v>
      </c>
      <c r="C110">
        <v>478.77999899999998</v>
      </c>
      <c r="D110">
        <v>478.77999899999998</v>
      </c>
      <c r="E110">
        <v>478.77999899999998</v>
      </c>
      <c r="F110">
        <v>478.77999899999998</v>
      </c>
      <c r="G110">
        <v>478.77999899999998</v>
      </c>
      <c r="H110">
        <v>0</v>
      </c>
    </row>
    <row r="111" spans="1:8" x14ac:dyDescent="0.3">
      <c r="A111" t="s">
        <v>8</v>
      </c>
      <c r="B111" s="1">
        <v>24317</v>
      </c>
      <c r="C111">
        <v>478.88000499999998</v>
      </c>
      <c r="D111">
        <v>478.88000499999998</v>
      </c>
      <c r="E111">
        <v>478.88000499999998</v>
      </c>
      <c r="F111">
        <v>478.88000499999998</v>
      </c>
      <c r="G111">
        <v>478.88000499999998</v>
      </c>
      <c r="H111">
        <v>0</v>
      </c>
    </row>
    <row r="112" spans="1:8" x14ac:dyDescent="0.3">
      <c r="A112" t="s">
        <v>8</v>
      </c>
      <c r="B112" s="1">
        <v>24314</v>
      </c>
      <c r="C112">
        <v>479.10000600000001</v>
      </c>
      <c r="D112">
        <v>479.10000600000001</v>
      </c>
      <c r="E112">
        <v>479.10000600000001</v>
      </c>
      <c r="F112">
        <v>479.10000600000001</v>
      </c>
      <c r="G112">
        <v>479.10000600000001</v>
      </c>
      <c r="H112">
        <v>0</v>
      </c>
    </row>
    <row r="113" spans="1:8" x14ac:dyDescent="0.3">
      <c r="A113" t="s">
        <v>8</v>
      </c>
      <c r="B113" s="1">
        <v>24316</v>
      </c>
      <c r="C113">
        <v>479.73001099999999</v>
      </c>
      <c r="D113">
        <v>479.73001099999999</v>
      </c>
      <c r="E113">
        <v>479.73001099999999</v>
      </c>
      <c r="F113">
        <v>479.73001099999999</v>
      </c>
      <c r="G113">
        <v>479.73001099999999</v>
      </c>
      <c r="H113">
        <v>0</v>
      </c>
    </row>
    <row r="114" spans="1:8" x14ac:dyDescent="0.3">
      <c r="A114" t="s">
        <v>8</v>
      </c>
      <c r="B114" s="1">
        <v>24327</v>
      </c>
      <c r="C114">
        <v>479.83999599999999</v>
      </c>
      <c r="D114">
        <v>479.83999599999999</v>
      </c>
      <c r="E114">
        <v>479.83999599999999</v>
      </c>
      <c r="F114">
        <v>479.83999599999999</v>
      </c>
      <c r="G114">
        <v>479.83999599999999</v>
      </c>
      <c r="H114">
        <v>0</v>
      </c>
    </row>
    <row r="115" spans="1:8" x14ac:dyDescent="0.3">
      <c r="A115" t="s">
        <v>8</v>
      </c>
      <c r="B115" s="1">
        <v>24313</v>
      </c>
      <c r="C115">
        <v>480.26001000000002</v>
      </c>
      <c r="D115">
        <v>480.26001000000002</v>
      </c>
      <c r="E115">
        <v>480.26001000000002</v>
      </c>
      <c r="F115">
        <v>480.26001000000002</v>
      </c>
      <c r="G115">
        <v>480.26001000000002</v>
      </c>
      <c r="H115">
        <v>0</v>
      </c>
    </row>
    <row r="116" spans="1:8" x14ac:dyDescent="0.3">
      <c r="A116" t="s">
        <v>8</v>
      </c>
      <c r="B116" s="1">
        <v>24323</v>
      </c>
      <c r="C116">
        <v>480.47000100000002</v>
      </c>
      <c r="D116">
        <v>480.47000100000002</v>
      </c>
      <c r="E116">
        <v>480.47000100000002</v>
      </c>
      <c r="F116">
        <v>480.47000100000002</v>
      </c>
      <c r="G116">
        <v>480.47000100000002</v>
      </c>
      <c r="H116">
        <v>0</v>
      </c>
    </row>
    <row r="117" spans="1:8" x14ac:dyDescent="0.3">
      <c r="A117" t="s">
        <v>8</v>
      </c>
      <c r="B117" s="1">
        <v>24483</v>
      </c>
      <c r="C117">
        <v>480.57998700000002</v>
      </c>
      <c r="D117">
        <v>480.57998700000002</v>
      </c>
      <c r="E117">
        <v>480.57998700000002</v>
      </c>
      <c r="F117">
        <v>480.57998700000002</v>
      </c>
      <c r="G117">
        <v>480.57998700000002</v>
      </c>
      <c r="H117">
        <v>0</v>
      </c>
    </row>
    <row r="118" spans="1:8" x14ac:dyDescent="0.3">
      <c r="A118" t="s">
        <v>8</v>
      </c>
      <c r="B118" s="1">
        <v>24243</v>
      </c>
      <c r="C118">
        <v>480.89001500000001</v>
      </c>
      <c r="D118">
        <v>480.89001500000001</v>
      </c>
      <c r="E118">
        <v>480.89001500000001</v>
      </c>
      <c r="F118">
        <v>480.89001500000001</v>
      </c>
      <c r="G118">
        <v>480.89001500000001</v>
      </c>
      <c r="H118">
        <v>0</v>
      </c>
    </row>
    <row r="119" spans="1:8" x14ac:dyDescent="0.3">
      <c r="A119" t="s">
        <v>8</v>
      </c>
      <c r="B119" s="1">
        <v>24324</v>
      </c>
      <c r="C119">
        <v>481.10000600000001</v>
      </c>
      <c r="D119">
        <v>481.10000600000001</v>
      </c>
      <c r="E119">
        <v>481.10000600000001</v>
      </c>
      <c r="F119">
        <v>481.10000600000001</v>
      </c>
      <c r="G119">
        <v>481.10000600000001</v>
      </c>
      <c r="H119">
        <v>0</v>
      </c>
    </row>
    <row r="120" spans="1:8" x14ac:dyDescent="0.3">
      <c r="A120" t="s">
        <v>8</v>
      </c>
      <c r="B120" s="1">
        <v>24315</v>
      </c>
      <c r="C120">
        <v>481.52999899999998</v>
      </c>
      <c r="D120">
        <v>481.52999899999998</v>
      </c>
      <c r="E120">
        <v>481.52999899999998</v>
      </c>
      <c r="F120">
        <v>481.52999899999998</v>
      </c>
      <c r="G120">
        <v>481.52999899999998</v>
      </c>
      <c r="H120">
        <v>0</v>
      </c>
    </row>
    <row r="121" spans="1:8" x14ac:dyDescent="0.3">
      <c r="A121" t="s">
        <v>8</v>
      </c>
      <c r="B121" s="1">
        <v>24484</v>
      </c>
      <c r="C121">
        <v>483.42999300000002</v>
      </c>
      <c r="D121">
        <v>483.42999300000002</v>
      </c>
      <c r="E121">
        <v>483.42999300000002</v>
      </c>
      <c r="F121">
        <v>483.42999300000002</v>
      </c>
      <c r="G121">
        <v>483.42999300000002</v>
      </c>
      <c r="H121">
        <v>0</v>
      </c>
    </row>
    <row r="122" spans="1:8" x14ac:dyDescent="0.3">
      <c r="A122" t="s">
        <v>8</v>
      </c>
      <c r="B122" s="1">
        <v>24246</v>
      </c>
      <c r="C122">
        <v>484.80999800000001</v>
      </c>
      <c r="D122">
        <v>484.80999800000001</v>
      </c>
      <c r="E122">
        <v>484.80999800000001</v>
      </c>
      <c r="F122">
        <v>484.80999800000001</v>
      </c>
      <c r="G122">
        <v>484.80999800000001</v>
      </c>
      <c r="H122">
        <v>0</v>
      </c>
    </row>
    <row r="123" spans="1:8" x14ac:dyDescent="0.3">
      <c r="A123" t="s">
        <v>8</v>
      </c>
      <c r="B123" s="1">
        <v>24265</v>
      </c>
      <c r="C123">
        <v>485.11999500000002</v>
      </c>
      <c r="D123">
        <v>485.11999500000002</v>
      </c>
      <c r="E123">
        <v>485.11999500000002</v>
      </c>
      <c r="F123">
        <v>485.11999500000002</v>
      </c>
      <c r="G123">
        <v>485.11999500000002</v>
      </c>
      <c r="H123">
        <v>0</v>
      </c>
    </row>
    <row r="124" spans="1:8" x14ac:dyDescent="0.3">
      <c r="A124" t="s">
        <v>8</v>
      </c>
      <c r="B124" s="1">
        <v>24288</v>
      </c>
      <c r="C124">
        <v>485.44000199999999</v>
      </c>
      <c r="D124">
        <v>485.44000199999999</v>
      </c>
      <c r="E124">
        <v>485.44000199999999</v>
      </c>
      <c r="F124">
        <v>485.44000199999999</v>
      </c>
      <c r="G124">
        <v>485.44000199999999</v>
      </c>
      <c r="H124">
        <v>0</v>
      </c>
    </row>
    <row r="125" spans="1:8" x14ac:dyDescent="0.3">
      <c r="A125" t="s">
        <v>8</v>
      </c>
      <c r="B125" s="1">
        <v>24245</v>
      </c>
      <c r="C125">
        <v>485.54998799999998</v>
      </c>
      <c r="D125">
        <v>485.54998799999998</v>
      </c>
      <c r="E125">
        <v>485.54998799999998</v>
      </c>
      <c r="F125">
        <v>485.54998799999998</v>
      </c>
      <c r="G125">
        <v>485.54998799999998</v>
      </c>
      <c r="H125">
        <v>0</v>
      </c>
    </row>
    <row r="126" spans="1:8" x14ac:dyDescent="0.3">
      <c r="A126" t="s">
        <v>8</v>
      </c>
      <c r="B126" s="1">
        <v>24266</v>
      </c>
      <c r="C126">
        <v>485.85998499999999</v>
      </c>
      <c r="D126">
        <v>485.85998499999999</v>
      </c>
      <c r="E126">
        <v>485.85998499999999</v>
      </c>
      <c r="F126">
        <v>485.85998499999999</v>
      </c>
      <c r="G126">
        <v>485.85998499999999</v>
      </c>
      <c r="H126">
        <v>0</v>
      </c>
    </row>
    <row r="127" spans="1:8" x14ac:dyDescent="0.3">
      <c r="A127" t="s">
        <v>8</v>
      </c>
      <c r="B127" s="1">
        <v>24488</v>
      </c>
      <c r="C127">
        <v>485.97000100000002</v>
      </c>
      <c r="D127">
        <v>485.97000100000002</v>
      </c>
      <c r="E127">
        <v>485.97000100000002</v>
      </c>
      <c r="F127">
        <v>485.97000100000002</v>
      </c>
      <c r="G127">
        <v>485.97000100000002</v>
      </c>
      <c r="H127">
        <v>0</v>
      </c>
    </row>
    <row r="128" spans="1:8" x14ac:dyDescent="0.3">
      <c r="A128" t="s">
        <v>8</v>
      </c>
      <c r="B128" s="1">
        <v>24287</v>
      </c>
      <c r="C128">
        <v>486.17999300000002</v>
      </c>
      <c r="D128">
        <v>486.17999300000002</v>
      </c>
      <c r="E128">
        <v>486.17999300000002</v>
      </c>
      <c r="F128">
        <v>486.17999300000002</v>
      </c>
      <c r="G128">
        <v>486.17999300000002</v>
      </c>
      <c r="H128">
        <v>0</v>
      </c>
    </row>
    <row r="129" spans="1:8" x14ac:dyDescent="0.3">
      <c r="A129" t="s">
        <v>8</v>
      </c>
      <c r="B129" s="1">
        <v>24485</v>
      </c>
      <c r="C129">
        <v>486.80999800000001</v>
      </c>
      <c r="D129">
        <v>486.80999800000001</v>
      </c>
      <c r="E129">
        <v>486.80999800000001</v>
      </c>
      <c r="F129">
        <v>486.80999800000001</v>
      </c>
      <c r="G129">
        <v>486.80999800000001</v>
      </c>
      <c r="H129">
        <v>0</v>
      </c>
    </row>
    <row r="130" spans="1:8" x14ac:dyDescent="0.3">
      <c r="A130" t="s">
        <v>8</v>
      </c>
      <c r="B130" s="1">
        <v>24247</v>
      </c>
      <c r="C130">
        <v>487.13000499999998</v>
      </c>
      <c r="D130">
        <v>487.13000499999998</v>
      </c>
      <c r="E130">
        <v>487.13000499999998</v>
      </c>
      <c r="F130">
        <v>487.13000499999998</v>
      </c>
      <c r="G130">
        <v>487.13000499999998</v>
      </c>
      <c r="H130">
        <v>0</v>
      </c>
    </row>
    <row r="131" spans="1:8" x14ac:dyDescent="0.3">
      <c r="A131" t="s">
        <v>8</v>
      </c>
      <c r="B131" s="1">
        <v>24240</v>
      </c>
      <c r="C131">
        <v>487.33999599999999</v>
      </c>
      <c r="D131">
        <v>487.33999599999999</v>
      </c>
      <c r="E131">
        <v>487.33999599999999</v>
      </c>
      <c r="F131">
        <v>487.33999599999999</v>
      </c>
      <c r="G131">
        <v>487.33999599999999</v>
      </c>
      <c r="H131">
        <v>0</v>
      </c>
    </row>
    <row r="132" spans="1:8" x14ac:dyDescent="0.3">
      <c r="A132" t="s">
        <v>8</v>
      </c>
      <c r="B132" s="1">
        <v>24264</v>
      </c>
      <c r="C132">
        <v>488.60998499999999</v>
      </c>
      <c r="D132">
        <v>488.60998499999999</v>
      </c>
      <c r="E132">
        <v>488.60998499999999</v>
      </c>
      <c r="F132">
        <v>488.60998499999999</v>
      </c>
      <c r="G132">
        <v>488.60998499999999</v>
      </c>
      <c r="H132">
        <v>0</v>
      </c>
    </row>
    <row r="133" spans="1:8" x14ac:dyDescent="0.3">
      <c r="A133" t="s">
        <v>8</v>
      </c>
      <c r="B133" s="1">
        <v>24267</v>
      </c>
      <c r="C133">
        <v>489.35000600000001</v>
      </c>
      <c r="D133">
        <v>489.35000600000001</v>
      </c>
      <c r="E133">
        <v>489.35000600000001</v>
      </c>
      <c r="F133">
        <v>489.35000600000001</v>
      </c>
      <c r="G133">
        <v>489.35000600000001</v>
      </c>
      <c r="H133">
        <v>0</v>
      </c>
    </row>
    <row r="134" spans="1:8" x14ac:dyDescent="0.3">
      <c r="A134" t="s">
        <v>8</v>
      </c>
      <c r="B134" s="1">
        <v>24310</v>
      </c>
      <c r="C134">
        <v>489.459991</v>
      </c>
      <c r="D134">
        <v>489.459991</v>
      </c>
      <c r="E134">
        <v>489.459991</v>
      </c>
      <c r="F134">
        <v>489.459991</v>
      </c>
      <c r="G134">
        <v>489.459991</v>
      </c>
      <c r="H134">
        <v>0</v>
      </c>
    </row>
    <row r="135" spans="1:8" x14ac:dyDescent="0.3">
      <c r="A135" t="s">
        <v>8</v>
      </c>
      <c r="B135" s="1">
        <v>24309</v>
      </c>
      <c r="C135">
        <v>489.88000499999998</v>
      </c>
      <c r="D135">
        <v>489.88000499999998</v>
      </c>
      <c r="E135">
        <v>489.88000499999998</v>
      </c>
      <c r="F135">
        <v>489.88000499999998</v>
      </c>
      <c r="G135">
        <v>489.88000499999998</v>
      </c>
      <c r="H135">
        <v>0</v>
      </c>
    </row>
    <row r="136" spans="1:8" x14ac:dyDescent="0.3">
      <c r="A136" t="s">
        <v>8</v>
      </c>
      <c r="B136" s="1">
        <v>24308</v>
      </c>
      <c r="C136">
        <v>489.98998999999998</v>
      </c>
      <c r="D136">
        <v>489.98998999999998</v>
      </c>
      <c r="E136">
        <v>489.98998999999998</v>
      </c>
      <c r="F136">
        <v>489.98998999999998</v>
      </c>
      <c r="G136">
        <v>489.98998999999998</v>
      </c>
      <c r="H136">
        <v>0</v>
      </c>
    </row>
    <row r="137" spans="1:8" x14ac:dyDescent="0.3">
      <c r="A137" t="s">
        <v>8</v>
      </c>
      <c r="B137" s="1">
        <v>24289</v>
      </c>
      <c r="C137">
        <v>490.20001200000002</v>
      </c>
      <c r="D137">
        <v>490.20001200000002</v>
      </c>
      <c r="E137">
        <v>490.20001200000002</v>
      </c>
      <c r="F137">
        <v>490.20001200000002</v>
      </c>
      <c r="G137">
        <v>490.20001200000002</v>
      </c>
      <c r="H137">
        <v>0</v>
      </c>
    </row>
    <row r="138" spans="1:8" x14ac:dyDescent="0.3">
      <c r="A138" t="s">
        <v>8</v>
      </c>
      <c r="B138" s="1">
        <v>24286</v>
      </c>
      <c r="C138">
        <v>491.040009</v>
      </c>
      <c r="D138">
        <v>491.040009</v>
      </c>
      <c r="E138">
        <v>491.040009</v>
      </c>
      <c r="F138">
        <v>491.040009</v>
      </c>
      <c r="G138">
        <v>491.040009</v>
      </c>
      <c r="H138">
        <v>0</v>
      </c>
    </row>
    <row r="139" spans="1:8" x14ac:dyDescent="0.3">
      <c r="A139" t="s">
        <v>8</v>
      </c>
      <c r="B139" s="1">
        <v>24293</v>
      </c>
      <c r="C139">
        <v>491.040009</v>
      </c>
      <c r="D139">
        <v>491.040009</v>
      </c>
      <c r="E139">
        <v>491.040009</v>
      </c>
      <c r="F139">
        <v>491.040009</v>
      </c>
      <c r="G139">
        <v>491.040009</v>
      </c>
      <c r="H139">
        <v>0</v>
      </c>
    </row>
    <row r="140" spans="1:8" x14ac:dyDescent="0.3">
      <c r="A140" t="s">
        <v>8</v>
      </c>
      <c r="B140" s="1">
        <v>24489</v>
      </c>
      <c r="C140">
        <v>491.26001000000002</v>
      </c>
      <c r="D140">
        <v>491.26001000000002</v>
      </c>
      <c r="E140">
        <v>491.26001000000002</v>
      </c>
      <c r="F140">
        <v>491.26001000000002</v>
      </c>
      <c r="G140">
        <v>491.26001000000002</v>
      </c>
      <c r="H140">
        <v>0</v>
      </c>
    </row>
    <row r="141" spans="1:8" x14ac:dyDescent="0.3">
      <c r="A141" t="s">
        <v>8</v>
      </c>
      <c r="B141" s="1">
        <v>24250</v>
      </c>
      <c r="C141">
        <v>491.47000100000002</v>
      </c>
      <c r="D141">
        <v>491.47000100000002</v>
      </c>
      <c r="E141">
        <v>491.47000100000002</v>
      </c>
      <c r="F141">
        <v>491.47000100000002</v>
      </c>
      <c r="G141">
        <v>491.47000100000002</v>
      </c>
      <c r="H141">
        <v>0</v>
      </c>
    </row>
    <row r="142" spans="1:8" x14ac:dyDescent="0.3">
      <c r="A142" t="s">
        <v>8</v>
      </c>
      <c r="B142" s="1">
        <v>24260</v>
      </c>
      <c r="C142">
        <v>491.47000100000002</v>
      </c>
      <c r="D142">
        <v>491.47000100000002</v>
      </c>
      <c r="E142">
        <v>491.47000100000002</v>
      </c>
      <c r="F142">
        <v>491.47000100000002</v>
      </c>
      <c r="G142">
        <v>491.47000100000002</v>
      </c>
      <c r="H142">
        <v>0</v>
      </c>
    </row>
    <row r="143" spans="1:8" x14ac:dyDescent="0.3">
      <c r="A143" t="s">
        <v>8</v>
      </c>
      <c r="B143" s="1">
        <v>24258</v>
      </c>
      <c r="C143">
        <v>491.67999300000002</v>
      </c>
      <c r="D143">
        <v>491.67999300000002</v>
      </c>
      <c r="E143">
        <v>491.67999300000002</v>
      </c>
      <c r="G143">
        <v>491.67999300000002</v>
      </c>
      <c r="H143">
        <v>0</v>
      </c>
    </row>
    <row r="144" spans="1:8" x14ac:dyDescent="0.3">
      <c r="A144" t="s">
        <v>8</v>
      </c>
      <c r="B144" s="1">
        <v>24259</v>
      </c>
      <c r="C144">
        <v>491.77999899999998</v>
      </c>
      <c r="D144">
        <v>491.77999899999998</v>
      </c>
      <c r="E144">
        <v>491.77999899999998</v>
      </c>
      <c r="F144">
        <v>491.77999899999998</v>
      </c>
      <c r="G144">
        <v>491.77999899999998</v>
      </c>
      <c r="H144">
        <v>0</v>
      </c>
    </row>
    <row r="145" spans="1:8" x14ac:dyDescent="0.3">
      <c r="A145" t="s">
        <v>8</v>
      </c>
      <c r="B145" s="1">
        <v>24261</v>
      </c>
      <c r="C145">
        <v>492.10000600000001</v>
      </c>
      <c r="D145">
        <v>492.10000600000001</v>
      </c>
      <c r="E145">
        <v>492.10000600000001</v>
      </c>
      <c r="F145">
        <v>492.10000600000001</v>
      </c>
      <c r="G145">
        <v>492.10000600000001</v>
      </c>
      <c r="H145">
        <v>0</v>
      </c>
    </row>
    <row r="146" spans="1:8" x14ac:dyDescent="0.3">
      <c r="A146" t="s">
        <v>8</v>
      </c>
      <c r="B146" s="1">
        <v>24239</v>
      </c>
      <c r="C146">
        <v>492.42001299999998</v>
      </c>
      <c r="D146">
        <v>492.42001299999998</v>
      </c>
      <c r="E146">
        <v>492.42001299999998</v>
      </c>
      <c r="F146">
        <v>492.42001299999998</v>
      </c>
      <c r="G146">
        <v>492.42001299999998</v>
      </c>
      <c r="H146">
        <v>0</v>
      </c>
    </row>
    <row r="147" spans="1:8" x14ac:dyDescent="0.3">
      <c r="A147" t="s">
        <v>8</v>
      </c>
      <c r="B147" s="1">
        <v>24285</v>
      </c>
      <c r="C147">
        <v>493.36999500000002</v>
      </c>
      <c r="D147">
        <v>493.36999500000002</v>
      </c>
      <c r="E147">
        <v>493.36999500000002</v>
      </c>
      <c r="F147">
        <v>493.36999500000002</v>
      </c>
      <c r="G147">
        <v>493.36999500000002</v>
      </c>
      <c r="H147">
        <v>0</v>
      </c>
    </row>
    <row r="148" spans="1:8" x14ac:dyDescent="0.3">
      <c r="A148" t="s">
        <v>8</v>
      </c>
      <c r="B148" s="1">
        <v>24236</v>
      </c>
      <c r="C148">
        <v>493.48001099999999</v>
      </c>
      <c r="D148">
        <v>493.48001099999999</v>
      </c>
      <c r="E148">
        <v>493.48001099999999</v>
      </c>
      <c r="F148">
        <v>493.48001099999999</v>
      </c>
      <c r="G148">
        <v>493.48001099999999</v>
      </c>
      <c r="H148">
        <v>0</v>
      </c>
    </row>
    <row r="149" spans="1:8" x14ac:dyDescent="0.3">
      <c r="A149" t="s">
        <v>8</v>
      </c>
      <c r="B149" s="1">
        <v>24490</v>
      </c>
      <c r="C149">
        <v>494</v>
      </c>
      <c r="D149">
        <v>494</v>
      </c>
      <c r="E149">
        <v>494</v>
      </c>
      <c r="F149">
        <v>494</v>
      </c>
      <c r="G149">
        <v>494</v>
      </c>
      <c r="H149">
        <v>0</v>
      </c>
    </row>
    <row r="150" spans="1:8" x14ac:dyDescent="0.3">
      <c r="A150" t="s">
        <v>8</v>
      </c>
      <c r="B150" s="1">
        <v>24301</v>
      </c>
      <c r="C150">
        <v>494.22000100000002</v>
      </c>
      <c r="D150">
        <v>494.22000100000002</v>
      </c>
      <c r="E150">
        <v>494.22000100000002</v>
      </c>
      <c r="F150">
        <v>494.22000100000002</v>
      </c>
      <c r="G150">
        <v>494.22000100000002</v>
      </c>
      <c r="H150">
        <v>0</v>
      </c>
    </row>
    <row r="151" spans="1:8" x14ac:dyDescent="0.3">
      <c r="A151" t="s">
        <v>8</v>
      </c>
      <c r="B151" s="1">
        <v>24491</v>
      </c>
      <c r="C151">
        <v>494.22000100000002</v>
      </c>
      <c r="D151">
        <v>494.22000100000002</v>
      </c>
      <c r="E151">
        <v>494.22000100000002</v>
      </c>
      <c r="F151">
        <v>494.22000100000002</v>
      </c>
      <c r="G151">
        <v>494.22000100000002</v>
      </c>
      <c r="H151">
        <v>0</v>
      </c>
    </row>
    <row r="152" spans="1:8" x14ac:dyDescent="0.3">
      <c r="A152" t="s">
        <v>8</v>
      </c>
      <c r="B152" s="1">
        <v>24307</v>
      </c>
      <c r="C152">
        <v>494.42999300000002</v>
      </c>
      <c r="D152">
        <v>494.42999300000002</v>
      </c>
      <c r="E152">
        <v>494.42999300000002</v>
      </c>
      <c r="F152">
        <v>494.42999300000002</v>
      </c>
      <c r="G152">
        <v>494.42999300000002</v>
      </c>
      <c r="H152">
        <v>0</v>
      </c>
    </row>
    <row r="153" spans="1:8" x14ac:dyDescent="0.3">
      <c r="A153" t="s">
        <v>8</v>
      </c>
      <c r="B153" s="1">
        <v>24268</v>
      </c>
      <c r="C153">
        <v>494.64001500000001</v>
      </c>
      <c r="D153">
        <v>494.64001500000001</v>
      </c>
      <c r="E153">
        <v>494.64001500000001</v>
      </c>
      <c r="F153">
        <v>494.64001500000001</v>
      </c>
      <c r="G153">
        <v>494.64001500000001</v>
      </c>
      <c r="H153">
        <v>0</v>
      </c>
    </row>
    <row r="154" spans="1:8" x14ac:dyDescent="0.3">
      <c r="A154" t="s">
        <v>8</v>
      </c>
      <c r="B154" s="1">
        <v>24251</v>
      </c>
      <c r="C154">
        <v>494.85000600000001</v>
      </c>
      <c r="D154">
        <v>494.85000600000001</v>
      </c>
      <c r="E154">
        <v>494.85000600000001</v>
      </c>
      <c r="F154">
        <v>494.85000600000001</v>
      </c>
      <c r="G154">
        <v>494.85000600000001</v>
      </c>
      <c r="H154">
        <v>0</v>
      </c>
    </row>
    <row r="155" spans="1:8" x14ac:dyDescent="0.3">
      <c r="A155" t="s">
        <v>8</v>
      </c>
      <c r="B155" s="1">
        <v>24497</v>
      </c>
      <c r="C155">
        <v>495.38000499999998</v>
      </c>
      <c r="D155">
        <v>495.38000499999998</v>
      </c>
      <c r="E155">
        <v>495.38000499999998</v>
      </c>
      <c r="F155">
        <v>495.38000499999998</v>
      </c>
      <c r="G155">
        <v>495.38000499999998</v>
      </c>
      <c r="H155">
        <v>0</v>
      </c>
    </row>
    <row r="156" spans="1:8" x14ac:dyDescent="0.3">
      <c r="A156" t="s">
        <v>8</v>
      </c>
      <c r="B156" s="1">
        <v>24278</v>
      </c>
      <c r="C156">
        <v>495.48998999999998</v>
      </c>
      <c r="D156">
        <v>495.48998999999998</v>
      </c>
      <c r="E156">
        <v>495.48998999999998</v>
      </c>
      <c r="F156">
        <v>495.48998999999998</v>
      </c>
      <c r="G156">
        <v>495.48998999999998</v>
      </c>
      <c r="H156">
        <v>0</v>
      </c>
    </row>
    <row r="157" spans="1:8" x14ac:dyDescent="0.3">
      <c r="A157" t="s">
        <v>8</v>
      </c>
      <c r="B157" s="1">
        <v>24274</v>
      </c>
      <c r="C157">
        <v>495.58999599999999</v>
      </c>
      <c r="D157">
        <v>495.58999599999999</v>
      </c>
      <c r="E157">
        <v>495.58999599999999</v>
      </c>
      <c r="F157">
        <v>495.58999599999999</v>
      </c>
      <c r="G157">
        <v>495.58999599999999</v>
      </c>
      <c r="H157">
        <v>0</v>
      </c>
    </row>
    <row r="158" spans="1:8" x14ac:dyDescent="0.3">
      <c r="A158" t="s">
        <v>8</v>
      </c>
      <c r="B158" s="1">
        <v>24275</v>
      </c>
      <c r="C158">
        <v>495.70001200000002</v>
      </c>
      <c r="D158">
        <v>495.70001200000002</v>
      </c>
      <c r="E158">
        <v>495.70001200000002</v>
      </c>
      <c r="F158">
        <v>495.70001200000002</v>
      </c>
      <c r="G158">
        <v>495.70001200000002</v>
      </c>
      <c r="H158">
        <v>0</v>
      </c>
    </row>
    <row r="159" spans="1:8" x14ac:dyDescent="0.3">
      <c r="A159" t="s">
        <v>8</v>
      </c>
      <c r="B159" s="1">
        <v>24498</v>
      </c>
      <c r="C159">
        <v>495.70001200000002</v>
      </c>
      <c r="D159">
        <v>495.70001200000002</v>
      </c>
      <c r="E159">
        <v>495.70001200000002</v>
      </c>
      <c r="F159">
        <v>495.70001200000002</v>
      </c>
      <c r="G159">
        <v>495.70001200000002</v>
      </c>
      <c r="H159">
        <v>0</v>
      </c>
    </row>
    <row r="160" spans="1:8" x14ac:dyDescent="0.3">
      <c r="A160" t="s">
        <v>8</v>
      </c>
      <c r="B160" s="1">
        <v>24492</v>
      </c>
      <c r="C160">
        <v>496.01001000000002</v>
      </c>
      <c r="D160">
        <v>496.01001000000002</v>
      </c>
      <c r="E160">
        <v>496.01001000000002</v>
      </c>
      <c r="F160">
        <v>496.01001000000002</v>
      </c>
      <c r="G160">
        <v>496.01001000000002</v>
      </c>
      <c r="H160">
        <v>0</v>
      </c>
    </row>
    <row r="161" spans="1:8" x14ac:dyDescent="0.3">
      <c r="A161" t="s">
        <v>8</v>
      </c>
      <c r="B161" s="1">
        <v>24281</v>
      </c>
      <c r="C161">
        <v>496.23001099999999</v>
      </c>
      <c r="D161">
        <v>496.23001099999999</v>
      </c>
      <c r="E161">
        <v>496.23001099999999</v>
      </c>
      <c r="F161">
        <v>496.23001099999999</v>
      </c>
      <c r="G161">
        <v>496.23001099999999</v>
      </c>
      <c r="H161">
        <v>0</v>
      </c>
    </row>
    <row r="162" spans="1:8" x14ac:dyDescent="0.3">
      <c r="A162" t="s">
        <v>8</v>
      </c>
      <c r="B162" s="1">
        <v>24282</v>
      </c>
      <c r="C162">
        <v>496.44000199999999</v>
      </c>
      <c r="D162">
        <v>496.44000199999999</v>
      </c>
      <c r="E162">
        <v>496.44000199999999</v>
      </c>
      <c r="F162">
        <v>496.44000199999999</v>
      </c>
      <c r="G162">
        <v>496.44000199999999</v>
      </c>
      <c r="H162">
        <v>0</v>
      </c>
    </row>
    <row r="163" spans="1:8" x14ac:dyDescent="0.3">
      <c r="A163" t="s">
        <v>8</v>
      </c>
      <c r="B163" s="1">
        <v>24252</v>
      </c>
      <c r="C163">
        <v>496.75</v>
      </c>
      <c r="D163">
        <v>496.75</v>
      </c>
      <c r="E163">
        <v>496.75</v>
      </c>
      <c r="F163">
        <v>496.75</v>
      </c>
      <c r="G163">
        <v>496.75</v>
      </c>
      <c r="H163">
        <v>0</v>
      </c>
    </row>
    <row r="164" spans="1:8" x14ac:dyDescent="0.3">
      <c r="A164" t="s">
        <v>8</v>
      </c>
      <c r="B164" s="1">
        <v>24273</v>
      </c>
      <c r="C164">
        <v>496.75</v>
      </c>
      <c r="D164">
        <v>496.75</v>
      </c>
      <c r="E164">
        <v>496.75</v>
      </c>
      <c r="F164">
        <v>496.75</v>
      </c>
      <c r="G164">
        <v>496.75</v>
      </c>
      <c r="H164">
        <v>0</v>
      </c>
    </row>
    <row r="165" spans="1:8" x14ac:dyDescent="0.3">
      <c r="A165" t="s">
        <v>8</v>
      </c>
      <c r="B165" s="1">
        <v>24253</v>
      </c>
      <c r="C165">
        <v>496.75</v>
      </c>
      <c r="D165">
        <v>496.75</v>
      </c>
      <c r="F165">
        <v>496.75</v>
      </c>
      <c r="G165">
        <v>496.75</v>
      </c>
      <c r="H165">
        <v>0</v>
      </c>
    </row>
    <row r="166" spans="1:8" x14ac:dyDescent="0.3">
      <c r="A166" t="s">
        <v>8</v>
      </c>
      <c r="B166" s="1">
        <v>24271</v>
      </c>
      <c r="C166">
        <v>496.97000100000002</v>
      </c>
      <c r="D166">
        <v>496.97000100000002</v>
      </c>
      <c r="E166">
        <v>496.97000100000002</v>
      </c>
      <c r="F166">
        <v>496.97000100000002</v>
      </c>
      <c r="G166">
        <v>496.97000100000002</v>
      </c>
      <c r="H166">
        <v>0</v>
      </c>
    </row>
    <row r="167" spans="1:8" x14ac:dyDescent="0.3">
      <c r="A167" t="s">
        <v>8</v>
      </c>
      <c r="B167" s="1">
        <v>24302</v>
      </c>
      <c r="C167">
        <v>497.07000699999998</v>
      </c>
      <c r="D167">
        <v>497.07000699999998</v>
      </c>
      <c r="E167">
        <v>497.07000699999998</v>
      </c>
      <c r="F167">
        <v>497.07000699999998</v>
      </c>
      <c r="G167">
        <v>497.07000699999998</v>
      </c>
      <c r="H167">
        <v>0</v>
      </c>
    </row>
    <row r="168" spans="1:8" x14ac:dyDescent="0.3">
      <c r="A168" t="s">
        <v>8</v>
      </c>
      <c r="B168" s="1">
        <v>24279</v>
      </c>
      <c r="C168">
        <v>497.27999899999998</v>
      </c>
      <c r="D168">
        <v>497.27999899999998</v>
      </c>
      <c r="E168">
        <v>497.27999899999998</v>
      </c>
      <c r="F168">
        <v>497.27999899999998</v>
      </c>
      <c r="G168">
        <v>497.27999899999998</v>
      </c>
      <c r="H168">
        <v>0</v>
      </c>
    </row>
    <row r="169" spans="1:8" x14ac:dyDescent="0.3">
      <c r="A169" t="s">
        <v>8</v>
      </c>
      <c r="B169" s="1">
        <v>24300</v>
      </c>
      <c r="C169">
        <v>497.27999899999998</v>
      </c>
      <c r="D169">
        <v>497.27999899999998</v>
      </c>
      <c r="E169">
        <v>497.27999899999998</v>
      </c>
      <c r="F169">
        <v>497.27999899999998</v>
      </c>
      <c r="G169">
        <v>497.27999899999998</v>
      </c>
      <c r="H169">
        <v>0</v>
      </c>
    </row>
    <row r="170" spans="1:8" x14ac:dyDescent="0.3">
      <c r="A170" t="s">
        <v>8</v>
      </c>
      <c r="B170" s="1">
        <v>24237</v>
      </c>
      <c r="C170">
        <v>497.709991</v>
      </c>
      <c r="D170">
        <v>497.709991</v>
      </c>
      <c r="E170">
        <v>497.709991</v>
      </c>
      <c r="F170">
        <v>497.709991</v>
      </c>
      <c r="G170">
        <v>497.709991</v>
      </c>
      <c r="H170">
        <v>0</v>
      </c>
    </row>
    <row r="171" spans="1:8" x14ac:dyDescent="0.3">
      <c r="A171" t="s">
        <v>8</v>
      </c>
      <c r="B171" s="1">
        <v>24495</v>
      </c>
      <c r="C171">
        <v>497.80999800000001</v>
      </c>
      <c r="D171">
        <v>497.80999800000001</v>
      </c>
      <c r="E171">
        <v>497.80999800000001</v>
      </c>
      <c r="F171">
        <v>497.80999800000001</v>
      </c>
      <c r="G171">
        <v>497.80999800000001</v>
      </c>
      <c r="H171">
        <v>0</v>
      </c>
    </row>
    <row r="172" spans="1:8" x14ac:dyDescent="0.3">
      <c r="A172" t="s">
        <v>8</v>
      </c>
      <c r="B172" s="1">
        <v>24499</v>
      </c>
      <c r="C172">
        <v>497.80999800000001</v>
      </c>
      <c r="D172">
        <v>497.80999800000001</v>
      </c>
      <c r="E172">
        <v>497.80999800000001</v>
      </c>
      <c r="F172">
        <v>497.80999800000001</v>
      </c>
      <c r="G172">
        <v>497.80999800000001</v>
      </c>
      <c r="H172">
        <v>0</v>
      </c>
    </row>
    <row r="173" spans="1:8" x14ac:dyDescent="0.3">
      <c r="A173" t="s">
        <v>8</v>
      </c>
      <c r="B173" s="1">
        <v>24294</v>
      </c>
      <c r="C173">
        <v>497.92001299999998</v>
      </c>
      <c r="D173">
        <v>497.92001299999998</v>
      </c>
      <c r="E173">
        <v>497.92001299999998</v>
      </c>
      <c r="F173">
        <v>497.92001299999998</v>
      </c>
      <c r="G173">
        <v>497.92001299999998</v>
      </c>
      <c r="H173">
        <v>0</v>
      </c>
    </row>
    <row r="174" spans="1:8" x14ac:dyDescent="0.3">
      <c r="A174" t="s">
        <v>8</v>
      </c>
      <c r="B174" s="1">
        <v>24306</v>
      </c>
      <c r="C174">
        <v>498.01998900000001</v>
      </c>
      <c r="D174">
        <v>498.01998900000001</v>
      </c>
      <c r="E174">
        <v>498.01998900000001</v>
      </c>
      <c r="F174">
        <v>498.01998900000001</v>
      </c>
      <c r="G174">
        <v>498.01998900000001</v>
      </c>
      <c r="H174">
        <v>0</v>
      </c>
    </row>
    <row r="175" spans="1:8" x14ac:dyDescent="0.3">
      <c r="A175" t="s">
        <v>8</v>
      </c>
      <c r="B175" s="1">
        <v>24280</v>
      </c>
      <c r="C175">
        <v>498.23001099999999</v>
      </c>
      <c r="D175">
        <v>498.23001099999999</v>
      </c>
      <c r="E175">
        <v>498.23001099999999</v>
      </c>
      <c r="F175">
        <v>498.23001099999999</v>
      </c>
      <c r="G175">
        <v>498.23001099999999</v>
      </c>
      <c r="H175">
        <v>0</v>
      </c>
    </row>
    <row r="176" spans="1:8" x14ac:dyDescent="0.3">
      <c r="A176" t="s">
        <v>8</v>
      </c>
      <c r="B176" s="1">
        <v>24254</v>
      </c>
      <c r="C176">
        <v>498.45001200000002</v>
      </c>
      <c r="D176">
        <v>498.45001200000002</v>
      </c>
      <c r="E176">
        <v>498.45001200000002</v>
      </c>
      <c r="F176">
        <v>498.45001200000002</v>
      </c>
      <c r="G176">
        <v>498.45001200000002</v>
      </c>
      <c r="H176">
        <v>0</v>
      </c>
    </row>
    <row r="177" spans="1:8" x14ac:dyDescent="0.3">
      <c r="A177" t="s">
        <v>8</v>
      </c>
      <c r="B177" s="1">
        <v>24238</v>
      </c>
      <c r="C177">
        <v>498.54998799999998</v>
      </c>
      <c r="D177">
        <v>498.54998799999998</v>
      </c>
      <c r="E177">
        <v>498.54998799999998</v>
      </c>
      <c r="F177">
        <v>498.54998799999998</v>
      </c>
      <c r="G177">
        <v>498.54998799999998</v>
      </c>
      <c r="H177">
        <v>0</v>
      </c>
    </row>
    <row r="178" spans="1:8" x14ac:dyDescent="0.3">
      <c r="A178" t="s">
        <v>8</v>
      </c>
      <c r="B178" s="1">
        <v>24303</v>
      </c>
      <c r="C178">
        <v>498.54998799999998</v>
      </c>
      <c r="D178">
        <v>498.54998799999998</v>
      </c>
      <c r="E178">
        <v>498.54998799999998</v>
      </c>
      <c r="F178">
        <v>498.54998799999998</v>
      </c>
      <c r="G178">
        <v>498.54998799999998</v>
      </c>
      <c r="H178">
        <v>0</v>
      </c>
    </row>
    <row r="179" spans="1:8" x14ac:dyDescent="0.3">
      <c r="A179" t="s">
        <v>8</v>
      </c>
      <c r="B179" s="1">
        <v>24272</v>
      </c>
      <c r="C179">
        <v>498.66000400000001</v>
      </c>
      <c r="D179">
        <v>498.66000400000001</v>
      </c>
      <c r="E179">
        <v>498.66000400000001</v>
      </c>
      <c r="F179">
        <v>498.66000400000001</v>
      </c>
      <c r="G179">
        <v>498.66000400000001</v>
      </c>
      <c r="H179">
        <v>0</v>
      </c>
    </row>
    <row r="180" spans="1:8" x14ac:dyDescent="0.3">
      <c r="A180" t="s">
        <v>8</v>
      </c>
      <c r="B180" s="1">
        <v>24496</v>
      </c>
      <c r="C180">
        <v>498.76001000000002</v>
      </c>
      <c r="D180">
        <v>498.76001000000002</v>
      </c>
      <c r="E180">
        <v>498.76001000000002</v>
      </c>
      <c r="F180">
        <v>498.76001000000002</v>
      </c>
      <c r="G180">
        <v>498.76001000000002</v>
      </c>
      <c r="H180">
        <v>0</v>
      </c>
    </row>
    <row r="181" spans="1:8" x14ac:dyDescent="0.3">
      <c r="A181" t="s">
        <v>8</v>
      </c>
      <c r="B181" s="1">
        <v>24504</v>
      </c>
      <c r="C181">
        <v>499.5</v>
      </c>
      <c r="D181">
        <v>499.5</v>
      </c>
      <c r="E181">
        <v>499.5</v>
      </c>
      <c r="F181">
        <v>499.5</v>
      </c>
      <c r="G181">
        <v>499.5</v>
      </c>
      <c r="H181">
        <v>0</v>
      </c>
    </row>
    <row r="182" spans="1:8" x14ac:dyDescent="0.3">
      <c r="A182" t="s">
        <v>8</v>
      </c>
      <c r="B182" s="1">
        <v>24295</v>
      </c>
      <c r="C182">
        <v>499.709991</v>
      </c>
      <c r="D182">
        <v>499.709991</v>
      </c>
      <c r="E182">
        <v>499.709991</v>
      </c>
      <c r="F182">
        <v>499.709991</v>
      </c>
      <c r="G182">
        <v>499.709991</v>
      </c>
      <c r="H182">
        <v>0</v>
      </c>
    </row>
    <row r="183" spans="1:8" x14ac:dyDescent="0.3">
      <c r="A183" t="s">
        <v>8</v>
      </c>
      <c r="B183" s="1">
        <v>24299</v>
      </c>
      <c r="C183">
        <v>499.82000699999998</v>
      </c>
      <c r="D183">
        <v>499.82000699999998</v>
      </c>
      <c r="E183">
        <v>499.82000699999998</v>
      </c>
      <c r="F183">
        <v>499.82000699999998</v>
      </c>
      <c r="G183">
        <v>499.82000699999998</v>
      </c>
      <c r="H183">
        <v>0</v>
      </c>
    </row>
    <row r="184" spans="1:8" x14ac:dyDescent="0.3">
      <c r="A184" t="s">
        <v>8</v>
      </c>
      <c r="B184" s="1">
        <v>24503</v>
      </c>
      <c r="C184">
        <v>500.14001500000001</v>
      </c>
      <c r="D184">
        <v>500.14001500000001</v>
      </c>
      <c r="E184">
        <v>500.14001500000001</v>
      </c>
      <c r="F184">
        <v>500.14001500000001</v>
      </c>
      <c r="G184">
        <v>500.14001500000001</v>
      </c>
      <c r="H184">
        <v>0</v>
      </c>
    </row>
    <row r="185" spans="1:8" x14ac:dyDescent="0.3">
      <c r="A185" t="s">
        <v>8</v>
      </c>
      <c r="B185" s="1">
        <v>24296</v>
      </c>
      <c r="C185">
        <v>500.55999800000001</v>
      </c>
      <c r="D185">
        <v>500.55999800000001</v>
      </c>
      <c r="E185">
        <v>500.55999800000001</v>
      </c>
      <c r="F185">
        <v>500.55999800000001</v>
      </c>
      <c r="G185">
        <v>500.55999800000001</v>
      </c>
      <c r="H185">
        <v>0</v>
      </c>
    </row>
    <row r="186" spans="1:8" x14ac:dyDescent="0.3">
      <c r="A186" t="s">
        <v>8</v>
      </c>
      <c r="B186" s="1">
        <v>24502</v>
      </c>
      <c r="C186">
        <v>500.67001299999998</v>
      </c>
      <c r="D186">
        <v>500.67001299999998</v>
      </c>
      <c r="E186">
        <v>500.67001299999998</v>
      </c>
      <c r="F186">
        <v>500.67001299999998</v>
      </c>
      <c r="G186">
        <v>500.67001299999998</v>
      </c>
      <c r="H186">
        <v>0</v>
      </c>
    </row>
    <row r="187" spans="1:8" x14ac:dyDescent="0.3">
      <c r="A187" t="s">
        <v>8</v>
      </c>
      <c r="B187" s="1">
        <v>24505</v>
      </c>
      <c r="C187">
        <v>501.08999599999999</v>
      </c>
      <c r="D187">
        <v>501.08999599999999</v>
      </c>
      <c r="E187">
        <v>501.08999599999999</v>
      </c>
      <c r="F187">
        <v>501.08999599999999</v>
      </c>
      <c r="G187">
        <v>501.08999599999999</v>
      </c>
      <c r="H187">
        <v>0</v>
      </c>
    </row>
    <row r="188" spans="1:8" x14ac:dyDescent="0.3">
      <c r="A188" t="s">
        <v>8</v>
      </c>
      <c r="B188" s="1">
        <v>24530</v>
      </c>
      <c r="C188">
        <v>501.08999599999999</v>
      </c>
      <c r="D188">
        <v>501.08999599999999</v>
      </c>
      <c r="E188">
        <v>501.08999599999999</v>
      </c>
      <c r="F188">
        <v>501.08999599999999</v>
      </c>
      <c r="G188">
        <v>501.08999599999999</v>
      </c>
      <c r="H188">
        <v>0</v>
      </c>
    </row>
    <row r="189" spans="1:8" x14ac:dyDescent="0.3">
      <c r="A189" t="s">
        <v>8</v>
      </c>
      <c r="B189" s="1">
        <v>24181</v>
      </c>
      <c r="C189">
        <v>501.51001000000002</v>
      </c>
      <c r="D189">
        <v>501.51001000000002</v>
      </c>
      <c r="E189">
        <v>501.51001000000002</v>
      </c>
      <c r="F189">
        <v>501.51001000000002</v>
      </c>
      <c r="G189">
        <v>501.51001000000002</v>
      </c>
      <c r="H189">
        <v>0</v>
      </c>
    </row>
    <row r="190" spans="1:8" x14ac:dyDescent="0.3">
      <c r="A190" t="s">
        <v>8</v>
      </c>
      <c r="B190" s="1">
        <v>24233</v>
      </c>
      <c r="C190">
        <v>502.14999399999999</v>
      </c>
      <c r="D190">
        <v>502.14999399999999</v>
      </c>
      <c r="E190">
        <v>502.14999399999999</v>
      </c>
      <c r="F190">
        <v>502.14999399999999</v>
      </c>
      <c r="G190">
        <v>502.14999399999999</v>
      </c>
      <c r="H190">
        <v>0</v>
      </c>
    </row>
    <row r="191" spans="1:8" x14ac:dyDescent="0.3">
      <c r="A191" t="s">
        <v>8</v>
      </c>
      <c r="B191" s="1">
        <v>24510</v>
      </c>
      <c r="C191">
        <v>502.67999300000002</v>
      </c>
      <c r="D191">
        <v>502.67999300000002</v>
      </c>
      <c r="E191">
        <v>502.67999300000002</v>
      </c>
      <c r="F191">
        <v>502.67999300000002</v>
      </c>
      <c r="G191">
        <v>502.67999300000002</v>
      </c>
      <c r="H191">
        <v>0</v>
      </c>
    </row>
    <row r="192" spans="1:8" x14ac:dyDescent="0.3">
      <c r="A192" t="s">
        <v>8</v>
      </c>
      <c r="B192" s="1">
        <v>24531</v>
      </c>
      <c r="C192">
        <v>502.89001500000001</v>
      </c>
      <c r="D192">
        <v>502.89001500000001</v>
      </c>
      <c r="E192">
        <v>502.89001500000001</v>
      </c>
      <c r="F192">
        <v>502.89001500000001</v>
      </c>
      <c r="G192">
        <v>502.89001500000001</v>
      </c>
      <c r="H192">
        <v>0</v>
      </c>
    </row>
    <row r="193" spans="1:8" x14ac:dyDescent="0.3">
      <c r="A193" t="s">
        <v>8</v>
      </c>
      <c r="B193" s="1">
        <v>24232</v>
      </c>
      <c r="C193">
        <v>503.10000600000001</v>
      </c>
      <c r="D193">
        <v>503.10000600000001</v>
      </c>
      <c r="E193">
        <v>503.10000600000001</v>
      </c>
      <c r="F193">
        <v>503.10000600000001</v>
      </c>
      <c r="G193">
        <v>503.10000600000001</v>
      </c>
      <c r="H193">
        <v>0</v>
      </c>
    </row>
    <row r="194" spans="1:8" x14ac:dyDescent="0.3">
      <c r="A194" t="s">
        <v>8</v>
      </c>
      <c r="B194" s="1">
        <v>24509</v>
      </c>
      <c r="C194">
        <v>503.73001099999999</v>
      </c>
      <c r="D194">
        <v>503.73001099999999</v>
      </c>
      <c r="E194">
        <v>503.73001099999999</v>
      </c>
      <c r="F194">
        <v>503.73001099999999</v>
      </c>
      <c r="G194">
        <v>503.73001099999999</v>
      </c>
      <c r="H194">
        <v>0</v>
      </c>
    </row>
    <row r="195" spans="1:8" x14ac:dyDescent="0.3">
      <c r="A195" t="s">
        <v>8</v>
      </c>
      <c r="B195" s="1">
        <v>24182</v>
      </c>
      <c r="C195">
        <v>504.26001000000002</v>
      </c>
      <c r="D195">
        <v>504.26001000000002</v>
      </c>
      <c r="E195">
        <v>504.26001000000002</v>
      </c>
      <c r="F195">
        <v>504.26001000000002</v>
      </c>
      <c r="G195">
        <v>504.26001000000002</v>
      </c>
      <c r="H195">
        <v>0</v>
      </c>
    </row>
    <row r="196" spans="1:8" x14ac:dyDescent="0.3">
      <c r="A196" t="s">
        <v>8</v>
      </c>
      <c r="B196" s="1">
        <v>24506</v>
      </c>
      <c r="C196">
        <v>504.67999300000002</v>
      </c>
      <c r="D196">
        <v>504.67999300000002</v>
      </c>
      <c r="E196">
        <v>504.67999300000002</v>
      </c>
      <c r="F196">
        <v>504.67999300000002</v>
      </c>
      <c r="G196">
        <v>504.67999300000002</v>
      </c>
      <c r="H196">
        <v>0</v>
      </c>
    </row>
    <row r="197" spans="1:8" x14ac:dyDescent="0.3">
      <c r="A197" t="s">
        <v>8</v>
      </c>
      <c r="B197" s="1">
        <v>24180</v>
      </c>
      <c r="C197">
        <v>504.89999399999999</v>
      </c>
      <c r="D197">
        <v>504.89999399999999</v>
      </c>
      <c r="E197">
        <v>504.89999399999999</v>
      </c>
      <c r="F197">
        <v>504.89999399999999</v>
      </c>
      <c r="G197">
        <v>504.89999399999999</v>
      </c>
      <c r="H197">
        <v>0</v>
      </c>
    </row>
    <row r="198" spans="1:8" x14ac:dyDescent="0.3">
      <c r="A198" t="s">
        <v>8</v>
      </c>
      <c r="B198" s="1">
        <v>24512</v>
      </c>
      <c r="C198">
        <v>505.10998499999999</v>
      </c>
      <c r="D198">
        <v>505.10998499999999</v>
      </c>
      <c r="E198">
        <v>505.10998499999999</v>
      </c>
      <c r="F198">
        <v>505.10998499999999</v>
      </c>
      <c r="G198">
        <v>505.10998499999999</v>
      </c>
      <c r="H198">
        <v>0</v>
      </c>
    </row>
    <row r="199" spans="1:8" x14ac:dyDescent="0.3">
      <c r="A199" t="s">
        <v>8</v>
      </c>
      <c r="B199" s="1">
        <v>24183</v>
      </c>
      <c r="C199">
        <v>505.85000600000001</v>
      </c>
      <c r="D199">
        <v>505.85000600000001</v>
      </c>
      <c r="E199">
        <v>505.85000600000001</v>
      </c>
      <c r="F199">
        <v>505.85000600000001</v>
      </c>
      <c r="G199">
        <v>505.85000600000001</v>
      </c>
      <c r="H199">
        <v>0</v>
      </c>
    </row>
    <row r="200" spans="1:8" x14ac:dyDescent="0.3">
      <c r="A200" t="s">
        <v>8</v>
      </c>
      <c r="B200" s="1">
        <v>24523</v>
      </c>
      <c r="C200">
        <v>505.85000600000001</v>
      </c>
      <c r="D200">
        <v>505.85000600000001</v>
      </c>
      <c r="E200">
        <v>505.85000600000001</v>
      </c>
      <c r="F200">
        <v>505.85000600000001</v>
      </c>
      <c r="G200">
        <v>505.85000600000001</v>
      </c>
      <c r="H200">
        <v>0</v>
      </c>
    </row>
    <row r="201" spans="1:8" x14ac:dyDescent="0.3">
      <c r="A201" t="s">
        <v>8</v>
      </c>
      <c r="B201" s="1">
        <v>24524</v>
      </c>
      <c r="C201">
        <v>505.85000600000001</v>
      </c>
      <c r="D201">
        <v>505.85000600000001</v>
      </c>
      <c r="E201">
        <v>505.85000600000001</v>
      </c>
      <c r="F201">
        <v>505.85000600000001</v>
      </c>
      <c r="G201">
        <v>505.85000600000001</v>
      </c>
      <c r="H201">
        <v>0</v>
      </c>
    </row>
    <row r="202" spans="1:8" x14ac:dyDescent="0.3">
      <c r="A202" t="s">
        <v>8</v>
      </c>
      <c r="B202" s="1">
        <v>24513</v>
      </c>
      <c r="C202">
        <v>506.16000400000001</v>
      </c>
      <c r="D202">
        <v>506.16000400000001</v>
      </c>
      <c r="E202">
        <v>506.16000400000001</v>
      </c>
      <c r="F202">
        <v>506.16000400000001</v>
      </c>
      <c r="G202">
        <v>506.16000400000001</v>
      </c>
      <c r="H202">
        <v>0</v>
      </c>
    </row>
    <row r="203" spans="1:8" x14ac:dyDescent="0.3">
      <c r="A203" t="s">
        <v>8</v>
      </c>
      <c r="B203" s="1">
        <v>24173</v>
      </c>
      <c r="C203">
        <v>506.38000499999998</v>
      </c>
      <c r="D203">
        <v>506.38000499999998</v>
      </c>
      <c r="E203">
        <v>506.38000499999998</v>
      </c>
      <c r="F203">
        <v>506.38000499999998</v>
      </c>
      <c r="G203">
        <v>506.38000499999998</v>
      </c>
      <c r="H203">
        <v>0</v>
      </c>
    </row>
    <row r="204" spans="1:8" x14ac:dyDescent="0.3">
      <c r="A204" t="s">
        <v>8</v>
      </c>
      <c r="B204" s="1">
        <v>24527</v>
      </c>
      <c r="C204">
        <v>506.48001099999999</v>
      </c>
      <c r="D204">
        <v>506.48001099999999</v>
      </c>
      <c r="E204">
        <v>506.48001099999999</v>
      </c>
      <c r="F204">
        <v>506.48001099999999</v>
      </c>
      <c r="G204">
        <v>506.48001099999999</v>
      </c>
      <c r="H204">
        <v>0</v>
      </c>
    </row>
    <row r="205" spans="1:8" x14ac:dyDescent="0.3">
      <c r="A205" t="s">
        <v>8</v>
      </c>
      <c r="B205" s="1">
        <v>24174</v>
      </c>
      <c r="C205">
        <v>506.89999399999999</v>
      </c>
      <c r="D205">
        <v>506.89999399999999</v>
      </c>
      <c r="E205">
        <v>506.89999399999999</v>
      </c>
      <c r="F205">
        <v>506.89999399999999</v>
      </c>
      <c r="G205">
        <v>506.89999399999999</v>
      </c>
      <c r="H205">
        <v>0</v>
      </c>
    </row>
    <row r="206" spans="1:8" x14ac:dyDescent="0.3">
      <c r="A206" t="s">
        <v>8</v>
      </c>
      <c r="B206" s="1">
        <v>24516</v>
      </c>
      <c r="C206">
        <v>506.89999399999999</v>
      </c>
      <c r="D206">
        <v>506.89999399999999</v>
      </c>
      <c r="E206">
        <v>506.89999399999999</v>
      </c>
      <c r="F206">
        <v>506.89999399999999</v>
      </c>
      <c r="H206">
        <v>0</v>
      </c>
    </row>
    <row r="207" spans="1:8" x14ac:dyDescent="0.3">
      <c r="A207" t="s">
        <v>8</v>
      </c>
      <c r="B207" s="1">
        <v>24511</v>
      </c>
      <c r="C207">
        <v>507.11999500000002</v>
      </c>
      <c r="D207">
        <v>507.11999500000002</v>
      </c>
      <c r="E207">
        <v>507.11999500000002</v>
      </c>
      <c r="F207">
        <v>507.11999500000002</v>
      </c>
      <c r="G207">
        <v>507.11999500000002</v>
      </c>
      <c r="H207">
        <v>0</v>
      </c>
    </row>
    <row r="208" spans="1:8" x14ac:dyDescent="0.3">
      <c r="A208" t="s">
        <v>8</v>
      </c>
      <c r="B208" s="1">
        <v>24532</v>
      </c>
      <c r="C208">
        <v>507.85998499999999</v>
      </c>
      <c r="D208">
        <v>507.85998499999999</v>
      </c>
      <c r="E208">
        <v>507.85998499999999</v>
      </c>
      <c r="F208">
        <v>507.85998499999999</v>
      </c>
      <c r="G208">
        <v>507.85998499999999</v>
      </c>
      <c r="H208">
        <v>0</v>
      </c>
    </row>
    <row r="209" spans="1:8" x14ac:dyDescent="0.3">
      <c r="A209" t="s">
        <v>8</v>
      </c>
      <c r="B209" s="1">
        <v>24184</v>
      </c>
      <c r="C209">
        <v>508.27999899999998</v>
      </c>
      <c r="D209">
        <v>508.27999899999998</v>
      </c>
      <c r="E209">
        <v>508.27999899999998</v>
      </c>
      <c r="F209">
        <v>508.27999899999998</v>
      </c>
      <c r="G209">
        <v>508.27999899999998</v>
      </c>
      <c r="H209">
        <v>0</v>
      </c>
    </row>
    <row r="210" spans="1:8" x14ac:dyDescent="0.3">
      <c r="A210" t="s">
        <v>8</v>
      </c>
      <c r="B210" s="1">
        <v>24519</v>
      </c>
      <c r="C210">
        <v>508.38000499999998</v>
      </c>
      <c r="D210">
        <v>508.38000499999998</v>
      </c>
      <c r="E210">
        <v>508.38000499999998</v>
      </c>
      <c r="F210">
        <v>508.38000499999998</v>
      </c>
      <c r="G210">
        <v>508.38000499999998</v>
      </c>
      <c r="H210">
        <v>0</v>
      </c>
    </row>
    <row r="211" spans="1:8" x14ac:dyDescent="0.3">
      <c r="A211" t="s">
        <v>8</v>
      </c>
      <c r="B211" s="1">
        <v>24520</v>
      </c>
      <c r="C211">
        <v>508.48998999999998</v>
      </c>
      <c r="D211">
        <v>508.48998999999998</v>
      </c>
      <c r="E211">
        <v>508.48998999999998</v>
      </c>
      <c r="F211">
        <v>508.48998999999998</v>
      </c>
      <c r="G211">
        <v>508.48998999999998</v>
      </c>
      <c r="H211">
        <v>0</v>
      </c>
    </row>
    <row r="212" spans="1:8" x14ac:dyDescent="0.3">
      <c r="A212" t="s">
        <v>8</v>
      </c>
      <c r="B212" s="1">
        <v>24196</v>
      </c>
      <c r="C212">
        <v>508.60000600000001</v>
      </c>
      <c r="D212">
        <v>508.60000600000001</v>
      </c>
      <c r="E212">
        <v>508.60000600000001</v>
      </c>
      <c r="F212">
        <v>508.60000600000001</v>
      </c>
      <c r="G212">
        <v>508.60000600000001</v>
      </c>
      <c r="H212">
        <v>0</v>
      </c>
    </row>
    <row r="213" spans="1:8" x14ac:dyDescent="0.3">
      <c r="A213" t="s">
        <v>8</v>
      </c>
      <c r="B213" s="1">
        <v>24517</v>
      </c>
      <c r="C213">
        <v>510.290009</v>
      </c>
      <c r="D213">
        <v>510.290009</v>
      </c>
      <c r="E213">
        <v>510.290009</v>
      </c>
      <c r="F213">
        <v>510.290009</v>
      </c>
      <c r="G213">
        <v>510.290009</v>
      </c>
      <c r="H213">
        <v>0</v>
      </c>
    </row>
    <row r="214" spans="1:8" x14ac:dyDescent="0.3">
      <c r="A214" t="s">
        <v>8</v>
      </c>
      <c r="B214" s="1">
        <v>24518</v>
      </c>
      <c r="C214">
        <v>510.60998499999999</v>
      </c>
      <c r="D214">
        <v>510.60998499999999</v>
      </c>
      <c r="E214">
        <v>510.60998499999999</v>
      </c>
      <c r="F214">
        <v>510.60998499999999</v>
      </c>
      <c r="G214">
        <v>510.60998499999999</v>
      </c>
      <c r="H214">
        <v>0</v>
      </c>
    </row>
    <row r="215" spans="1:8" x14ac:dyDescent="0.3">
      <c r="A215" t="s">
        <v>8</v>
      </c>
      <c r="B215" s="1">
        <v>24533</v>
      </c>
      <c r="C215">
        <v>510.709991</v>
      </c>
      <c r="D215">
        <v>510.709991</v>
      </c>
      <c r="E215">
        <v>510.709991</v>
      </c>
      <c r="F215">
        <v>510.709991</v>
      </c>
      <c r="G215">
        <v>510.709991</v>
      </c>
      <c r="H215">
        <v>0</v>
      </c>
    </row>
    <row r="216" spans="1:8" x14ac:dyDescent="0.3">
      <c r="A216" t="s">
        <v>8</v>
      </c>
      <c r="B216" s="1">
        <v>24537</v>
      </c>
      <c r="C216">
        <v>510.709991</v>
      </c>
      <c r="D216">
        <v>510.709991</v>
      </c>
      <c r="E216">
        <v>510.709991</v>
      </c>
      <c r="F216">
        <v>510.709991</v>
      </c>
      <c r="G216">
        <v>510.709991</v>
      </c>
      <c r="H216">
        <v>0</v>
      </c>
    </row>
    <row r="217" spans="1:8" x14ac:dyDescent="0.3">
      <c r="A217" t="s">
        <v>8</v>
      </c>
      <c r="B217" s="1">
        <v>24177</v>
      </c>
      <c r="C217">
        <v>510.82000699999998</v>
      </c>
      <c r="D217">
        <v>510.82000699999998</v>
      </c>
      <c r="E217">
        <v>510.82000699999998</v>
      </c>
      <c r="F217">
        <v>510.82000699999998</v>
      </c>
      <c r="G217">
        <v>510.82000699999998</v>
      </c>
      <c r="H217">
        <v>0</v>
      </c>
    </row>
    <row r="218" spans="1:8" x14ac:dyDescent="0.3">
      <c r="A218" t="s">
        <v>8</v>
      </c>
      <c r="B218" s="1">
        <v>24175</v>
      </c>
      <c r="C218">
        <v>511.13000499999998</v>
      </c>
      <c r="D218">
        <v>511.13000499999998</v>
      </c>
      <c r="E218">
        <v>511.13000499999998</v>
      </c>
      <c r="F218">
        <v>511.13000499999998</v>
      </c>
      <c r="G218">
        <v>511.13000499999998</v>
      </c>
      <c r="H218">
        <v>0</v>
      </c>
    </row>
    <row r="219" spans="1:8" x14ac:dyDescent="0.3">
      <c r="A219" t="s">
        <v>8</v>
      </c>
      <c r="B219" s="1">
        <v>24176</v>
      </c>
      <c r="C219">
        <v>511.23998999999998</v>
      </c>
      <c r="D219">
        <v>511.23998999999998</v>
      </c>
      <c r="E219">
        <v>511.23998999999998</v>
      </c>
      <c r="F219">
        <v>511.23998999999998</v>
      </c>
      <c r="G219">
        <v>511.23998999999998</v>
      </c>
      <c r="H219">
        <v>0</v>
      </c>
    </row>
    <row r="220" spans="1:8" x14ac:dyDescent="0.3">
      <c r="A220" t="s">
        <v>8</v>
      </c>
      <c r="B220" s="1">
        <v>24538</v>
      </c>
      <c r="C220">
        <v>511.35000600000001</v>
      </c>
      <c r="D220">
        <v>511.35000600000001</v>
      </c>
      <c r="E220">
        <v>511.35000600000001</v>
      </c>
      <c r="F220">
        <v>511.35000600000001</v>
      </c>
      <c r="G220">
        <v>511.35000600000001</v>
      </c>
      <c r="H220">
        <v>0</v>
      </c>
    </row>
    <row r="221" spans="1:8" x14ac:dyDescent="0.3">
      <c r="A221" t="s">
        <v>8</v>
      </c>
      <c r="B221" s="1">
        <v>24197</v>
      </c>
      <c r="C221">
        <v>511.45001200000002</v>
      </c>
      <c r="D221">
        <v>511.45001200000002</v>
      </c>
      <c r="E221">
        <v>511.45001200000002</v>
      </c>
      <c r="F221">
        <v>511.45001200000002</v>
      </c>
      <c r="G221">
        <v>511.45001200000002</v>
      </c>
      <c r="H221">
        <v>0</v>
      </c>
    </row>
    <row r="222" spans="1:8" x14ac:dyDescent="0.3">
      <c r="A222" t="s">
        <v>8</v>
      </c>
      <c r="B222" s="1">
        <v>24534</v>
      </c>
      <c r="C222">
        <v>511.45001200000002</v>
      </c>
      <c r="D222">
        <v>511.45001200000002</v>
      </c>
      <c r="E222">
        <v>511.45001200000002</v>
      </c>
      <c r="F222">
        <v>511.45001200000002</v>
      </c>
      <c r="G222">
        <v>511.45001200000002</v>
      </c>
      <c r="H222">
        <v>0</v>
      </c>
    </row>
    <row r="223" spans="1:8" x14ac:dyDescent="0.3">
      <c r="A223" t="s">
        <v>8</v>
      </c>
      <c r="B223" s="1">
        <v>24189</v>
      </c>
      <c r="C223">
        <v>511.98001099999999</v>
      </c>
      <c r="D223">
        <v>511.98001099999999</v>
      </c>
      <c r="E223">
        <v>511.98001099999999</v>
      </c>
      <c r="F223">
        <v>511.98001099999999</v>
      </c>
      <c r="G223">
        <v>511.98001099999999</v>
      </c>
      <c r="H223">
        <v>0</v>
      </c>
    </row>
    <row r="224" spans="1:8" x14ac:dyDescent="0.3">
      <c r="A224" t="s">
        <v>8</v>
      </c>
      <c r="B224" s="1">
        <v>24231</v>
      </c>
      <c r="C224">
        <v>511.98001099999999</v>
      </c>
      <c r="D224">
        <v>511.98001099999999</v>
      </c>
      <c r="E224">
        <v>511.98001099999999</v>
      </c>
      <c r="F224">
        <v>511.98001099999999</v>
      </c>
      <c r="G224">
        <v>511.98001099999999</v>
      </c>
      <c r="H224">
        <v>0</v>
      </c>
    </row>
    <row r="225" spans="1:8" x14ac:dyDescent="0.3">
      <c r="A225" t="s">
        <v>8</v>
      </c>
      <c r="B225" s="1">
        <v>24539</v>
      </c>
      <c r="C225">
        <v>512.09002699999996</v>
      </c>
      <c r="D225">
        <v>512.09002699999996</v>
      </c>
      <c r="E225">
        <v>512.09002699999996</v>
      </c>
      <c r="F225">
        <v>512.09002699999996</v>
      </c>
      <c r="G225">
        <v>512.09002699999996</v>
      </c>
      <c r="H225">
        <v>0</v>
      </c>
    </row>
    <row r="226" spans="1:8" x14ac:dyDescent="0.3">
      <c r="A226" t="s">
        <v>8</v>
      </c>
      <c r="B226" s="1">
        <v>24187</v>
      </c>
      <c r="C226">
        <v>512.19000200000005</v>
      </c>
      <c r="D226">
        <v>512.19000200000005</v>
      </c>
      <c r="E226">
        <v>512.19000200000005</v>
      </c>
      <c r="F226">
        <v>512.19000200000005</v>
      </c>
      <c r="G226">
        <v>512.19000200000005</v>
      </c>
      <c r="H226">
        <v>0</v>
      </c>
    </row>
    <row r="227" spans="1:8" x14ac:dyDescent="0.3">
      <c r="A227" t="s">
        <v>8</v>
      </c>
      <c r="B227" s="1">
        <v>24545</v>
      </c>
      <c r="C227">
        <v>512.51000999999997</v>
      </c>
      <c r="D227">
        <v>512.51000999999997</v>
      </c>
      <c r="E227">
        <v>512.51000999999997</v>
      </c>
      <c r="F227">
        <v>512.51000999999997</v>
      </c>
      <c r="G227">
        <v>512.51000999999997</v>
      </c>
      <c r="H227">
        <v>0</v>
      </c>
    </row>
    <row r="228" spans="1:8" x14ac:dyDescent="0.3">
      <c r="A228" t="s">
        <v>8</v>
      </c>
      <c r="B228" s="1">
        <v>24190</v>
      </c>
      <c r="C228">
        <v>512.71997099999999</v>
      </c>
      <c r="D228">
        <v>512.71997099999999</v>
      </c>
      <c r="E228">
        <v>512.71997099999999</v>
      </c>
      <c r="F228">
        <v>512.71997099999999</v>
      </c>
      <c r="G228">
        <v>512.71997099999999</v>
      </c>
      <c r="H228">
        <v>0</v>
      </c>
    </row>
    <row r="229" spans="1:8" x14ac:dyDescent="0.3">
      <c r="A229" t="s">
        <v>8</v>
      </c>
      <c r="B229" s="1">
        <v>24168</v>
      </c>
      <c r="C229">
        <v>512.830017</v>
      </c>
      <c r="D229">
        <v>512.830017</v>
      </c>
      <c r="E229">
        <v>512.830017</v>
      </c>
      <c r="F229">
        <v>512.830017</v>
      </c>
      <c r="G229">
        <v>512.830017</v>
      </c>
      <c r="H229">
        <v>0</v>
      </c>
    </row>
    <row r="230" spans="1:8" x14ac:dyDescent="0.3">
      <c r="A230" t="s">
        <v>8</v>
      </c>
      <c r="B230" s="1">
        <v>24195</v>
      </c>
      <c r="C230">
        <v>512.830017</v>
      </c>
      <c r="D230">
        <v>512.830017</v>
      </c>
      <c r="E230">
        <v>512.830017</v>
      </c>
      <c r="F230">
        <v>512.830017</v>
      </c>
      <c r="G230">
        <v>512.830017</v>
      </c>
      <c r="H230">
        <v>0</v>
      </c>
    </row>
    <row r="231" spans="1:8" x14ac:dyDescent="0.3">
      <c r="A231" t="s">
        <v>8</v>
      </c>
      <c r="B231" s="1">
        <v>24572</v>
      </c>
      <c r="C231">
        <v>512.830017</v>
      </c>
      <c r="D231">
        <v>512.830017</v>
      </c>
      <c r="E231">
        <v>512.830017</v>
      </c>
      <c r="F231">
        <v>512.830017</v>
      </c>
      <c r="G231">
        <v>512.830017</v>
      </c>
      <c r="H231">
        <v>0</v>
      </c>
    </row>
    <row r="232" spans="1:8" x14ac:dyDescent="0.3">
      <c r="A232" t="s">
        <v>8</v>
      </c>
      <c r="B232" s="1">
        <v>24544</v>
      </c>
      <c r="C232">
        <v>513.03997800000002</v>
      </c>
      <c r="D232">
        <v>513.03997800000002</v>
      </c>
      <c r="E232">
        <v>513.03997800000002</v>
      </c>
      <c r="F232">
        <v>513.03997800000002</v>
      </c>
      <c r="G232">
        <v>513.03997800000002</v>
      </c>
      <c r="H232">
        <v>0</v>
      </c>
    </row>
    <row r="233" spans="1:8" x14ac:dyDescent="0.3">
      <c r="A233" t="s">
        <v>8</v>
      </c>
      <c r="B233" s="1">
        <v>24170</v>
      </c>
      <c r="C233">
        <v>513.34997599999997</v>
      </c>
      <c r="D233">
        <v>513.34997599999997</v>
      </c>
      <c r="E233">
        <v>513.34997599999997</v>
      </c>
      <c r="F233">
        <v>513.34997599999997</v>
      </c>
      <c r="G233">
        <v>513.34997599999997</v>
      </c>
      <c r="H233">
        <v>0</v>
      </c>
    </row>
    <row r="234" spans="1:8" x14ac:dyDescent="0.3">
      <c r="A234" t="s">
        <v>8</v>
      </c>
      <c r="B234" s="1">
        <v>24540</v>
      </c>
      <c r="C234">
        <v>513.57000700000003</v>
      </c>
      <c r="D234">
        <v>513.57000700000003</v>
      </c>
      <c r="E234">
        <v>513.57000700000003</v>
      </c>
      <c r="F234">
        <v>513.57000700000003</v>
      </c>
      <c r="G234">
        <v>513.57000700000003</v>
      </c>
      <c r="H234">
        <v>0</v>
      </c>
    </row>
    <row r="235" spans="1:8" x14ac:dyDescent="0.3">
      <c r="A235" t="s">
        <v>8</v>
      </c>
      <c r="B235" s="1">
        <v>24188</v>
      </c>
      <c r="C235">
        <v>513.669983</v>
      </c>
      <c r="D235">
        <v>513.669983</v>
      </c>
      <c r="E235">
        <v>513.669983</v>
      </c>
      <c r="F235">
        <v>513.669983</v>
      </c>
      <c r="G235">
        <v>513.669983</v>
      </c>
      <c r="H235">
        <v>0</v>
      </c>
    </row>
    <row r="236" spans="1:8" x14ac:dyDescent="0.3">
      <c r="A236" t="s">
        <v>8</v>
      </c>
      <c r="B236" s="1">
        <v>24191</v>
      </c>
      <c r="C236">
        <v>513.98999000000003</v>
      </c>
      <c r="D236">
        <v>513.98999000000003</v>
      </c>
      <c r="E236">
        <v>513.98999000000003</v>
      </c>
      <c r="F236">
        <v>513.98999000000003</v>
      </c>
      <c r="G236">
        <v>513.98999000000003</v>
      </c>
      <c r="H236">
        <v>0</v>
      </c>
    </row>
    <row r="237" spans="1:8" x14ac:dyDescent="0.3">
      <c r="A237" t="s">
        <v>8</v>
      </c>
      <c r="B237" s="1">
        <v>24230</v>
      </c>
      <c r="C237">
        <v>514.72997999999995</v>
      </c>
      <c r="D237">
        <v>514.72997999999995</v>
      </c>
      <c r="E237">
        <v>514.72997999999995</v>
      </c>
      <c r="F237">
        <v>514.72997999999995</v>
      </c>
      <c r="G237">
        <v>514.72997999999995</v>
      </c>
      <c r="H237">
        <v>0</v>
      </c>
    </row>
    <row r="238" spans="1:8" x14ac:dyDescent="0.3">
      <c r="A238" t="s">
        <v>8</v>
      </c>
      <c r="B238" s="1">
        <v>24169</v>
      </c>
      <c r="C238">
        <v>514.94000200000005</v>
      </c>
      <c r="D238">
        <v>514.94000200000005</v>
      </c>
      <c r="E238">
        <v>514.94000200000005</v>
      </c>
      <c r="F238">
        <v>514.94000200000005</v>
      </c>
      <c r="G238">
        <v>514.94000200000005</v>
      </c>
      <c r="H238">
        <v>0</v>
      </c>
    </row>
    <row r="239" spans="1:8" x14ac:dyDescent="0.3">
      <c r="A239" t="s">
        <v>8</v>
      </c>
      <c r="B239" s="1">
        <v>24194</v>
      </c>
      <c r="C239">
        <v>514.94000200000005</v>
      </c>
      <c r="D239">
        <v>514.94000200000005</v>
      </c>
      <c r="E239">
        <v>514.94000200000005</v>
      </c>
      <c r="F239">
        <v>514.94000200000005</v>
      </c>
      <c r="G239">
        <v>514.94000200000005</v>
      </c>
      <c r="H239">
        <v>0</v>
      </c>
    </row>
    <row r="240" spans="1:8" x14ac:dyDescent="0.3">
      <c r="A240" t="s">
        <v>8</v>
      </c>
      <c r="B240" s="1">
        <v>24902</v>
      </c>
      <c r="C240">
        <v>514.94000200000005</v>
      </c>
      <c r="D240">
        <v>514.94000200000005</v>
      </c>
      <c r="E240">
        <v>514.94000200000005</v>
      </c>
      <c r="F240">
        <v>514.94000200000005</v>
      </c>
      <c r="G240">
        <v>514.94000200000005</v>
      </c>
      <c r="H240">
        <v>0</v>
      </c>
    </row>
    <row r="241" spans="1:8" x14ac:dyDescent="0.3">
      <c r="A241" t="s">
        <v>8</v>
      </c>
      <c r="B241" s="1">
        <v>24628</v>
      </c>
      <c r="C241">
        <v>515.35998500000005</v>
      </c>
      <c r="D241">
        <v>515.35998500000005</v>
      </c>
      <c r="E241">
        <v>515.35998500000005</v>
      </c>
      <c r="F241">
        <v>515.35998500000005</v>
      </c>
      <c r="G241">
        <v>515.35998500000005</v>
      </c>
      <c r="H241">
        <v>0</v>
      </c>
    </row>
    <row r="242" spans="1:8" x14ac:dyDescent="0.3">
      <c r="A242" t="s">
        <v>8</v>
      </c>
      <c r="B242" s="1">
        <v>24541</v>
      </c>
      <c r="C242">
        <v>515.46997099999999</v>
      </c>
      <c r="D242">
        <v>515.46997099999999</v>
      </c>
      <c r="E242">
        <v>515.46997099999999</v>
      </c>
      <c r="F242">
        <v>515.46997099999999</v>
      </c>
      <c r="G242">
        <v>515.46997099999999</v>
      </c>
      <c r="H242">
        <v>0</v>
      </c>
    </row>
    <row r="243" spans="1:8" x14ac:dyDescent="0.3">
      <c r="A243" t="s">
        <v>8</v>
      </c>
      <c r="B243" s="1">
        <v>24198</v>
      </c>
      <c r="C243">
        <v>515.580017</v>
      </c>
      <c r="D243">
        <v>515.580017</v>
      </c>
      <c r="E243">
        <v>515.580017</v>
      </c>
      <c r="F243">
        <v>515.580017</v>
      </c>
      <c r="G243">
        <v>515.580017</v>
      </c>
      <c r="H243">
        <v>0</v>
      </c>
    </row>
    <row r="244" spans="1:8" x14ac:dyDescent="0.3">
      <c r="A244" t="s">
        <v>8</v>
      </c>
      <c r="B244" s="1">
        <v>24574</v>
      </c>
      <c r="C244">
        <v>515.89001499999995</v>
      </c>
      <c r="D244">
        <v>515.89001499999995</v>
      </c>
      <c r="E244">
        <v>515.89001499999995</v>
      </c>
      <c r="F244">
        <v>515.89001499999995</v>
      </c>
      <c r="G244">
        <v>515.89001499999995</v>
      </c>
      <c r="H244">
        <v>0</v>
      </c>
    </row>
    <row r="245" spans="1:8" x14ac:dyDescent="0.3">
      <c r="A245" t="s">
        <v>8</v>
      </c>
      <c r="B245" s="1">
        <v>24573</v>
      </c>
      <c r="C245">
        <v>516.419983</v>
      </c>
      <c r="D245">
        <v>516.419983</v>
      </c>
      <c r="E245">
        <v>516.419983</v>
      </c>
      <c r="F245">
        <v>516.419983</v>
      </c>
      <c r="G245">
        <v>516.419983</v>
      </c>
      <c r="H245">
        <v>0</v>
      </c>
    </row>
    <row r="246" spans="1:8" x14ac:dyDescent="0.3">
      <c r="A246" t="s">
        <v>8</v>
      </c>
      <c r="B246" s="1">
        <v>24901</v>
      </c>
      <c r="C246">
        <v>516.63000499999998</v>
      </c>
      <c r="D246">
        <v>516.63000499999998</v>
      </c>
      <c r="E246">
        <v>516.63000499999998</v>
      </c>
      <c r="F246">
        <v>516.63000499999998</v>
      </c>
      <c r="G246">
        <v>516.63000499999998</v>
      </c>
      <c r="H246">
        <v>0</v>
      </c>
    </row>
    <row r="247" spans="1:8" x14ac:dyDescent="0.3">
      <c r="A247" t="s">
        <v>8</v>
      </c>
      <c r="B247" s="1">
        <v>24546</v>
      </c>
      <c r="C247">
        <v>517.05999799999995</v>
      </c>
      <c r="D247">
        <v>517.05999799999995</v>
      </c>
      <c r="E247">
        <v>517.05999799999995</v>
      </c>
      <c r="F247">
        <v>517.05999799999995</v>
      </c>
      <c r="G247">
        <v>517.05999799999995</v>
      </c>
      <c r="H247">
        <v>0</v>
      </c>
    </row>
    <row r="248" spans="1:8" x14ac:dyDescent="0.3">
      <c r="A248" t="s">
        <v>8</v>
      </c>
      <c r="B248" s="1">
        <v>24167</v>
      </c>
      <c r="C248">
        <v>517.90002400000003</v>
      </c>
      <c r="D248">
        <v>517.90002400000003</v>
      </c>
      <c r="E248">
        <v>517.90002400000003</v>
      </c>
      <c r="F248">
        <v>517.90002400000003</v>
      </c>
      <c r="G248">
        <v>517.90002400000003</v>
      </c>
      <c r="H248">
        <v>0</v>
      </c>
    </row>
    <row r="249" spans="1:8" x14ac:dyDescent="0.3">
      <c r="A249" t="s">
        <v>8</v>
      </c>
      <c r="B249" s="1">
        <v>24565</v>
      </c>
      <c r="C249">
        <v>517.90002400000003</v>
      </c>
      <c r="D249">
        <v>517.90002400000003</v>
      </c>
      <c r="E249">
        <v>517.90002400000003</v>
      </c>
      <c r="F249">
        <v>517.90002400000003</v>
      </c>
      <c r="G249">
        <v>517.90002400000003</v>
      </c>
      <c r="H249">
        <v>0</v>
      </c>
    </row>
    <row r="250" spans="1:8" x14ac:dyDescent="0.3">
      <c r="A250" t="s">
        <v>8</v>
      </c>
      <c r="B250" s="1">
        <v>24566</v>
      </c>
      <c r="C250">
        <v>518.01000999999997</v>
      </c>
      <c r="D250">
        <v>518.01000999999997</v>
      </c>
      <c r="E250">
        <v>518.01000999999997</v>
      </c>
      <c r="F250">
        <v>518.01000999999997</v>
      </c>
      <c r="G250">
        <v>518.01000999999997</v>
      </c>
      <c r="H250">
        <v>0</v>
      </c>
    </row>
    <row r="251" spans="1:8" x14ac:dyDescent="0.3">
      <c r="A251" t="s">
        <v>8</v>
      </c>
      <c r="B251" s="1">
        <v>24922</v>
      </c>
      <c r="C251">
        <v>518.01000999999997</v>
      </c>
      <c r="D251">
        <v>518.01000999999997</v>
      </c>
      <c r="E251">
        <v>518.01000999999997</v>
      </c>
      <c r="F251">
        <v>518.01000999999997</v>
      </c>
      <c r="G251">
        <v>518.01000999999997</v>
      </c>
      <c r="H251">
        <v>0</v>
      </c>
    </row>
    <row r="252" spans="1:8" x14ac:dyDescent="0.3">
      <c r="A252" t="s">
        <v>8</v>
      </c>
      <c r="B252" s="1">
        <v>24918</v>
      </c>
      <c r="C252">
        <v>518.53997800000002</v>
      </c>
      <c r="D252">
        <v>518.53997800000002</v>
      </c>
      <c r="E252">
        <v>518.53997800000002</v>
      </c>
      <c r="F252">
        <v>518.53997800000002</v>
      </c>
      <c r="G252">
        <v>518.53997800000002</v>
      </c>
      <c r="H252">
        <v>0</v>
      </c>
    </row>
    <row r="253" spans="1:8" x14ac:dyDescent="0.3">
      <c r="A253" t="s">
        <v>8</v>
      </c>
      <c r="B253" s="1">
        <v>24919</v>
      </c>
      <c r="C253">
        <v>518.64001499999995</v>
      </c>
      <c r="D253">
        <v>518.64001499999995</v>
      </c>
      <c r="E253">
        <v>518.64001499999995</v>
      </c>
      <c r="F253">
        <v>518.64001499999995</v>
      </c>
      <c r="G253">
        <v>518.64001499999995</v>
      </c>
      <c r="H253">
        <v>0</v>
      </c>
    </row>
    <row r="254" spans="1:8" x14ac:dyDescent="0.3">
      <c r="A254" t="s">
        <v>8</v>
      </c>
      <c r="B254" s="1">
        <v>24911</v>
      </c>
      <c r="C254">
        <v>518.84997599999997</v>
      </c>
      <c r="D254">
        <v>518.84997599999997</v>
      </c>
      <c r="E254">
        <v>518.84997599999997</v>
      </c>
      <c r="F254">
        <v>518.84997599999997</v>
      </c>
      <c r="G254">
        <v>518.84997599999997</v>
      </c>
      <c r="H254">
        <v>0</v>
      </c>
    </row>
    <row r="255" spans="1:8" x14ac:dyDescent="0.3">
      <c r="A255" t="s">
        <v>8</v>
      </c>
      <c r="B255" s="1">
        <v>24569</v>
      </c>
      <c r="C255">
        <v>519.169983</v>
      </c>
      <c r="D255">
        <v>519.169983</v>
      </c>
      <c r="E255">
        <v>519.169983</v>
      </c>
      <c r="F255">
        <v>519.169983</v>
      </c>
      <c r="G255">
        <v>519.169983</v>
      </c>
      <c r="H255">
        <v>0</v>
      </c>
    </row>
    <row r="256" spans="1:8" x14ac:dyDescent="0.3">
      <c r="A256" t="s">
        <v>8</v>
      </c>
      <c r="B256" s="1">
        <v>24575</v>
      </c>
      <c r="C256">
        <v>519.28002900000001</v>
      </c>
      <c r="D256">
        <v>519.28002900000001</v>
      </c>
      <c r="E256">
        <v>519.28002900000001</v>
      </c>
      <c r="F256">
        <v>519.28002900000001</v>
      </c>
      <c r="G256">
        <v>519.28002900000001</v>
      </c>
      <c r="H256">
        <v>0</v>
      </c>
    </row>
    <row r="257" spans="1:8" x14ac:dyDescent="0.3">
      <c r="A257" t="s">
        <v>8</v>
      </c>
      <c r="B257" s="1">
        <v>24623</v>
      </c>
      <c r="C257">
        <v>519.90997300000004</v>
      </c>
      <c r="D257">
        <v>519.90997300000004</v>
      </c>
      <c r="E257">
        <v>519.90997300000004</v>
      </c>
      <c r="F257">
        <v>519.90997300000004</v>
      </c>
      <c r="G257">
        <v>519.90997300000004</v>
      </c>
      <c r="H257">
        <v>0</v>
      </c>
    </row>
    <row r="258" spans="1:8" x14ac:dyDescent="0.3">
      <c r="A258" t="s">
        <v>8</v>
      </c>
      <c r="B258" s="1">
        <v>24201</v>
      </c>
      <c r="C258">
        <v>520.22997999999995</v>
      </c>
      <c r="D258">
        <v>520.22997999999995</v>
      </c>
      <c r="E258">
        <v>520.22997999999995</v>
      </c>
      <c r="F258">
        <v>520.22997999999995</v>
      </c>
      <c r="G258">
        <v>520.22997999999995</v>
      </c>
      <c r="H258">
        <v>0</v>
      </c>
    </row>
    <row r="259" spans="1:8" x14ac:dyDescent="0.3">
      <c r="A259" t="s">
        <v>8</v>
      </c>
      <c r="B259" s="1">
        <v>24229</v>
      </c>
      <c r="C259">
        <v>520.53997800000002</v>
      </c>
      <c r="D259">
        <v>520.53997800000002</v>
      </c>
      <c r="E259">
        <v>520.53997800000002</v>
      </c>
      <c r="F259">
        <v>520.53997800000002</v>
      </c>
      <c r="G259">
        <v>520.53997800000002</v>
      </c>
      <c r="H259">
        <v>0</v>
      </c>
    </row>
    <row r="260" spans="1:8" x14ac:dyDescent="0.3">
      <c r="A260" t="s">
        <v>8</v>
      </c>
      <c r="B260" s="1">
        <v>24225</v>
      </c>
      <c r="C260">
        <v>521.17999299999997</v>
      </c>
      <c r="D260">
        <v>521.17999299999997</v>
      </c>
      <c r="E260">
        <v>521.17999299999997</v>
      </c>
      <c r="F260">
        <v>521.17999299999997</v>
      </c>
      <c r="G260">
        <v>521.17999299999997</v>
      </c>
      <c r="H260">
        <v>0</v>
      </c>
    </row>
    <row r="261" spans="1:8" x14ac:dyDescent="0.3">
      <c r="A261" t="s">
        <v>8</v>
      </c>
      <c r="B261" s="1">
        <v>24226</v>
      </c>
      <c r="C261">
        <v>521.17999299999997</v>
      </c>
      <c r="D261">
        <v>521.17999299999997</v>
      </c>
      <c r="E261">
        <v>521.17999299999997</v>
      </c>
      <c r="F261">
        <v>521.17999299999997</v>
      </c>
      <c r="G261">
        <v>521.17999299999997</v>
      </c>
      <c r="H261">
        <v>0</v>
      </c>
    </row>
    <row r="262" spans="1:8" x14ac:dyDescent="0.3">
      <c r="A262" t="s">
        <v>8</v>
      </c>
      <c r="B262" s="1">
        <v>24567</v>
      </c>
      <c r="C262">
        <v>521.17999299999997</v>
      </c>
      <c r="D262">
        <v>521.17999299999997</v>
      </c>
      <c r="E262">
        <v>521.17999299999997</v>
      </c>
      <c r="F262">
        <v>521.17999299999997</v>
      </c>
      <c r="G262">
        <v>521.17999299999997</v>
      </c>
      <c r="H262">
        <v>0</v>
      </c>
    </row>
    <row r="263" spans="1:8" x14ac:dyDescent="0.3">
      <c r="A263" t="s">
        <v>8</v>
      </c>
      <c r="B263" s="1">
        <v>24552</v>
      </c>
      <c r="C263">
        <v>521.28002900000001</v>
      </c>
      <c r="D263">
        <v>521.28002900000001</v>
      </c>
      <c r="E263">
        <v>521.28002900000001</v>
      </c>
      <c r="F263">
        <v>521.28002900000001</v>
      </c>
      <c r="H263">
        <v>0</v>
      </c>
    </row>
    <row r="264" spans="1:8" x14ac:dyDescent="0.3">
      <c r="A264" t="s">
        <v>8</v>
      </c>
      <c r="B264" s="1">
        <v>24923</v>
      </c>
      <c r="C264">
        <v>521.59997599999997</v>
      </c>
      <c r="D264">
        <v>521.59997599999997</v>
      </c>
      <c r="E264">
        <v>521.59997599999997</v>
      </c>
      <c r="F264">
        <v>521.59997599999997</v>
      </c>
      <c r="G264">
        <v>521.59997599999997</v>
      </c>
      <c r="H264">
        <v>0</v>
      </c>
    </row>
    <row r="265" spans="1:8" x14ac:dyDescent="0.3">
      <c r="A265" t="s">
        <v>8</v>
      </c>
      <c r="B265" s="1">
        <v>24547</v>
      </c>
      <c r="C265">
        <v>521.80999799999995</v>
      </c>
      <c r="D265">
        <v>521.80999799999995</v>
      </c>
      <c r="E265">
        <v>521.80999799999995</v>
      </c>
      <c r="F265">
        <v>521.80999799999995</v>
      </c>
      <c r="G265">
        <v>521.80999799999995</v>
      </c>
      <c r="H265">
        <v>0</v>
      </c>
    </row>
    <row r="266" spans="1:8" x14ac:dyDescent="0.3">
      <c r="A266" t="s">
        <v>8</v>
      </c>
      <c r="B266" s="1">
        <v>24568</v>
      </c>
      <c r="C266">
        <v>522.34002699999996</v>
      </c>
      <c r="D266">
        <v>522.34002699999996</v>
      </c>
      <c r="E266">
        <v>522.34002699999996</v>
      </c>
      <c r="F266">
        <v>522.34002699999996</v>
      </c>
      <c r="G266">
        <v>522.34002699999996</v>
      </c>
      <c r="H266">
        <v>0</v>
      </c>
    </row>
    <row r="267" spans="1:8" x14ac:dyDescent="0.3">
      <c r="A267" t="s">
        <v>8</v>
      </c>
      <c r="B267" s="1">
        <v>24162</v>
      </c>
      <c r="C267">
        <v>522.45001200000002</v>
      </c>
      <c r="D267">
        <v>522.45001200000002</v>
      </c>
      <c r="E267">
        <v>522.45001200000002</v>
      </c>
      <c r="F267">
        <v>522.45001200000002</v>
      </c>
      <c r="G267">
        <v>522.45001200000002</v>
      </c>
      <c r="H267">
        <v>0</v>
      </c>
    </row>
    <row r="268" spans="1:8" x14ac:dyDescent="0.3">
      <c r="A268" t="s">
        <v>8</v>
      </c>
      <c r="B268" s="1">
        <v>24917</v>
      </c>
      <c r="C268">
        <v>522.54998799999998</v>
      </c>
      <c r="D268">
        <v>522.54998799999998</v>
      </c>
      <c r="E268">
        <v>522.54998799999998</v>
      </c>
      <c r="F268">
        <v>522.54998799999998</v>
      </c>
      <c r="G268">
        <v>522.54998799999998</v>
      </c>
      <c r="H268">
        <v>0</v>
      </c>
    </row>
    <row r="269" spans="1:8" x14ac:dyDescent="0.3">
      <c r="A269" t="s">
        <v>8</v>
      </c>
      <c r="B269" s="1">
        <v>24551</v>
      </c>
      <c r="C269">
        <v>522.65997300000004</v>
      </c>
      <c r="D269">
        <v>522.65997300000004</v>
      </c>
      <c r="E269">
        <v>522.65997300000004</v>
      </c>
      <c r="F269">
        <v>522.65997300000004</v>
      </c>
      <c r="G269">
        <v>522.65997300000004</v>
      </c>
      <c r="H269">
        <v>0</v>
      </c>
    </row>
    <row r="270" spans="1:8" x14ac:dyDescent="0.3">
      <c r="A270" t="s">
        <v>8</v>
      </c>
      <c r="B270" s="1">
        <v>24905</v>
      </c>
      <c r="C270">
        <v>522.65997300000004</v>
      </c>
      <c r="D270">
        <v>522.65997300000004</v>
      </c>
      <c r="E270">
        <v>522.65997300000004</v>
      </c>
      <c r="F270">
        <v>522.65997300000004</v>
      </c>
      <c r="G270">
        <v>522.65997300000004</v>
      </c>
      <c r="H270">
        <v>0</v>
      </c>
    </row>
    <row r="271" spans="1:8" x14ac:dyDescent="0.3">
      <c r="A271" t="s">
        <v>8</v>
      </c>
      <c r="B271" s="1">
        <v>24548</v>
      </c>
      <c r="C271">
        <v>522.77002000000005</v>
      </c>
      <c r="D271">
        <v>522.77002000000005</v>
      </c>
      <c r="E271">
        <v>522.77002000000005</v>
      </c>
      <c r="F271">
        <v>522.77002000000005</v>
      </c>
      <c r="G271">
        <v>522.77002000000005</v>
      </c>
      <c r="H271">
        <v>0</v>
      </c>
    </row>
    <row r="272" spans="1:8" x14ac:dyDescent="0.3">
      <c r="A272" t="s">
        <v>8</v>
      </c>
      <c r="B272" s="1">
        <v>24553</v>
      </c>
      <c r="C272">
        <v>522.77002000000005</v>
      </c>
      <c r="D272">
        <v>522.77002000000005</v>
      </c>
      <c r="E272">
        <v>522.77002000000005</v>
      </c>
      <c r="F272">
        <v>522.77002000000005</v>
      </c>
      <c r="G272">
        <v>522.77002000000005</v>
      </c>
      <c r="H272">
        <v>0</v>
      </c>
    </row>
    <row r="273" spans="1:8" x14ac:dyDescent="0.3">
      <c r="A273" t="s">
        <v>8</v>
      </c>
      <c r="B273" s="1">
        <v>24916</v>
      </c>
      <c r="C273">
        <v>522.86999500000002</v>
      </c>
      <c r="D273">
        <v>522.86999500000002</v>
      </c>
      <c r="E273">
        <v>522.86999500000002</v>
      </c>
      <c r="F273">
        <v>522.86999500000002</v>
      </c>
      <c r="G273">
        <v>522.86999500000002</v>
      </c>
      <c r="H273">
        <v>0</v>
      </c>
    </row>
    <row r="274" spans="1:8" x14ac:dyDescent="0.3">
      <c r="A274" t="s">
        <v>8</v>
      </c>
      <c r="B274" s="1">
        <v>24904</v>
      </c>
      <c r="C274">
        <v>523.080017</v>
      </c>
      <c r="D274">
        <v>523.080017</v>
      </c>
      <c r="E274">
        <v>523.080017</v>
      </c>
      <c r="F274">
        <v>523.080017</v>
      </c>
      <c r="G274">
        <v>523.080017</v>
      </c>
      <c r="H274">
        <v>0</v>
      </c>
    </row>
    <row r="275" spans="1:8" x14ac:dyDescent="0.3">
      <c r="A275" t="s">
        <v>8</v>
      </c>
      <c r="B275" s="1">
        <v>24912</v>
      </c>
      <c r="C275">
        <v>523.080017</v>
      </c>
      <c r="D275">
        <v>523.080017</v>
      </c>
      <c r="E275">
        <v>523.080017</v>
      </c>
      <c r="F275">
        <v>523.080017</v>
      </c>
      <c r="G275">
        <v>523.080017</v>
      </c>
      <c r="H275">
        <v>0</v>
      </c>
    </row>
    <row r="276" spans="1:8" x14ac:dyDescent="0.3">
      <c r="A276" t="s">
        <v>8</v>
      </c>
      <c r="B276" s="1">
        <v>24202</v>
      </c>
      <c r="C276">
        <v>523.51000999999997</v>
      </c>
      <c r="D276">
        <v>523.51000999999997</v>
      </c>
      <c r="E276">
        <v>523.51000999999997</v>
      </c>
      <c r="F276">
        <v>523.51000999999997</v>
      </c>
      <c r="G276">
        <v>523.51000999999997</v>
      </c>
      <c r="H276">
        <v>0</v>
      </c>
    </row>
    <row r="277" spans="1:8" x14ac:dyDescent="0.3">
      <c r="A277" t="s">
        <v>8</v>
      </c>
      <c r="B277" s="1">
        <v>24562</v>
      </c>
      <c r="C277">
        <v>523.60998500000005</v>
      </c>
      <c r="D277">
        <v>523.60998500000005</v>
      </c>
      <c r="E277">
        <v>523.60998500000005</v>
      </c>
      <c r="F277">
        <v>523.60998500000005</v>
      </c>
      <c r="G277">
        <v>523.60998500000005</v>
      </c>
      <c r="H277">
        <v>0</v>
      </c>
    </row>
    <row r="278" spans="1:8" x14ac:dyDescent="0.3">
      <c r="A278" t="s">
        <v>8</v>
      </c>
      <c r="B278" s="1">
        <v>24163</v>
      </c>
      <c r="C278">
        <v>523.92999299999997</v>
      </c>
      <c r="D278">
        <v>523.92999299999997</v>
      </c>
      <c r="E278">
        <v>523.92999299999997</v>
      </c>
      <c r="F278">
        <v>523.92999299999997</v>
      </c>
      <c r="G278">
        <v>523.92999299999997</v>
      </c>
      <c r="H278">
        <v>0</v>
      </c>
    </row>
    <row r="279" spans="1:8" x14ac:dyDescent="0.3">
      <c r="A279" t="s">
        <v>8</v>
      </c>
      <c r="B279" s="1">
        <v>24903</v>
      </c>
      <c r="C279">
        <v>523.92999299999997</v>
      </c>
      <c r="D279">
        <v>523.92999299999997</v>
      </c>
      <c r="E279">
        <v>523.92999299999997</v>
      </c>
      <c r="F279">
        <v>523.92999299999997</v>
      </c>
      <c r="G279">
        <v>523.92999299999997</v>
      </c>
      <c r="H279">
        <v>0</v>
      </c>
    </row>
    <row r="280" spans="1:8" x14ac:dyDescent="0.3">
      <c r="A280" t="s">
        <v>8</v>
      </c>
      <c r="B280" s="1">
        <v>24625</v>
      </c>
      <c r="C280">
        <v>524.03002900000001</v>
      </c>
      <c r="D280">
        <v>524.03002900000001</v>
      </c>
      <c r="E280">
        <v>524.03002900000001</v>
      </c>
      <c r="F280">
        <v>524.03002900000001</v>
      </c>
      <c r="G280">
        <v>524.03002900000001</v>
      </c>
      <c r="H280">
        <v>0</v>
      </c>
    </row>
    <row r="281" spans="1:8" x14ac:dyDescent="0.3">
      <c r="A281" t="s">
        <v>8</v>
      </c>
      <c r="B281" s="1">
        <v>24209</v>
      </c>
      <c r="C281">
        <v>524.14001499999995</v>
      </c>
      <c r="D281">
        <v>524.14001499999995</v>
      </c>
      <c r="E281">
        <v>524.14001499999995</v>
      </c>
      <c r="F281">
        <v>524.14001499999995</v>
      </c>
      <c r="G281">
        <v>524.14001499999995</v>
      </c>
      <c r="H281">
        <v>0</v>
      </c>
    </row>
    <row r="282" spans="1:8" x14ac:dyDescent="0.3">
      <c r="A282" t="s">
        <v>8</v>
      </c>
      <c r="B282" s="1">
        <v>24215</v>
      </c>
      <c r="C282">
        <v>524.25</v>
      </c>
      <c r="D282">
        <v>524.25</v>
      </c>
      <c r="E282">
        <v>524.25</v>
      </c>
      <c r="F282">
        <v>524.25</v>
      </c>
      <c r="G282">
        <v>524.25</v>
      </c>
      <c r="H282">
        <v>0</v>
      </c>
    </row>
    <row r="283" spans="1:8" x14ac:dyDescent="0.3">
      <c r="A283" t="s">
        <v>8</v>
      </c>
      <c r="B283" s="1">
        <v>24898</v>
      </c>
      <c r="C283">
        <v>524.25</v>
      </c>
      <c r="D283">
        <v>524.25</v>
      </c>
      <c r="E283">
        <v>524.25</v>
      </c>
      <c r="F283">
        <v>524.25</v>
      </c>
      <c r="G283">
        <v>524.25</v>
      </c>
      <c r="H283">
        <v>0</v>
      </c>
    </row>
    <row r="284" spans="1:8" x14ac:dyDescent="0.3">
      <c r="A284" t="s">
        <v>8</v>
      </c>
      <c r="B284" s="1">
        <v>24210</v>
      </c>
      <c r="C284">
        <v>524.34997599999997</v>
      </c>
      <c r="D284">
        <v>524.34997599999997</v>
      </c>
      <c r="E284">
        <v>524.34997599999997</v>
      </c>
      <c r="F284">
        <v>524.34997599999997</v>
      </c>
      <c r="G284">
        <v>524.34997599999997</v>
      </c>
      <c r="H284">
        <v>0</v>
      </c>
    </row>
    <row r="285" spans="1:8" x14ac:dyDescent="0.3">
      <c r="A285" t="s">
        <v>8</v>
      </c>
      <c r="B285" s="1">
        <v>24224</v>
      </c>
      <c r="C285">
        <v>524.34997599999997</v>
      </c>
      <c r="D285">
        <v>524.34997599999997</v>
      </c>
      <c r="E285">
        <v>524.34997599999997</v>
      </c>
      <c r="F285">
        <v>524.34997599999997</v>
      </c>
      <c r="G285">
        <v>524.34997599999997</v>
      </c>
      <c r="H285">
        <v>0</v>
      </c>
    </row>
    <row r="286" spans="1:8" x14ac:dyDescent="0.3">
      <c r="A286" t="s">
        <v>8</v>
      </c>
      <c r="B286" s="1">
        <v>24166</v>
      </c>
      <c r="C286">
        <v>524.55999799999995</v>
      </c>
      <c r="D286">
        <v>524.55999799999995</v>
      </c>
      <c r="E286">
        <v>524.55999799999995</v>
      </c>
      <c r="F286">
        <v>524.55999799999995</v>
      </c>
      <c r="G286">
        <v>524.55999799999995</v>
      </c>
      <c r="H286">
        <v>0</v>
      </c>
    </row>
    <row r="287" spans="1:8" x14ac:dyDescent="0.3">
      <c r="A287" t="s">
        <v>8</v>
      </c>
      <c r="B287" s="1">
        <v>24216</v>
      </c>
      <c r="C287">
        <v>524.55999799999995</v>
      </c>
      <c r="D287">
        <v>524.55999799999995</v>
      </c>
      <c r="E287">
        <v>524.55999799999995</v>
      </c>
      <c r="F287">
        <v>524.55999799999995</v>
      </c>
      <c r="G287">
        <v>524.55999799999995</v>
      </c>
      <c r="H287">
        <v>0</v>
      </c>
    </row>
    <row r="288" spans="1:8" x14ac:dyDescent="0.3">
      <c r="A288" t="s">
        <v>8</v>
      </c>
      <c r="B288" s="1">
        <v>24576</v>
      </c>
      <c r="C288">
        <v>524.669983</v>
      </c>
      <c r="D288">
        <v>524.669983</v>
      </c>
      <c r="E288">
        <v>524.669983</v>
      </c>
      <c r="F288">
        <v>524.669983</v>
      </c>
      <c r="G288">
        <v>524.669983</v>
      </c>
      <c r="H288">
        <v>0</v>
      </c>
    </row>
    <row r="289" spans="1:8" x14ac:dyDescent="0.3">
      <c r="A289" t="s">
        <v>8</v>
      </c>
      <c r="B289" s="1">
        <v>24203</v>
      </c>
      <c r="C289">
        <v>524.88000499999998</v>
      </c>
      <c r="D289">
        <v>524.88000499999998</v>
      </c>
      <c r="E289">
        <v>524.88000499999998</v>
      </c>
      <c r="F289">
        <v>524.88000499999998</v>
      </c>
      <c r="G289">
        <v>524.88000499999998</v>
      </c>
      <c r="H289">
        <v>0</v>
      </c>
    </row>
    <row r="290" spans="1:8" x14ac:dyDescent="0.3">
      <c r="A290" t="s">
        <v>8</v>
      </c>
      <c r="B290" s="1">
        <v>24211</v>
      </c>
      <c r="C290">
        <v>525.40997300000004</v>
      </c>
      <c r="D290">
        <v>525.40997300000004</v>
      </c>
      <c r="E290">
        <v>525.40997300000004</v>
      </c>
      <c r="F290">
        <v>525.40997300000004</v>
      </c>
      <c r="G290">
        <v>525.40997300000004</v>
      </c>
      <c r="H290">
        <v>0</v>
      </c>
    </row>
    <row r="291" spans="1:8" x14ac:dyDescent="0.3">
      <c r="A291" t="s">
        <v>8</v>
      </c>
      <c r="B291" s="1">
        <v>24629</v>
      </c>
      <c r="C291">
        <v>525.40997300000004</v>
      </c>
      <c r="D291">
        <v>525.40997300000004</v>
      </c>
      <c r="E291">
        <v>525.40997300000004</v>
      </c>
      <c r="F291">
        <v>525.40997300000004</v>
      </c>
      <c r="G291">
        <v>525.40997300000004</v>
      </c>
      <c r="H291">
        <v>0</v>
      </c>
    </row>
    <row r="292" spans="1:8" x14ac:dyDescent="0.3">
      <c r="A292" t="s">
        <v>8</v>
      </c>
      <c r="B292" s="1">
        <v>24925</v>
      </c>
      <c r="C292">
        <v>525.61999500000002</v>
      </c>
      <c r="D292">
        <v>525.61999500000002</v>
      </c>
      <c r="E292">
        <v>525.61999500000002</v>
      </c>
      <c r="F292">
        <v>525.61999500000002</v>
      </c>
      <c r="G292">
        <v>525.61999500000002</v>
      </c>
      <c r="H292">
        <v>0</v>
      </c>
    </row>
    <row r="293" spans="1:8" x14ac:dyDescent="0.3">
      <c r="A293" t="s">
        <v>8</v>
      </c>
      <c r="B293" s="1">
        <v>24208</v>
      </c>
      <c r="C293">
        <v>525.72997999999995</v>
      </c>
      <c r="D293">
        <v>525.72997999999995</v>
      </c>
      <c r="E293">
        <v>525.72997999999995</v>
      </c>
      <c r="F293">
        <v>525.72997999999995</v>
      </c>
      <c r="G293">
        <v>525.72997999999995</v>
      </c>
      <c r="H293">
        <v>0</v>
      </c>
    </row>
    <row r="294" spans="1:8" x14ac:dyDescent="0.3">
      <c r="A294" t="s">
        <v>8</v>
      </c>
      <c r="B294" s="1">
        <v>24881</v>
      </c>
      <c r="C294">
        <v>525.72997999999995</v>
      </c>
      <c r="D294">
        <v>525.72997999999995</v>
      </c>
      <c r="E294">
        <v>525.72997999999995</v>
      </c>
      <c r="F294">
        <v>525.72997999999995</v>
      </c>
      <c r="G294">
        <v>525.72997999999995</v>
      </c>
      <c r="H294">
        <v>0</v>
      </c>
    </row>
    <row r="295" spans="1:8" x14ac:dyDescent="0.3">
      <c r="A295" t="s">
        <v>8</v>
      </c>
      <c r="B295" s="1">
        <v>24161</v>
      </c>
      <c r="C295">
        <v>525.94000200000005</v>
      </c>
      <c r="D295">
        <v>525.94000200000005</v>
      </c>
      <c r="E295">
        <v>525.94000200000005</v>
      </c>
      <c r="F295">
        <v>525.94000200000005</v>
      </c>
      <c r="G295">
        <v>525.94000200000005</v>
      </c>
      <c r="H295">
        <v>0</v>
      </c>
    </row>
    <row r="296" spans="1:8" x14ac:dyDescent="0.3">
      <c r="A296" t="s">
        <v>8</v>
      </c>
      <c r="B296" s="1">
        <v>24204</v>
      </c>
      <c r="C296">
        <v>525.94000200000005</v>
      </c>
      <c r="D296">
        <v>525.94000200000005</v>
      </c>
      <c r="E296">
        <v>525.94000200000005</v>
      </c>
      <c r="F296">
        <v>525.94000200000005</v>
      </c>
      <c r="G296">
        <v>525.94000200000005</v>
      </c>
      <c r="H296">
        <v>0</v>
      </c>
    </row>
    <row r="297" spans="1:8" x14ac:dyDescent="0.3">
      <c r="A297" t="s">
        <v>8</v>
      </c>
      <c r="B297" s="1">
        <v>24560</v>
      </c>
      <c r="C297">
        <v>526.03997800000002</v>
      </c>
      <c r="D297">
        <v>526.03997800000002</v>
      </c>
      <c r="E297">
        <v>526.03997800000002</v>
      </c>
      <c r="F297">
        <v>526.03997800000002</v>
      </c>
      <c r="G297">
        <v>526.03997800000002</v>
      </c>
      <c r="H297">
        <v>0</v>
      </c>
    </row>
    <row r="298" spans="1:8" x14ac:dyDescent="0.3">
      <c r="A298" t="s">
        <v>8</v>
      </c>
      <c r="B298" s="1">
        <v>24924</v>
      </c>
      <c r="C298">
        <v>526.03997800000002</v>
      </c>
      <c r="D298">
        <v>526.03997800000002</v>
      </c>
      <c r="E298">
        <v>526.03997800000002</v>
      </c>
      <c r="F298">
        <v>526.03997800000002</v>
      </c>
      <c r="G298">
        <v>526.03997800000002</v>
      </c>
      <c r="H298">
        <v>0</v>
      </c>
    </row>
    <row r="299" spans="1:8" x14ac:dyDescent="0.3">
      <c r="A299" t="s">
        <v>8</v>
      </c>
      <c r="B299" s="1">
        <v>24223</v>
      </c>
      <c r="C299">
        <v>526.15002400000003</v>
      </c>
      <c r="D299">
        <v>526.15002400000003</v>
      </c>
      <c r="E299">
        <v>526.15002400000003</v>
      </c>
      <c r="F299">
        <v>526.15002400000003</v>
      </c>
      <c r="G299">
        <v>526.15002400000003</v>
      </c>
      <c r="H299">
        <v>0</v>
      </c>
    </row>
    <row r="300" spans="1:8" x14ac:dyDescent="0.3">
      <c r="A300" t="s">
        <v>8</v>
      </c>
      <c r="B300" s="1">
        <v>24915</v>
      </c>
      <c r="C300">
        <v>526.15002400000003</v>
      </c>
      <c r="D300">
        <v>526.15002400000003</v>
      </c>
      <c r="E300">
        <v>526.15002400000003</v>
      </c>
      <c r="F300">
        <v>526.15002400000003</v>
      </c>
      <c r="G300">
        <v>526.15002400000003</v>
      </c>
      <c r="H300">
        <v>0</v>
      </c>
    </row>
    <row r="301" spans="1:8" x14ac:dyDescent="0.3">
      <c r="A301" t="s">
        <v>8</v>
      </c>
      <c r="B301" s="1">
        <v>24558</v>
      </c>
      <c r="C301">
        <v>526.25</v>
      </c>
      <c r="D301">
        <v>526.25</v>
      </c>
      <c r="E301">
        <v>526.25</v>
      </c>
      <c r="F301">
        <v>526.25</v>
      </c>
      <c r="G301">
        <v>526.25</v>
      </c>
      <c r="H301">
        <v>0</v>
      </c>
    </row>
    <row r="302" spans="1:8" x14ac:dyDescent="0.3">
      <c r="A302" t="s">
        <v>8</v>
      </c>
      <c r="B302" s="1">
        <v>24561</v>
      </c>
      <c r="C302">
        <v>526.25</v>
      </c>
      <c r="D302">
        <v>526.25</v>
      </c>
      <c r="E302">
        <v>526.25</v>
      </c>
      <c r="F302">
        <v>526.25</v>
      </c>
      <c r="G302">
        <v>526.25</v>
      </c>
      <c r="H302">
        <v>0</v>
      </c>
    </row>
    <row r="303" spans="1:8" x14ac:dyDescent="0.3">
      <c r="A303" t="s">
        <v>8</v>
      </c>
      <c r="B303" s="1">
        <v>24624</v>
      </c>
      <c r="C303">
        <v>526.25</v>
      </c>
      <c r="D303">
        <v>526.25</v>
      </c>
      <c r="E303">
        <v>526.25</v>
      </c>
      <c r="F303">
        <v>526.25</v>
      </c>
      <c r="G303">
        <v>526.25</v>
      </c>
      <c r="H303">
        <v>0</v>
      </c>
    </row>
    <row r="304" spans="1:8" x14ac:dyDescent="0.3">
      <c r="A304" t="s">
        <v>8</v>
      </c>
      <c r="B304" s="1">
        <v>24897</v>
      </c>
      <c r="C304">
        <v>526.25</v>
      </c>
      <c r="D304">
        <v>526.25</v>
      </c>
      <c r="E304">
        <v>526.25</v>
      </c>
      <c r="F304">
        <v>526.25</v>
      </c>
      <c r="G304">
        <v>526.25</v>
      </c>
      <c r="H304">
        <v>0</v>
      </c>
    </row>
    <row r="305" spans="1:8" x14ac:dyDescent="0.3">
      <c r="A305" t="s">
        <v>8</v>
      </c>
      <c r="B305" s="1">
        <v>24212</v>
      </c>
      <c r="C305">
        <v>526.35998500000005</v>
      </c>
      <c r="D305">
        <v>526.35998500000005</v>
      </c>
      <c r="E305">
        <v>526.35998500000005</v>
      </c>
      <c r="F305">
        <v>526.35998500000005</v>
      </c>
      <c r="G305">
        <v>526.35998500000005</v>
      </c>
      <c r="H305">
        <v>0</v>
      </c>
    </row>
    <row r="306" spans="1:8" x14ac:dyDescent="0.3">
      <c r="A306" t="s">
        <v>8</v>
      </c>
      <c r="B306" s="1">
        <v>24554</v>
      </c>
      <c r="C306">
        <v>526.46997099999999</v>
      </c>
      <c r="D306">
        <v>526.46997099999999</v>
      </c>
      <c r="E306">
        <v>526.46997099999999</v>
      </c>
      <c r="F306">
        <v>526.46997099999999</v>
      </c>
      <c r="G306">
        <v>526.46997099999999</v>
      </c>
      <c r="H306">
        <v>0</v>
      </c>
    </row>
    <row r="307" spans="1:8" x14ac:dyDescent="0.3">
      <c r="A307" t="s">
        <v>8</v>
      </c>
      <c r="B307" s="1">
        <v>24559</v>
      </c>
      <c r="C307">
        <v>526.67999299999997</v>
      </c>
      <c r="D307">
        <v>526.67999299999997</v>
      </c>
      <c r="E307">
        <v>526.67999299999997</v>
      </c>
      <c r="F307">
        <v>526.67999299999997</v>
      </c>
      <c r="G307">
        <v>526.67999299999997</v>
      </c>
      <c r="H307">
        <v>0</v>
      </c>
    </row>
    <row r="308" spans="1:8" x14ac:dyDescent="0.3">
      <c r="A308" t="s">
        <v>8</v>
      </c>
      <c r="B308" s="1">
        <v>24616</v>
      </c>
      <c r="C308">
        <v>527.09997599999997</v>
      </c>
      <c r="D308">
        <v>527.09997599999997</v>
      </c>
      <c r="E308">
        <v>527.09997599999997</v>
      </c>
      <c r="F308">
        <v>527.09997599999997</v>
      </c>
      <c r="G308">
        <v>527.09997599999997</v>
      </c>
      <c r="H308">
        <v>0</v>
      </c>
    </row>
    <row r="309" spans="1:8" x14ac:dyDescent="0.3">
      <c r="A309" t="s">
        <v>8</v>
      </c>
      <c r="B309" s="1">
        <v>24110</v>
      </c>
      <c r="C309">
        <v>527.21002199999998</v>
      </c>
      <c r="D309">
        <v>527.21002199999998</v>
      </c>
      <c r="E309">
        <v>527.21002199999998</v>
      </c>
      <c r="F309">
        <v>527.21002199999998</v>
      </c>
      <c r="G309">
        <v>527.21002199999998</v>
      </c>
      <c r="H309">
        <v>0</v>
      </c>
    </row>
    <row r="310" spans="1:8" x14ac:dyDescent="0.3">
      <c r="A310" t="s">
        <v>8</v>
      </c>
      <c r="B310" s="1">
        <v>24217</v>
      </c>
      <c r="C310">
        <v>527.419983</v>
      </c>
      <c r="D310">
        <v>527.419983</v>
      </c>
      <c r="E310">
        <v>527.419983</v>
      </c>
      <c r="F310">
        <v>527.419983</v>
      </c>
      <c r="G310">
        <v>527.419983</v>
      </c>
      <c r="H310">
        <v>0</v>
      </c>
    </row>
    <row r="311" spans="1:8" x14ac:dyDescent="0.3">
      <c r="A311" t="s">
        <v>8</v>
      </c>
      <c r="B311" s="1">
        <v>24222</v>
      </c>
      <c r="C311">
        <v>527.52002000000005</v>
      </c>
      <c r="D311">
        <v>527.52002000000005</v>
      </c>
      <c r="E311">
        <v>527.52002000000005</v>
      </c>
      <c r="F311">
        <v>527.52002000000005</v>
      </c>
      <c r="G311">
        <v>527.52002000000005</v>
      </c>
      <c r="H311">
        <v>0</v>
      </c>
    </row>
    <row r="312" spans="1:8" x14ac:dyDescent="0.3">
      <c r="A312" t="s">
        <v>8</v>
      </c>
      <c r="B312" s="1">
        <v>24111</v>
      </c>
      <c r="C312">
        <v>527.84002699999996</v>
      </c>
      <c r="D312">
        <v>527.84002699999996</v>
      </c>
      <c r="E312">
        <v>527.84002699999996</v>
      </c>
      <c r="F312">
        <v>527.84002699999996</v>
      </c>
      <c r="G312">
        <v>527.84002699999996</v>
      </c>
      <c r="H312">
        <v>0</v>
      </c>
    </row>
    <row r="313" spans="1:8" x14ac:dyDescent="0.3">
      <c r="A313" t="s">
        <v>8</v>
      </c>
      <c r="B313" s="1">
        <v>24219</v>
      </c>
      <c r="C313">
        <v>528.04998799999998</v>
      </c>
      <c r="D313">
        <v>528.04998799999998</v>
      </c>
      <c r="E313">
        <v>528.04998799999998</v>
      </c>
      <c r="F313">
        <v>528.04998799999998</v>
      </c>
      <c r="G313">
        <v>528.04998799999998</v>
      </c>
      <c r="H313">
        <v>0</v>
      </c>
    </row>
    <row r="314" spans="1:8" x14ac:dyDescent="0.3">
      <c r="A314" t="s">
        <v>8</v>
      </c>
      <c r="B314" s="1">
        <v>24579</v>
      </c>
      <c r="C314">
        <v>528.15997300000004</v>
      </c>
      <c r="D314">
        <v>528.15997300000004</v>
      </c>
      <c r="E314">
        <v>528.15997300000004</v>
      </c>
      <c r="F314">
        <v>528.15997300000004</v>
      </c>
      <c r="G314">
        <v>528.15997300000004</v>
      </c>
      <c r="H314">
        <v>0</v>
      </c>
    </row>
    <row r="315" spans="1:8" x14ac:dyDescent="0.3">
      <c r="A315" t="s">
        <v>8</v>
      </c>
      <c r="B315" s="1">
        <v>24159</v>
      </c>
      <c r="C315">
        <v>528.26000999999997</v>
      </c>
      <c r="D315">
        <v>528.26000999999997</v>
      </c>
      <c r="E315">
        <v>528.26000999999997</v>
      </c>
      <c r="F315">
        <v>528.26000999999997</v>
      </c>
      <c r="G315">
        <v>528.26000999999997</v>
      </c>
      <c r="H315">
        <v>0</v>
      </c>
    </row>
    <row r="316" spans="1:8" x14ac:dyDescent="0.3">
      <c r="A316" t="s">
        <v>8</v>
      </c>
      <c r="B316" s="1">
        <v>24621</v>
      </c>
      <c r="C316">
        <v>528.580017</v>
      </c>
      <c r="D316">
        <v>528.580017</v>
      </c>
      <c r="E316">
        <v>528.580017</v>
      </c>
      <c r="F316">
        <v>528.580017</v>
      </c>
      <c r="G316">
        <v>528.580017</v>
      </c>
      <c r="H316">
        <v>0</v>
      </c>
    </row>
    <row r="317" spans="1:8" x14ac:dyDescent="0.3">
      <c r="A317" t="s">
        <v>8</v>
      </c>
      <c r="B317" s="1">
        <v>24107</v>
      </c>
      <c r="C317">
        <v>528.69000200000005</v>
      </c>
      <c r="D317">
        <v>528.69000200000005</v>
      </c>
      <c r="E317">
        <v>528.69000200000005</v>
      </c>
      <c r="F317">
        <v>528.69000200000005</v>
      </c>
      <c r="G317">
        <v>528.69000200000005</v>
      </c>
      <c r="H317">
        <v>0</v>
      </c>
    </row>
    <row r="318" spans="1:8" x14ac:dyDescent="0.3">
      <c r="A318" t="s">
        <v>8</v>
      </c>
      <c r="B318" s="1">
        <v>24139</v>
      </c>
      <c r="C318">
        <v>529.10998500000005</v>
      </c>
      <c r="D318">
        <v>529.10998500000005</v>
      </c>
      <c r="E318">
        <v>529.10998500000005</v>
      </c>
      <c r="F318">
        <v>529.10998500000005</v>
      </c>
      <c r="G318">
        <v>529.10998500000005</v>
      </c>
      <c r="H318">
        <v>0</v>
      </c>
    </row>
    <row r="319" spans="1:8" x14ac:dyDescent="0.3">
      <c r="A319" t="s">
        <v>8</v>
      </c>
      <c r="B319" s="1">
        <v>24218</v>
      </c>
      <c r="C319">
        <v>529.10998500000005</v>
      </c>
      <c r="D319">
        <v>529.10998500000005</v>
      </c>
      <c r="E319">
        <v>529.10998500000005</v>
      </c>
      <c r="F319">
        <v>529.10998500000005</v>
      </c>
      <c r="G319">
        <v>529.10998500000005</v>
      </c>
      <c r="H319">
        <v>0</v>
      </c>
    </row>
    <row r="320" spans="1:8" x14ac:dyDescent="0.3">
      <c r="A320" t="s">
        <v>8</v>
      </c>
      <c r="B320" s="1">
        <v>24926</v>
      </c>
      <c r="C320">
        <v>529.21997099999999</v>
      </c>
      <c r="D320">
        <v>529.21997099999999</v>
      </c>
      <c r="E320">
        <v>529.21997099999999</v>
      </c>
      <c r="F320">
        <v>529.21997099999999</v>
      </c>
      <c r="G320">
        <v>529.21997099999999</v>
      </c>
      <c r="H320">
        <v>0</v>
      </c>
    </row>
    <row r="321" spans="1:8" x14ac:dyDescent="0.3">
      <c r="A321" t="s">
        <v>8</v>
      </c>
      <c r="B321" s="1">
        <v>24908</v>
      </c>
      <c r="C321">
        <v>529.42999299999997</v>
      </c>
      <c r="D321">
        <v>529.42999299999997</v>
      </c>
      <c r="E321">
        <v>529.42999299999997</v>
      </c>
      <c r="F321">
        <v>529.42999299999997</v>
      </c>
      <c r="G321">
        <v>529.42999299999997</v>
      </c>
      <c r="H321">
        <v>0</v>
      </c>
    </row>
    <row r="322" spans="1:8" x14ac:dyDescent="0.3">
      <c r="A322" t="s">
        <v>8</v>
      </c>
      <c r="B322" s="1">
        <v>24910</v>
      </c>
      <c r="C322">
        <v>529.53002900000001</v>
      </c>
      <c r="D322">
        <v>529.53002900000001</v>
      </c>
      <c r="E322">
        <v>529.53002900000001</v>
      </c>
      <c r="F322">
        <v>529.53002900000001</v>
      </c>
      <c r="G322">
        <v>529.53002900000001</v>
      </c>
      <c r="H322">
        <v>0</v>
      </c>
    </row>
    <row r="323" spans="1:8" x14ac:dyDescent="0.3">
      <c r="A323" t="s">
        <v>8</v>
      </c>
      <c r="B323" s="1">
        <v>24630</v>
      </c>
      <c r="C323">
        <v>530.05999799999995</v>
      </c>
      <c r="D323">
        <v>530.05999799999995</v>
      </c>
      <c r="E323">
        <v>530.05999799999995</v>
      </c>
      <c r="F323">
        <v>530.05999799999995</v>
      </c>
      <c r="G323">
        <v>530.05999799999995</v>
      </c>
      <c r="H323">
        <v>0</v>
      </c>
    </row>
    <row r="324" spans="1:8" x14ac:dyDescent="0.3">
      <c r="A324" t="s">
        <v>8</v>
      </c>
      <c r="B324" s="1">
        <v>24909</v>
      </c>
      <c r="C324">
        <v>530.38000499999998</v>
      </c>
      <c r="D324">
        <v>530.38000499999998</v>
      </c>
      <c r="E324">
        <v>530.38000499999998</v>
      </c>
      <c r="F324">
        <v>530.38000499999998</v>
      </c>
      <c r="G324">
        <v>530.38000499999998</v>
      </c>
      <c r="H324">
        <v>0</v>
      </c>
    </row>
    <row r="325" spans="1:8" x14ac:dyDescent="0.3">
      <c r="A325" t="s">
        <v>8</v>
      </c>
      <c r="B325" s="1">
        <v>24896</v>
      </c>
      <c r="C325">
        <v>530.79998799999998</v>
      </c>
      <c r="D325">
        <v>530.79998799999998</v>
      </c>
      <c r="E325">
        <v>530.79998799999998</v>
      </c>
      <c r="F325">
        <v>530.79998799999998</v>
      </c>
      <c r="G325">
        <v>530.79998799999998</v>
      </c>
      <c r="H325">
        <v>0</v>
      </c>
    </row>
    <row r="326" spans="1:8" x14ac:dyDescent="0.3">
      <c r="A326" t="s">
        <v>8</v>
      </c>
      <c r="B326" s="1">
        <v>24884</v>
      </c>
      <c r="C326">
        <v>530.90997300000004</v>
      </c>
      <c r="D326">
        <v>530.90997300000004</v>
      </c>
      <c r="E326">
        <v>530.90997300000004</v>
      </c>
      <c r="F326">
        <v>530.90997300000004</v>
      </c>
      <c r="G326">
        <v>530.90997300000004</v>
      </c>
      <c r="H326">
        <v>0</v>
      </c>
    </row>
    <row r="327" spans="1:8" x14ac:dyDescent="0.3">
      <c r="A327" t="s">
        <v>8</v>
      </c>
      <c r="B327" s="1">
        <v>24877</v>
      </c>
      <c r="C327">
        <v>531.01000999999997</v>
      </c>
      <c r="D327">
        <v>531.01000999999997</v>
      </c>
      <c r="E327">
        <v>531.01000999999997</v>
      </c>
      <c r="F327">
        <v>531.01000999999997</v>
      </c>
      <c r="G327">
        <v>531.01000999999997</v>
      </c>
      <c r="H327">
        <v>0</v>
      </c>
    </row>
    <row r="328" spans="1:8" x14ac:dyDescent="0.3">
      <c r="A328" t="s">
        <v>8</v>
      </c>
      <c r="B328" s="1">
        <v>24112</v>
      </c>
      <c r="C328">
        <v>531.11999500000002</v>
      </c>
      <c r="D328">
        <v>531.11999500000002</v>
      </c>
      <c r="E328">
        <v>531.11999500000002</v>
      </c>
      <c r="F328">
        <v>531.11999500000002</v>
      </c>
      <c r="G328">
        <v>531.11999500000002</v>
      </c>
      <c r="H328">
        <v>0</v>
      </c>
    </row>
    <row r="329" spans="1:8" x14ac:dyDescent="0.3">
      <c r="A329" t="s">
        <v>8</v>
      </c>
      <c r="B329" s="1">
        <v>24618</v>
      </c>
      <c r="C329">
        <v>531.330017</v>
      </c>
      <c r="D329">
        <v>531.330017</v>
      </c>
      <c r="E329">
        <v>531.330017</v>
      </c>
      <c r="F329">
        <v>531.330017</v>
      </c>
      <c r="G329">
        <v>531.330017</v>
      </c>
      <c r="H329">
        <v>0</v>
      </c>
    </row>
    <row r="330" spans="1:8" x14ac:dyDescent="0.3">
      <c r="A330" t="s">
        <v>8</v>
      </c>
      <c r="B330" s="1">
        <v>24140</v>
      </c>
      <c r="C330">
        <v>531.44000200000005</v>
      </c>
      <c r="D330">
        <v>531.44000200000005</v>
      </c>
      <c r="E330">
        <v>531.44000200000005</v>
      </c>
      <c r="F330">
        <v>531.44000200000005</v>
      </c>
      <c r="G330">
        <v>531.44000200000005</v>
      </c>
      <c r="H330">
        <v>0</v>
      </c>
    </row>
    <row r="331" spans="1:8" x14ac:dyDescent="0.3">
      <c r="A331" t="s">
        <v>8</v>
      </c>
      <c r="B331" s="1">
        <v>24156</v>
      </c>
      <c r="C331">
        <v>531.44000200000005</v>
      </c>
      <c r="D331">
        <v>531.44000200000005</v>
      </c>
      <c r="E331">
        <v>531.44000200000005</v>
      </c>
      <c r="F331">
        <v>531.44000200000005</v>
      </c>
      <c r="G331">
        <v>531.44000200000005</v>
      </c>
      <c r="H331">
        <v>0</v>
      </c>
    </row>
    <row r="332" spans="1:8" x14ac:dyDescent="0.3">
      <c r="A332" t="s">
        <v>8</v>
      </c>
      <c r="B332" s="1">
        <v>24653</v>
      </c>
      <c r="C332">
        <v>531.53997800000002</v>
      </c>
      <c r="D332">
        <v>531.53997800000002</v>
      </c>
      <c r="E332">
        <v>531.53997800000002</v>
      </c>
      <c r="F332">
        <v>531.53997800000002</v>
      </c>
      <c r="G332">
        <v>531.53997800000002</v>
      </c>
      <c r="H332">
        <v>0</v>
      </c>
    </row>
    <row r="333" spans="1:8" x14ac:dyDescent="0.3">
      <c r="A333" t="s">
        <v>8</v>
      </c>
      <c r="B333" s="1">
        <v>24894</v>
      </c>
      <c r="C333">
        <v>531.53997800000002</v>
      </c>
      <c r="D333">
        <v>531.53997800000002</v>
      </c>
      <c r="E333">
        <v>531.53997800000002</v>
      </c>
      <c r="F333">
        <v>531.53997800000002</v>
      </c>
      <c r="G333">
        <v>531.53997800000002</v>
      </c>
      <c r="H333">
        <v>0</v>
      </c>
    </row>
    <row r="334" spans="1:8" x14ac:dyDescent="0.3">
      <c r="A334" t="s">
        <v>8</v>
      </c>
      <c r="B334" s="1">
        <v>24113</v>
      </c>
      <c r="C334">
        <v>532.07000700000003</v>
      </c>
      <c r="D334">
        <v>532.07000700000003</v>
      </c>
      <c r="E334">
        <v>532.07000700000003</v>
      </c>
      <c r="F334">
        <v>532.07000700000003</v>
      </c>
      <c r="G334">
        <v>532.07000700000003</v>
      </c>
      <c r="H334">
        <v>0</v>
      </c>
    </row>
    <row r="335" spans="1:8" x14ac:dyDescent="0.3">
      <c r="A335" t="s">
        <v>8</v>
      </c>
      <c r="B335" s="1">
        <v>24141</v>
      </c>
      <c r="C335">
        <v>532.07000700000003</v>
      </c>
      <c r="D335">
        <v>532.07000700000003</v>
      </c>
      <c r="E335">
        <v>532.07000700000003</v>
      </c>
      <c r="F335">
        <v>532.07000700000003</v>
      </c>
      <c r="G335">
        <v>532.07000700000003</v>
      </c>
      <c r="H335">
        <v>0</v>
      </c>
    </row>
    <row r="336" spans="1:8" x14ac:dyDescent="0.3">
      <c r="A336" t="s">
        <v>8</v>
      </c>
      <c r="B336" s="1">
        <v>24882</v>
      </c>
      <c r="C336">
        <v>532.07000700000003</v>
      </c>
      <c r="D336">
        <v>532.07000700000003</v>
      </c>
      <c r="E336">
        <v>532.07000700000003</v>
      </c>
      <c r="F336">
        <v>532.07000700000003</v>
      </c>
      <c r="G336">
        <v>532.07000700000003</v>
      </c>
      <c r="H336">
        <v>0</v>
      </c>
    </row>
    <row r="337" spans="1:8" x14ac:dyDescent="0.3">
      <c r="A337" t="s">
        <v>8</v>
      </c>
      <c r="B337" s="1">
        <v>24617</v>
      </c>
      <c r="C337">
        <v>532.28002900000001</v>
      </c>
      <c r="D337">
        <v>532.28002900000001</v>
      </c>
      <c r="E337">
        <v>532.28002900000001</v>
      </c>
      <c r="F337">
        <v>532.28002900000001</v>
      </c>
      <c r="H337">
        <v>0</v>
      </c>
    </row>
    <row r="338" spans="1:8" x14ac:dyDescent="0.3">
      <c r="A338" t="s">
        <v>8</v>
      </c>
      <c r="B338" s="1">
        <v>24652</v>
      </c>
      <c r="C338">
        <v>532.39001499999995</v>
      </c>
      <c r="D338">
        <v>532.39001499999995</v>
      </c>
      <c r="E338">
        <v>532.39001499999995</v>
      </c>
      <c r="F338">
        <v>532.39001499999995</v>
      </c>
      <c r="G338">
        <v>532.39001499999995</v>
      </c>
      <c r="H338">
        <v>0</v>
      </c>
    </row>
    <row r="339" spans="1:8" x14ac:dyDescent="0.3">
      <c r="A339" t="s">
        <v>8</v>
      </c>
      <c r="B339" s="1">
        <v>24155</v>
      </c>
      <c r="C339">
        <v>532.48999000000003</v>
      </c>
      <c r="D339">
        <v>532.48999000000003</v>
      </c>
      <c r="E339">
        <v>532.48999000000003</v>
      </c>
      <c r="F339">
        <v>532.48999000000003</v>
      </c>
      <c r="G339">
        <v>532.48999000000003</v>
      </c>
      <c r="H339">
        <v>0</v>
      </c>
    </row>
    <row r="340" spans="1:8" x14ac:dyDescent="0.3">
      <c r="A340" t="s">
        <v>8</v>
      </c>
      <c r="B340" s="1">
        <v>24580</v>
      </c>
      <c r="C340">
        <v>532.48999000000003</v>
      </c>
      <c r="D340">
        <v>532.48999000000003</v>
      </c>
      <c r="E340">
        <v>532.48999000000003</v>
      </c>
      <c r="F340">
        <v>532.48999000000003</v>
      </c>
      <c r="G340">
        <v>532.48999000000003</v>
      </c>
      <c r="H340">
        <v>0</v>
      </c>
    </row>
    <row r="341" spans="1:8" x14ac:dyDescent="0.3">
      <c r="A341" t="s">
        <v>8</v>
      </c>
      <c r="B341" s="1">
        <v>24114</v>
      </c>
      <c r="C341">
        <v>532.59997599999997</v>
      </c>
      <c r="D341">
        <v>532.59997599999997</v>
      </c>
      <c r="E341">
        <v>532.59997599999997</v>
      </c>
      <c r="F341">
        <v>532.59997599999997</v>
      </c>
      <c r="G341">
        <v>532.59997599999997</v>
      </c>
      <c r="H341">
        <v>0</v>
      </c>
    </row>
    <row r="342" spans="1:8" x14ac:dyDescent="0.3">
      <c r="A342" t="s">
        <v>8</v>
      </c>
      <c r="B342" s="1">
        <v>24887</v>
      </c>
      <c r="C342">
        <v>532.70001200000002</v>
      </c>
      <c r="D342">
        <v>532.70001200000002</v>
      </c>
      <c r="E342">
        <v>532.70001200000002</v>
      </c>
      <c r="F342">
        <v>532.70001200000002</v>
      </c>
      <c r="G342">
        <v>532.70001200000002</v>
      </c>
      <c r="H342">
        <v>0</v>
      </c>
    </row>
    <row r="343" spans="1:8" x14ac:dyDescent="0.3">
      <c r="A343" t="s">
        <v>8</v>
      </c>
      <c r="B343" s="1">
        <v>24631</v>
      </c>
      <c r="C343">
        <v>533.02002000000005</v>
      </c>
      <c r="D343">
        <v>533.02002000000005</v>
      </c>
      <c r="E343">
        <v>533.02002000000005</v>
      </c>
      <c r="F343">
        <v>533.02002000000005</v>
      </c>
      <c r="G343">
        <v>533.02002000000005</v>
      </c>
      <c r="H343">
        <v>0</v>
      </c>
    </row>
    <row r="344" spans="1:8" x14ac:dyDescent="0.3">
      <c r="A344" t="s">
        <v>8</v>
      </c>
      <c r="B344" s="1">
        <v>24581</v>
      </c>
      <c r="C344">
        <v>533.13000499999998</v>
      </c>
      <c r="D344">
        <v>533.13000499999998</v>
      </c>
      <c r="E344">
        <v>533.13000499999998</v>
      </c>
      <c r="F344">
        <v>533.13000499999998</v>
      </c>
      <c r="G344">
        <v>533.13000499999998</v>
      </c>
      <c r="H344">
        <v>0</v>
      </c>
    </row>
    <row r="345" spans="1:8" x14ac:dyDescent="0.3">
      <c r="A345" t="s">
        <v>8</v>
      </c>
      <c r="B345" s="1">
        <v>24883</v>
      </c>
      <c r="C345">
        <v>533.13000499999998</v>
      </c>
      <c r="D345">
        <v>533.13000499999998</v>
      </c>
      <c r="E345">
        <v>533.13000499999998</v>
      </c>
      <c r="F345">
        <v>533.13000499999998</v>
      </c>
      <c r="G345">
        <v>533.13000499999998</v>
      </c>
      <c r="H345">
        <v>0</v>
      </c>
    </row>
    <row r="346" spans="1:8" x14ac:dyDescent="0.3">
      <c r="A346" t="s">
        <v>8</v>
      </c>
      <c r="B346" s="1">
        <v>24656</v>
      </c>
      <c r="C346">
        <v>533.22997999999995</v>
      </c>
      <c r="D346">
        <v>533.22997999999995</v>
      </c>
      <c r="E346">
        <v>533.22997999999995</v>
      </c>
      <c r="F346">
        <v>533.22997999999995</v>
      </c>
      <c r="G346">
        <v>533.22997999999995</v>
      </c>
      <c r="H346">
        <v>0</v>
      </c>
    </row>
    <row r="347" spans="1:8" x14ac:dyDescent="0.3">
      <c r="A347" t="s">
        <v>8</v>
      </c>
      <c r="B347" s="1">
        <v>24119</v>
      </c>
      <c r="C347">
        <v>533.34002699999996</v>
      </c>
      <c r="D347">
        <v>533.34002699999996</v>
      </c>
      <c r="E347">
        <v>533.34002699999996</v>
      </c>
      <c r="F347">
        <v>533.34002699999996</v>
      </c>
      <c r="G347">
        <v>533.34002699999996</v>
      </c>
      <c r="H347">
        <v>0</v>
      </c>
    </row>
    <row r="348" spans="1:8" x14ac:dyDescent="0.3">
      <c r="A348" t="s">
        <v>8</v>
      </c>
      <c r="B348" s="1">
        <v>24138</v>
      </c>
      <c r="C348">
        <v>533.34002699999996</v>
      </c>
      <c r="D348">
        <v>533.34002699999996</v>
      </c>
      <c r="E348">
        <v>533.34002699999996</v>
      </c>
      <c r="F348">
        <v>533.34002699999996</v>
      </c>
      <c r="G348">
        <v>533.34002699999996</v>
      </c>
      <c r="H348">
        <v>0</v>
      </c>
    </row>
    <row r="349" spans="1:8" x14ac:dyDescent="0.3">
      <c r="A349" t="s">
        <v>8</v>
      </c>
      <c r="B349" s="1">
        <v>24615</v>
      </c>
      <c r="C349">
        <v>533.34002699999996</v>
      </c>
      <c r="D349">
        <v>533.34002699999996</v>
      </c>
      <c r="E349">
        <v>533.34002699999996</v>
      </c>
      <c r="F349">
        <v>533.34002699999996</v>
      </c>
      <c r="G349">
        <v>533.34002699999996</v>
      </c>
      <c r="H349">
        <v>0</v>
      </c>
    </row>
    <row r="350" spans="1:8" x14ac:dyDescent="0.3">
      <c r="A350" t="s">
        <v>8</v>
      </c>
      <c r="B350" s="1">
        <v>24895</v>
      </c>
      <c r="C350">
        <v>533.44000200000005</v>
      </c>
      <c r="D350">
        <v>533.44000200000005</v>
      </c>
      <c r="E350">
        <v>533.44000200000005</v>
      </c>
      <c r="F350">
        <v>533.44000200000005</v>
      </c>
      <c r="G350">
        <v>533.44000200000005</v>
      </c>
      <c r="H350">
        <v>0</v>
      </c>
    </row>
    <row r="351" spans="1:8" x14ac:dyDescent="0.3">
      <c r="A351" t="s">
        <v>8</v>
      </c>
      <c r="B351" s="1">
        <v>24117</v>
      </c>
      <c r="C351">
        <v>533.86999500000002</v>
      </c>
      <c r="D351">
        <v>533.86999500000002</v>
      </c>
      <c r="E351">
        <v>533.86999500000002</v>
      </c>
      <c r="F351">
        <v>533.86999500000002</v>
      </c>
      <c r="G351">
        <v>533.86999500000002</v>
      </c>
      <c r="H351">
        <v>0</v>
      </c>
    </row>
    <row r="352" spans="1:8" x14ac:dyDescent="0.3">
      <c r="A352" t="s">
        <v>8</v>
      </c>
      <c r="B352" s="1">
        <v>24118</v>
      </c>
      <c r="C352">
        <v>534.28997800000002</v>
      </c>
      <c r="D352">
        <v>534.28997800000002</v>
      </c>
      <c r="E352">
        <v>534.28997800000002</v>
      </c>
      <c r="F352">
        <v>534.28997800000002</v>
      </c>
      <c r="G352">
        <v>534.28997800000002</v>
      </c>
      <c r="H352">
        <v>0</v>
      </c>
    </row>
    <row r="353" spans="1:8" x14ac:dyDescent="0.3">
      <c r="A353" t="s">
        <v>8</v>
      </c>
      <c r="B353" s="1">
        <v>24582</v>
      </c>
      <c r="C353">
        <v>534.28997800000002</v>
      </c>
      <c r="D353">
        <v>534.28997800000002</v>
      </c>
      <c r="E353">
        <v>534.28997800000002</v>
      </c>
      <c r="F353">
        <v>534.28997800000002</v>
      </c>
      <c r="G353">
        <v>534.28997800000002</v>
      </c>
      <c r="H353">
        <v>0</v>
      </c>
    </row>
    <row r="354" spans="1:8" x14ac:dyDescent="0.3">
      <c r="A354" t="s">
        <v>8</v>
      </c>
      <c r="B354" s="1">
        <v>24120</v>
      </c>
      <c r="C354">
        <v>534.40002400000003</v>
      </c>
      <c r="D354">
        <v>534.40002400000003</v>
      </c>
      <c r="E354">
        <v>534.40002400000003</v>
      </c>
      <c r="F354">
        <v>534.40002400000003</v>
      </c>
      <c r="G354">
        <v>534.40002400000003</v>
      </c>
      <c r="H354">
        <v>0</v>
      </c>
    </row>
    <row r="355" spans="1:8" x14ac:dyDescent="0.3">
      <c r="A355" t="s">
        <v>8</v>
      </c>
      <c r="B355" s="1">
        <v>24632</v>
      </c>
      <c r="C355">
        <v>534.5</v>
      </c>
      <c r="D355">
        <v>534.5</v>
      </c>
      <c r="E355">
        <v>534.5</v>
      </c>
      <c r="F355">
        <v>534.5</v>
      </c>
      <c r="G355">
        <v>534.5</v>
      </c>
      <c r="H355">
        <v>0</v>
      </c>
    </row>
    <row r="356" spans="1:8" x14ac:dyDescent="0.3">
      <c r="A356" t="s">
        <v>8</v>
      </c>
      <c r="B356" s="1">
        <v>24650</v>
      </c>
      <c r="C356">
        <v>534.60998500000005</v>
      </c>
      <c r="D356">
        <v>534.60998500000005</v>
      </c>
      <c r="E356">
        <v>534.60998500000005</v>
      </c>
      <c r="F356">
        <v>534.60998500000005</v>
      </c>
      <c r="G356">
        <v>534.60998500000005</v>
      </c>
      <c r="H356">
        <v>0</v>
      </c>
    </row>
    <row r="357" spans="1:8" x14ac:dyDescent="0.3">
      <c r="A357" t="s">
        <v>8</v>
      </c>
      <c r="B357" s="1">
        <v>24651</v>
      </c>
      <c r="C357">
        <v>534.92999299999997</v>
      </c>
      <c r="D357">
        <v>534.92999299999997</v>
      </c>
      <c r="E357">
        <v>534.92999299999997</v>
      </c>
      <c r="F357">
        <v>534.92999299999997</v>
      </c>
      <c r="G357">
        <v>534.92999299999997</v>
      </c>
      <c r="H357">
        <v>0</v>
      </c>
    </row>
    <row r="358" spans="1:8" x14ac:dyDescent="0.3">
      <c r="A358" t="s">
        <v>8</v>
      </c>
      <c r="B358" s="1">
        <v>24784</v>
      </c>
      <c r="C358">
        <v>535.03002900000001</v>
      </c>
      <c r="D358">
        <v>535.03002900000001</v>
      </c>
      <c r="E358">
        <v>535.03002900000001</v>
      </c>
      <c r="F358">
        <v>535.03002900000001</v>
      </c>
      <c r="G358">
        <v>535.03002900000001</v>
      </c>
      <c r="H358">
        <v>0</v>
      </c>
    </row>
    <row r="359" spans="1:8" x14ac:dyDescent="0.3">
      <c r="A359" t="s">
        <v>8</v>
      </c>
      <c r="B359" s="1">
        <v>24790</v>
      </c>
      <c r="C359">
        <v>535.03002900000001</v>
      </c>
      <c r="D359">
        <v>535.03002900000001</v>
      </c>
      <c r="E359">
        <v>535.03002900000001</v>
      </c>
      <c r="F359">
        <v>535.03002900000001</v>
      </c>
      <c r="G359">
        <v>535.03002900000001</v>
      </c>
      <c r="H359">
        <v>0</v>
      </c>
    </row>
    <row r="360" spans="1:8" x14ac:dyDescent="0.3">
      <c r="A360" t="s">
        <v>8</v>
      </c>
      <c r="B360" s="1">
        <v>24154</v>
      </c>
      <c r="C360">
        <v>535.34997599999997</v>
      </c>
      <c r="D360">
        <v>535.34997599999997</v>
      </c>
      <c r="E360">
        <v>535.34997599999997</v>
      </c>
      <c r="F360">
        <v>535.34997599999997</v>
      </c>
      <c r="G360">
        <v>535.34997599999997</v>
      </c>
      <c r="H360">
        <v>0</v>
      </c>
    </row>
    <row r="361" spans="1:8" x14ac:dyDescent="0.3">
      <c r="A361" t="s">
        <v>8</v>
      </c>
      <c r="B361" s="1">
        <v>24121</v>
      </c>
      <c r="C361">
        <v>535.45001200000002</v>
      </c>
      <c r="D361">
        <v>535.45001200000002</v>
      </c>
      <c r="E361">
        <v>535.45001200000002</v>
      </c>
      <c r="F361">
        <v>535.45001200000002</v>
      </c>
      <c r="G361">
        <v>535.45001200000002</v>
      </c>
      <c r="H361">
        <v>0</v>
      </c>
    </row>
    <row r="362" spans="1:8" x14ac:dyDescent="0.3">
      <c r="A362" t="s">
        <v>8</v>
      </c>
      <c r="B362" s="1">
        <v>24142</v>
      </c>
      <c r="C362">
        <v>535.45001200000002</v>
      </c>
      <c r="D362">
        <v>535.45001200000002</v>
      </c>
      <c r="E362">
        <v>535.45001200000002</v>
      </c>
      <c r="F362">
        <v>535.45001200000002</v>
      </c>
      <c r="G362">
        <v>535.45001200000002</v>
      </c>
      <c r="H362">
        <v>0</v>
      </c>
    </row>
    <row r="363" spans="1:8" x14ac:dyDescent="0.3">
      <c r="A363" t="s">
        <v>8</v>
      </c>
      <c r="B363" s="1">
        <v>24153</v>
      </c>
      <c r="C363">
        <v>535.45001200000002</v>
      </c>
      <c r="D363">
        <v>535.45001200000002</v>
      </c>
      <c r="E363">
        <v>535.45001200000002</v>
      </c>
      <c r="F363">
        <v>535.45001200000002</v>
      </c>
      <c r="G363">
        <v>535.45001200000002</v>
      </c>
      <c r="H363">
        <v>0</v>
      </c>
    </row>
    <row r="364" spans="1:8" x14ac:dyDescent="0.3">
      <c r="A364" t="s">
        <v>8</v>
      </c>
      <c r="B364" s="1">
        <v>24583</v>
      </c>
      <c r="C364">
        <v>535.55999799999995</v>
      </c>
      <c r="D364">
        <v>535.55999799999995</v>
      </c>
      <c r="E364">
        <v>535.55999799999995</v>
      </c>
      <c r="F364">
        <v>535.55999799999995</v>
      </c>
      <c r="G364">
        <v>535.55999799999995</v>
      </c>
      <c r="H364">
        <v>0</v>
      </c>
    </row>
    <row r="365" spans="1:8" x14ac:dyDescent="0.3">
      <c r="A365" t="s">
        <v>8</v>
      </c>
      <c r="B365" s="1">
        <v>24127</v>
      </c>
      <c r="C365">
        <v>535.669983</v>
      </c>
      <c r="D365">
        <v>535.669983</v>
      </c>
      <c r="E365">
        <v>535.669983</v>
      </c>
      <c r="F365">
        <v>535.669983</v>
      </c>
      <c r="G365">
        <v>535.669983</v>
      </c>
      <c r="H365">
        <v>0</v>
      </c>
    </row>
    <row r="366" spans="1:8" x14ac:dyDescent="0.3">
      <c r="A366" t="s">
        <v>8</v>
      </c>
      <c r="B366" s="1">
        <v>24135</v>
      </c>
      <c r="C366">
        <v>535.669983</v>
      </c>
      <c r="D366">
        <v>535.669983</v>
      </c>
      <c r="E366">
        <v>535.669983</v>
      </c>
      <c r="F366">
        <v>535.669983</v>
      </c>
      <c r="G366">
        <v>535.669983</v>
      </c>
      <c r="H366">
        <v>0</v>
      </c>
    </row>
    <row r="367" spans="1:8" x14ac:dyDescent="0.3">
      <c r="A367" t="s">
        <v>8</v>
      </c>
      <c r="B367" s="1">
        <v>24614</v>
      </c>
      <c r="C367">
        <v>535.669983</v>
      </c>
      <c r="D367">
        <v>535.669983</v>
      </c>
      <c r="E367">
        <v>535.669983</v>
      </c>
      <c r="F367">
        <v>535.669983</v>
      </c>
      <c r="G367">
        <v>535.669983</v>
      </c>
      <c r="H367">
        <v>0</v>
      </c>
    </row>
    <row r="368" spans="1:8" x14ac:dyDescent="0.3">
      <c r="A368" t="s">
        <v>8</v>
      </c>
      <c r="B368" s="1">
        <v>24659</v>
      </c>
      <c r="C368">
        <v>535.77002000000005</v>
      </c>
      <c r="D368">
        <v>535.77002000000005</v>
      </c>
      <c r="E368">
        <v>535.77002000000005</v>
      </c>
      <c r="F368">
        <v>535.77002000000005</v>
      </c>
      <c r="G368">
        <v>535.77002000000005</v>
      </c>
      <c r="H368">
        <v>0</v>
      </c>
    </row>
    <row r="369" spans="1:8" x14ac:dyDescent="0.3">
      <c r="A369" t="s">
        <v>8</v>
      </c>
      <c r="B369" s="1">
        <v>24888</v>
      </c>
      <c r="C369">
        <v>535.88000499999998</v>
      </c>
      <c r="D369">
        <v>535.88000499999998</v>
      </c>
      <c r="E369">
        <v>535.88000499999998</v>
      </c>
      <c r="F369">
        <v>535.88000499999998</v>
      </c>
      <c r="G369">
        <v>535.88000499999998</v>
      </c>
      <c r="H369">
        <v>0</v>
      </c>
    </row>
    <row r="370" spans="1:8" x14ac:dyDescent="0.3">
      <c r="A370" t="s">
        <v>8</v>
      </c>
      <c r="B370" s="1">
        <v>24891</v>
      </c>
      <c r="C370">
        <v>535.88000499999998</v>
      </c>
      <c r="D370">
        <v>535.88000499999998</v>
      </c>
      <c r="E370">
        <v>535.88000499999998</v>
      </c>
      <c r="F370">
        <v>535.88000499999998</v>
      </c>
      <c r="G370">
        <v>535.88000499999998</v>
      </c>
      <c r="H370">
        <v>0</v>
      </c>
    </row>
    <row r="371" spans="1:8" x14ac:dyDescent="0.3">
      <c r="A371" t="s">
        <v>8</v>
      </c>
      <c r="B371" s="1">
        <v>24128</v>
      </c>
      <c r="C371">
        <v>535.97997999999995</v>
      </c>
      <c r="D371">
        <v>535.97997999999995</v>
      </c>
      <c r="E371">
        <v>535.97997999999995</v>
      </c>
      <c r="F371">
        <v>535.97997999999995</v>
      </c>
      <c r="G371">
        <v>535.97997999999995</v>
      </c>
      <c r="H371">
        <v>0</v>
      </c>
    </row>
    <row r="372" spans="1:8" x14ac:dyDescent="0.3">
      <c r="A372" t="s">
        <v>8</v>
      </c>
      <c r="B372" s="1">
        <v>24658</v>
      </c>
      <c r="C372">
        <v>535.97997999999995</v>
      </c>
      <c r="D372">
        <v>535.97997999999995</v>
      </c>
      <c r="E372">
        <v>535.97997999999995</v>
      </c>
      <c r="F372">
        <v>535.97997999999995</v>
      </c>
      <c r="G372">
        <v>535.97997999999995</v>
      </c>
      <c r="H372">
        <v>0</v>
      </c>
    </row>
    <row r="373" spans="1:8" x14ac:dyDescent="0.3">
      <c r="A373" t="s">
        <v>8</v>
      </c>
      <c r="B373" s="1">
        <v>24649</v>
      </c>
      <c r="C373">
        <v>536.51000999999997</v>
      </c>
      <c r="D373">
        <v>536.51000999999997</v>
      </c>
      <c r="E373">
        <v>536.51000999999997</v>
      </c>
      <c r="F373">
        <v>536.51000999999997</v>
      </c>
      <c r="G373">
        <v>536.51000999999997</v>
      </c>
      <c r="H373">
        <v>0</v>
      </c>
    </row>
    <row r="374" spans="1:8" x14ac:dyDescent="0.3">
      <c r="A374" t="s">
        <v>8</v>
      </c>
      <c r="B374" s="1">
        <v>24146</v>
      </c>
      <c r="C374">
        <v>536.830017</v>
      </c>
      <c r="D374">
        <v>536.830017</v>
      </c>
      <c r="E374">
        <v>536.830017</v>
      </c>
      <c r="F374">
        <v>536.830017</v>
      </c>
      <c r="G374">
        <v>536.830017</v>
      </c>
      <c r="H374">
        <v>0</v>
      </c>
    </row>
    <row r="375" spans="1:8" x14ac:dyDescent="0.3">
      <c r="A375" t="s">
        <v>8</v>
      </c>
      <c r="B375" s="1">
        <v>24782</v>
      </c>
      <c r="C375">
        <v>536.92999299999997</v>
      </c>
      <c r="D375">
        <v>536.92999299999997</v>
      </c>
      <c r="E375">
        <v>536.92999299999997</v>
      </c>
      <c r="F375">
        <v>536.92999299999997</v>
      </c>
      <c r="G375">
        <v>536.92999299999997</v>
      </c>
      <c r="H375">
        <v>0</v>
      </c>
    </row>
    <row r="376" spans="1:8" x14ac:dyDescent="0.3">
      <c r="A376" t="s">
        <v>8</v>
      </c>
      <c r="B376" s="1">
        <v>24796</v>
      </c>
      <c r="C376">
        <v>536.92999299999997</v>
      </c>
      <c r="D376">
        <v>536.92999299999997</v>
      </c>
      <c r="E376">
        <v>536.92999299999997</v>
      </c>
      <c r="F376">
        <v>536.92999299999997</v>
      </c>
      <c r="G376">
        <v>536.92999299999997</v>
      </c>
      <c r="H376">
        <v>0</v>
      </c>
    </row>
    <row r="377" spans="1:8" x14ac:dyDescent="0.3">
      <c r="A377" t="s">
        <v>8</v>
      </c>
      <c r="B377" s="1">
        <v>24145</v>
      </c>
      <c r="C377">
        <v>537.25</v>
      </c>
      <c r="D377">
        <v>537.25</v>
      </c>
      <c r="E377">
        <v>537.25</v>
      </c>
      <c r="F377">
        <v>537.25</v>
      </c>
      <c r="G377">
        <v>537.25</v>
      </c>
      <c r="H377">
        <v>0</v>
      </c>
    </row>
    <row r="378" spans="1:8" x14ac:dyDescent="0.3">
      <c r="A378" t="s">
        <v>8</v>
      </c>
      <c r="B378" s="1">
        <v>24586</v>
      </c>
      <c r="C378">
        <v>537.25</v>
      </c>
      <c r="D378">
        <v>537.25</v>
      </c>
      <c r="E378">
        <v>537.25</v>
      </c>
      <c r="F378">
        <v>537.25</v>
      </c>
      <c r="G378">
        <v>537.25</v>
      </c>
      <c r="H378">
        <v>0</v>
      </c>
    </row>
    <row r="379" spans="1:8" x14ac:dyDescent="0.3">
      <c r="A379" t="s">
        <v>8</v>
      </c>
      <c r="B379" s="1">
        <v>24785</v>
      </c>
      <c r="C379">
        <v>537.25</v>
      </c>
      <c r="D379">
        <v>537.25</v>
      </c>
      <c r="E379">
        <v>537.25</v>
      </c>
      <c r="F379">
        <v>537.25</v>
      </c>
      <c r="G379">
        <v>537.25</v>
      </c>
      <c r="H379">
        <v>0</v>
      </c>
    </row>
    <row r="380" spans="1:8" x14ac:dyDescent="0.3">
      <c r="A380" t="s">
        <v>8</v>
      </c>
      <c r="B380" s="1">
        <v>24791</v>
      </c>
      <c r="C380">
        <v>537.25</v>
      </c>
      <c r="D380">
        <v>537.25</v>
      </c>
      <c r="E380">
        <v>537.25</v>
      </c>
      <c r="F380">
        <v>537.25</v>
      </c>
      <c r="G380">
        <v>537.25</v>
      </c>
      <c r="H380">
        <v>0</v>
      </c>
    </row>
    <row r="381" spans="1:8" x14ac:dyDescent="0.3">
      <c r="A381" t="s">
        <v>8</v>
      </c>
      <c r="B381" s="1">
        <v>24134</v>
      </c>
      <c r="C381">
        <v>537.35998500000005</v>
      </c>
      <c r="D381">
        <v>537.35998500000005</v>
      </c>
      <c r="E381">
        <v>537.35998500000005</v>
      </c>
      <c r="F381">
        <v>537.35998500000005</v>
      </c>
      <c r="G381">
        <v>537.35998500000005</v>
      </c>
      <c r="H381">
        <v>0</v>
      </c>
    </row>
    <row r="382" spans="1:8" x14ac:dyDescent="0.3">
      <c r="A382" t="s">
        <v>8</v>
      </c>
      <c r="B382" s="1">
        <v>24124</v>
      </c>
      <c r="C382">
        <v>537.46002199999998</v>
      </c>
      <c r="D382">
        <v>537.46002199999998</v>
      </c>
      <c r="E382">
        <v>537.46002199999998</v>
      </c>
      <c r="F382">
        <v>537.46002199999998</v>
      </c>
      <c r="G382">
        <v>537.46002199999998</v>
      </c>
      <c r="H382">
        <v>0</v>
      </c>
    </row>
    <row r="383" spans="1:8" x14ac:dyDescent="0.3">
      <c r="A383" t="s">
        <v>8</v>
      </c>
      <c r="B383" s="1">
        <v>24611</v>
      </c>
      <c r="C383">
        <v>537.46002199999998</v>
      </c>
      <c r="D383">
        <v>537.46002199999998</v>
      </c>
      <c r="E383">
        <v>537.46002199999998</v>
      </c>
      <c r="F383">
        <v>537.46002199999998</v>
      </c>
      <c r="G383">
        <v>537.46002199999998</v>
      </c>
      <c r="H383">
        <v>0</v>
      </c>
    </row>
    <row r="384" spans="1:8" x14ac:dyDescent="0.3">
      <c r="A384" t="s">
        <v>8</v>
      </c>
      <c r="B384" s="1">
        <v>24876</v>
      </c>
      <c r="C384">
        <v>537.46002199999998</v>
      </c>
      <c r="D384">
        <v>537.46002199999998</v>
      </c>
      <c r="E384">
        <v>537.46002199999998</v>
      </c>
      <c r="F384">
        <v>537.46002199999998</v>
      </c>
      <c r="G384">
        <v>537.46002199999998</v>
      </c>
      <c r="H384">
        <v>0</v>
      </c>
    </row>
    <row r="385" spans="1:8" x14ac:dyDescent="0.3">
      <c r="A385" t="s">
        <v>8</v>
      </c>
      <c r="B385" s="1">
        <v>24133</v>
      </c>
      <c r="C385">
        <v>537.57000700000003</v>
      </c>
      <c r="D385">
        <v>537.57000700000003</v>
      </c>
      <c r="E385">
        <v>537.57000700000003</v>
      </c>
      <c r="F385">
        <v>537.57000700000003</v>
      </c>
      <c r="G385">
        <v>537.57000700000003</v>
      </c>
      <c r="H385">
        <v>0</v>
      </c>
    </row>
    <row r="386" spans="1:8" x14ac:dyDescent="0.3">
      <c r="A386" t="s">
        <v>8</v>
      </c>
      <c r="B386" s="1">
        <v>24126</v>
      </c>
      <c r="C386">
        <v>537.669983</v>
      </c>
      <c r="D386">
        <v>537.669983</v>
      </c>
      <c r="E386">
        <v>537.669983</v>
      </c>
      <c r="F386">
        <v>537.669983</v>
      </c>
      <c r="G386">
        <v>537.669983</v>
      </c>
      <c r="H386">
        <v>0</v>
      </c>
    </row>
    <row r="387" spans="1:8" x14ac:dyDescent="0.3">
      <c r="A387" t="s">
        <v>8</v>
      </c>
      <c r="B387" s="1">
        <v>24131</v>
      </c>
      <c r="C387">
        <v>537.669983</v>
      </c>
      <c r="D387">
        <v>537.669983</v>
      </c>
      <c r="E387">
        <v>537.669983</v>
      </c>
      <c r="F387">
        <v>537.669983</v>
      </c>
      <c r="G387">
        <v>537.669983</v>
      </c>
      <c r="H387">
        <v>0</v>
      </c>
    </row>
    <row r="388" spans="1:8" x14ac:dyDescent="0.3">
      <c r="A388" t="s">
        <v>8</v>
      </c>
      <c r="B388" s="1">
        <v>24635</v>
      </c>
      <c r="C388">
        <v>537.669983</v>
      </c>
      <c r="D388">
        <v>537.669983</v>
      </c>
      <c r="E388">
        <v>537.669983</v>
      </c>
      <c r="F388">
        <v>537.669983</v>
      </c>
      <c r="G388">
        <v>537.669983</v>
      </c>
      <c r="H388">
        <v>0</v>
      </c>
    </row>
    <row r="389" spans="1:8" x14ac:dyDescent="0.3">
      <c r="A389" t="s">
        <v>8</v>
      </c>
      <c r="B389" s="1">
        <v>24152</v>
      </c>
      <c r="C389">
        <v>537.78002900000001</v>
      </c>
      <c r="D389">
        <v>537.78002900000001</v>
      </c>
      <c r="E389">
        <v>537.78002900000001</v>
      </c>
      <c r="F389">
        <v>537.78002900000001</v>
      </c>
      <c r="G389">
        <v>537.78002900000001</v>
      </c>
      <c r="H389">
        <v>0</v>
      </c>
    </row>
    <row r="390" spans="1:8" x14ac:dyDescent="0.3">
      <c r="A390" t="s">
        <v>8</v>
      </c>
      <c r="B390" s="1">
        <v>24132</v>
      </c>
      <c r="C390">
        <v>538.09997599999997</v>
      </c>
      <c r="D390">
        <v>538.09997599999997</v>
      </c>
      <c r="E390">
        <v>538.09997599999997</v>
      </c>
      <c r="F390">
        <v>538.09997599999997</v>
      </c>
      <c r="G390">
        <v>538.09997599999997</v>
      </c>
      <c r="H390">
        <v>0</v>
      </c>
    </row>
    <row r="391" spans="1:8" x14ac:dyDescent="0.3">
      <c r="A391" t="s">
        <v>8</v>
      </c>
      <c r="B391" s="1">
        <v>24149</v>
      </c>
      <c r="C391">
        <v>538.30999799999995</v>
      </c>
      <c r="D391">
        <v>538.30999799999995</v>
      </c>
      <c r="E391">
        <v>538.30999799999995</v>
      </c>
      <c r="F391">
        <v>538.30999799999995</v>
      </c>
      <c r="G391">
        <v>538.30999799999995</v>
      </c>
      <c r="H391">
        <v>0</v>
      </c>
    </row>
    <row r="392" spans="1:8" x14ac:dyDescent="0.3">
      <c r="A392" t="s">
        <v>8</v>
      </c>
      <c r="B392" s="1">
        <v>24660</v>
      </c>
      <c r="C392">
        <v>538.30999799999995</v>
      </c>
      <c r="D392">
        <v>538.30999799999995</v>
      </c>
      <c r="E392">
        <v>538.30999799999995</v>
      </c>
      <c r="F392">
        <v>538.30999799999995</v>
      </c>
      <c r="G392">
        <v>538.30999799999995</v>
      </c>
      <c r="H392">
        <v>0</v>
      </c>
    </row>
    <row r="393" spans="1:8" x14ac:dyDescent="0.3">
      <c r="A393" t="s">
        <v>8</v>
      </c>
      <c r="B393" s="1">
        <v>24889</v>
      </c>
      <c r="C393">
        <v>538.30999799999995</v>
      </c>
      <c r="D393">
        <v>538.30999799999995</v>
      </c>
      <c r="E393">
        <v>538.30999799999995</v>
      </c>
      <c r="F393">
        <v>538.30999799999995</v>
      </c>
      <c r="G393">
        <v>538.30999799999995</v>
      </c>
      <c r="H393">
        <v>0</v>
      </c>
    </row>
    <row r="394" spans="1:8" x14ac:dyDescent="0.3">
      <c r="A394" t="s">
        <v>8</v>
      </c>
      <c r="B394" s="1">
        <v>24148</v>
      </c>
      <c r="C394">
        <v>538.40997300000004</v>
      </c>
      <c r="D394">
        <v>538.40997300000004</v>
      </c>
      <c r="E394">
        <v>538.40997300000004</v>
      </c>
      <c r="F394">
        <v>538.40997300000004</v>
      </c>
      <c r="G394">
        <v>538.40997300000004</v>
      </c>
      <c r="H394">
        <v>0</v>
      </c>
    </row>
    <row r="395" spans="1:8" x14ac:dyDescent="0.3">
      <c r="A395" t="s">
        <v>8</v>
      </c>
      <c r="B395" s="1">
        <v>24645</v>
      </c>
      <c r="C395">
        <v>538.40997300000004</v>
      </c>
      <c r="D395">
        <v>538.40997300000004</v>
      </c>
      <c r="E395">
        <v>538.40997300000004</v>
      </c>
      <c r="F395">
        <v>538.40997300000004</v>
      </c>
      <c r="G395">
        <v>538.40997300000004</v>
      </c>
      <c r="H395">
        <v>0</v>
      </c>
    </row>
    <row r="396" spans="1:8" x14ac:dyDescent="0.3">
      <c r="A396" t="s">
        <v>8</v>
      </c>
      <c r="B396" s="1">
        <v>24646</v>
      </c>
      <c r="C396">
        <v>538.63000499999998</v>
      </c>
      <c r="D396">
        <v>538.63000499999998</v>
      </c>
      <c r="E396">
        <v>538.63000499999998</v>
      </c>
      <c r="F396">
        <v>538.63000499999998</v>
      </c>
      <c r="G396">
        <v>538.63000499999998</v>
      </c>
      <c r="H396">
        <v>0</v>
      </c>
    </row>
    <row r="397" spans="1:8" x14ac:dyDescent="0.3">
      <c r="A397" t="s">
        <v>8</v>
      </c>
      <c r="B397" s="1">
        <v>24779</v>
      </c>
      <c r="C397">
        <v>538.84002699999996</v>
      </c>
      <c r="D397">
        <v>538.84002699999996</v>
      </c>
      <c r="E397">
        <v>538.84002699999996</v>
      </c>
      <c r="F397">
        <v>538.84002699999996</v>
      </c>
      <c r="G397">
        <v>538.84002699999996</v>
      </c>
      <c r="H397">
        <v>0</v>
      </c>
    </row>
    <row r="398" spans="1:8" x14ac:dyDescent="0.3">
      <c r="A398" t="s">
        <v>8</v>
      </c>
      <c r="B398" s="1">
        <v>24125</v>
      </c>
      <c r="C398">
        <v>538.94000200000005</v>
      </c>
      <c r="D398">
        <v>538.94000200000005</v>
      </c>
      <c r="E398">
        <v>538.94000200000005</v>
      </c>
      <c r="F398">
        <v>538.94000200000005</v>
      </c>
      <c r="G398">
        <v>538.94000200000005</v>
      </c>
      <c r="H398">
        <v>0</v>
      </c>
    </row>
    <row r="399" spans="1:8" x14ac:dyDescent="0.3">
      <c r="A399" t="s">
        <v>8</v>
      </c>
      <c r="B399" s="1">
        <v>24789</v>
      </c>
      <c r="C399">
        <v>538.94000200000005</v>
      </c>
      <c r="D399">
        <v>538.94000200000005</v>
      </c>
      <c r="E399">
        <v>538.94000200000005</v>
      </c>
      <c r="F399">
        <v>538.94000200000005</v>
      </c>
      <c r="G399">
        <v>538.94000200000005</v>
      </c>
      <c r="H399">
        <v>0</v>
      </c>
    </row>
    <row r="400" spans="1:8" x14ac:dyDescent="0.3">
      <c r="A400" t="s">
        <v>8</v>
      </c>
      <c r="B400" s="1">
        <v>24588</v>
      </c>
      <c r="C400">
        <v>539.580017</v>
      </c>
      <c r="D400">
        <v>539.580017</v>
      </c>
      <c r="E400">
        <v>539.580017</v>
      </c>
      <c r="F400">
        <v>539.580017</v>
      </c>
      <c r="G400">
        <v>539.580017</v>
      </c>
      <c r="H400">
        <v>0</v>
      </c>
    </row>
    <row r="401" spans="1:8" x14ac:dyDescent="0.3">
      <c r="A401" t="s">
        <v>8</v>
      </c>
      <c r="B401" s="1">
        <v>24644</v>
      </c>
      <c r="C401">
        <v>539.580017</v>
      </c>
      <c r="D401">
        <v>539.580017</v>
      </c>
      <c r="E401">
        <v>539.580017</v>
      </c>
      <c r="F401">
        <v>539.580017</v>
      </c>
      <c r="G401">
        <v>539.580017</v>
      </c>
      <c r="H401">
        <v>0</v>
      </c>
    </row>
    <row r="402" spans="1:8" x14ac:dyDescent="0.3">
      <c r="A402" t="s">
        <v>8</v>
      </c>
      <c r="B402" s="1">
        <v>24610</v>
      </c>
      <c r="C402">
        <v>539.67999299999997</v>
      </c>
      <c r="D402">
        <v>539.67999299999997</v>
      </c>
      <c r="E402">
        <v>539.67999299999997</v>
      </c>
      <c r="F402">
        <v>539.67999299999997</v>
      </c>
      <c r="G402">
        <v>539.67999299999997</v>
      </c>
      <c r="H402">
        <v>0</v>
      </c>
    </row>
    <row r="403" spans="1:8" x14ac:dyDescent="0.3">
      <c r="A403" t="s">
        <v>8</v>
      </c>
      <c r="B403" s="1">
        <v>24147</v>
      </c>
      <c r="C403">
        <v>539.89001499999995</v>
      </c>
      <c r="D403">
        <v>539.89001499999995</v>
      </c>
      <c r="E403">
        <v>539.89001499999995</v>
      </c>
      <c r="F403">
        <v>539.89001499999995</v>
      </c>
      <c r="G403">
        <v>539.89001499999995</v>
      </c>
      <c r="H403">
        <v>0</v>
      </c>
    </row>
    <row r="404" spans="1:8" x14ac:dyDescent="0.3">
      <c r="A404" t="s">
        <v>8</v>
      </c>
      <c r="B404" s="1">
        <v>24607</v>
      </c>
      <c r="C404">
        <v>539.89001499999995</v>
      </c>
      <c r="D404">
        <v>539.89001499999995</v>
      </c>
      <c r="E404">
        <v>539.89001499999995</v>
      </c>
      <c r="F404">
        <v>539.89001499999995</v>
      </c>
      <c r="G404">
        <v>539.89001499999995</v>
      </c>
      <c r="H404">
        <v>0</v>
      </c>
    </row>
    <row r="405" spans="1:8" x14ac:dyDescent="0.3">
      <c r="A405" t="s">
        <v>8</v>
      </c>
      <c r="B405" s="1">
        <v>24637</v>
      </c>
      <c r="C405">
        <v>539.89001499999995</v>
      </c>
      <c r="D405">
        <v>539.89001499999995</v>
      </c>
      <c r="E405">
        <v>539.89001499999995</v>
      </c>
      <c r="F405">
        <v>539.89001499999995</v>
      </c>
      <c r="G405">
        <v>539.89001499999995</v>
      </c>
      <c r="H405">
        <v>0</v>
      </c>
    </row>
    <row r="406" spans="1:8" x14ac:dyDescent="0.3">
      <c r="A406" t="s">
        <v>8</v>
      </c>
      <c r="B406" s="1">
        <v>24587</v>
      </c>
      <c r="C406">
        <v>540.10998500000005</v>
      </c>
      <c r="D406">
        <v>540.10998500000005</v>
      </c>
      <c r="E406">
        <v>540.10998500000005</v>
      </c>
      <c r="F406">
        <v>540.10998500000005</v>
      </c>
      <c r="G406">
        <v>540.10998500000005</v>
      </c>
      <c r="H406">
        <v>0</v>
      </c>
    </row>
    <row r="407" spans="1:8" x14ac:dyDescent="0.3">
      <c r="A407" t="s">
        <v>8</v>
      </c>
      <c r="B407" s="1">
        <v>24786</v>
      </c>
      <c r="C407">
        <v>540.53002900000001</v>
      </c>
      <c r="D407">
        <v>540.53002900000001</v>
      </c>
      <c r="E407">
        <v>540.53002900000001</v>
      </c>
      <c r="F407">
        <v>540.53002900000001</v>
      </c>
      <c r="G407">
        <v>540.53002900000001</v>
      </c>
      <c r="H407">
        <v>0</v>
      </c>
    </row>
    <row r="408" spans="1:8" x14ac:dyDescent="0.3">
      <c r="A408" t="s">
        <v>8</v>
      </c>
      <c r="B408" s="1">
        <v>24638</v>
      </c>
      <c r="C408">
        <v>540.73999000000003</v>
      </c>
      <c r="D408">
        <v>540.73999000000003</v>
      </c>
      <c r="E408">
        <v>540.73999000000003</v>
      </c>
      <c r="F408">
        <v>540.73999000000003</v>
      </c>
      <c r="G408">
        <v>540.73999000000003</v>
      </c>
      <c r="H408">
        <v>0</v>
      </c>
    </row>
    <row r="409" spans="1:8" x14ac:dyDescent="0.3">
      <c r="A409" t="s">
        <v>8</v>
      </c>
      <c r="B409" s="1">
        <v>24609</v>
      </c>
      <c r="C409">
        <v>540.84997599999997</v>
      </c>
      <c r="D409">
        <v>540.84997599999997</v>
      </c>
      <c r="E409">
        <v>540.84997599999997</v>
      </c>
      <c r="F409">
        <v>540.84997599999997</v>
      </c>
      <c r="G409">
        <v>540.84997599999997</v>
      </c>
      <c r="H409">
        <v>0</v>
      </c>
    </row>
    <row r="410" spans="1:8" x14ac:dyDescent="0.3">
      <c r="A410" t="s">
        <v>8</v>
      </c>
      <c r="B410" s="1">
        <v>24636</v>
      </c>
      <c r="C410">
        <v>540.84997599999997</v>
      </c>
      <c r="D410">
        <v>540.84997599999997</v>
      </c>
      <c r="E410">
        <v>540.84997599999997</v>
      </c>
      <c r="F410">
        <v>540.84997599999997</v>
      </c>
      <c r="G410">
        <v>540.84997599999997</v>
      </c>
      <c r="H410">
        <v>0</v>
      </c>
    </row>
    <row r="411" spans="1:8" x14ac:dyDescent="0.3">
      <c r="A411" t="s">
        <v>8</v>
      </c>
      <c r="B411" s="1">
        <v>24643</v>
      </c>
      <c r="C411">
        <v>540.84997599999997</v>
      </c>
      <c r="D411">
        <v>540.84997599999997</v>
      </c>
      <c r="E411">
        <v>540.84997599999997</v>
      </c>
      <c r="F411">
        <v>540.84997599999997</v>
      </c>
      <c r="G411">
        <v>540.84997599999997</v>
      </c>
      <c r="H411">
        <v>0</v>
      </c>
    </row>
    <row r="412" spans="1:8" x14ac:dyDescent="0.3">
      <c r="A412" t="s">
        <v>8</v>
      </c>
      <c r="B412" s="1">
        <v>24639</v>
      </c>
      <c r="C412">
        <v>540.95001200000002</v>
      </c>
      <c r="D412">
        <v>540.95001200000002</v>
      </c>
      <c r="E412">
        <v>540.95001200000002</v>
      </c>
      <c r="F412">
        <v>540.95001200000002</v>
      </c>
      <c r="G412">
        <v>540.95001200000002</v>
      </c>
      <c r="H412">
        <v>0</v>
      </c>
    </row>
    <row r="413" spans="1:8" x14ac:dyDescent="0.3">
      <c r="A413" t="s">
        <v>8</v>
      </c>
      <c r="B413" s="1">
        <v>24663</v>
      </c>
      <c r="C413">
        <v>540.95001200000002</v>
      </c>
      <c r="D413">
        <v>540.95001200000002</v>
      </c>
      <c r="E413">
        <v>540.95001200000002</v>
      </c>
      <c r="F413">
        <v>540.95001200000002</v>
      </c>
      <c r="G413">
        <v>540.95001200000002</v>
      </c>
      <c r="H413">
        <v>0</v>
      </c>
    </row>
    <row r="414" spans="1:8" x14ac:dyDescent="0.3">
      <c r="A414" t="s">
        <v>8</v>
      </c>
      <c r="B414" s="1">
        <v>24642</v>
      </c>
      <c r="C414">
        <v>541.05999799999995</v>
      </c>
      <c r="D414">
        <v>541.05999799999995</v>
      </c>
      <c r="E414">
        <v>541.05999799999995</v>
      </c>
      <c r="F414">
        <v>541.05999799999995</v>
      </c>
      <c r="G414">
        <v>541.05999799999995</v>
      </c>
      <c r="H414">
        <v>0</v>
      </c>
    </row>
    <row r="415" spans="1:8" x14ac:dyDescent="0.3">
      <c r="A415" t="s">
        <v>8</v>
      </c>
      <c r="B415" s="1">
        <v>24778</v>
      </c>
      <c r="C415">
        <v>541.79998799999998</v>
      </c>
      <c r="D415">
        <v>541.79998799999998</v>
      </c>
      <c r="E415">
        <v>541.79998799999998</v>
      </c>
      <c r="F415">
        <v>541.79998799999998</v>
      </c>
      <c r="G415">
        <v>541.79998799999998</v>
      </c>
      <c r="H415">
        <v>0</v>
      </c>
    </row>
    <row r="416" spans="1:8" x14ac:dyDescent="0.3">
      <c r="A416" t="s">
        <v>8</v>
      </c>
      <c r="B416" s="1">
        <v>24929</v>
      </c>
      <c r="C416">
        <v>542.11999500000002</v>
      </c>
      <c r="D416">
        <v>542.11999500000002</v>
      </c>
      <c r="E416">
        <v>542.11999500000002</v>
      </c>
      <c r="F416">
        <v>542.11999500000002</v>
      </c>
      <c r="G416">
        <v>542.11999500000002</v>
      </c>
      <c r="H416">
        <v>0</v>
      </c>
    </row>
    <row r="417" spans="1:8" x14ac:dyDescent="0.3">
      <c r="A417" t="s">
        <v>8</v>
      </c>
      <c r="B417" s="1">
        <v>24608</v>
      </c>
      <c r="C417">
        <v>542.330017</v>
      </c>
      <c r="D417">
        <v>542.330017</v>
      </c>
      <c r="E417">
        <v>542.330017</v>
      </c>
      <c r="F417">
        <v>542.330017</v>
      </c>
      <c r="G417">
        <v>542.330017</v>
      </c>
      <c r="H417">
        <v>0</v>
      </c>
    </row>
    <row r="418" spans="1:8" x14ac:dyDescent="0.3">
      <c r="A418" t="s">
        <v>8</v>
      </c>
      <c r="B418" s="1">
        <v>24792</v>
      </c>
      <c r="C418">
        <v>542.42999299999997</v>
      </c>
      <c r="D418">
        <v>542.42999299999997</v>
      </c>
      <c r="E418">
        <v>542.42999299999997</v>
      </c>
      <c r="F418">
        <v>542.42999299999997</v>
      </c>
      <c r="G418">
        <v>542.42999299999997</v>
      </c>
      <c r="H418">
        <v>0</v>
      </c>
    </row>
    <row r="419" spans="1:8" x14ac:dyDescent="0.3">
      <c r="A419" t="s">
        <v>8</v>
      </c>
      <c r="B419" s="1">
        <v>24602</v>
      </c>
      <c r="C419">
        <v>542.53997800000002</v>
      </c>
      <c r="D419">
        <v>542.53997800000002</v>
      </c>
      <c r="E419">
        <v>542.53997800000002</v>
      </c>
      <c r="F419">
        <v>542.53997800000002</v>
      </c>
      <c r="G419">
        <v>542.53997800000002</v>
      </c>
      <c r="H419">
        <v>0</v>
      </c>
    </row>
    <row r="420" spans="1:8" x14ac:dyDescent="0.3">
      <c r="A420" t="s">
        <v>8</v>
      </c>
      <c r="B420" s="1">
        <v>24930</v>
      </c>
      <c r="C420">
        <v>543.28002900000001</v>
      </c>
      <c r="D420">
        <v>543.28002900000001</v>
      </c>
      <c r="E420">
        <v>543.28002900000001</v>
      </c>
      <c r="F420">
        <v>543.28002900000001</v>
      </c>
      <c r="G420">
        <v>543.28002900000001</v>
      </c>
      <c r="H420">
        <v>0</v>
      </c>
    </row>
    <row r="421" spans="1:8" x14ac:dyDescent="0.3">
      <c r="A421" t="s">
        <v>8</v>
      </c>
      <c r="B421" s="1">
        <v>24664</v>
      </c>
      <c r="C421">
        <v>543.38000499999998</v>
      </c>
      <c r="D421">
        <v>543.38000499999998</v>
      </c>
      <c r="E421">
        <v>543.38000499999998</v>
      </c>
      <c r="F421">
        <v>543.38000499999998</v>
      </c>
      <c r="G421">
        <v>543.38000499999998</v>
      </c>
      <c r="H421">
        <v>0</v>
      </c>
    </row>
    <row r="422" spans="1:8" x14ac:dyDescent="0.3">
      <c r="A422" t="s">
        <v>8</v>
      </c>
      <c r="B422" s="1">
        <v>24665</v>
      </c>
      <c r="C422">
        <v>543.38000499999998</v>
      </c>
      <c r="D422">
        <v>543.38000499999998</v>
      </c>
      <c r="E422">
        <v>543.38000499999998</v>
      </c>
      <c r="F422">
        <v>543.38000499999998</v>
      </c>
      <c r="G422">
        <v>543.38000499999998</v>
      </c>
      <c r="H422">
        <v>0</v>
      </c>
    </row>
    <row r="423" spans="1:8" x14ac:dyDescent="0.3">
      <c r="A423" t="s">
        <v>8</v>
      </c>
      <c r="B423" s="1">
        <v>24601</v>
      </c>
      <c r="C423">
        <v>543.48999000000003</v>
      </c>
      <c r="D423">
        <v>543.48999000000003</v>
      </c>
      <c r="E423">
        <v>543.48999000000003</v>
      </c>
      <c r="F423">
        <v>543.48999000000003</v>
      </c>
      <c r="G423">
        <v>543.48999000000003</v>
      </c>
      <c r="H423">
        <v>0</v>
      </c>
    </row>
    <row r="424" spans="1:8" x14ac:dyDescent="0.3">
      <c r="A424" t="s">
        <v>8</v>
      </c>
      <c r="B424" s="1">
        <v>24666</v>
      </c>
      <c r="C424">
        <v>543.70001200000002</v>
      </c>
      <c r="D424">
        <v>543.70001200000002</v>
      </c>
      <c r="E424">
        <v>543.70001200000002</v>
      </c>
      <c r="F424">
        <v>543.70001200000002</v>
      </c>
      <c r="G424">
        <v>543.70001200000002</v>
      </c>
      <c r="H424">
        <v>0</v>
      </c>
    </row>
    <row r="425" spans="1:8" x14ac:dyDescent="0.3">
      <c r="A425" t="s">
        <v>8</v>
      </c>
      <c r="B425" s="1">
        <v>24873</v>
      </c>
      <c r="C425">
        <v>543.70001200000002</v>
      </c>
      <c r="D425">
        <v>543.70001200000002</v>
      </c>
      <c r="E425">
        <v>543.70001200000002</v>
      </c>
      <c r="F425">
        <v>543.70001200000002</v>
      </c>
      <c r="G425">
        <v>543.70001200000002</v>
      </c>
      <c r="H425">
        <v>0</v>
      </c>
    </row>
    <row r="426" spans="1:8" x14ac:dyDescent="0.3">
      <c r="A426" t="s">
        <v>8</v>
      </c>
      <c r="B426" s="1">
        <v>24874</v>
      </c>
      <c r="C426">
        <v>543.90997300000004</v>
      </c>
      <c r="D426">
        <v>543.90997300000004</v>
      </c>
      <c r="E426">
        <v>543.90997300000004</v>
      </c>
      <c r="F426">
        <v>543.90997300000004</v>
      </c>
      <c r="G426">
        <v>543.90997300000004</v>
      </c>
      <c r="H426">
        <v>0</v>
      </c>
    </row>
    <row r="427" spans="1:8" x14ac:dyDescent="0.3">
      <c r="A427" t="s">
        <v>8</v>
      </c>
      <c r="B427" s="1">
        <v>24589</v>
      </c>
      <c r="C427">
        <v>544.02002000000005</v>
      </c>
      <c r="D427">
        <v>544.02002000000005</v>
      </c>
      <c r="E427">
        <v>544.02002000000005</v>
      </c>
      <c r="F427">
        <v>544.02002000000005</v>
      </c>
      <c r="H427">
        <v>0</v>
      </c>
    </row>
    <row r="428" spans="1:8" x14ac:dyDescent="0.3">
      <c r="A428" t="s">
        <v>8</v>
      </c>
      <c r="B428" s="1">
        <v>24604</v>
      </c>
      <c r="C428">
        <v>544.02002000000005</v>
      </c>
      <c r="D428">
        <v>544.02002000000005</v>
      </c>
      <c r="E428">
        <v>544.02002000000005</v>
      </c>
      <c r="F428">
        <v>544.02002000000005</v>
      </c>
      <c r="G428">
        <v>544.02002000000005</v>
      </c>
      <c r="H428">
        <v>0</v>
      </c>
    </row>
    <row r="429" spans="1:8" x14ac:dyDescent="0.3">
      <c r="A429" t="s">
        <v>8</v>
      </c>
      <c r="B429" s="1">
        <v>24712</v>
      </c>
      <c r="C429">
        <v>544.11999500000002</v>
      </c>
      <c r="D429">
        <v>544.11999500000002</v>
      </c>
      <c r="E429">
        <v>544.11999500000002</v>
      </c>
      <c r="F429">
        <v>544.11999500000002</v>
      </c>
      <c r="G429">
        <v>544.11999500000002</v>
      </c>
      <c r="H429">
        <v>0</v>
      </c>
    </row>
    <row r="430" spans="1:8" x14ac:dyDescent="0.3">
      <c r="A430" t="s">
        <v>8</v>
      </c>
      <c r="B430" s="1">
        <v>24594</v>
      </c>
      <c r="C430">
        <v>544.22997999999995</v>
      </c>
      <c r="D430">
        <v>544.22997999999995</v>
      </c>
      <c r="E430">
        <v>544.22997999999995</v>
      </c>
      <c r="F430">
        <v>544.22997999999995</v>
      </c>
      <c r="G430">
        <v>544.22997999999995</v>
      </c>
      <c r="H430">
        <v>0</v>
      </c>
    </row>
    <row r="431" spans="1:8" x14ac:dyDescent="0.3">
      <c r="A431" t="s">
        <v>8</v>
      </c>
      <c r="B431" s="1">
        <v>24777</v>
      </c>
      <c r="C431">
        <v>544.22997999999995</v>
      </c>
      <c r="D431">
        <v>544.22997999999995</v>
      </c>
      <c r="E431">
        <v>544.22997999999995</v>
      </c>
      <c r="G431">
        <v>544.22997999999995</v>
      </c>
      <c r="H431">
        <v>0</v>
      </c>
    </row>
    <row r="432" spans="1:8" x14ac:dyDescent="0.3">
      <c r="A432" t="s">
        <v>8</v>
      </c>
      <c r="B432" s="1">
        <v>24793</v>
      </c>
      <c r="C432">
        <v>544.22997999999995</v>
      </c>
      <c r="D432">
        <v>544.22997999999995</v>
      </c>
      <c r="E432">
        <v>544.22997999999995</v>
      </c>
      <c r="F432">
        <v>544.22997999999995</v>
      </c>
      <c r="G432">
        <v>544.22997999999995</v>
      </c>
      <c r="H432">
        <v>0</v>
      </c>
    </row>
    <row r="433" spans="1:8" x14ac:dyDescent="0.3">
      <c r="A433" t="s">
        <v>8</v>
      </c>
      <c r="B433" s="1">
        <v>24709</v>
      </c>
      <c r="C433">
        <v>544.44000200000005</v>
      </c>
      <c r="D433">
        <v>544.44000200000005</v>
      </c>
      <c r="E433">
        <v>544.44000200000005</v>
      </c>
      <c r="F433">
        <v>544.44000200000005</v>
      </c>
      <c r="G433">
        <v>544.44000200000005</v>
      </c>
      <c r="H433">
        <v>0</v>
      </c>
    </row>
    <row r="434" spans="1:8" x14ac:dyDescent="0.3">
      <c r="A434" t="s">
        <v>8</v>
      </c>
      <c r="B434" s="1">
        <v>24593</v>
      </c>
      <c r="C434">
        <v>544.65002400000003</v>
      </c>
      <c r="D434">
        <v>544.65002400000003</v>
      </c>
      <c r="E434">
        <v>544.65002400000003</v>
      </c>
      <c r="F434">
        <v>544.65002400000003</v>
      </c>
      <c r="G434">
        <v>544.65002400000003</v>
      </c>
      <c r="H434">
        <v>0</v>
      </c>
    </row>
    <row r="435" spans="1:8" x14ac:dyDescent="0.3">
      <c r="A435" t="s">
        <v>8</v>
      </c>
      <c r="B435" s="1">
        <v>24875</v>
      </c>
      <c r="C435">
        <v>544.76000999999997</v>
      </c>
      <c r="D435">
        <v>544.76000999999997</v>
      </c>
      <c r="E435">
        <v>544.76000999999997</v>
      </c>
      <c r="F435">
        <v>544.76000999999997</v>
      </c>
      <c r="G435">
        <v>544.76000999999997</v>
      </c>
      <c r="H435">
        <v>0</v>
      </c>
    </row>
    <row r="436" spans="1:8" x14ac:dyDescent="0.3">
      <c r="A436" t="s">
        <v>8</v>
      </c>
      <c r="B436" s="1">
        <v>24590</v>
      </c>
      <c r="C436">
        <v>544.96997099999999</v>
      </c>
      <c r="D436">
        <v>544.96997099999999</v>
      </c>
      <c r="E436">
        <v>544.96997099999999</v>
      </c>
      <c r="F436">
        <v>544.96997099999999</v>
      </c>
      <c r="G436">
        <v>544.96997099999999</v>
      </c>
      <c r="H436">
        <v>0</v>
      </c>
    </row>
    <row r="437" spans="1:8" x14ac:dyDescent="0.3">
      <c r="A437" t="s">
        <v>8</v>
      </c>
      <c r="B437" s="1">
        <v>24603</v>
      </c>
      <c r="C437">
        <v>545.17999299999997</v>
      </c>
      <c r="D437">
        <v>545.17999299999997</v>
      </c>
      <c r="E437">
        <v>545.17999299999997</v>
      </c>
      <c r="F437">
        <v>545.17999299999997</v>
      </c>
      <c r="G437">
        <v>545.17999299999997</v>
      </c>
      <c r="H437">
        <v>0</v>
      </c>
    </row>
    <row r="438" spans="1:8" x14ac:dyDescent="0.3">
      <c r="A438" t="s">
        <v>8</v>
      </c>
      <c r="B438" s="1">
        <v>24595</v>
      </c>
      <c r="C438">
        <v>545.59997599999997</v>
      </c>
      <c r="D438">
        <v>545.59997599999997</v>
      </c>
      <c r="E438">
        <v>545.59997599999997</v>
      </c>
      <c r="F438">
        <v>545.59997599999997</v>
      </c>
      <c r="G438">
        <v>545.59997599999997</v>
      </c>
      <c r="H438">
        <v>0</v>
      </c>
    </row>
    <row r="439" spans="1:8" x14ac:dyDescent="0.3">
      <c r="A439" t="s">
        <v>8</v>
      </c>
      <c r="B439" s="1">
        <v>24667</v>
      </c>
      <c r="C439">
        <v>545.59997599999997</v>
      </c>
      <c r="D439">
        <v>545.59997599999997</v>
      </c>
      <c r="E439">
        <v>545.59997599999997</v>
      </c>
      <c r="F439">
        <v>545.59997599999997</v>
      </c>
      <c r="G439">
        <v>545.59997599999997</v>
      </c>
      <c r="H439">
        <v>0</v>
      </c>
    </row>
    <row r="440" spans="1:8" x14ac:dyDescent="0.3">
      <c r="A440" t="s">
        <v>8</v>
      </c>
      <c r="B440" s="1">
        <v>24713</v>
      </c>
      <c r="C440">
        <v>545.59997599999997</v>
      </c>
      <c r="D440">
        <v>545.59997599999997</v>
      </c>
      <c r="E440">
        <v>545.59997599999997</v>
      </c>
      <c r="F440">
        <v>545.59997599999997</v>
      </c>
      <c r="G440">
        <v>545.59997599999997</v>
      </c>
      <c r="H440">
        <v>0</v>
      </c>
    </row>
    <row r="441" spans="1:8" x14ac:dyDescent="0.3">
      <c r="A441" t="s">
        <v>8</v>
      </c>
      <c r="B441" s="1">
        <v>24670</v>
      </c>
      <c r="C441">
        <v>545.919983</v>
      </c>
      <c r="D441">
        <v>545.919983</v>
      </c>
      <c r="E441">
        <v>545.919983</v>
      </c>
      <c r="F441">
        <v>545.919983</v>
      </c>
      <c r="G441">
        <v>545.919983</v>
      </c>
      <c r="H441">
        <v>0</v>
      </c>
    </row>
    <row r="442" spans="1:8" x14ac:dyDescent="0.3">
      <c r="A442" t="s">
        <v>8</v>
      </c>
      <c r="B442" s="1">
        <v>24797</v>
      </c>
      <c r="C442">
        <v>545.919983</v>
      </c>
      <c r="D442">
        <v>545.919983</v>
      </c>
      <c r="E442">
        <v>545.919983</v>
      </c>
      <c r="F442">
        <v>545.919983</v>
      </c>
      <c r="G442">
        <v>545.919983</v>
      </c>
      <c r="H442">
        <v>0</v>
      </c>
    </row>
    <row r="443" spans="1:8" x14ac:dyDescent="0.3">
      <c r="A443" t="s">
        <v>8</v>
      </c>
      <c r="B443" s="1">
        <v>24868</v>
      </c>
      <c r="C443">
        <v>546.23999000000003</v>
      </c>
      <c r="D443">
        <v>546.23999000000003</v>
      </c>
      <c r="E443">
        <v>546.23999000000003</v>
      </c>
      <c r="F443">
        <v>546.23999000000003</v>
      </c>
      <c r="G443">
        <v>546.23999000000003</v>
      </c>
      <c r="H443">
        <v>0</v>
      </c>
    </row>
    <row r="444" spans="1:8" x14ac:dyDescent="0.3">
      <c r="A444" t="s">
        <v>8</v>
      </c>
      <c r="B444" s="1">
        <v>24870</v>
      </c>
      <c r="C444">
        <v>546.34002699999996</v>
      </c>
      <c r="D444">
        <v>546.34002699999996</v>
      </c>
      <c r="E444">
        <v>546.34002699999996</v>
      </c>
      <c r="F444">
        <v>546.34002699999996</v>
      </c>
      <c r="G444">
        <v>546.34002699999996</v>
      </c>
      <c r="H444">
        <v>0</v>
      </c>
    </row>
    <row r="445" spans="1:8" x14ac:dyDescent="0.3">
      <c r="A445" t="s">
        <v>8</v>
      </c>
      <c r="B445" s="1">
        <v>24708</v>
      </c>
      <c r="C445">
        <v>546.65997300000004</v>
      </c>
      <c r="D445">
        <v>546.65997300000004</v>
      </c>
      <c r="E445">
        <v>546.65997300000004</v>
      </c>
      <c r="F445">
        <v>546.65997300000004</v>
      </c>
      <c r="G445">
        <v>546.65997300000004</v>
      </c>
      <c r="H445">
        <v>0</v>
      </c>
    </row>
    <row r="446" spans="1:8" x14ac:dyDescent="0.3">
      <c r="A446" t="s">
        <v>8</v>
      </c>
      <c r="B446" s="1">
        <v>24714</v>
      </c>
      <c r="C446">
        <v>546.97997999999995</v>
      </c>
      <c r="D446">
        <v>546.97997999999995</v>
      </c>
      <c r="E446">
        <v>546.97997999999995</v>
      </c>
      <c r="F446">
        <v>546.97997999999995</v>
      </c>
      <c r="G446">
        <v>546.97997999999995</v>
      </c>
      <c r="H446">
        <v>0</v>
      </c>
    </row>
    <row r="447" spans="1:8" x14ac:dyDescent="0.3">
      <c r="A447" t="s">
        <v>8</v>
      </c>
      <c r="B447" s="1">
        <v>24596</v>
      </c>
      <c r="C447">
        <v>547.60998500000005</v>
      </c>
      <c r="D447">
        <v>547.60998500000005</v>
      </c>
      <c r="E447">
        <v>547.60998500000005</v>
      </c>
      <c r="F447">
        <v>547.60998500000005</v>
      </c>
      <c r="G447">
        <v>547.60998500000005</v>
      </c>
      <c r="H447">
        <v>0</v>
      </c>
    </row>
    <row r="448" spans="1:8" x14ac:dyDescent="0.3">
      <c r="A448" t="s">
        <v>8</v>
      </c>
      <c r="B448" s="1">
        <v>24933</v>
      </c>
      <c r="C448">
        <v>547.60998500000005</v>
      </c>
      <c r="D448">
        <v>547.60998500000005</v>
      </c>
      <c r="E448">
        <v>547.60998500000005</v>
      </c>
      <c r="F448">
        <v>547.60998500000005</v>
      </c>
      <c r="G448">
        <v>547.60998500000005</v>
      </c>
      <c r="H448">
        <v>0</v>
      </c>
    </row>
    <row r="449" spans="1:8" x14ac:dyDescent="0.3">
      <c r="A449" t="s">
        <v>8</v>
      </c>
      <c r="B449" s="1">
        <v>24869</v>
      </c>
      <c r="C449">
        <v>547.92999299999997</v>
      </c>
      <c r="D449">
        <v>547.92999299999997</v>
      </c>
      <c r="E449">
        <v>547.92999299999997</v>
      </c>
      <c r="F449">
        <v>547.92999299999997</v>
      </c>
      <c r="G449">
        <v>547.92999299999997</v>
      </c>
      <c r="H449">
        <v>0</v>
      </c>
    </row>
    <row r="450" spans="1:8" x14ac:dyDescent="0.3">
      <c r="A450" t="s">
        <v>8</v>
      </c>
      <c r="B450" s="1">
        <v>24931</v>
      </c>
      <c r="C450">
        <v>548.14001499999995</v>
      </c>
      <c r="D450">
        <v>548.14001499999995</v>
      </c>
      <c r="E450">
        <v>548.14001499999995</v>
      </c>
      <c r="F450">
        <v>548.14001499999995</v>
      </c>
      <c r="G450">
        <v>548.14001499999995</v>
      </c>
      <c r="H450">
        <v>0</v>
      </c>
    </row>
    <row r="451" spans="1:8" x14ac:dyDescent="0.3">
      <c r="A451" t="s">
        <v>8</v>
      </c>
      <c r="B451" s="1">
        <v>24597</v>
      </c>
      <c r="C451">
        <v>548.25</v>
      </c>
      <c r="D451">
        <v>548.25</v>
      </c>
      <c r="E451">
        <v>548.25</v>
      </c>
      <c r="F451">
        <v>548.25</v>
      </c>
      <c r="G451">
        <v>548.25</v>
      </c>
      <c r="H451">
        <v>0</v>
      </c>
    </row>
    <row r="452" spans="1:8" x14ac:dyDescent="0.3">
      <c r="A452" t="s">
        <v>8</v>
      </c>
      <c r="B452" s="1">
        <v>24600</v>
      </c>
      <c r="C452">
        <v>549.09002699999996</v>
      </c>
      <c r="D452">
        <v>549.09002699999996</v>
      </c>
      <c r="E452">
        <v>549.09002699999996</v>
      </c>
      <c r="F452">
        <v>549.09002699999996</v>
      </c>
      <c r="G452">
        <v>549.09002699999996</v>
      </c>
      <c r="H452">
        <v>0</v>
      </c>
    </row>
    <row r="453" spans="1:8" x14ac:dyDescent="0.3">
      <c r="A453" t="s">
        <v>8</v>
      </c>
      <c r="B453" s="1">
        <v>24798</v>
      </c>
      <c r="C453">
        <v>549.40997300000004</v>
      </c>
      <c r="D453">
        <v>549.40997300000004</v>
      </c>
      <c r="E453">
        <v>549.40997300000004</v>
      </c>
      <c r="F453">
        <v>549.40997300000004</v>
      </c>
      <c r="G453">
        <v>549.40997300000004</v>
      </c>
      <c r="H453">
        <v>0</v>
      </c>
    </row>
    <row r="454" spans="1:8" x14ac:dyDescent="0.3">
      <c r="A454" t="s">
        <v>8</v>
      </c>
      <c r="B454" s="1">
        <v>24707</v>
      </c>
      <c r="C454">
        <v>549.61999500000002</v>
      </c>
      <c r="D454">
        <v>549.61999500000002</v>
      </c>
      <c r="E454">
        <v>549.61999500000002</v>
      </c>
      <c r="F454">
        <v>549.61999500000002</v>
      </c>
      <c r="G454">
        <v>549.61999500000002</v>
      </c>
      <c r="H454">
        <v>0</v>
      </c>
    </row>
    <row r="455" spans="1:8" x14ac:dyDescent="0.3">
      <c r="A455" t="s">
        <v>8</v>
      </c>
      <c r="B455" s="1">
        <v>24671</v>
      </c>
      <c r="C455">
        <v>549.830017</v>
      </c>
      <c r="D455">
        <v>549.830017</v>
      </c>
      <c r="E455">
        <v>549.830017</v>
      </c>
      <c r="F455">
        <v>549.830017</v>
      </c>
      <c r="G455">
        <v>549.830017</v>
      </c>
      <c r="H455">
        <v>0</v>
      </c>
    </row>
    <row r="456" spans="1:8" x14ac:dyDescent="0.3">
      <c r="A456" t="s">
        <v>8</v>
      </c>
      <c r="B456" s="1">
        <v>24677</v>
      </c>
      <c r="C456">
        <v>549.830017</v>
      </c>
      <c r="D456">
        <v>549.830017</v>
      </c>
      <c r="E456">
        <v>549.830017</v>
      </c>
      <c r="F456">
        <v>549.830017</v>
      </c>
      <c r="G456">
        <v>549.830017</v>
      </c>
      <c r="H456">
        <v>0</v>
      </c>
    </row>
    <row r="457" spans="1:8" x14ac:dyDescent="0.3">
      <c r="A457" t="s">
        <v>8</v>
      </c>
      <c r="B457" s="1">
        <v>24678</v>
      </c>
      <c r="C457">
        <v>549.830017</v>
      </c>
      <c r="D457">
        <v>549.830017</v>
      </c>
      <c r="E457">
        <v>549.830017</v>
      </c>
      <c r="F457">
        <v>549.830017</v>
      </c>
      <c r="G457">
        <v>549.830017</v>
      </c>
      <c r="H457">
        <v>0</v>
      </c>
    </row>
    <row r="458" spans="1:8" x14ac:dyDescent="0.3">
      <c r="A458" t="s">
        <v>8</v>
      </c>
      <c r="B458" s="1">
        <v>24706</v>
      </c>
      <c r="C458">
        <v>550.26000999999997</v>
      </c>
      <c r="D458">
        <v>550.26000999999997</v>
      </c>
      <c r="E458">
        <v>550.26000999999997</v>
      </c>
      <c r="F458">
        <v>550.26000999999997</v>
      </c>
      <c r="G458">
        <v>550.26000999999997</v>
      </c>
      <c r="H458">
        <v>0</v>
      </c>
    </row>
    <row r="459" spans="1:8" x14ac:dyDescent="0.3">
      <c r="A459" t="s">
        <v>8</v>
      </c>
      <c r="B459" s="1">
        <v>24672</v>
      </c>
      <c r="C459">
        <v>550.46997099999999</v>
      </c>
      <c r="D459">
        <v>550.46997099999999</v>
      </c>
      <c r="E459">
        <v>550.46997099999999</v>
      </c>
      <c r="F459">
        <v>550.46997099999999</v>
      </c>
      <c r="G459">
        <v>550.46997099999999</v>
      </c>
      <c r="H459">
        <v>0</v>
      </c>
    </row>
    <row r="460" spans="1:8" x14ac:dyDescent="0.3">
      <c r="A460" t="s">
        <v>8</v>
      </c>
      <c r="B460" s="1">
        <v>24715</v>
      </c>
      <c r="C460">
        <v>550.57000700000003</v>
      </c>
      <c r="D460">
        <v>550.57000700000003</v>
      </c>
      <c r="E460">
        <v>550.57000700000003</v>
      </c>
      <c r="F460">
        <v>550.57000700000003</v>
      </c>
      <c r="G460">
        <v>550.57000700000003</v>
      </c>
      <c r="H460">
        <v>0</v>
      </c>
    </row>
    <row r="461" spans="1:8" x14ac:dyDescent="0.3">
      <c r="A461" t="s">
        <v>8</v>
      </c>
      <c r="B461" s="1">
        <v>24932</v>
      </c>
      <c r="C461">
        <v>550.57000700000003</v>
      </c>
      <c r="D461">
        <v>550.57000700000003</v>
      </c>
      <c r="E461">
        <v>550.57000700000003</v>
      </c>
      <c r="F461">
        <v>550.57000700000003</v>
      </c>
      <c r="G461">
        <v>550.57000700000003</v>
      </c>
      <c r="H461">
        <v>0</v>
      </c>
    </row>
    <row r="462" spans="1:8" x14ac:dyDescent="0.3">
      <c r="A462" t="s">
        <v>8</v>
      </c>
      <c r="B462" s="1">
        <v>24867</v>
      </c>
      <c r="C462">
        <v>550.67999299999997</v>
      </c>
      <c r="D462">
        <v>550.67999299999997</v>
      </c>
      <c r="E462">
        <v>550.67999299999997</v>
      </c>
      <c r="F462">
        <v>550.67999299999997</v>
      </c>
      <c r="G462">
        <v>550.67999299999997</v>
      </c>
      <c r="H462">
        <v>0</v>
      </c>
    </row>
    <row r="463" spans="1:8" x14ac:dyDescent="0.3">
      <c r="A463" t="s">
        <v>8</v>
      </c>
      <c r="B463" s="1">
        <v>24800</v>
      </c>
      <c r="C463">
        <v>550.89001499999995</v>
      </c>
      <c r="D463">
        <v>550.89001499999995</v>
      </c>
      <c r="E463">
        <v>550.89001499999995</v>
      </c>
      <c r="F463">
        <v>550.89001499999995</v>
      </c>
      <c r="G463">
        <v>550.89001499999995</v>
      </c>
      <c r="H463">
        <v>0</v>
      </c>
    </row>
    <row r="464" spans="1:8" x14ac:dyDescent="0.3">
      <c r="A464" t="s">
        <v>8</v>
      </c>
      <c r="B464" s="1">
        <v>24776</v>
      </c>
      <c r="C464">
        <v>551.21002199999998</v>
      </c>
      <c r="D464">
        <v>551.21002199999998</v>
      </c>
      <c r="E464">
        <v>551.21002199999998</v>
      </c>
      <c r="F464">
        <v>551.21002199999998</v>
      </c>
      <c r="G464">
        <v>551.21002199999998</v>
      </c>
      <c r="H464">
        <v>0</v>
      </c>
    </row>
    <row r="465" spans="1:8" x14ac:dyDescent="0.3">
      <c r="A465" t="s">
        <v>8</v>
      </c>
      <c r="B465" s="1">
        <v>24673</v>
      </c>
      <c r="C465">
        <v>551.30999799999995</v>
      </c>
      <c r="D465">
        <v>551.30999799999995</v>
      </c>
      <c r="E465">
        <v>551.30999799999995</v>
      </c>
      <c r="F465">
        <v>551.30999799999995</v>
      </c>
      <c r="G465">
        <v>551.30999799999995</v>
      </c>
      <c r="H465">
        <v>0</v>
      </c>
    </row>
    <row r="466" spans="1:8" x14ac:dyDescent="0.3">
      <c r="A466" t="s">
        <v>8</v>
      </c>
      <c r="B466" s="1">
        <v>24716</v>
      </c>
      <c r="C466">
        <v>551.419983</v>
      </c>
      <c r="D466">
        <v>551.419983</v>
      </c>
      <c r="E466">
        <v>551.419983</v>
      </c>
      <c r="F466">
        <v>551.419983</v>
      </c>
      <c r="G466">
        <v>551.419983</v>
      </c>
      <c r="H466">
        <v>0</v>
      </c>
    </row>
    <row r="467" spans="1:8" x14ac:dyDescent="0.3">
      <c r="A467" t="s">
        <v>8</v>
      </c>
      <c r="B467" s="1">
        <v>24674</v>
      </c>
      <c r="C467">
        <v>551.73999000000003</v>
      </c>
      <c r="D467">
        <v>551.73999000000003</v>
      </c>
      <c r="E467">
        <v>551.73999000000003</v>
      </c>
      <c r="F467">
        <v>551.73999000000003</v>
      </c>
      <c r="G467">
        <v>551.73999000000003</v>
      </c>
      <c r="H467">
        <v>0</v>
      </c>
    </row>
    <row r="468" spans="1:8" x14ac:dyDescent="0.3">
      <c r="A468" t="s">
        <v>8</v>
      </c>
      <c r="B468" s="1">
        <v>24679</v>
      </c>
      <c r="C468">
        <v>552.15997300000004</v>
      </c>
      <c r="D468">
        <v>552.15997300000004</v>
      </c>
      <c r="E468">
        <v>552.15997300000004</v>
      </c>
      <c r="F468">
        <v>552.15997300000004</v>
      </c>
      <c r="G468">
        <v>552.15997300000004</v>
      </c>
      <c r="H468">
        <v>0</v>
      </c>
    </row>
    <row r="469" spans="1:8" x14ac:dyDescent="0.3">
      <c r="A469" t="s">
        <v>8</v>
      </c>
      <c r="B469" s="1">
        <v>24803</v>
      </c>
      <c r="C469">
        <v>552.580017</v>
      </c>
      <c r="D469">
        <v>552.580017</v>
      </c>
      <c r="E469">
        <v>552.580017</v>
      </c>
      <c r="F469">
        <v>552.580017</v>
      </c>
      <c r="G469">
        <v>552.580017</v>
      </c>
      <c r="H469">
        <v>0</v>
      </c>
    </row>
    <row r="470" spans="1:8" x14ac:dyDescent="0.3">
      <c r="A470" t="s">
        <v>8</v>
      </c>
      <c r="B470" s="1">
        <v>24806</v>
      </c>
      <c r="C470">
        <v>552.580017</v>
      </c>
      <c r="D470">
        <v>552.580017</v>
      </c>
      <c r="E470">
        <v>552.580017</v>
      </c>
      <c r="F470">
        <v>552.580017</v>
      </c>
      <c r="G470">
        <v>552.580017</v>
      </c>
      <c r="H470">
        <v>0</v>
      </c>
    </row>
    <row r="471" spans="1:8" x14ac:dyDescent="0.3">
      <c r="A471" t="s">
        <v>8</v>
      </c>
      <c r="B471" s="1">
        <v>24861</v>
      </c>
      <c r="C471">
        <v>553.10998500000005</v>
      </c>
      <c r="D471">
        <v>553.10998500000005</v>
      </c>
      <c r="E471">
        <v>553.10998500000005</v>
      </c>
      <c r="F471">
        <v>553.10998500000005</v>
      </c>
      <c r="G471">
        <v>553.10998500000005</v>
      </c>
      <c r="H471">
        <v>0</v>
      </c>
    </row>
    <row r="472" spans="1:8" x14ac:dyDescent="0.3">
      <c r="A472" t="s">
        <v>8</v>
      </c>
      <c r="B472" s="1">
        <v>24705</v>
      </c>
      <c r="C472">
        <v>553.21997099999999</v>
      </c>
      <c r="D472">
        <v>553.21997099999999</v>
      </c>
      <c r="E472">
        <v>553.21997099999999</v>
      </c>
      <c r="F472">
        <v>553.21997099999999</v>
      </c>
      <c r="G472">
        <v>553.21997099999999</v>
      </c>
      <c r="H472">
        <v>0</v>
      </c>
    </row>
    <row r="473" spans="1:8" x14ac:dyDescent="0.3">
      <c r="A473" t="s">
        <v>8</v>
      </c>
      <c r="B473" s="1">
        <v>24862</v>
      </c>
      <c r="C473">
        <v>553.53002900000001</v>
      </c>
      <c r="D473">
        <v>553.53002900000001</v>
      </c>
      <c r="E473">
        <v>553.53002900000001</v>
      </c>
      <c r="F473">
        <v>553.53002900000001</v>
      </c>
      <c r="G473">
        <v>553.53002900000001</v>
      </c>
      <c r="H473">
        <v>0</v>
      </c>
    </row>
    <row r="474" spans="1:8" x14ac:dyDescent="0.3">
      <c r="A474" t="s">
        <v>8</v>
      </c>
      <c r="B474" s="1">
        <v>24866</v>
      </c>
      <c r="C474">
        <v>553.75</v>
      </c>
      <c r="D474">
        <v>553.75</v>
      </c>
      <c r="E474">
        <v>553.75</v>
      </c>
      <c r="F474">
        <v>553.75</v>
      </c>
      <c r="G474">
        <v>553.75</v>
      </c>
      <c r="H474">
        <v>0</v>
      </c>
    </row>
    <row r="475" spans="1:8" x14ac:dyDescent="0.3">
      <c r="A475" t="s">
        <v>8</v>
      </c>
      <c r="B475" s="1">
        <v>24680</v>
      </c>
      <c r="C475">
        <v>554.05999799999995</v>
      </c>
      <c r="D475">
        <v>554.05999799999995</v>
      </c>
      <c r="E475">
        <v>554.05999799999995</v>
      </c>
      <c r="F475">
        <v>554.05999799999995</v>
      </c>
      <c r="G475">
        <v>554.05999799999995</v>
      </c>
      <c r="H475">
        <v>0</v>
      </c>
    </row>
    <row r="476" spans="1:8" x14ac:dyDescent="0.3">
      <c r="A476" t="s">
        <v>8</v>
      </c>
      <c r="B476" s="1">
        <v>24769</v>
      </c>
      <c r="C476">
        <v>554.169983</v>
      </c>
      <c r="D476">
        <v>554.169983</v>
      </c>
      <c r="E476">
        <v>554.169983</v>
      </c>
      <c r="F476">
        <v>554.169983</v>
      </c>
      <c r="G476">
        <v>554.169983</v>
      </c>
      <c r="H476">
        <v>0</v>
      </c>
    </row>
    <row r="477" spans="1:8" x14ac:dyDescent="0.3">
      <c r="A477" t="s">
        <v>8</v>
      </c>
      <c r="B477" s="1">
        <v>24720</v>
      </c>
      <c r="C477">
        <v>554.27002000000005</v>
      </c>
      <c r="D477">
        <v>554.27002000000005</v>
      </c>
      <c r="E477">
        <v>554.27002000000005</v>
      </c>
      <c r="F477">
        <v>554.27002000000005</v>
      </c>
      <c r="G477">
        <v>554.27002000000005</v>
      </c>
      <c r="H477">
        <v>0</v>
      </c>
    </row>
    <row r="478" spans="1:8" x14ac:dyDescent="0.3">
      <c r="A478" t="s">
        <v>8</v>
      </c>
      <c r="B478" s="1">
        <v>24700</v>
      </c>
      <c r="C478">
        <v>554.48999000000003</v>
      </c>
      <c r="D478">
        <v>554.48999000000003</v>
      </c>
      <c r="E478">
        <v>554.48999000000003</v>
      </c>
      <c r="F478">
        <v>554.48999000000003</v>
      </c>
      <c r="G478">
        <v>554.48999000000003</v>
      </c>
      <c r="H478">
        <v>0</v>
      </c>
    </row>
    <row r="479" spans="1:8" x14ac:dyDescent="0.3">
      <c r="A479" t="s">
        <v>8</v>
      </c>
      <c r="B479" s="1">
        <v>24863</v>
      </c>
      <c r="C479">
        <v>554.59002699999996</v>
      </c>
      <c r="D479">
        <v>554.59002699999996</v>
      </c>
      <c r="E479">
        <v>554.59002699999996</v>
      </c>
      <c r="F479">
        <v>554.59002699999996</v>
      </c>
      <c r="G479">
        <v>554.59002699999996</v>
      </c>
      <c r="H479">
        <v>0</v>
      </c>
    </row>
    <row r="480" spans="1:8" x14ac:dyDescent="0.3">
      <c r="A480" t="s">
        <v>8</v>
      </c>
      <c r="B480" s="1">
        <v>24804</v>
      </c>
      <c r="C480">
        <v>554.79998799999998</v>
      </c>
      <c r="D480">
        <v>554.79998799999998</v>
      </c>
      <c r="E480">
        <v>554.79998799999998</v>
      </c>
      <c r="F480">
        <v>554.79998799999998</v>
      </c>
      <c r="G480">
        <v>554.79998799999998</v>
      </c>
      <c r="H480">
        <v>0</v>
      </c>
    </row>
    <row r="481" spans="1:8" x14ac:dyDescent="0.3">
      <c r="A481" t="s">
        <v>8</v>
      </c>
      <c r="B481" s="1">
        <v>24770</v>
      </c>
      <c r="C481">
        <v>554.90997300000004</v>
      </c>
      <c r="D481">
        <v>554.90997300000004</v>
      </c>
      <c r="E481">
        <v>554.90997300000004</v>
      </c>
      <c r="F481">
        <v>554.90997300000004</v>
      </c>
      <c r="G481">
        <v>554.90997300000004</v>
      </c>
      <c r="H481">
        <v>0</v>
      </c>
    </row>
    <row r="482" spans="1:8" x14ac:dyDescent="0.3">
      <c r="A482" t="s">
        <v>8</v>
      </c>
      <c r="B482" s="1">
        <v>24722</v>
      </c>
      <c r="C482">
        <v>555.02002000000005</v>
      </c>
      <c r="D482">
        <v>555.02002000000005</v>
      </c>
      <c r="E482">
        <v>555.02002000000005</v>
      </c>
      <c r="F482">
        <v>555.02002000000005</v>
      </c>
      <c r="G482">
        <v>555.02002000000005</v>
      </c>
      <c r="H482">
        <v>0</v>
      </c>
    </row>
    <row r="483" spans="1:8" x14ac:dyDescent="0.3">
      <c r="A483" t="s">
        <v>8</v>
      </c>
      <c r="B483" s="1">
        <v>24723</v>
      </c>
      <c r="C483">
        <v>555.02002000000005</v>
      </c>
      <c r="D483">
        <v>555.02002000000005</v>
      </c>
      <c r="E483">
        <v>555.02002000000005</v>
      </c>
      <c r="F483">
        <v>555.02002000000005</v>
      </c>
      <c r="G483">
        <v>555.02002000000005</v>
      </c>
      <c r="H483">
        <v>0</v>
      </c>
    </row>
    <row r="484" spans="1:8" x14ac:dyDescent="0.3">
      <c r="A484" t="s">
        <v>8</v>
      </c>
      <c r="B484" s="1">
        <v>24681</v>
      </c>
      <c r="C484">
        <v>555.11999500000002</v>
      </c>
      <c r="D484">
        <v>555.11999500000002</v>
      </c>
      <c r="E484">
        <v>555.11999500000002</v>
      </c>
      <c r="F484">
        <v>555.11999500000002</v>
      </c>
      <c r="G484">
        <v>555.11999500000002</v>
      </c>
      <c r="H484">
        <v>0</v>
      </c>
    </row>
    <row r="485" spans="1:8" x14ac:dyDescent="0.3">
      <c r="A485" t="s">
        <v>8</v>
      </c>
      <c r="B485" s="1">
        <v>24698</v>
      </c>
      <c r="C485">
        <v>555.11999500000002</v>
      </c>
      <c r="D485">
        <v>555.11999500000002</v>
      </c>
      <c r="E485">
        <v>555.11999500000002</v>
      </c>
      <c r="F485">
        <v>555.11999500000002</v>
      </c>
      <c r="G485">
        <v>555.11999500000002</v>
      </c>
      <c r="H485">
        <v>0</v>
      </c>
    </row>
    <row r="486" spans="1:8" x14ac:dyDescent="0.3">
      <c r="A486" t="s">
        <v>8</v>
      </c>
      <c r="B486" s="1">
        <v>24805</v>
      </c>
      <c r="C486">
        <v>555.11999500000002</v>
      </c>
      <c r="D486">
        <v>555.11999500000002</v>
      </c>
      <c r="E486">
        <v>555.11999500000002</v>
      </c>
      <c r="F486">
        <v>555.11999500000002</v>
      </c>
      <c r="G486">
        <v>555.11999500000002</v>
      </c>
      <c r="H486">
        <v>0</v>
      </c>
    </row>
    <row r="487" spans="1:8" x14ac:dyDescent="0.3">
      <c r="A487" t="s">
        <v>8</v>
      </c>
      <c r="B487" s="1">
        <v>24701</v>
      </c>
      <c r="C487">
        <v>555.22997999999995</v>
      </c>
      <c r="D487">
        <v>555.22997999999995</v>
      </c>
      <c r="E487">
        <v>555.22997999999995</v>
      </c>
      <c r="F487">
        <v>555.22997999999995</v>
      </c>
      <c r="G487">
        <v>555.22997999999995</v>
      </c>
      <c r="H487">
        <v>0</v>
      </c>
    </row>
    <row r="488" spans="1:8" x14ac:dyDescent="0.3">
      <c r="A488" t="s">
        <v>8</v>
      </c>
      <c r="B488" s="1">
        <v>24721</v>
      </c>
      <c r="C488">
        <v>555.22997999999995</v>
      </c>
      <c r="D488">
        <v>555.22997999999995</v>
      </c>
      <c r="E488">
        <v>555.22997999999995</v>
      </c>
      <c r="F488">
        <v>555.22997999999995</v>
      </c>
      <c r="G488">
        <v>555.22997999999995</v>
      </c>
      <c r="H488">
        <v>0</v>
      </c>
    </row>
    <row r="489" spans="1:8" x14ac:dyDescent="0.3">
      <c r="A489" t="s">
        <v>8</v>
      </c>
      <c r="B489" s="1">
        <v>24807</v>
      </c>
      <c r="C489">
        <v>555.330017</v>
      </c>
      <c r="D489">
        <v>555.330017</v>
      </c>
      <c r="E489">
        <v>555.330017</v>
      </c>
      <c r="F489">
        <v>555.330017</v>
      </c>
      <c r="G489">
        <v>555.330017</v>
      </c>
      <c r="H489">
        <v>0</v>
      </c>
    </row>
    <row r="490" spans="1:8" x14ac:dyDescent="0.3">
      <c r="A490" t="s">
        <v>8</v>
      </c>
      <c r="B490" s="1">
        <v>24860</v>
      </c>
      <c r="C490">
        <v>555.44000200000005</v>
      </c>
      <c r="D490">
        <v>555.44000200000005</v>
      </c>
      <c r="E490">
        <v>555.44000200000005</v>
      </c>
      <c r="F490">
        <v>555.44000200000005</v>
      </c>
      <c r="G490">
        <v>555.44000200000005</v>
      </c>
      <c r="H490">
        <v>0</v>
      </c>
    </row>
    <row r="491" spans="1:8" x14ac:dyDescent="0.3">
      <c r="A491" t="s">
        <v>8</v>
      </c>
      <c r="B491" s="1">
        <v>24699</v>
      </c>
      <c r="C491">
        <v>555.76000999999997</v>
      </c>
      <c r="D491">
        <v>555.76000999999997</v>
      </c>
      <c r="E491">
        <v>555.76000999999997</v>
      </c>
      <c r="F491">
        <v>555.76000999999997</v>
      </c>
      <c r="G491">
        <v>555.76000999999997</v>
      </c>
      <c r="H491">
        <v>0</v>
      </c>
    </row>
    <row r="492" spans="1:8" x14ac:dyDescent="0.3">
      <c r="A492" t="s">
        <v>8</v>
      </c>
      <c r="B492" s="1">
        <v>24726</v>
      </c>
      <c r="C492">
        <v>555.96997099999999</v>
      </c>
      <c r="D492">
        <v>555.96997099999999</v>
      </c>
      <c r="E492">
        <v>555.96997099999999</v>
      </c>
      <c r="F492">
        <v>555.96997099999999</v>
      </c>
      <c r="G492">
        <v>555.96997099999999</v>
      </c>
      <c r="H492">
        <v>0</v>
      </c>
    </row>
    <row r="493" spans="1:8" x14ac:dyDescent="0.3">
      <c r="A493" t="s">
        <v>8</v>
      </c>
      <c r="B493" s="1">
        <v>24702</v>
      </c>
      <c r="C493">
        <v>556.07000700000003</v>
      </c>
      <c r="D493">
        <v>556.07000700000003</v>
      </c>
      <c r="E493">
        <v>556.07000700000003</v>
      </c>
      <c r="F493">
        <v>556.07000700000003</v>
      </c>
      <c r="G493">
        <v>556.07000700000003</v>
      </c>
      <c r="H493">
        <v>0</v>
      </c>
    </row>
    <row r="494" spans="1:8" x14ac:dyDescent="0.3">
      <c r="A494" t="s">
        <v>8</v>
      </c>
      <c r="B494" s="1">
        <v>24775</v>
      </c>
      <c r="C494">
        <v>556.5</v>
      </c>
      <c r="D494">
        <v>556.5</v>
      </c>
      <c r="E494">
        <v>556.5</v>
      </c>
      <c r="F494">
        <v>556.5</v>
      </c>
      <c r="G494">
        <v>556.5</v>
      </c>
      <c r="H494">
        <v>0</v>
      </c>
    </row>
    <row r="495" spans="1:8" x14ac:dyDescent="0.3">
      <c r="A495" t="s">
        <v>8</v>
      </c>
      <c r="B495" s="1">
        <v>24684</v>
      </c>
      <c r="C495">
        <v>556.71002199999998</v>
      </c>
      <c r="D495">
        <v>556.71002199999998</v>
      </c>
      <c r="E495">
        <v>556.71002199999998</v>
      </c>
      <c r="F495">
        <v>556.71002199999998</v>
      </c>
      <c r="G495">
        <v>556.71002199999998</v>
      </c>
      <c r="H495">
        <v>0</v>
      </c>
    </row>
    <row r="496" spans="1:8" x14ac:dyDescent="0.3">
      <c r="A496" t="s">
        <v>8</v>
      </c>
      <c r="B496" s="1">
        <v>24768</v>
      </c>
      <c r="C496">
        <v>557.23999000000003</v>
      </c>
      <c r="D496">
        <v>557.23999000000003</v>
      </c>
      <c r="E496">
        <v>557.23999000000003</v>
      </c>
      <c r="F496">
        <v>557.23999000000003</v>
      </c>
      <c r="G496">
        <v>557.23999000000003</v>
      </c>
      <c r="H496">
        <v>0</v>
      </c>
    </row>
    <row r="497" spans="1:8" x14ac:dyDescent="0.3">
      <c r="A497" t="s">
        <v>8</v>
      </c>
      <c r="B497" s="1">
        <v>24771</v>
      </c>
      <c r="C497">
        <v>557.34002699999996</v>
      </c>
      <c r="D497">
        <v>557.34002699999996</v>
      </c>
      <c r="E497">
        <v>557.34002699999996</v>
      </c>
      <c r="F497">
        <v>557.34002699999996</v>
      </c>
      <c r="G497">
        <v>557.34002699999996</v>
      </c>
      <c r="H497">
        <v>0</v>
      </c>
    </row>
    <row r="498" spans="1:8" x14ac:dyDescent="0.3">
      <c r="A498" t="s">
        <v>8</v>
      </c>
      <c r="B498" s="1">
        <v>24825</v>
      </c>
      <c r="C498">
        <v>557.34002699999996</v>
      </c>
      <c r="D498">
        <v>557.34002699999996</v>
      </c>
      <c r="E498">
        <v>557.34002699999996</v>
      </c>
      <c r="F498">
        <v>557.34002699999996</v>
      </c>
      <c r="G498">
        <v>557.34002699999996</v>
      </c>
      <c r="H498">
        <v>0</v>
      </c>
    </row>
    <row r="499" spans="1:8" x14ac:dyDescent="0.3">
      <c r="A499" t="s">
        <v>8</v>
      </c>
      <c r="B499" s="1">
        <v>24936</v>
      </c>
      <c r="C499">
        <v>557.34002699999996</v>
      </c>
      <c r="D499">
        <v>557.34002699999996</v>
      </c>
      <c r="E499">
        <v>557.34002699999996</v>
      </c>
      <c r="F499">
        <v>557.34002699999996</v>
      </c>
      <c r="G499">
        <v>557.34002699999996</v>
      </c>
      <c r="H499">
        <v>0</v>
      </c>
    </row>
    <row r="500" spans="1:8" x14ac:dyDescent="0.3">
      <c r="A500" t="s">
        <v>8</v>
      </c>
      <c r="B500" s="1">
        <v>24772</v>
      </c>
      <c r="C500">
        <v>557.45001200000002</v>
      </c>
      <c r="D500">
        <v>557.45001200000002</v>
      </c>
      <c r="E500">
        <v>557.45001200000002</v>
      </c>
      <c r="F500">
        <v>557.45001200000002</v>
      </c>
      <c r="G500">
        <v>557.45001200000002</v>
      </c>
      <c r="H500">
        <v>0</v>
      </c>
    </row>
    <row r="501" spans="1:8" x14ac:dyDescent="0.3">
      <c r="A501" t="s">
        <v>8</v>
      </c>
      <c r="B501" s="1">
        <v>24824</v>
      </c>
      <c r="C501">
        <v>557.76000999999997</v>
      </c>
      <c r="D501">
        <v>557.76000999999997</v>
      </c>
      <c r="E501">
        <v>557.76000999999997</v>
      </c>
      <c r="F501">
        <v>557.76000999999997</v>
      </c>
      <c r="G501">
        <v>557.76000999999997</v>
      </c>
      <c r="H501">
        <v>0</v>
      </c>
    </row>
    <row r="502" spans="1:8" x14ac:dyDescent="0.3">
      <c r="A502" t="s">
        <v>8</v>
      </c>
      <c r="B502" s="1">
        <v>24859</v>
      </c>
      <c r="C502">
        <v>558.080017</v>
      </c>
      <c r="D502">
        <v>558.080017</v>
      </c>
      <c r="E502">
        <v>558.080017</v>
      </c>
      <c r="F502">
        <v>558.080017</v>
      </c>
      <c r="G502">
        <v>558.080017</v>
      </c>
      <c r="H502">
        <v>0</v>
      </c>
    </row>
    <row r="503" spans="1:8" x14ac:dyDescent="0.3">
      <c r="A503" t="s">
        <v>8</v>
      </c>
      <c r="B503" s="1">
        <v>24762</v>
      </c>
      <c r="C503">
        <v>558.28997800000002</v>
      </c>
      <c r="D503">
        <v>558.28997800000002</v>
      </c>
      <c r="E503">
        <v>558.28997800000002</v>
      </c>
      <c r="F503">
        <v>558.28997800000002</v>
      </c>
      <c r="G503">
        <v>558.28997800000002</v>
      </c>
      <c r="H503">
        <v>0</v>
      </c>
    </row>
    <row r="504" spans="1:8" x14ac:dyDescent="0.3">
      <c r="A504" t="s">
        <v>8</v>
      </c>
      <c r="B504" s="1">
        <v>24695</v>
      </c>
      <c r="C504">
        <v>558.40002400000003</v>
      </c>
      <c r="D504">
        <v>558.40002400000003</v>
      </c>
      <c r="E504">
        <v>558.40002400000003</v>
      </c>
      <c r="F504">
        <v>558.40002400000003</v>
      </c>
      <c r="G504">
        <v>558.40002400000003</v>
      </c>
      <c r="H504">
        <v>0</v>
      </c>
    </row>
    <row r="505" spans="1:8" x14ac:dyDescent="0.3">
      <c r="A505" t="s">
        <v>8</v>
      </c>
      <c r="B505" s="1">
        <v>24727</v>
      </c>
      <c r="C505">
        <v>558.71997099999999</v>
      </c>
      <c r="D505">
        <v>558.71997099999999</v>
      </c>
      <c r="E505">
        <v>558.71997099999999</v>
      </c>
      <c r="F505">
        <v>558.71997099999999</v>
      </c>
      <c r="G505">
        <v>558.71997099999999</v>
      </c>
      <c r="H505">
        <v>0</v>
      </c>
    </row>
    <row r="506" spans="1:8" x14ac:dyDescent="0.3">
      <c r="A506" t="s">
        <v>8</v>
      </c>
      <c r="B506" s="1">
        <v>24810</v>
      </c>
      <c r="C506">
        <v>558.92999299999997</v>
      </c>
      <c r="D506">
        <v>558.92999299999997</v>
      </c>
      <c r="E506">
        <v>558.92999299999997</v>
      </c>
      <c r="F506">
        <v>558.92999299999997</v>
      </c>
      <c r="G506">
        <v>558.92999299999997</v>
      </c>
      <c r="H506">
        <v>0</v>
      </c>
    </row>
    <row r="507" spans="1:8" x14ac:dyDescent="0.3">
      <c r="A507" t="s">
        <v>8</v>
      </c>
      <c r="B507" s="1">
        <v>24818</v>
      </c>
      <c r="C507">
        <v>559.23999000000003</v>
      </c>
      <c r="D507">
        <v>559.23999000000003</v>
      </c>
      <c r="E507">
        <v>559.23999000000003</v>
      </c>
      <c r="F507">
        <v>559.23999000000003</v>
      </c>
      <c r="G507">
        <v>559.23999000000003</v>
      </c>
      <c r="H507">
        <v>0</v>
      </c>
    </row>
    <row r="508" spans="1:8" x14ac:dyDescent="0.3">
      <c r="A508" t="s">
        <v>8</v>
      </c>
      <c r="B508" s="1">
        <v>24821</v>
      </c>
      <c r="C508">
        <v>559.23999000000003</v>
      </c>
      <c r="D508">
        <v>559.23999000000003</v>
      </c>
      <c r="E508">
        <v>559.23999000000003</v>
      </c>
      <c r="F508">
        <v>559.23999000000003</v>
      </c>
      <c r="G508">
        <v>559.23999000000003</v>
      </c>
      <c r="H508">
        <v>0</v>
      </c>
    </row>
    <row r="509" spans="1:8" x14ac:dyDescent="0.3">
      <c r="A509" t="s">
        <v>8</v>
      </c>
      <c r="B509" s="1">
        <v>24761</v>
      </c>
      <c r="C509">
        <v>559.34997599999997</v>
      </c>
      <c r="D509">
        <v>559.34997599999997</v>
      </c>
      <c r="E509">
        <v>559.34997599999997</v>
      </c>
      <c r="F509">
        <v>559.34997599999997</v>
      </c>
      <c r="G509">
        <v>559.34997599999997</v>
      </c>
      <c r="H509">
        <v>0</v>
      </c>
    </row>
    <row r="510" spans="1:8" x14ac:dyDescent="0.3">
      <c r="A510" t="s">
        <v>8</v>
      </c>
      <c r="B510" s="1">
        <v>24811</v>
      </c>
      <c r="C510">
        <v>559.46002199999998</v>
      </c>
      <c r="D510">
        <v>559.46002199999998</v>
      </c>
      <c r="E510">
        <v>559.46002199999998</v>
      </c>
      <c r="F510">
        <v>559.46002199999998</v>
      </c>
      <c r="G510">
        <v>559.46002199999998</v>
      </c>
      <c r="H510">
        <v>0</v>
      </c>
    </row>
    <row r="511" spans="1:8" x14ac:dyDescent="0.3">
      <c r="A511" t="s">
        <v>8</v>
      </c>
      <c r="B511" s="1">
        <v>24817</v>
      </c>
      <c r="C511">
        <v>559.55999799999995</v>
      </c>
      <c r="D511">
        <v>559.55999799999995</v>
      </c>
      <c r="E511">
        <v>559.55999799999995</v>
      </c>
      <c r="F511">
        <v>559.55999799999995</v>
      </c>
      <c r="G511">
        <v>559.55999799999995</v>
      </c>
      <c r="H511">
        <v>0</v>
      </c>
    </row>
    <row r="512" spans="1:8" x14ac:dyDescent="0.3">
      <c r="A512" t="s">
        <v>8</v>
      </c>
      <c r="B512" s="1">
        <v>24763</v>
      </c>
      <c r="C512">
        <v>559.669983</v>
      </c>
      <c r="D512">
        <v>559.669983</v>
      </c>
      <c r="E512">
        <v>559.669983</v>
      </c>
      <c r="F512">
        <v>559.669983</v>
      </c>
      <c r="G512">
        <v>559.669983</v>
      </c>
      <c r="H512">
        <v>0</v>
      </c>
    </row>
    <row r="513" spans="1:8" x14ac:dyDescent="0.3">
      <c r="A513" t="s">
        <v>8</v>
      </c>
      <c r="B513" s="1">
        <v>24765</v>
      </c>
      <c r="C513">
        <v>559.669983</v>
      </c>
      <c r="D513">
        <v>559.669983</v>
      </c>
      <c r="E513">
        <v>559.669983</v>
      </c>
      <c r="F513">
        <v>559.669983</v>
      </c>
      <c r="G513">
        <v>559.669983</v>
      </c>
      <c r="H513">
        <v>0</v>
      </c>
    </row>
    <row r="514" spans="1:8" x14ac:dyDescent="0.3">
      <c r="A514" t="s">
        <v>8</v>
      </c>
      <c r="B514" s="1">
        <v>24685</v>
      </c>
      <c r="C514">
        <v>560.09002699999996</v>
      </c>
      <c r="D514">
        <v>560.09002699999996</v>
      </c>
      <c r="E514">
        <v>560.09002699999996</v>
      </c>
      <c r="F514">
        <v>560.09002699999996</v>
      </c>
      <c r="G514">
        <v>560.09002699999996</v>
      </c>
      <c r="H514">
        <v>0</v>
      </c>
    </row>
    <row r="515" spans="1:8" x14ac:dyDescent="0.3">
      <c r="A515" t="s">
        <v>8</v>
      </c>
      <c r="B515" s="1">
        <v>24764</v>
      </c>
      <c r="C515">
        <v>560.29998799999998</v>
      </c>
      <c r="D515">
        <v>560.29998799999998</v>
      </c>
      <c r="E515">
        <v>560.29998799999998</v>
      </c>
      <c r="F515">
        <v>560.29998799999998</v>
      </c>
      <c r="G515">
        <v>560.29998799999998</v>
      </c>
      <c r="H515">
        <v>0</v>
      </c>
    </row>
    <row r="516" spans="1:8" x14ac:dyDescent="0.3">
      <c r="A516" t="s">
        <v>8</v>
      </c>
      <c r="B516" s="1">
        <v>24826</v>
      </c>
      <c r="C516">
        <v>560.40997300000004</v>
      </c>
      <c r="D516">
        <v>560.40997300000004</v>
      </c>
      <c r="E516">
        <v>560.40997300000004</v>
      </c>
      <c r="F516">
        <v>560.40997300000004</v>
      </c>
      <c r="G516">
        <v>560.40997300000004</v>
      </c>
      <c r="H516">
        <v>0</v>
      </c>
    </row>
    <row r="517" spans="1:8" x14ac:dyDescent="0.3">
      <c r="A517" t="s">
        <v>8</v>
      </c>
      <c r="B517" s="1">
        <v>24814</v>
      </c>
      <c r="C517">
        <v>560.61999500000002</v>
      </c>
      <c r="D517">
        <v>560.61999500000002</v>
      </c>
      <c r="E517">
        <v>560.61999500000002</v>
      </c>
      <c r="F517">
        <v>560.61999500000002</v>
      </c>
      <c r="G517">
        <v>560.61999500000002</v>
      </c>
      <c r="H517">
        <v>0</v>
      </c>
    </row>
    <row r="518" spans="1:8" x14ac:dyDescent="0.3">
      <c r="A518" t="s">
        <v>8</v>
      </c>
      <c r="B518" s="1">
        <v>24694</v>
      </c>
      <c r="C518">
        <v>560.94000200000005</v>
      </c>
      <c r="D518">
        <v>560.94000200000005</v>
      </c>
      <c r="E518">
        <v>560.94000200000005</v>
      </c>
      <c r="F518">
        <v>560.94000200000005</v>
      </c>
      <c r="G518">
        <v>560.94000200000005</v>
      </c>
      <c r="H518">
        <v>0</v>
      </c>
    </row>
    <row r="519" spans="1:8" x14ac:dyDescent="0.3">
      <c r="A519" t="s">
        <v>8</v>
      </c>
      <c r="B519" s="1">
        <v>24828</v>
      </c>
      <c r="C519">
        <v>561.03997800000002</v>
      </c>
      <c r="D519">
        <v>561.03997800000002</v>
      </c>
      <c r="E519">
        <v>561.03997800000002</v>
      </c>
      <c r="F519">
        <v>561.03997800000002</v>
      </c>
      <c r="G519">
        <v>561.03997800000002</v>
      </c>
      <c r="H519">
        <v>0</v>
      </c>
    </row>
    <row r="520" spans="1:8" x14ac:dyDescent="0.3">
      <c r="A520" t="s">
        <v>8</v>
      </c>
      <c r="B520" s="1">
        <v>24813</v>
      </c>
      <c r="C520">
        <v>561.15002400000003</v>
      </c>
      <c r="D520">
        <v>561.15002400000003</v>
      </c>
      <c r="E520">
        <v>561.15002400000003</v>
      </c>
      <c r="F520">
        <v>561.15002400000003</v>
      </c>
      <c r="G520">
        <v>561.15002400000003</v>
      </c>
      <c r="H520">
        <v>0</v>
      </c>
    </row>
    <row r="521" spans="1:8" x14ac:dyDescent="0.3">
      <c r="A521" t="s">
        <v>8</v>
      </c>
      <c r="B521" s="1">
        <v>24691</v>
      </c>
      <c r="C521">
        <v>561.25</v>
      </c>
      <c r="D521">
        <v>561.25</v>
      </c>
      <c r="E521">
        <v>561.25</v>
      </c>
      <c r="F521">
        <v>561.25</v>
      </c>
      <c r="G521">
        <v>561.25</v>
      </c>
      <c r="H521">
        <v>0</v>
      </c>
    </row>
    <row r="522" spans="1:8" x14ac:dyDescent="0.3">
      <c r="A522" t="s">
        <v>8</v>
      </c>
      <c r="B522" s="1">
        <v>24687</v>
      </c>
      <c r="C522">
        <v>561.35998500000005</v>
      </c>
      <c r="D522">
        <v>561.35998500000005</v>
      </c>
      <c r="E522">
        <v>561.35998500000005</v>
      </c>
      <c r="F522">
        <v>561.35998500000005</v>
      </c>
      <c r="G522">
        <v>561.35998500000005</v>
      </c>
      <c r="H522">
        <v>0</v>
      </c>
    </row>
    <row r="523" spans="1:8" x14ac:dyDescent="0.3">
      <c r="A523" t="s">
        <v>8</v>
      </c>
      <c r="B523" s="1">
        <v>24819</v>
      </c>
      <c r="C523">
        <v>561.35998500000005</v>
      </c>
      <c r="D523">
        <v>561.35998500000005</v>
      </c>
      <c r="E523">
        <v>561.35998500000005</v>
      </c>
      <c r="F523">
        <v>561.35998500000005</v>
      </c>
      <c r="G523">
        <v>561.35998500000005</v>
      </c>
      <c r="H523">
        <v>0</v>
      </c>
    </row>
    <row r="524" spans="1:8" x14ac:dyDescent="0.3">
      <c r="A524" t="s">
        <v>8</v>
      </c>
      <c r="B524" s="1">
        <v>24812</v>
      </c>
      <c r="C524">
        <v>561.57000700000003</v>
      </c>
      <c r="D524">
        <v>561.57000700000003</v>
      </c>
      <c r="E524">
        <v>561.57000700000003</v>
      </c>
      <c r="F524">
        <v>561.57000700000003</v>
      </c>
      <c r="G524">
        <v>561.57000700000003</v>
      </c>
      <c r="H524">
        <v>0</v>
      </c>
    </row>
    <row r="525" spans="1:8" x14ac:dyDescent="0.3">
      <c r="A525" t="s">
        <v>8</v>
      </c>
      <c r="B525" s="1">
        <v>24938</v>
      </c>
      <c r="C525">
        <v>561.57000700000003</v>
      </c>
      <c r="D525">
        <v>561.57000700000003</v>
      </c>
      <c r="E525">
        <v>561.57000700000003</v>
      </c>
      <c r="F525">
        <v>561.57000700000003</v>
      </c>
      <c r="G525">
        <v>561.57000700000003</v>
      </c>
      <c r="H525">
        <v>0</v>
      </c>
    </row>
    <row r="526" spans="1:8" x14ac:dyDescent="0.3">
      <c r="A526" t="s">
        <v>8</v>
      </c>
      <c r="B526" s="1">
        <v>24950</v>
      </c>
      <c r="C526">
        <v>561.67999299999997</v>
      </c>
      <c r="D526">
        <v>561.67999299999997</v>
      </c>
      <c r="E526">
        <v>561.67999299999997</v>
      </c>
      <c r="F526">
        <v>561.67999299999997</v>
      </c>
      <c r="G526">
        <v>561.67999299999997</v>
      </c>
      <c r="H526">
        <v>0</v>
      </c>
    </row>
    <row r="527" spans="1:8" x14ac:dyDescent="0.3">
      <c r="A527" t="s">
        <v>8</v>
      </c>
      <c r="B527" s="1">
        <v>24692</v>
      </c>
      <c r="C527">
        <v>561.78002900000001</v>
      </c>
      <c r="D527">
        <v>561.78002900000001</v>
      </c>
      <c r="E527">
        <v>561.78002900000001</v>
      </c>
      <c r="F527">
        <v>561.78002900000001</v>
      </c>
      <c r="G527">
        <v>561.78002900000001</v>
      </c>
      <c r="H527">
        <v>0</v>
      </c>
    </row>
    <row r="528" spans="1:8" x14ac:dyDescent="0.3">
      <c r="A528" t="s">
        <v>8</v>
      </c>
      <c r="B528" s="1">
        <v>24827</v>
      </c>
      <c r="C528">
        <v>561.89001499999995</v>
      </c>
      <c r="D528">
        <v>561.89001499999995</v>
      </c>
      <c r="E528">
        <v>561.89001499999995</v>
      </c>
      <c r="F528">
        <v>561.89001499999995</v>
      </c>
      <c r="G528">
        <v>561.89001499999995</v>
      </c>
      <c r="H528">
        <v>0</v>
      </c>
    </row>
    <row r="529" spans="1:8" x14ac:dyDescent="0.3">
      <c r="A529" t="s">
        <v>8</v>
      </c>
      <c r="B529" s="1">
        <v>24832</v>
      </c>
      <c r="C529">
        <v>561.89001499999995</v>
      </c>
      <c r="D529">
        <v>561.89001499999995</v>
      </c>
      <c r="E529">
        <v>561.89001499999995</v>
      </c>
      <c r="F529">
        <v>561.89001499999995</v>
      </c>
      <c r="G529">
        <v>561.89001499999995</v>
      </c>
      <c r="H529">
        <v>0</v>
      </c>
    </row>
    <row r="530" spans="1:8" x14ac:dyDescent="0.3">
      <c r="A530" t="s">
        <v>8</v>
      </c>
      <c r="B530" s="1">
        <v>24686</v>
      </c>
      <c r="C530">
        <v>562.09997599999997</v>
      </c>
      <c r="D530">
        <v>562.09997599999997</v>
      </c>
      <c r="E530">
        <v>562.09997599999997</v>
      </c>
      <c r="F530">
        <v>562.09997599999997</v>
      </c>
      <c r="G530">
        <v>562.09997599999997</v>
      </c>
      <c r="H530">
        <v>0</v>
      </c>
    </row>
    <row r="531" spans="1:8" x14ac:dyDescent="0.3">
      <c r="A531" t="s">
        <v>8</v>
      </c>
      <c r="B531" s="1">
        <v>24820</v>
      </c>
      <c r="C531">
        <v>562.30999799999995</v>
      </c>
      <c r="D531">
        <v>562.30999799999995</v>
      </c>
      <c r="E531">
        <v>562.30999799999995</v>
      </c>
      <c r="F531">
        <v>562.30999799999995</v>
      </c>
      <c r="G531">
        <v>562.30999799999995</v>
      </c>
      <c r="H531">
        <v>0</v>
      </c>
    </row>
    <row r="532" spans="1:8" x14ac:dyDescent="0.3">
      <c r="A532" t="s">
        <v>8</v>
      </c>
      <c r="B532" s="1">
        <v>24693</v>
      </c>
      <c r="C532">
        <v>562.419983</v>
      </c>
      <c r="D532">
        <v>562.419983</v>
      </c>
      <c r="E532">
        <v>562.419983</v>
      </c>
      <c r="F532">
        <v>562.419983</v>
      </c>
      <c r="G532">
        <v>562.419983</v>
      </c>
      <c r="H532">
        <v>0</v>
      </c>
    </row>
    <row r="533" spans="1:8" x14ac:dyDescent="0.3">
      <c r="A533" t="s">
        <v>8</v>
      </c>
      <c r="B533" s="1">
        <v>24757</v>
      </c>
      <c r="C533">
        <v>562.52002000000005</v>
      </c>
      <c r="D533">
        <v>562.52002000000005</v>
      </c>
      <c r="E533">
        <v>562.52002000000005</v>
      </c>
      <c r="F533">
        <v>562.52002000000005</v>
      </c>
      <c r="G533">
        <v>562.52002000000005</v>
      </c>
      <c r="H533">
        <v>0</v>
      </c>
    </row>
    <row r="534" spans="1:8" x14ac:dyDescent="0.3">
      <c r="A534" t="s">
        <v>8</v>
      </c>
      <c r="B534" s="1">
        <v>24688</v>
      </c>
      <c r="C534">
        <v>562.72997999999995</v>
      </c>
      <c r="D534">
        <v>562.72997999999995</v>
      </c>
      <c r="E534">
        <v>562.72997999999995</v>
      </c>
      <c r="F534">
        <v>562.72997999999995</v>
      </c>
      <c r="G534">
        <v>562.72997999999995</v>
      </c>
      <c r="H534">
        <v>0</v>
      </c>
    </row>
    <row r="535" spans="1:8" x14ac:dyDescent="0.3">
      <c r="A535" t="s">
        <v>8</v>
      </c>
      <c r="B535" s="1">
        <v>24841</v>
      </c>
      <c r="C535">
        <v>563.04998799999998</v>
      </c>
      <c r="D535">
        <v>563.04998799999998</v>
      </c>
      <c r="E535">
        <v>563.04998799999998</v>
      </c>
      <c r="F535">
        <v>563.04998799999998</v>
      </c>
      <c r="G535">
        <v>563.04998799999998</v>
      </c>
      <c r="H535">
        <v>0</v>
      </c>
    </row>
    <row r="536" spans="1:8" x14ac:dyDescent="0.3">
      <c r="A536" t="s">
        <v>8</v>
      </c>
      <c r="B536" s="1">
        <v>24758</v>
      </c>
      <c r="C536">
        <v>563.78997800000002</v>
      </c>
      <c r="D536">
        <v>563.78997800000002</v>
      </c>
      <c r="E536">
        <v>563.78997800000002</v>
      </c>
      <c r="F536">
        <v>563.78997800000002</v>
      </c>
      <c r="G536">
        <v>563.78997800000002</v>
      </c>
      <c r="H536">
        <v>0</v>
      </c>
    </row>
    <row r="537" spans="1:8" x14ac:dyDescent="0.3">
      <c r="A537" t="s">
        <v>8</v>
      </c>
      <c r="B537" s="1">
        <v>24728</v>
      </c>
      <c r="C537">
        <v>564.21002199999998</v>
      </c>
      <c r="D537">
        <v>564.21002199999998</v>
      </c>
      <c r="E537">
        <v>564.21002199999998</v>
      </c>
      <c r="F537">
        <v>564.21002199999998</v>
      </c>
      <c r="G537">
        <v>564.21002199999998</v>
      </c>
      <c r="H537">
        <v>0</v>
      </c>
    </row>
    <row r="538" spans="1:8" x14ac:dyDescent="0.3">
      <c r="A538" t="s">
        <v>8</v>
      </c>
      <c r="B538" s="1">
        <v>24734</v>
      </c>
      <c r="C538">
        <v>564.32000700000003</v>
      </c>
      <c r="D538">
        <v>564.32000700000003</v>
      </c>
      <c r="E538">
        <v>564.32000700000003</v>
      </c>
      <c r="F538">
        <v>564.32000700000003</v>
      </c>
      <c r="G538">
        <v>564.32000700000003</v>
      </c>
      <c r="H538">
        <v>0</v>
      </c>
    </row>
    <row r="539" spans="1:8" x14ac:dyDescent="0.3">
      <c r="A539" t="s">
        <v>8</v>
      </c>
      <c r="B539" s="1">
        <v>24735</v>
      </c>
      <c r="C539">
        <v>564.53002900000001</v>
      </c>
      <c r="D539">
        <v>564.53002900000001</v>
      </c>
      <c r="E539">
        <v>564.53002900000001</v>
      </c>
      <c r="F539">
        <v>564.53002900000001</v>
      </c>
      <c r="G539">
        <v>564.53002900000001</v>
      </c>
      <c r="H539">
        <v>0</v>
      </c>
    </row>
    <row r="540" spans="1:8" x14ac:dyDescent="0.3">
      <c r="A540" t="s">
        <v>8</v>
      </c>
      <c r="B540" s="1">
        <v>24947</v>
      </c>
      <c r="C540">
        <v>564.53002900000001</v>
      </c>
      <c r="D540">
        <v>564.53002900000001</v>
      </c>
      <c r="E540">
        <v>564.53002900000001</v>
      </c>
      <c r="F540">
        <v>564.53002900000001</v>
      </c>
      <c r="G540">
        <v>564.53002900000001</v>
      </c>
      <c r="H540">
        <v>0</v>
      </c>
    </row>
    <row r="541" spans="1:8" x14ac:dyDescent="0.3">
      <c r="A541" t="s">
        <v>8</v>
      </c>
      <c r="B541" s="1">
        <v>24840</v>
      </c>
      <c r="C541">
        <v>564.64001499999995</v>
      </c>
      <c r="D541">
        <v>564.64001499999995</v>
      </c>
      <c r="E541">
        <v>564.64001499999995</v>
      </c>
      <c r="F541">
        <v>564.64001499999995</v>
      </c>
      <c r="G541">
        <v>564.64001499999995</v>
      </c>
      <c r="H541">
        <v>0</v>
      </c>
    </row>
    <row r="542" spans="1:8" x14ac:dyDescent="0.3">
      <c r="A542" t="s">
        <v>8</v>
      </c>
      <c r="B542" s="1">
        <v>24729</v>
      </c>
      <c r="C542">
        <v>565.05999799999995</v>
      </c>
      <c r="D542">
        <v>565.05999799999995</v>
      </c>
      <c r="E542">
        <v>565.05999799999995</v>
      </c>
      <c r="F542">
        <v>565.05999799999995</v>
      </c>
      <c r="G542">
        <v>565.05999799999995</v>
      </c>
      <c r="H542">
        <v>0</v>
      </c>
    </row>
    <row r="543" spans="1:8" x14ac:dyDescent="0.3">
      <c r="A543" t="s">
        <v>8</v>
      </c>
      <c r="B543" s="1">
        <v>24730</v>
      </c>
      <c r="C543">
        <v>565.47997999999995</v>
      </c>
      <c r="D543">
        <v>565.47997999999995</v>
      </c>
      <c r="E543">
        <v>565.47997999999995</v>
      </c>
      <c r="F543">
        <v>565.47997999999995</v>
      </c>
      <c r="G543">
        <v>565.47997999999995</v>
      </c>
      <c r="H543">
        <v>0</v>
      </c>
    </row>
    <row r="544" spans="1:8" x14ac:dyDescent="0.3">
      <c r="A544" t="s">
        <v>8</v>
      </c>
      <c r="B544" s="1">
        <v>24834</v>
      </c>
      <c r="C544">
        <v>565.69000200000005</v>
      </c>
      <c r="D544">
        <v>565.69000200000005</v>
      </c>
      <c r="E544">
        <v>565.69000200000005</v>
      </c>
      <c r="F544">
        <v>565.69000200000005</v>
      </c>
      <c r="G544">
        <v>565.69000200000005</v>
      </c>
      <c r="H544">
        <v>0</v>
      </c>
    </row>
    <row r="545" spans="1:8" x14ac:dyDescent="0.3">
      <c r="A545" t="s">
        <v>8</v>
      </c>
      <c r="B545" s="1">
        <v>24856</v>
      </c>
      <c r="C545">
        <v>565.69000200000005</v>
      </c>
      <c r="D545">
        <v>565.69000200000005</v>
      </c>
      <c r="E545">
        <v>565.69000200000005</v>
      </c>
      <c r="F545">
        <v>565.69000200000005</v>
      </c>
      <c r="G545">
        <v>565.69000200000005</v>
      </c>
      <c r="H545">
        <v>0</v>
      </c>
    </row>
    <row r="546" spans="1:8" x14ac:dyDescent="0.3">
      <c r="A546" t="s">
        <v>8</v>
      </c>
      <c r="B546" s="1">
        <v>24747</v>
      </c>
      <c r="C546">
        <v>565.79998799999998</v>
      </c>
      <c r="D546">
        <v>565.79998799999998</v>
      </c>
      <c r="E546">
        <v>565.79998799999998</v>
      </c>
      <c r="F546">
        <v>565.79998799999998</v>
      </c>
      <c r="G546">
        <v>565.79998799999998</v>
      </c>
      <c r="H546">
        <v>0</v>
      </c>
    </row>
    <row r="547" spans="1:8" x14ac:dyDescent="0.3">
      <c r="A547" t="s">
        <v>8</v>
      </c>
      <c r="B547" s="1">
        <v>24833</v>
      </c>
      <c r="C547">
        <v>565.79998799999998</v>
      </c>
      <c r="D547">
        <v>565.79998799999998</v>
      </c>
      <c r="E547">
        <v>565.79998799999998</v>
      </c>
      <c r="F547">
        <v>565.79998799999998</v>
      </c>
      <c r="G547">
        <v>565.79998799999998</v>
      </c>
      <c r="H547">
        <v>0</v>
      </c>
    </row>
    <row r="548" spans="1:8" x14ac:dyDescent="0.3">
      <c r="A548" t="s">
        <v>8</v>
      </c>
      <c r="B548" s="1">
        <v>24756</v>
      </c>
      <c r="C548">
        <v>566.01000999999997</v>
      </c>
      <c r="D548">
        <v>566.01000999999997</v>
      </c>
      <c r="E548">
        <v>566.01000999999997</v>
      </c>
      <c r="F548">
        <v>566.01000999999997</v>
      </c>
      <c r="G548">
        <v>566.01000999999997</v>
      </c>
      <c r="H548">
        <v>0</v>
      </c>
    </row>
    <row r="549" spans="1:8" x14ac:dyDescent="0.3">
      <c r="A549" t="s">
        <v>8</v>
      </c>
      <c r="B549" s="1">
        <v>24842</v>
      </c>
      <c r="C549">
        <v>566.42999299999997</v>
      </c>
      <c r="D549">
        <v>566.42999299999997</v>
      </c>
      <c r="E549">
        <v>566.42999299999997</v>
      </c>
      <c r="F549">
        <v>566.42999299999997</v>
      </c>
      <c r="G549">
        <v>566.42999299999997</v>
      </c>
      <c r="H549">
        <v>0</v>
      </c>
    </row>
    <row r="550" spans="1:8" x14ac:dyDescent="0.3">
      <c r="A550" t="s">
        <v>8</v>
      </c>
      <c r="B550" s="1">
        <v>24939</v>
      </c>
      <c r="C550">
        <v>566.75</v>
      </c>
      <c r="D550">
        <v>566.75</v>
      </c>
      <c r="E550">
        <v>566.75</v>
      </c>
      <c r="F550">
        <v>566.75</v>
      </c>
      <c r="G550">
        <v>566.75</v>
      </c>
      <c r="H550">
        <v>0</v>
      </c>
    </row>
    <row r="551" spans="1:8" x14ac:dyDescent="0.3">
      <c r="A551" t="s">
        <v>8</v>
      </c>
      <c r="B551" s="1">
        <v>24733</v>
      </c>
      <c r="C551">
        <v>566.85998500000005</v>
      </c>
      <c r="D551">
        <v>566.85998500000005</v>
      </c>
      <c r="E551">
        <v>566.85998500000005</v>
      </c>
      <c r="F551">
        <v>566.85998500000005</v>
      </c>
      <c r="G551">
        <v>566.85998500000005</v>
      </c>
      <c r="H551">
        <v>0</v>
      </c>
    </row>
    <row r="552" spans="1:8" x14ac:dyDescent="0.3">
      <c r="A552" t="s">
        <v>8</v>
      </c>
      <c r="B552" s="1">
        <v>24749</v>
      </c>
      <c r="C552">
        <v>566.85998500000005</v>
      </c>
      <c r="D552">
        <v>566.85998500000005</v>
      </c>
      <c r="E552">
        <v>566.85998500000005</v>
      </c>
      <c r="F552">
        <v>566.85998500000005</v>
      </c>
      <c r="G552">
        <v>566.85998500000005</v>
      </c>
      <c r="H552">
        <v>0</v>
      </c>
    </row>
    <row r="553" spans="1:8" x14ac:dyDescent="0.3">
      <c r="A553" t="s">
        <v>8</v>
      </c>
      <c r="B553" s="1">
        <v>24741</v>
      </c>
      <c r="C553">
        <v>567.39001499999995</v>
      </c>
      <c r="D553">
        <v>567.39001499999995</v>
      </c>
      <c r="E553">
        <v>567.39001499999995</v>
      </c>
      <c r="F553">
        <v>567.39001499999995</v>
      </c>
      <c r="G553">
        <v>567.39001499999995</v>
      </c>
      <c r="H553">
        <v>0</v>
      </c>
    </row>
    <row r="554" spans="1:8" x14ac:dyDescent="0.3">
      <c r="A554" t="s">
        <v>8</v>
      </c>
      <c r="B554" s="1">
        <v>24748</v>
      </c>
      <c r="C554">
        <v>567.59997599999997</v>
      </c>
      <c r="D554">
        <v>567.59997599999997</v>
      </c>
      <c r="E554">
        <v>567.59997599999997</v>
      </c>
      <c r="F554">
        <v>567.59997599999997</v>
      </c>
      <c r="G554">
        <v>567.59997599999997</v>
      </c>
      <c r="H554">
        <v>0</v>
      </c>
    </row>
    <row r="555" spans="1:8" x14ac:dyDescent="0.3">
      <c r="A555" t="s">
        <v>8</v>
      </c>
      <c r="B555" s="1">
        <v>24839</v>
      </c>
      <c r="C555">
        <v>567.59997599999997</v>
      </c>
      <c r="D555">
        <v>567.59997599999997</v>
      </c>
      <c r="E555">
        <v>567.59997599999997</v>
      </c>
      <c r="F555">
        <v>567.59997599999997</v>
      </c>
      <c r="G555">
        <v>567.59997599999997</v>
      </c>
      <c r="H555">
        <v>0</v>
      </c>
    </row>
    <row r="556" spans="1:8" x14ac:dyDescent="0.3">
      <c r="A556" t="s">
        <v>8</v>
      </c>
      <c r="B556" s="1">
        <v>24855</v>
      </c>
      <c r="C556">
        <v>567.59997599999997</v>
      </c>
      <c r="D556">
        <v>567.59997599999997</v>
      </c>
      <c r="E556">
        <v>567.59997599999997</v>
      </c>
      <c r="F556">
        <v>567.59997599999997</v>
      </c>
      <c r="G556">
        <v>567.59997599999997</v>
      </c>
      <c r="H556">
        <v>0</v>
      </c>
    </row>
    <row r="557" spans="1:8" x14ac:dyDescent="0.3">
      <c r="A557" t="s">
        <v>8</v>
      </c>
      <c r="B557" s="1">
        <v>24736</v>
      </c>
      <c r="C557">
        <v>567.70001200000002</v>
      </c>
      <c r="D557">
        <v>567.70001200000002</v>
      </c>
      <c r="E557">
        <v>567.70001200000002</v>
      </c>
      <c r="F557">
        <v>567.70001200000002</v>
      </c>
      <c r="G557">
        <v>567.70001200000002</v>
      </c>
      <c r="H557">
        <v>0</v>
      </c>
    </row>
    <row r="558" spans="1:8" x14ac:dyDescent="0.3">
      <c r="A558" t="s">
        <v>8</v>
      </c>
      <c r="B558" s="1">
        <v>24742</v>
      </c>
      <c r="C558">
        <v>567.70001200000002</v>
      </c>
      <c r="D558">
        <v>567.70001200000002</v>
      </c>
      <c r="E558">
        <v>567.70001200000002</v>
      </c>
      <c r="F558">
        <v>567.70001200000002</v>
      </c>
      <c r="G558">
        <v>567.70001200000002</v>
      </c>
      <c r="H558">
        <v>0</v>
      </c>
    </row>
    <row r="559" spans="1:8" x14ac:dyDescent="0.3">
      <c r="A559" t="s">
        <v>8</v>
      </c>
      <c r="B559" s="1">
        <v>24943</v>
      </c>
      <c r="C559">
        <v>567.70001200000002</v>
      </c>
      <c r="D559">
        <v>567.70001200000002</v>
      </c>
      <c r="E559">
        <v>567.70001200000002</v>
      </c>
      <c r="F559">
        <v>567.70001200000002</v>
      </c>
      <c r="G559">
        <v>567.70001200000002</v>
      </c>
      <c r="H559">
        <v>0</v>
      </c>
    </row>
    <row r="560" spans="1:8" x14ac:dyDescent="0.3">
      <c r="A560" t="s">
        <v>8</v>
      </c>
      <c r="B560" s="1">
        <v>24854</v>
      </c>
      <c r="C560">
        <v>567.80999799999995</v>
      </c>
      <c r="D560">
        <v>567.80999799999995</v>
      </c>
      <c r="E560">
        <v>567.80999799999995</v>
      </c>
      <c r="F560">
        <v>567.80999799999995</v>
      </c>
      <c r="G560">
        <v>567.80999799999995</v>
      </c>
      <c r="H560">
        <v>0</v>
      </c>
    </row>
    <row r="561" spans="1:8" x14ac:dyDescent="0.3">
      <c r="A561" t="s">
        <v>8</v>
      </c>
      <c r="B561" s="1">
        <v>24744</v>
      </c>
      <c r="C561">
        <v>567.919983</v>
      </c>
      <c r="D561">
        <v>567.919983</v>
      </c>
      <c r="E561">
        <v>567.919983</v>
      </c>
      <c r="F561">
        <v>567.919983</v>
      </c>
      <c r="G561">
        <v>567.919983</v>
      </c>
      <c r="H561">
        <v>0</v>
      </c>
    </row>
    <row r="562" spans="1:8" x14ac:dyDescent="0.3">
      <c r="A562" t="s">
        <v>8</v>
      </c>
      <c r="B562" s="1">
        <v>24743</v>
      </c>
      <c r="C562">
        <v>568.02002000000005</v>
      </c>
      <c r="D562">
        <v>568.02002000000005</v>
      </c>
      <c r="E562">
        <v>568.02002000000005</v>
      </c>
      <c r="F562">
        <v>568.02002000000005</v>
      </c>
      <c r="G562">
        <v>568.02002000000005</v>
      </c>
      <c r="H562">
        <v>0</v>
      </c>
    </row>
    <row r="563" spans="1:8" x14ac:dyDescent="0.3">
      <c r="A563" t="s">
        <v>8</v>
      </c>
      <c r="B563" s="1">
        <v>24750</v>
      </c>
      <c r="C563">
        <v>568.22997999999995</v>
      </c>
      <c r="D563">
        <v>568.22997999999995</v>
      </c>
      <c r="E563">
        <v>568.22997999999995</v>
      </c>
      <c r="F563">
        <v>568.22997999999995</v>
      </c>
      <c r="G563">
        <v>568.22997999999995</v>
      </c>
      <c r="H563">
        <v>0</v>
      </c>
    </row>
    <row r="564" spans="1:8" x14ac:dyDescent="0.3">
      <c r="A564" t="s">
        <v>8</v>
      </c>
      <c r="B564" s="1">
        <v>24944</v>
      </c>
      <c r="C564">
        <v>568.22997999999995</v>
      </c>
      <c r="D564">
        <v>568.22997999999995</v>
      </c>
      <c r="E564">
        <v>568.22997999999995</v>
      </c>
      <c r="F564">
        <v>568.22997999999995</v>
      </c>
      <c r="G564">
        <v>568.22997999999995</v>
      </c>
      <c r="H564">
        <v>0</v>
      </c>
    </row>
    <row r="565" spans="1:8" x14ac:dyDescent="0.3">
      <c r="A565" t="s">
        <v>8</v>
      </c>
      <c r="B565" s="1">
        <v>24853</v>
      </c>
      <c r="C565">
        <v>568.34002699999996</v>
      </c>
      <c r="D565">
        <v>568.34002699999996</v>
      </c>
      <c r="E565">
        <v>568.34002699999996</v>
      </c>
      <c r="F565">
        <v>568.34002699999996</v>
      </c>
      <c r="G565">
        <v>568.34002699999996</v>
      </c>
      <c r="H565">
        <v>0</v>
      </c>
    </row>
    <row r="566" spans="1:8" x14ac:dyDescent="0.3">
      <c r="A566" t="s">
        <v>8</v>
      </c>
      <c r="B566" s="1">
        <v>24951</v>
      </c>
      <c r="C566">
        <v>568.54998799999998</v>
      </c>
      <c r="D566">
        <v>568.54998799999998</v>
      </c>
      <c r="E566">
        <v>568.54998799999998</v>
      </c>
      <c r="F566">
        <v>568.54998799999998</v>
      </c>
      <c r="G566">
        <v>568.54998799999998</v>
      </c>
      <c r="H566">
        <v>0</v>
      </c>
    </row>
    <row r="567" spans="1:8" x14ac:dyDescent="0.3">
      <c r="A567" t="s">
        <v>8</v>
      </c>
      <c r="B567" s="1">
        <v>24755</v>
      </c>
      <c r="C567">
        <v>568.65997300000004</v>
      </c>
      <c r="D567">
        <v>568.65997300000004</v>
      </c>
      <c r="E567">
        <v>568.65997300000004</v>
      </c>
      <c r="F567">
        <v>568.65997300000004</v>
      </c>
      <c r="G567">
        <v>568.65997300000004</v>
      </c>
      <c r="H567">
        <v>0</v>
      </c>
    </row>
    <row r="568" spans="1:8" x14ac:dyDescent="0.3">
      <c r="A568" t="s">
        <v>8</v>
      </c>
      <c r="B568" s="1">
        <v>24835</v>
      </c>
      <c r="C568">
        <v>569.17999299999997</v>
      </c>
      <c r="D568">
        <v>569.17999299999997</v>
      </c>
      <c r="E568">
        <v>569.17999299999997</v>
      </c>
      <c r="F568">
        <v>569.17999299999997</v>
      </c>
      <c r="G568">
        <v>569.17999299999997</v>
      </c>
      <c r="H568">
        <v>0</v>
      </c>
    </row>
    <row r="569" spans="1:8" x14ac:dyDescent="0.3">
      <c r="A569" t="s">
        <v>8</v>
      </c>
      <c r="B569" s="1">
        <v>24737</v>
      </c>
      <c r="C569">
        <v>569.40002400000003</v>
      </c>
      <c r="D569">
        <v>569.40002400000003</v>
      </c>
      <c r="E569">
        <v>569.40002400000003</v>
      </c>
      <c r="F569">
        <v>569.40002400000003</v>
      </c>
      <c r="G569">
        <v>569.40002400000003</v>
      </c>
      <c r="H569">
        <v>0</v>
      </c>
    </row>
    <row r="570" spans="1:8" x14ac:dyDescent="0.3">
      <c r="A570" t="s">
        <v>8</v>
      </c>
      <c r="B570" s="1">
        <v>24846</v>
      </c>
      <c r="C570">
        <v>569.919983</v>
      </c>
      <c r="D570">
        <v>569.919983</v>
      </c>
      <c r="E570">
        <v>569.919983</v>
      </c>
      <c r="F570">
        <v>569.919983</v>
      </c>
      <c r="G570">
        <v>569.919983</v>
      </c>
      <c r="H570">
        <v>0</v>
      </c>
    </row>
    <row r="571" spans="1:8" x14ac:dyDescent="0.3">
      <c r="A571" t="s">
        <v>8</v>
      </c>
      <c r="B571" s="1">
        <v>24945</v>
      </c>
      <c r="C571">
        <v>569.919983</v>
      </c>
      <c r="D571">
        <v>569.919983</v>
      </c>
      <c r="E571">
        <v>569.919983</v>
      </c>
      <c r="F571">
        <v>569.919983</v>
      </c>
      <c r="G571">
        <v>569.919983</v>
      </c>
      <c r="H571">
        <v>0</v>
      </c>
    </row>
    <row r="572" spans="1:8" x14ac:dyDescent="0.3">
      <c r="A572" t="s">
        <v>8</v>
      </c>
      <c r="B572" s="1">
        <v>24952</v>
      </c>
      <c r="C572">
        <v>570.14001499999995</v>
      </c>
      <c r="D572">
        <v>570.14001499999995</v>
      </c>
      <c r="E572">
        <v>570.14001499999995</v>
      </c>
      <c r="F572">
        <v>570.14001499999995</v>
      </c>
      <c r="G572">
        <v>570.14001499999995</v>
      </c>
      <c r="H572">
        <v>0</v>
      </c>
    </row>
    <row r="573" spans="1:8" x14ac:dyDescent="0.3">
      <c r="A573" t="s">
        <v>8</v>
      </c>
      <c r="B573" s="1">
        <v>24847</v>
      </c>
      <c r="C573">
        <v>570.45001200000002</v>
      </c>
      <c r="D573">
        <v>570.45001200000002</v>
      </c>
      <c r="E573">
        <v>570.45001200000002</v>
      </c>
      <c r="F573">
        <v>570.45001200000002</v>
      </c>
      <c r="G573">
        <v>570.45001200000002</v>
      </c>
      <c r="H573">
        <v>0</v>
      </c>
    </row>
    <row r="574" spans="1:8" x14ac:dyDescent="0.3">
      <c r="A574" t="s">
        <v>8</v>
      </c>
      <c r="B574" s="1">
        <v>24845</v>
      </c>
      <c r="C574">
        <v>570.55999799999995</v>
      </c>
      <c r="D574">
        <v>570.55999799999995</v>
      </c>
      <c r="E574">
        <v>570.55999799999995</v>
      </c>
      <c r="F574">
        <v>570.55999799999995</v>
      </c>
      <c r="G574">
        <v>570.55999799999995</v>
      </c>
      <c r="H574">
        <v>0</v>
      </c>
    </row>
    <row r="575" spans="1:8" x14ac:dyDescent="0.3">
      <c r="A575" t="s">
        <v>8</v>
      </c>
      <c r="B575" s="1">
        <v>24751</v>
      </c>
      <c r="C575">
        <v>571.51000999999997</v>
      </c>
      <c r="D575">
        <v>571.51000999999997</v>
      </c>
      <c r="E575">
        <v>571.51000999999997</v>
      </c>
      <c r="F575">
        <v>571.51000999999997</v>
      </c>
      <c r="G575">
        <v>571.51000999999997</v>
      </c>
      <c r="H575">
        <v>0</v>
      </c>
    </row>
    <row r="576" spans="1:8" x14ac:dyDescent="0.3">
      <c r="A576" t="s">
        <v>8</v>
      </c>
      <c r="B576" s="1">
        <v>24946</v>
      </c>
      <c r="C576">
        <v>571.61999500000002</v>
      </c>
      <c r="D576">
        <v>571.61999500000002</v>
      </c>
      <c r="E576">
        <v>571.61999500000002</v>
      </c>
      <c r="F576">
        <v>571.61999500000002</v>
      </c>
      <c r="G576">
        <v>571.61999500000002</v>
      </c>
      <c r="H576">
        <v>0</v>
      </c>
    </row>
    <row r="577" spans="1:8" x14ac:dyDescent="0.3">
      <c r="A577" t="s">
        <v>8</v>
      </c>
      <c r="B577" s="1">
        <v>24848</v>
      </c>
      <c r="C577">
        <v>571.71997099999999</v>
      </c>
      <c r="D577">
        <v>571.71997099999999</v>
      </c>
      <c r="E577">
        <v>571.71997099999999</v>
      </c>
      <c r="F577">
        <v>571.71997099999999</v>
      </c>
      <c r="G577">
        <v>571.71997099999999</v>
      </c>
      <c r="H577">
        <v>0</v>
      </c>
    </row>
    <row r="578" spans="1:8" x14ac:dyDescent="0.3">
      <c r="A578" t="s">
        <v>8</v>
      </c>
      <c r="B578" s="1">
        <v>24852</v>
      </c>
      <c r="C578">
        <v>571.71997099999999</v>
      </c>
      <c r="D578">
        <v>571.71997099999999</v>
      </c>
      <c r="E578">
        <v>571.71997099999999</v>
      </c>
      <c r="F578">
        <v>571.71997099999999</v>
      </c>
      <c r="G578">
        <v>571.71997099999999</v>
      </c>
      <c r="H578">
        <v>0</v>
      </c>
    </row>
    <row r="579" spans="1:8" x14ac:dyDescent="0.3">
      <c r="A579" t="s">
        <v>8</v>
      </c>
      <c r="B579" s="1">
        <v>24953</v>
      </c>
      <c r="C579">
        <v>571.830017</v>
      </c>
      <c r="D579">
        <v>571.830017</v>
      </c>
      <c r="E579">
        <v>571.830017</v>
      </c>
      <c r="F579">
        <v>571.830017</v>
      </c>
      <c r="G579">
        <v>571.830017</v>
      </c>
      <c r="H579">
        <v>0</v>
      </c>
    </row>
    <row r="580" spans="1:8" x14ac:dyDescent="0.3">
      <c r="A580" t="s">
        <v>8</v>
      </c>
      <c r="B580" s="1">
        <v>24978</v>
      </c>
      <c r="C580">
        <v>572.35998500000005</v>
      </c>
      <c r="D580">
        <v>572.35998500000005</v>
      </c>
      <c r="E580">
        <v>572.35998500000005</v>
      </c>
      <c r="F580">
        <v>572.35998500000005</v>
      </c>
      <c r="G580">
        <v>572.35998500000005</v>
      </c>
      <c r="H580">
        <v>0</v>
      </c>
    </row>
    <row r="581" spans="1:8" x14ac:dyDescent="0.3">
      <c r="A581" t="s">
        <v>8</v>
      </c>
      <c r="B581" s="1">
        <v>24740</v>
      </c>
      <c r="C581">
        <v>572.46002199999998</v>
      </c>
      <c r="D581">
        <v>572.46002199999998</v>
      </c>
      <c r="E581">
        <v>572.46002199999998</v>
      </c>
      <c r="F581">
        <v>572.46002199999998</v>
      </c>
      <c r="G581">
        <v>572.46002199999998</v>
      </c>
      <c r="H581">
        <v>0</v>
      </c>
    </row>
    <row r="582" spans="1:8" x14ac:dyDescent="0.3">
      <c r="A582" t="s">
        <v>8</v>
      </c>
      <c r="B582" s="1">
        <v>24754</v>
      </c>
      <c r="C582">
        <v>572.669983</v>
      </c>
      <c r="D582">
        <v>572.669983</v>
      </c>
      <c r="E582">
        <v>572.669983</v>
      </c>
      <c r="F582">
        <v>572.669983</v>
      </c>
      <c r="G582">
        <v>572.669983</v>
      </c>
      <c r="H582">
        <v>0</v>
      </c>
    </row>
    <row r="583" spans="1:8" x14ac:dyDescent="0.3">
      <c r="A583" t="s">
        <v>8</v>
      </c>
      <c r="B583" s="1">
        <v>24849</v>
      </c>
      <c r="C583">
        <v>572.78002900000001</v>
      </c>
      <c r="D583">
        <v>572.78002900000001</v>
      </c>
      <c r="E583">
        <v>572.78002900000001</v>
      </c>
      <c r="F583">
        <v>572.78002900000001</v>
      </c>
      <c r="G583">
        <v>572.78002900000001</v>
      </c>
      <c r="H583">
        <v>0</v>
      </c>
    </row>
    <row r="584" spans="1:8" x14ac:dyDescent="0.3">
      <c r="A584" t="s">
        <v>8</v>
      </c>
      <c r="B584" s="1">
        <v>24954</v>
      </c>
      <c r="C584">
        <v>573.72997999999995</v>
      </c>
      <c r="D584">
        <v>573.72997999999995</v>
      </c>
      <c r="E584">
        <v>573.72997999999995</v>
      </c>
      <c r="F584">
        <v>573.72997999999995</v>
      </c>
      <c r="G584">
        <v>573.72997999999995</v>
      </c>
      <c r="H584">
        <v>0</v>
      </c>
    </row>
    <row r="585" spans="1:8" x14ac:dyDescent="0.3">
      <c r="A585" t="s">
        <v>8</v>
      </c>
      <c r="B585" s="1">
        <v>24975</v>
      </c>
      <c r="C585">
        <v>575</v>
      </c>
      <c r="D585">
        <v>575</v>
      </c>
      <c r="E585">
        <v>575</v>
      </c>
      <c r="F585">
        <v>575</v>
      </c>
      <c r="G585">
        <v>575</v>
      </c>
      <c r="H585">
        <v>0</v>
      </c>
    </row>
    <row r="586" spans="1:8" x14ac:dyDescent="0.3">
      <c r="A586" t="s">
        <v>8</v>
      </c>
      <c r="B586" s="1">
        <v>24957</v>
      </c>
      <c r="C586">
        <v>575.32000700000003</v>
      </c>
      <c r="D586">
        <v>575.32000700000003</v>
      </c>
      <c r="E586">
        <v>575.32000700000003</v>
      </c>
      <c r="F586">
        <v>575.32000700000003</v>
      </c>
      <c r="G586">
        <v>575.32000700000003</v>
      </c>
      <c r="H586">
        <v>0</v>
      </c>
    </row>
    <row r="587" spans="1:8" x14ac:dyDescent="0.3">
      <c r="A587" t="s">
        <v>8</v>
      </c>
      <c r="B587" s="1">
        <v>24979</v>
      </c>
      <c r="C587">
        <v>575.419983</v>
      </c>
      <c r="D587">
        <v>575.419983</v>
      </c>
      <c r="E587">
        <v>575.419983</v>
      </c>
      <c r="F587">
        <v>575.419983</v>
      </c>
      <c r="G587">
        <v>575.419983</v>
      </c>
      <c r="H587">
        <v>0</v>
      </c>
    </row>
    <row r="588" spans="1:8" x14ac:dyDescent="0.3">
      <c r="A588" t="s">
        <v>8</v>
      </c>
      <c r="B588" s="1">
        <v>24958</v>
      </c>
      <c r="C588">
        <v>576.15997300000004</v>
      </c>
      <c r="D588">
        <v>576.15997300000004</v>
      </c>
      <c r="E588">
        <v>576.15997300000004</v>
      </c>
      <c r="F588">
        <v>576.15997300000004</v>
      </c>
      <c r="G588">
        <v>576.15997300000004</v>
      </c>
      <c r="H588">
        <v>0</v>
      </c>
    </row>
    <row r="589" spans="1:8" x14ac:dyDescent="0.3">
      <c r="A589" t="s">
        <v>8</v>
      </c>
      <c r="B589" s="1">
        <v>24981</v>
      </c>
      <c r="C589">
        <v>576.59002699999996</v>
      </c>
      <c r="D589">
        <v>576.59002699999996</v>
      </c>
      <c r="E589">
        <v>576.59002699999996</v>
      </c>
      <c r="F589">
        <v>576.59002699999996</v>
      </c>
      <c r="G589">
        <v>576.59002699999996</v>
      </c>
      <c r="H589">
        <v>0</v>
      </c>
    </row>
    <row r="590" spans="1:8" x14ac:dyDescent="0.3">
      <c r="A590" t="s">
        <v>8</v>
      </c>
      <c r="B590" s="1">
        <v>24985</v>
      </c>
      <c r="C590">
        <v>576.90002400000003</v>
      </c>
      <c r="D590">
        <v>576.90002400000003</v>
      </c>
      <c r="E590">
        <v>576.90002400000003</v>
      </c>
      <c r="F590">
        <v>576.90002400000003</v>
      </c>
      <c r="G590">
        <v>576.90002400000003</v>
      </c>
      <c r="H590">
        <v>0</v>
      </c>
    </row>
    <row r="591" spans="1:8" x14ac:dyDescent="0.3">
      <c r="A591" t="s">
        <v>8</v>
      </c>
      <c r="B591" s="1">
        <v>24980</v>
      </c>
      <c r="C591">
        <v>577.330017</v>
      </c>
      <c r="D591">
        <v>577.330017</v>
      </c>
      <c r="E591">
        <v>577.330017</v>
      </c>
      <c r="F591">
        <v>577.330017</v>
      </c>
      <c r="G591">
        <v>577.330017</v>
      </c>
      <c r="H591">
        <v>0</v>
      </c>
    </row>
    <row r="592" spans="1:8" x14ac:dyDescent="0.3">
      <c r="A592" t="s">
        <v>8</v>
      </c>
      <c r="B592" s="1">
        <v>24982</v>
      </c>
      <c r="C592">
        <v>577.64001499999995</v>
      </c>
      <c r="D592">
        <v>577.64001499999995</v>
      </c>
      <c r="E592">
        <v>577.64001499999995</v>
      </c>
      <c r="F592">
        <v>577.64001499999995</v>
      </c>
      <c r="G592">
        <v>577.64001499999995</v>
      </c>
      <c r="H592">
        <v>0</v>
      </c>
    </row>
    <row r="593" spans="1:8" x14ac:dyDescent="0.3">
      <c r="A593" t="s">
        <v>8</v>
      </c>
      <c r="B593" s="1">
        <v>24959</v>
      </c>
      <c r="C593">
        <v>578.07000700000003</v>
      </c>
      <c r="D593">
        <v>578.07000700000003</v>
      </c>
      <c r="E593">
        <v>578.07000700000003</v>
      </c>
      <c r="F593">
        <v>578.07000700000003</v>
      </c>
      <c r="G593">
        <v>578.07000700000003</v>
      </c>
      <c r="H593">
        <v>0</v>
      </c>
    </row>
    <row r="594" spans="1:8" x14ac:dyDescent="0.3">
      <c r="A594" t="s">
        <v>8</v>
      </c>
      <c r="B594" s="1">
        <v>24974</v>
      </c>
      <c r="C594">
        <v>578.48999000000003</v>
      </c>
      <c r="D594">
        <v>578.48999000000003</v>
      </c>
      <c r="E594">
        <v>578.48999000000003</v>
      </c>
      <c r="F594">
        <v>578.48999000000003</v>
      </c>
      <c r="G594">
        <v>578.48999000000003</v>
      </c>
      <c r="H594">
        <v>0</v>
      </c>
    </row>
    <row r="595" spans="1:8" x14ac:dyDescent="0.3">
      <c r="A595" t="s">
        <v>8</v>
      </c>
      <c r="B595" s="1">
        <v>24986</v>
      </c>
      <c r="C595">
        <v>580.5</v>
      </c>
      <c r="D595">
        <v>580.5</v>
      </c>
      <c r="E595">
        <v>580.5</v>
      </c>
      <c r="F595">
        <v>580.5</v>
      </c>
      <c r="G595">
        <v>580.5</v>
      </c>
      <c r="H595">
        <v>0</v>
      </c>
    </row>
    <row r="596" spans="1:8" x14ac:dyDescent="0.3">
      <c r="A596" t="s">
        <v>8</v>
      </c>
      <c r="B596" s="1">
        <v>24964</v>
      </c>
      <c r="C596">
        <v>580.919983</v>
      </c>
      <c r="D596">
        <v>580.919983</v>
      </c>
      <c r="E596">
        <v>580.919983</v>
      </c>
      <c r="F596">
        <v>580.919983</v>
      </c>
      <c r="G596">
        <v>580.919983</v>
      </c>
      <c r="H596">
        <v>0</v>
      </c>
    </row>
    <row r="597" spans="1:8" x14ac:dyDescent="0.3">
      <c r="A597" t="s">
        <v>8</v>
      </c>
      <c r="B597" s="1">
        <v>24973</v>
      </c>
      <c r="C597">
        <v>581.13000499999998</v>
      </c>
      <c r="D597">
        <v>581.13000499999998</v>
      </c>
      <c r="E597">
        <v>581.13000499999998</v>
      </c>
      <c r="F597">
        <v>581.13000499999998</v>
      </c>
      <c r="G597">
        <v>581.13000499999998</v>
      </c>
      <c r="H597">
        <v>0</v>
      </c>
    </row>
    <row r="598" spans="1:8" x14ac:dyDescent="0.3">
      <c r="A598" t="s">
        <v>8</v>
      </c>
      <c r="B598" s="1">
        <v>24972</v>
      </c>
      <c r="C598">
        <v>581.34002699999996</v>
      </c>
      <c r="D598">
        <v>581.34002699999996</v>
      </c>
      <c r="E598">
        <v>581.34002699999996</v>
      </c>
      <c r="F598">
        <v>581.34002699999996</v>
      </c>
      <c r="G598">
        <v>581.34002699999996</v>
      </c>
      <c r="H598">
        <v>0</v>
      </c>
    </row>
    <row r="599" spans="1:8" x14ac:dyDescent="0.3">
      <c r="A599" t="s">
        <v>8</v>
      </c>
      <c r="B599" s="1">
        <v>24967</v>
      </c>
      <c r="C599">
        <v>581.55999799999995</v>
      </c>
      <c r="D599">
        <v>581.55999799999995</v>
      </c>
      <c r="E599">
        <v>581.55999799999995</v>
      </c>
      <c r="F599">
        <v>581.55999799999995</v>
      </c>
      <c r="G599">
        <v>581.55999799999995</v>
      </c>
      <c r="H599">
        <v>0</v>
      </c>
    </row>
    <row r="600" spans="1:8" x14ac:dyDescent="0.3">
      <c r="A600" t="s">
        <v>8</v>
      </c>
      <c r="B600" s="1">
        <v>24971</v>
      </c>
      <c r="C600">
        <v>581.65997300000004</v>
      </c>
      <c r="D600">
        <v>581.65997300000004</v>
      </c>
      <c r="E600">
        <v>581.65997300000004</v>
      </c>
      <c r="F600">
        <v>581.65997300000004</v>
      </c>
      <c r="G600">
        <v>581.65997300000004</v>
      </c>
      <c r="H600">
        <v>0</v>
      </c>
    </row>
    <row r="601" spans="1:8" x14ac:dyDescent="0.3">
      <c r="A601" t="s">
        <v>8</v>
      </c>
      <c r="B601" s="1">
        <v>24960</v>
      </c>
      <c r="C601">
        <v>581.86999500000002</v>
      </c>
      <c r="D601">
        <v>581.86999500000002</v>
      </c>
      <c r="E601">
        <v>581.86999500000002</v>
      </c>
      <c r="F601">
        <v>581.86999500000002</v>
      </c>
      <c r="G601">
        <v>581.86999500000002</v>
      </c>
      <c r="H601">
        <v>0</v>
      </c>
    </row>
    <row r="602" spans="1:8" x14ac:dyDescent="0.3">
      <c r="A602" t="s">
        <v>8</v>
      </c>
      <c r="B602" s="1">
        <v>24961</v>
      </c>
      <c r="C602">
        <v>582.19000200000005</v>
      </c>
      <c r="D602">
        <v>582.19000200000005</v>
      </c>
      <c r="E602">
        <v>582.19000200000005</v>
      </c>
      <c r="F602">
        <v>582.19000200000005</v>
      </c>
      <c r="G602">
        <v>582.19000200000005</v>
      </c>
      <c r="H602">
        <v>0</v>
      </c>
    </row>
    <row r="603" spans="1:8" x14ac:dyDescent="0.3">
      <c r="A603" t="s">
        <v>8</v>
      </c>
      <c r="B603" s="1">
        <v>24987</v>
      </c>
      <c r="C603">
        <v>582.29998799999998</v>
      </c>
      <c r="D603">
        <v>582.29998799999998</v>
      </c>
      <c r="E603">
        <v>582.29998799999998</v>
      </c>
      <c r="F603">
        <v>582.29998799999998</v>
      </c>
      <c r="G603">
        <v>582.29998799999998</v>
      </c>
      <c r="H603">
        <v>0</v>
      </c>
    </row>
    <row r="604" spans="1:8" x14ac:dyDescent="0.3">
      <c r="A604" t="s">
        <v>8</v>
      </c>
      <c r="B604" s="1">
        <v>24968</v>
      </c>
      <c r="C604">
        <v>583.03997800000002</v>
      </c>
      <c r="D604">
        <v>583.03997800000002</v>
      </c>
      <c r="E604">
        <v>583.03997800000002</v>
      </c>
      <c r="F604">
        <v>583.03997800000002</v>
      </c>
      <c r="G604">
        <v>583.03997800000002</v>
      </c>
      <c r="H604">
        <v>0</v>
      </c>
    </row>
    <row r="605" spans="1:8" x14ac:dyDescent="0.3">
      <c r="A605" t="s">
        <v>8</v>
      </c>
      <c r="B605" s="1">
        <v>24965</v>
      </c>
      <c r="C605">
        <v>584.20001200000002</v>
      </c>
      <c r="D605">
        <v>584.20001200000002</v>
      </c>
      <c r="E605">
        <v>584.20001200000002</v>
      </c>
      <c r="F605">
        <v>584.20001200000002</v>
      </c>
      <c r="G605">
        <v>584.20001200000002</v>
      </c>
      <c r="H605">
        <v>0</v>
      </c>
    </row>
    <row r="606" spans="1:8" x14ac:dyDescent="0.3">
      <c r="A606" t="s">
        <v>8</v>
      </c>
      <c r="B606" s="1">
        <v>24966</v>
      </c>
      <c r="C606">
        <v>584.61999500000002</v>
      </c>
      <c r="D606">
        <v>584.61999500000002</v>
      </c>
      <c r="E606">
        <v>584.61999500000002</v>
      </c>
      <c r="F606">
        <v>584.61999500000002</v>
      </c>
      <c r="G606">
        <v>584.61999500000002</v>
      </c>
      <c r="H606">
        <v>0</v>
      </c>
    </row>
    <row r="607" spans="1:8" x14ac:dyDescent="0.3">
      <c r="A607" t="s">
        <v>8</v>
      </c>
      <c r="B607" s="1">
        <v>24989</v>
      </c>
      <c r="C607">
        <v>586.84002699999996</v>
      </c>
      <c r="D607">
        <v>586.84002699999996</v>
      </c>
      <c r="E607">
        <v>586.84002699999996</v>
      </c>
      <c r="F607">
        <v>586.84002699999996</v>
      </c>
      <c r="G607">
        <v>586.84002699999996</v>
      </c>
      <c r="H607">
        <v>0</v>
      </c>
    </row>
    <row r="608" spans="1:8" x14ac:dyDescent="0.3">
      <c r="A608" t="s">
        <v>8</v>
      </c>
      <c r="B608" s="1">
        <v>25041</v>
      </c>
      <c r="C608">
        <v>590.11999500000002</v>
      </c>
      <c r="D608">
        <v>590.11999500000002</v>
      </c>
      <c r="E608">
        <v>590.11999500000002</v>
      </c>
      <c r="F608">
        <v>590.11999500000002</v>
      </c>
      <c r="G608">
        <v>590.11999500000002</v>
      </c>
      <c r="H608">
        <v>0</v>
      </c>
    </row>
    <row r="609" spans="1:8" x14ac:dyDescent="0.3">
      <c r="A609" t="s">
        <v>8</v>
      </c>
      <c r="B609" s="1">
        <v>25020</v>
      </c>
      <c r="C609">
        <v>591.71002199999998</v>
      </c>
      <c r="D609">
        <v>591.71002199999998</v>
      </c>
      <c r="E609">
        <v>591.71002199999998</v>
      </c>
      <c r="F609">
        <v>591.71002199999998</v>
      </c>
      <c r="G609">
        <v>591.71002199999998</v>
      </c>
      <c r="H609">
        <v>0</v>
      </c>
    </row>
    <row r="610" spans="1:8" x14ac:dyDescent="0.3">
      <c r="A610" t="s">
        <v>8</v>
      </c>
      <c r="B610" s="1">
        <v>25017</v>
      </c>
      <c r="C610">
        <v>592.96997099999999</v>
      </c>
      <c r="D610">
        <v>592.96997099999999</v>
      </c>
      <c r="E610">
        <v>592.96997099999999</v>
      </c>
      <c r="F610">
        <v>592.96997099999999</v>
      </c>
      <c r="G610">
        <v>592.96997099999999</v>
      </c>
      <c r="H610">
        <v>0</v>
      </c>
    </row>
    <row r="611" spans="1:8" x14ac:dyDescent="0.3">
      <c r="A611" t="s">
        <v>8</v>
      </c>
      <c r="B611" s="1">
        <v>24992</v>
      </c>
      <c r="C611">
        <v>594.14001499999995</v>
      </c>
      <c r="D611">
        <v>594.14001499999995</v>
      </c>
      <c r="E611">
        <v>594.14001499999995</v>
      </c>
      <c r="F611">
        <v>594.14001499999995</v>
      </c>
      <c r="G611">
        <v>594.14001499999995</v>
      </c>
      <c r="H611">
        <v>0</v>
      </c>
    </row>
    <row r="612" spans="1:8" x14ac:dyDescent="0.3">
      <c r="A612" t="s">
        <v>8</v>
      </c>
      <c r="B612" s="1">
        <v>25021</v>
      </c>
      <c r="C612">
        <v>594.14001499999995</v>
      </c>
      <c r="D612">
        <v>594.14001499999995</v>
      </c>
      <c r="E612">
        <v>594.14001499999995</v>
      </c>
      <c r="F612">
        <v>594.14001499999995</v>
      </c>
      <c r="G612">
        <v>594.14001499999995</v>
      </c>
      <c r="H612">
        <v>0</v>
      </c>
    </row>
    <row r="613" spans="1:8" x14ac:dyDescent="0.3">
      <c r="A613" t="s">
        <v>8</v>
      </c>
      <c r="B613" s="1">
        <v>24994</v>
      </c>
      <c r="C613">
        <v>594.46002199999998</v>
      </c>
      <c r="D613">
        <v>594.46002199999998</v>
      </c>
      <c r="E613">
        <v>594.46002199999998</v>
      </c>
      <c r="F613">
        <v>594.46002199999998</v>
      </c>
      <c r="G613">
        <v>594.46002199999998</v>
      </c>
      <c r="H613">
        <v>0</v>
      </c>
    </row>
    <row r="614" spans="1:8" x14ac:dyDescent="0.3">
      <c r="A614" t="s">
        <v>8</v>
      </c>
      <c r="B614" s="1">
        <v>25016</v>
      </c>
      <c r="C614">
        <v>595.09002699999996</v>
      </c>
      <c r="D614">
        <v>595.09002699999996</v>
      </c>
      <c r="E614">
        <v>595.09002699999996</v>
      </c>
      <c r="F614">
        <v>595.09002699999996</v>
      </c>
      <c r="G614">
        <v>595.09002699999996</v>
      </c>
      <c r="H614">
        <v>0</v>
      </c>
    </row>
    <row r="615" spans="1:8" x14ac:dyDescent="0.3">
      <c r="A615" t="s">
        <v>8</v>
      </c>
      <c r="B615" s="1">
        <v>25007</v>
      </c>
      <c r="C615">
        <v>595.830017</v>
      </c>
      <c r="D615">
        <v>595.830017</v>
      </c>
      <c r="E615">
        <v>595.830017</v>
      </c>
      <c r="F615">
        <v>595.830017</v>
      </c>
      <c r="G615">
        <v>595.830017</v>
      </c>
      <c r="H615">
        <v>0</v>
      </c>
    </row>
    <row r="616" spans="1:8" x14ac:dyDescent="0.3">
      <c r="A616" t="s">
        <v>8</v>
      </c>
      <c r="B616" s="1">
        <v>25014</v>
      </c>
      <c r="C616">
        <v>596.03997800000002</v>
      </c>
      <c r="D616">
        <v>596.03997800000002</v>
      </c>
      <c r="E616">
        <v>596.03997800000002</v>
      </c>
      <c r="F616">
        <v>596.03997800000002</v>
      </c>
      <c r="G616">
        <v>596.03997800000002</v>
      </c>
      <c r="H616">
        <v>0</v>
      </c>
    </row>
    <row r="617" spans="1:8" x14ac:dyDescent="0.3">
      <c r="A617" t="s">
        <v>8</v>
      </c>
      <c r="B617" s="1">
        <v>25006</v>
      </c>
      <c r="C617">
        <v>596.46002199999998</v>
      </c>
      <c r="D617">
        <v>596.46002199999998</v>
      </c>
      <c r="E617">
        <v>596.46002199999998</v>
      </c>
      <c r="F617">
        <v>596.46002199999998</v>
      </c>
      <c r="G617">
        <v>596.46002199999998</v>
      </c>
      <c r="H617">
        <v>0</v>
      </c>
    </row>
    <row r="618" spans="1:8" x14ac:dyDescent="0.3">
      <c r="A618" t="s">
        <v>8</v>
      </c>
      <c r="B618" s="1">
        <v>24993</v>
      </c>
      <c r="C618">
        <v>597.09997599999997</v>
      </c>
      <c r="D618">
        <v>597.09997599999997</v>
      </c>
      <c r="E618">
        <v>597.09997599999997</v>
      </c>
      <c r="F618">
        <v>597.09997599999997</v>
      </c>
      <c r="G618">
        <v>597.09997599999997</v>
      </c>
      <c r="H618">
        <v>0</v>
      </c>
    </row>
    <row r="619" spans="1:8" x14ac:dyDescent="0.3">
      <c r="A619" t="s">
        <v>8</v>
      </c>
      <c r="B619" s="1">
        <v>25038</v>
      </c>
      <c r="C619">
        <v>597.84002699999996</v>
      </c>
      <c r="D619">
        <v>597.84002699999996</v>
      </c>
      <c r="E619">
        <v>597.84002699999996</v>
      </c>
      <c r="F619">
        <v>597.84002699999996</v>
      </c>
      <c r="H619">
        <v>0</v>
      </c>
    </row>
    <row r="620" spans="1:8" x14ac:dyDescent="0.3">
      <c r="A620" t="s">
        <v>8</v>
      </c>
      <c r="B620" s="1">
        <v>25013</v>
      </c>
      <c r="C620">
        <v>598.26000999999997</v>
      </c>
      <c r="D620">
        <v>598.26000999999997</v>
      </c>
      <c r="E620">
        <v>598.26000999999997</v>
      </c>
      <c r="F620">
        <v>598.26000999999997</v>
      </c>
      <c r="G620">
        <v>598.26000999999997</v>
      </c>
      <c r="H620">
        <v>0</v>
      </c>
    </row>
    <row r="621" spans="1:8" x14ac:dyDescent="0.3">
      <c r="A621" t="s">
        <v>8</v>
      </c>
      <c r="B621" s="1">
        <v>25009</v>
      </c>
      <c r="C621">
        <v>599.21002199999998</v>
      </c>
      <c r="D621">
        <v>599.21002199999998</v>
      </c>
      <c r="E621">
        <v>599.21002199999998</v>
      </c>
      <c r="F621">
        <v>599.21002199999998</v>
      </c>
      <c r="G621">
        <v>599.21002199999998</v>
      </c>
      <c r="H621">
        <v>0</v>
      </c>
    </row>
    <row r="622" spans="1:8" x14ac:dyDescent="0.3">
      <c r="A622" t="s">
        <v>8</v>
      </c>
      <c r="B622" s="1">
        <v>24995</v>
      </c>
      <c r="C622">
        <v>599.73999000000003</v>
      </c>
      <c r="D622">
        <v>599.73999000000003</v>
      </c>
      <c r="E622">
        <v>599.73999000000003</v>
      </c>
      <c r="F622">
        <v>599.73999000000003</v>
      </c>
      <c r="G622">
        <v>599.73999000000003</v>
      </c>
      <c r="H622">
        <v>0</v>
      </c>
    </row>
    <row r="623" spans="1:8" x14ac:dyDescent="0.3">
      <c r="A623" t="s">
        <v>8</v>
      </c>
      <c r="B623" s="1">
        <v>25010</v>
      </c>
      <c r="C623">
        <v>600.27002000000005</v>
      </c>
      <c r="D623">
        <v>600.27002000000005</v>
      </c>
      <c r="E623">
        <v>600.27002000000005</v>
      </c>
      <c r="F623">
        <v>600.27002000000005</v>
      </c>
      <c r="G623">
        <v>600.27002000000005</v>
      </c>
      <c r="H623">
        <v>0</v>
      </c>
    </row>
    <row r="624" spans="1:8" x14ac:dyDescent="0.3">
      <c r="A624" t="s">
        <v>8</v>
      </c>
      <c r="B624" s="1">
        <v>25022</v>
      </c>
      <c r="C624">
        <v>601.42999299999997</v>
      </c>
      <c r="D624">
        <v>601.42999299999997</v>
      </c>
      <c r="E624">
        <v>601.42999299999997</v>
      </c>
      <c r="F624">
        <v>601.42999299999997</v>
      </c>
      <c r="G624">
        <v>601.42999299999997</v>
      </c>
      <c r="H624">
        <v>0</v>
      </c>
    </row>
    <row r="625" spans="1:8" x14ac:dyDescent="0.3">
      <c r="A625" t="s">
        <v>8</v>
      </c>
      <c r="B625" s="1">
        <v>25003</v>
      </c>
      <c r="C625">
        <v>602.90997300000004</v>
      </c>
      <c r="D625">
        <v>602.90997300000004</v>
      </c>
      <c r="E625">
        <v>602.90997300000004</v>
      </c>
      <c r="F625">
        <v>602.90997300000004</v>
      </c>
      <c r="G625">
        <v>602.90997300000004</v>
      </c>
      <c r="H625">
        <v>0</v>
      </c>
    </row>
    <row r="626" spans="1:8" x14ac:dyDescent="0.3">
      <c r="A626" t="s">
        <v>8</v>
      </c>
      <c r="B626" s="1">
        <v>25037</v>
      </c>
      <c r="C626">
        <v>603.65002400000003</v>
      </c>
      <c r="D626">
        <v>603.65002400000003</v>
      </c>
      <c r="E626">
        <v>603.65002400000003</v>
      </c>
      <c r="F626">
        <v>603.65002400000003</v>
      </c>
      <c r="G626">
        <v>603.65002400000003</v>
      </c>
      <c r="H626">
        <v>0</v>
      </c>
    </row>
    <row r="627" spans="1:8" x14ac:dyDescent="0.3">
      <c r="A627" t="s">
        <v>8</v>
      </c>
      <c r="B627" s="1">
        <v>25002</v>
      </c>
      <c r="C627">
        <v>603.76000999999997</v>
      </c>
      <c r="D627">
        <v>603.76000999999997</v>
      </c>
      <c r="E627">
        <v>603.76000999999997</v>
      </c>
      <c r="F627">
        <v>603.76000999999997</v>
      </c>
      <c r="G627">
        <v>603.76000999999997</v>
      </c>
      <c r="H627">
        <v>0</v>
      </c>
    </row>
    <row r="628" spans="1:8" x14ac:dyDescent="0.3">
      <c r="A628" t="s">
        <v>8</v>
      </c>
      <c r="B628" s="1">
        <v>24996</v>
      </c>
      <c r="C628">
        <v>603.86999500000002</v>
      </c>
      <c r="D628">
        <v>603.86999500000002</v>
      </c>
      <c r="E628">
        <v>603.86999500000002</v>
      </c>
      <c r="F628">
        <v>603.86999500000002</v>
      </c>
      <c r="G628">
        <v>603.86999500000002</v>
      </c>
      <c r="H628">
        <v>0</v>
      </c>
    </row>
    <row r="629" spans="1:8" x14ac:dyDescent="0.3">
      <c r="A629" t="s">
        <v>8</v>
      </c>
      <c r="B629" s="1">
        <v>24999</v>
      </c>
      <c r="C629">
        <v>604.60998500000005</v>
      </c>
      <c r="D629">
        <v>604.60998500000005</v>
      </c>
      <c r="E629">
        <v>604.60998500000005</v>
      </c>
      <c r="F629">
        <v>604.60998500000005</v>
      </c>
      <c r="G629">
        <v>604.60998500000005</v>
      </c>
      <c r="H629">
        <v>0</v>
      </c>
    </row>
    <row r="630" spans="1:8" x14ac:dyDescent="0.3">
      <c r="A630" t="s">
        <v>8</v>
      </c>
      <c r="B630" s="1">
        <v>25035</v>
      </c>
      <c r="C630">
        <v>605.45001200000002</v>
      </c>
      <c r="D630">
        <v>605.45001200000002</v>
      </c>
      <c r="E630">
        <v>605.45001200000002</v>
      </c>
      <c r="F630">
        <v>605.45001200000002</v>
      </c>
      <c r="G630">
        <v>605.45001200000002</v>
      </c>
      <c r="H630">
        <v>0</v>
      </c>
    </row>
    <row r="631" spans="1:8" x14ac:dyDescent="0.3">
      <c r="A631" t="s">
        <v>8</v>
      </c>
      <c r="B631" s="1">
        <v>25000</v>
      </c>
      <c r="C631">
        <v>606.09002699999996</v>
      </c>
      <c r="D631">
        <v>606.09002699999996</v>
      </c>
      <c r="E631">
        <v>606.09002699999996</v>
      </c>
      <c r="F631">
        <v>606.09002699999996</v>
      </c>
      <c r="G631">
        <v>606.09002699999996</v>
      </c>
      <c r="H631">
        <v>0</v>
      </c>
    </row>
    <row r="632" spans="1:8" x14ac:dyDescent="0.3">
      <c r="A632" t="s">
        <v>8</v>
      </c>
      <c r="B632" s="1">
        <v>25027</v>
      </c>
      <c r="C632">
        <v>607.78002900000001</v>
      </c>
      <c r="D632">
        <v>607.78002900000001</v>
      </c>
      <c r="E632">
        <v>607.78002900000001</v>
      </c>
      <c r="F632">
        <v>607.78002900000001</v>
      </c>
      <c r="G632">
        <v>607.78002900000001</v>
      </c>
      <c r="H632">
        <v>0</v>
      </c>
    </row>
    <row r="633" spans="1:8" x14ac:dyDescent="0.3">
      <c r="A633" t="s">
        <v>8</v>
      </c>
      <c r="B633" s="1">
        <v>25034</v>
      </c>
      <c r="C633">
        <v>608.61999500000002</v>
      </c>
      <c r="D633">
        <v>608.61999500000002</v>
      </c>
      <c r="E633">
        <v>608.61999500000002</v>
      </c>
      <c r="F633">
        <v>608.61999500000002</v>
      </c>
      <c r="G633">
        <v>608.61999500000002</v>
      </c>
      <c r="H633">
        <v>0</v>
      </c>
    </row>
    <row r="634" spans="1:8" x14ac:dyDescent="0.3">
      <c r="A634" t="s">
        <v>8</v>
      </c>
      <c r="B634" s="1">
        <v>25028</v>
      </c>
      <c r="C634">
        <v>609.15002400000003</v>
      </c>
      <c r="D634">
        <v>609.15002400000003</v>
      </c>
      <c r="E634">
        <v>609.15002400000003</v>
      </c>
      <c r="F634">
        <v>609.15002400000003</v>
      </c>
      <c r="G634">
        <v>609.15002400000003</v>
      </c>
      <c r="H634">
        <v>0</v>
      </c>
    </row>
    <row r="635" spans="1:8" x14ac:dyDescent="0.3">
      <c r="A635" t="s">
        <v>8</v>
      </c>
      <c r="B635" s="1">
        <v>25031</v>
      </c>
      <c r="C635">
        <v>609.580017</v>
      </c>
      <c r="D635">
        <v>609.580017</v>
      </c>
      <c r="E635">
        <v>609.580017</v>
      </c>
      <c r="F635">
        <v>609.580017</v>
      </c>
      <c r="G635">
        <v>609.580017</v>
      </c>
      <c r="H635">
        <v>0</v>
      </c>
    </row>
    <row r="636" spans="1:8" x14ac:dyDescent="0.3">
      <c r="A636" t="s">
        <v>8</v>
      </c>
      <c r="B636" s="1">
        <v>25030</v>
      </c>
      <c r="C636">
        <v>610</v>
      </c>
      <c r="D636">
        <v>610</v>
      </c>
      <c r="E636">
        <v>610</v>
      </c>
      <c r="F636">
        <v>610</v>
      </c>
      <c r="G636">
        <v>610</v>
      </c>
      <c r="H636">
        <v>0</v>
      </c>
    </row>
    <row r="637" spans="1:8" x14ac:dyDescent="0.3">
      <c r="A637" t="s">
        <v>8</v>
      </c>
      <c r="B637" s="1">
        <v>24526</v>
      </c>
      <c r="C637" t="s">
        <v>9</v>
      </c>
      <c r="D637" t="s">
        <v>9</v>
      </c>
      <c r="E637" t="s">
        <v>9</v>
      </c>
      <c r="F637" t="s">
        <v>9</v>
      </c>
      <c r="G637" t="s">
        <v>9</v>
      </c>
      <c r="H637" t="s">
        <v>9</v>
      </c>
    </row>
    <row r="638" spans="1:8" x14ac:dyDescent="0.3">
      <c r="A638" t="s">
        <v>8</v>
      </c>
      <c r="B638" s="1">
        <v>24380</v>
      </c>
      <c r="C638">
        <v>436.70001200000002</v>
      </c>
      <c r="E638">
        <v>436.70001200000002</v>
      </c>
      <c r="F638">
        <v>436.70001200000002</v>
      </c>
      <c r="G638">
        <v>436.70001200000002</v>
      </c>
      <c r="H638">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2F606-7C53-4F11-BAF7-C69963EB066D}">
  <dimension ref="A2:G11"/>
  <sheetViews>
    <sheetView workbookViewId="0">
      <selection activeCell="H9" sqref="H9"/>
    </sheetView>
  </sheetViews>
  <sheetFormatPr defaultRowHeight="14.4" x14ac:dyDescent="0.3"/>
  <cols>
    <col min="1" max="1" width="12" customWidth="1"/>
    <col min="2" max="2" width="13.88671875" customWidth="1"/>
    <col min="3" max="5" width="11.21875" bestFit="1" customWidth="1"/>
    <col min="6" max="6" width="18.77734375" customWidth="1"/>
    <col min="7" max="7" width="17.77734375" customWidth="1"/>
  </cols>
  <sheetData>
    <row r="2" spans="1:7" x14ac:dyDescent="0.3">
      <c r="A2" s="139" t="s">
        <v>10</v>
      </c>
      <c r="B2" s="139"/>
      <c r="C2" s="139"/>
      <c r="D2" s="139"/>
      <c r="E2" s="139"/>
      <c r="F2" s="139"/>
    </row>
    <row r="4" spans="1:7" x14ac:dyDescent="0.3">
      <c r="A4" t="s">
        <v>11</v>
      </c>
      <c r="B4" s="4">
        <v>34000</v>
      </c>
    </row>
    <row r="6" spans="1:7" x14ac:dyDescent="0.3">
      <c r="A6" t="s">
        <v>12</v>
      </c>
      <c r="B6" t="s">
        <v>13</v>
      </c>
      <c r="C6" t="s">
        <v>14</v>
      </c>
      <c r="D6" t="s">
        <v>15</v>
      </c>
      <c r="E6" t="s">
        <v>16</v>
      </c>
      <c r="F6" t="s">
        <v>17</v>
      </c>
      <c r="G6" t="s">
        <v>23</v>
      </c>
    </row>
    <row r="7" spans="1:7" x14ac:dyDescent="0.3">
      <c r="A7" t="s">
        <v>18</v>
      </c>
      <c r="B7" s="3">
        <v>9550</v>
      </c>
      <c r="C7" s="3">
        <v>9230</v>
      </c>
      <c r="D7" s="3">
        <v>8520</v>
      </c>
      <c r="E7" s="3">
        <v>8320</v>
      </c>
      <c r="F7" s="3">
        <v>35620</v>
      </c>
      <c r="G7" t="str">
        <f>IF(F7&gt;=$B$4,"Yes, goal met","No, goal not met")</f>
        <v>Yes, goal met</v>
      </c>
    </row>
    <row r="8" spans="1:7" x14ac:dyDescent="0.3">
      <c r="A8" t="s">
        <v>19</v>
      </c>
      <c r="B8" s="3">
        <v>5975</v>
      </c>
      <c r="C8" s="3">
        <v>9660</v>
      </c>
      <c r="D8" s="3">
        <v>8780</v>
      </c>
      <c r="E8" s="3">
        <v>8801</v>
      </c>
      <c r="F8" s="4">
        <v>33216</v>
      </c>
      <c r="G8" t="str">
        <f t="shared" ref="G8:G11" si="0">IF(F8&gt;=$B$4,"Yes, goal met","No, goal not met")</f>
        <v>No, goal not met</v>
      </c>
    </row>
    <row r="9" spans="1:7" x14ac:dyDescent="0.3">
      <c r="A9" t="s">
        <v>20</v>
      </c>
      <c r="B9" s="3">
        <v>7520</v>
      </c>
      <c r="C9" s="3">
        <v>9910</v>
      </c>
      <c r="D9" s="3">
        <v>8920</v>
      </c>
      <c r="E9" s="3">
        <v>9780</v>
      </c>
      <c r="F9" s="4">
        <v>36220</v>
      </c>
      <c r="G9" t="str">
        <f t="shared" si="0"/>
        <v>Yes, goal met</v>
      </c>
    </row>
    <row r="10" spans="1:7" x14ac:dyDescent="0.3">
      <c r="A10" t="s">
        <v>21</v>
      </c>
      <c r="B10" s="3">
        <v>9560</v>
      </c>
      <c r="C10" s="3">
        <v>8320</v>
      </c>
      <c r="D10" s="3">
        <v>7301</v>
      </c>
      <c r="E10" s="3">
        <v>7760</v>
      </c>
      <c r="F10" s="3">
        <v>33.030999999999999</v>
      </c>
      <c r="G10" t="str">
        <f t="shared" si="0"/>
        <v>No, goal not met</v>
      </c>
    </row>
    <row r="11" spans="1:7" x14ac:dyDescent="0.3">
      <c r="A11" t="s">
        <v>22</v>
      </c>
      <c r="B11" s="3">
        <v>8800</v>
      </c>
      <c r="C11" s="3">
        <v>9251</v>
      </c>
      <c r="D11" s="3">
        <v>7502</v>
      </c>
      <c r="E11" s="3">
        <v>9450</v>
      </c>
      <c r="F11" s="4">
        <f>SUM(B11:E11)</f>
        <v>35003</v>
      </c>
      <c r="G11" t="str">
        <f t="shared" si="0"/>
        <v>Yes, goal met</v>
      </c>
    </row>
  </sheetData>
  <mergeCells count="1">
    <mergeCell ref="A2:F2"/>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76970-45F8-45B2-8DC5-D32F7F1DF31C}">
  <dimension ref="A1:K70"/>
  <sheetViews>
    <sheetView topLeftCell="A9" workbookViewId="0">
      <selection activeCell="H9" sqref="H9"/>
    </sheetView>
  </sheetViews>
  <sheetFormatPr defaultRowHeight="14.4" x14ac:dyDescent="0.3"/>
  <cols>
    <col min="2" max="2" width="17.5546875" customWidth="1"/>
    <col min="3" max="3" width="16" customWidth="1"/>
    <col min="4" max="4" width="15.33203125" customWidth="1"/>
    <col min="5" max="5" width="15.21875" customWidth="1"/>
    <col min="6" max="6" width="16.44140625" customWidth="1"/>
    <col min="8" max="8" width="13.88671875" customWidth="1"/>
    <col min="9" max="9" width="17.6640625" customWidth="1"/>
    <col min="10" max="10" width="13.5546875" customWidth="1"/>
  </cols>
  <sheetData>
    <row r="1" spans="1:11" x14ac:dyDescent="0.3">
      <c r="A1" s="139" t="s">
        <v>24</v>
      </c>
      <c r="B1" s="139"/>
      <c r="C1" s="139"/>
      <c r="D1" s="139"/>
      <c r="E1" s="139"/>
      <c r="F1" s="139"/>
      <c r="G1" s="139"/>
    </row>
    <row r="3" spans="1:11" x14ac:dyDescent="0.3">
      <c r="A3" t="s">
        <v>25</v>
      </c>
      <c r="B3" t="s">
        <v>26</v>
      </c>
      <c r="C3" t="s">
        <v>27</v>
      </c>
      <c r="D3" t="s">
        <v>28</v>
      </c>
      <c r="E3" t="s">
        <v>29</v>
      </c>
      <c r="F3" t="s">
        <v>30</v>
      </c>
    </row>
    <row r="4" spans="1:11" x14ac:dyDescent="0.3">
      <c r="A4" t="s">
        <v>31</v>
      </c>
      <c r="B4" t="s">
        <v>35</v>
      </c>
      <c r="C4" s="2">
        <v>800</v>
      </c>
      <c r="D4" s="2">
        <v>45210</v>
      </c>
      <c r="E4" s="2">
        <v>7120</v>
      </c>
      <c r="F4" s="2">
        <f>SUM(C4:E4)</f>
        <v>53130</v>
      </c>
    </row>
    <row r="5" spans="1:11" x14ac:dyDescent="0.3">
      <c r="A5" t="s">
        <v>31</v>
      </c>
      <c r="B5" t="s">
        <v>36</v>
      </c>
      <c r="C5" s="2">
        <v>900</v>
      </c>
      <c r="D5" s="2">
        <v>6000</v>
      </c>
      <c r="E5" s="2">
        <v>251</v>
      </c>
      <c r="F5" s="2">
        <f>SUM(C5:E5)</f>
        <v>7151</v>
      </c>
    </row>
    <row r="6" spans="1:11" x14ac:dyDescent="0.3">
      <c r="A6" t="s">
        <v>31</v>
      </c>
      <c r="B6" t="s">
        <v>37</v>
      </c>
      <c r="C6" s="2">
        <v>4582</v>
      </c>
      <c r="D6" s="2">
        <v>3210</v>
      </c>
      <c r="E6" s="2">
        <v>4585</v>
      </c>
      <c r="F6" s="2">
        <f>SUM(F4:F5)</f>
        <v>60281</v>
      </c>
    </row>
    <row r="7" spans="1:11" x14ac:dyDescent="0.3">
      <c r="A7" t="s">
        <v>31</v>
      </c>
      <c r="B7" t="s">
        <v>38</v>
      </c>
      <c r="C7" s="2">
        <v>6520</v>
      </c>
      <c r="D7" s="2">
        <v>3600</v>
      </c>
      <c r="E7" s="2">
        <v>2519</v>
      </c>
      <c r="F7" s="2">
        <f>SUM(C7:E7)</f>
        <v>12639</v>
      </c>
    </row>
    <row r="8" spans="1:11" x14ac:dyDescent="0.3">
      <c r="A8" t="s">
        <v>31</v>
      </c>
      <c r="B8" t="s">
        <v>39</v>
      </c>
      <c r="C8" s="2">
        <v>7510</v>
      </c>
      <c r="D8" s="2">
        <v>1250</v>
      </c>
      <c r="E8" s="2">
        <v>4521</v>
      </c>
      <c r="F8" s="2">
        <f>SUM(C8:E8)</f>
        <v>13281</v>
      </c>
    </row>
    <row r="9" spans="1:11" x14ac:dyDescent="0.3">
      <c r="A9" t="s">
        <v>31</v>
      </c>
      <c r="B9" t="s">
        <v>40</v>
      </c>
      <c r="C9" s="2">
        <v>230</v>
      </c>
      <c r="D9" s="2">
        <v>4521</v>
      </c>
      <c r="E9" s="2">
        <v>22145</v>
      </c>
      <c r="F9" s="2">
        <f>SUM(F7:F8)</f>
        <v>25920</v>
      </c>
    </row>
    <row r="10" spans="1:11" x14ac:dyDescent="0.3">
      <c r="A10" t="s">
        <v>31</v>
      </c>
      <c r="B10" t="s">
        <v>41</v>
      </c>
      <c r="C10" s="2">
        <v>4520</v>
      </c>
      <c r="D10" s="2">
        <v>13200</v>
      </c>
      <c r="E10" s="2">
        <v>26350</v>
      </c>
      <c r="F10" s="2">
        <f>SUM(C10:E10)</f>
        <v>44070</v>
      </c>
    </row>
    <row r="11" spans="1:11" x14ac:dyDescent="0.3">
      <c r="A11" t="s">
        <v>31</v>
      </c>
      <c r="B11" t="s">
        <v>42</v>
      </c>
      <c r="C11" s="2">
        <v>9510</v>
      </c>
      <c r="D11" s="2">
        <v>800</v>
      </c>
      <c r="E11" s="2">
        <v>12142</v>
      </c>
      <c r="F11" s="2">
        <f>SUM(C11:E11)</f>
        <v>22452</v>
      </c>
    </row>
    <row r="12" spans="1:11" ht="15" thickBot="1" x14ac:dyDescent="0.35">
      <c r="A12" t="s">
        <v>31</v>
      </c>
      <c r="B12" t="s">
        <v>43</v>
      </c>
      <c r="C12" s="2">
        <v>752</v>
      </c>
      <c r="D12" s="2">
        <v>900</v>
      </c>
      <c r="E12" s="2">
        <v>412510</v>
      </c>
      <c r="F12" s="2">
        <f>SUM(F10:F11)</f>
        <v>66522</v>
      </c>
    </row>
    <row r="13" spans="1:11" ht="14.4" customHeight="1" x14ac:dyDescent="0.3">
      <c r="A13" t="s">
        <v>31</v>
      </c>
      <c r="B13" t="s">
        <v>44</v>
      </c>
      <c r="C13" s="2">
        <v>6540</v>
      </c>
      <c r="D13" s="2">
        <v>700</v>
      </c>
      <c r="E13" s="2">
        <v>21540</v>
      </c>
      <c r="F13" s="2">
        <f>SUM(C13:E13)</f>
        <v>28780</v>
      </c>
      <c r="H13" s="140" t="s">
        <v>48</v>
      </c>
      <c r="I13" s="141"/>
    </row>
    <row r="14" spans="1:11" x14ac:dyDescent="0.3">
      <c r="A14" t="s">
        <v>31</v>
      </c>
      <c r="B14" t="s">
        <v>45</v>
      </c>
      <c r="C14" s="2">
        <v>1305</v>
      </c>
      <c r="D14" s="2">
        <v>364120</v>
      </c>
      <c r="E14" s="2">
        <v>252410</v>
      </c>
      <c r="F14" s="2">
        <f>SUM(C14:E14)</f>
        <v>617835</v>
      </c>
      <c r="H14" s="142"/>
      <c r="I14" s="143"/>
      <c r="K14" t="s">
        <v>53</v>
      </c>
    </row>
    <row r="15" spans="1:11" x14ac:dyDescent="0.3">
      <c r="A15" t="s">
        <v>31</v>
      </c>
      <c r="B15" t="s">
        <v>46</v>
      </c>
      <c r="C15" s="2">
        <v>980</v>
      </c>
      <c r="D15" s="2">
        <v>25410</v>
      </c>
      <c r="E15" s="2">
        <v>365210</v>
      </c>
      <c r="F15" s="2">
        <f>SUM(F13:F14)</f>
        <v>646615</v>
      </c>
      <c r="H15" s="6" t="s">
        <v>26</v>
      </c>
      <c r="I15" s="7" t="s">
        <v>49</v>
      </c>
    </row>
    <row r="16" spans="1:11" ht="15" thickBot="1" x14ac:dyDescent="0.35">
      <c r="A16" t="s">
        <v>31</v>
      </c>
      <c r="B16" t="s">
        <v>47</v>
      </c>
      <c r="C16" s="2">
        <v>700</v>
      </c>
      <c r="D16" s="2">
        <v>12541</v>
      </c>
      <c r="E16" s="2">
        <v>145200</v>
      </c>
      <c r="F16" s="2">
        <f>SUM(C16:E16)</f>
        <v>158441</v>
      </c>
      <c r="H16" s="8" t="s">
        <v>39</v>
      </c>
      <c r="I16" s="9">
        <f>SUMIF(B4:B70,H16,F4:F70)</f>
        <v>112548</v>
      </c>
    </row>
    <row r="17" spans="1:11" x14ac:dyDescent="0.3">
      <c r="A17" t="s">
        <v>31</v>
      </c>
      <c r="B17" t="s">
        <v>39</v>
      </c>
      <c r="C17" s="2">
        <v>600</v>
      </c>
      <c r="D17" s="2">
        <v>3210</v>
      </c>
      <c r="E17" s="2">
        <v>1254</v>
      </c>
      <c r="F17" s="2">
        <f>SUM(C17:E17)</f>
        <v>5064</v>
      </c>
    </row>
    <row r="18" spans="1:11" ht="15" thickBot="1" x14ac:dyDescent="0.35">
      <c r="A18" t="s">
        <v>32</v>
      </c>
      <c r="B18" t="s">
        <v>40</v>
      </c>
      <c r="C18" s="2">
        <v>800</v>
      </c>
      <c r="D18" s="2">
        <v>4562</v>
      </c>
      <c r="E18" s="2">
        <v>23210</v>
      </c>
      <c r="F18" s="2">
        <f>SUM(F16:F17)</f>
        <v>163505</v>
      </c>
    </row>
    <row r="19" spans="1:11" x14ac:dyDescent="0.3">
      <c r="A19" t="s">
        <v>32</v>
      </c>
      <c r="B19" t="s">
        <v>41</v>
      </c>
      <c r="C19" s="2">
        <v>3210</v>
      </c>
      <c r="D19" s="2">
        <v>1110</v>
      </c>
      <c r="E19" s="2">
        <v>45210</v>
      </c>
      <c r="F19" s="2">
        <f>SUM(C19:E19)</f>
        <v>49530</v>
      </c>
      <c r="H19" s="140" t="s">
        <v>50</v>
      </c>
      <c r="I19" s="141"/>
    </row>
    <row r="20" spans="1:11" x14ac:dyDescent="0.3">
      <c r="A20" t="s">
        <v>32</v>
      </c>
      <c r="B20" t="s">
        <v>42</v>
      </c>
      <c r="C20" s="2">
        <v>7120</v>
      </c>
      <c r="D20" s="2">
        <v>1240</v>
      </c>
      <c r="E20" s="2">
        <v>252410</v>
      </c>
      <c r="F20" s="2">
        <f>SUM(C20:E20)</f>
        <v>260770</v>
      </c>
      <c r="H20" s="142"/>
      <c r="I20" s="143"/>
      <c r="K20" t="s">
        <v>54</v>
      </c>
    </row>
    <row r="21" spans="1:11" x14ac:dyDescent="0.3">
      <c r="A21" t="s">
        <v>32</v>
      </c>
      <c r="B21" t="s">
        <v>43</v>
      </c>
      <c r="C21" s="2">
        <v>910</v>
      </c>
      <c r="D21" s="2">
        <v>780</v>
      </c>
      <c r="E21" s="2">
        <v>215360</v>
      </c>
      <c r="F21" s="2">
        <f>SUM(F19:F20)</f>
        <v>310300</v>
      </c>
      <c r="H21" s="6" t="s">
        <v>26</v>
      </c>
      <c r="I21" s="7" t="s">
        <v>51</v>
      </c>
    </row>
    <row r="22" spans="1:11" ht="15" thickBot="1" x14ac:dyDescent="0.35">
      <c r="A22" t="s">
        <v>32</v>
      </c>
      <c r="B22" t="s">
        <v>44</v>
      </c>
      <c r="C22" s="2">
        <v>1360</v>
      </c>
      <c r="D22" s="2">
        <v>985</v>
      </c>
      <c r="E22" s="2">
        <v>365210</v>
      </c>
      <c r="F22" s="2">
        <f>SUM(C22:E22)</f>
        <v>367555</v>
      </c>
      <c r="H22" s="8" t="s">
        <v>36</v>
      </c>
      <c r="I22" s="9">
        <f>AVERAGEIF(B4:B70,H22,F4:F70)</f>
        <v>98292.25</v>
      </c>
    </row>
    <row r="23" spans="1:11" x14ac:dyDescent="0.3">
      <c r="A23" t="s">
        <v>32</v>
      </c>
      <c r="B23" t="s">
        <v>45</v>
      </c>
      <c r="C23" s="2">
        <v>5480</v>
      </c>
      <c r="D23" s="2">
        <v>623254</v>
      </c>
      <c r="E23" s="2">
        <v>365210</v>
      </c>
      <c r="F23" s="2">
        <f t="shared" ref="F23:F70" si="0">SUM(C23:E23)</f>
        <v>993944</v>
      </c>
    </row>
    <row r="24" spans="1:11" ht="15" thickBot="1" x14ac:dyDescent="0.35">
      <c r="A24" t="s">
        <v>32</v>
      </c>
      <c r="B24" t="s">
        <v>46</v>
      </c>
      <c r="C24" s="2">
        <v>68210</v>
      </c>
      <c r="D24" s="2">
        <v>21365</v>
      </c>
      <c r="E24" s="2">
        <v>45210</v>
      </c>
      <c r="F24" s="2">
        <f t="shared" si="0"/>
        <v>134785</v>
      </c>
    </row>
    <row r="25" spans="1:11" ht="14.4" customHeight="1" x14ac:dyDescent="0.3">
      <c r="A25" t="s">
        <v>32</v>
      </c>
      <c r="B25" t="s">
        <v>47</v>
      </c>
      <c r="C25" s="2">
        <v>4650</v>
      </c>
      <c r="D25" s="2">
        <v>1023</v>
      </c>
      <c r="E25" s="2">
        <v>10000</v>
      </c>
      <c r="F25" s="2">
        <f t="shared" si="0"/>
        <v>15673</v>
      </c>
      <c r="H25" s="140" t="s">
        <v>52</v>
      </c>
      <c r="I25" s="144"/>
      <c r="J25" s="141"/>
    </row>
    <row r="26" spans="1:11" x14ac:dyDescent="0.3">
      <c r="A26" t="s">
        <v>32</v>
      </c>
      <c r="B26" t="s">
        <v>35</v>
      </c>
      <c r="C26" s="2">
        <v>54210</v>
      </c>
      <c r="D26" s="2">
        <v>21000</v>
      </c>
      <c r="E26" s="2">
        <v>30000</v>
      </c>
      <c r="F26" s="2">
        <f t="shared" si="0"/>
        <v>105210</v>
      </c>
      <c r="H26" s="142"/>
      <c r="I26" s="145"/>
      <c r="J26" s="143"/>
      <c r="K26" t="s">
        <v>55</v>
      </c>
    </row>
    <row r="27" spans="1:11" x14ac:dyDescent="0.3">
      <c r="A27" t="s">
        <v>32</v>
      </c>
      <c r="B27" t="s">
        <v>36</v>
      </c>
      <c r="C27" s="2">
        <v>980</v>
      </c>
      <c r="D27" s="2">
        <v>322216</v>
      </c>
      <c r="E27" s="2">
        <v>8542</v>
      </c>
      <c r="F27" s="2">
        <f t="shared" si="0"/>
        <v>331738</v>
      </c>
      <c r="H27" s="10" t="s">
        <v>25</v>
      </c>
      <c r="I27" s="5" t="s">
        <v>26</v>
      </c>
      <c r="J27" s="11" t="s">
        <v>49</v>
      </c>
    </row>
    <row r="28" spans="1:11" ht="15" thickBot="1" x14ac:dyDescent="0.35">
      <c r="A28" t="s">
        <v>32</v>
      </c>
      <c r="B28" t="s">
        <v>37</v>
      </c>
      <c r="C28" s="2">
        <v>7520</v>
      </c>
      <c r="D28" s="2">
        <v>6666</v>
      </c>
      <c r="E28" s="2">
        <v>2546</v>
      </c>
      <c r="F28" s="2">
        <f t="shared" si="0"/>
        <v>16732</v>
      </c>
      <c r="H28" s="8" t="s">
        <v>32</v>
      </c>
      <c r="I28" s="12" t="s">
        <v>39</v>
      </c>
      <c r="J28" s="9">
        <f>SUMIFS(F4:F70,A4:A70,H28,B4:B70,I28)</f>
        <v>19424</v>
      </c>
    </row>
    <row r="29" spans="1:11" x14ac:dyDescent="0.3">
      <c r="A29" t="s">
        <v>32</v>
      </c>
      <c r="B29" t="s">
        <v>38</v>
      </c>
      <c r="C29" s="2">
        <v>4650</v>
      </c>
      <c r="D29" s="2">
        <v>2145</v>
      </c>
      <c r="E29" s="2">
        <v>85410</v>
      </c>
      <c r="F29" s="2">
        <f t="shared" si="0"/>
        <v>92205</v>
      </c>
    </row>
    <row r="30" spans="1:11" x14ac:dyDescent="0.3">
      <c r="A30" t="s">
        <v>32</v>
      </c>
      <c r="B30" t="s">
        <v>39</v>
      </c>
      <c r="C30" s="2">
        <v>9710</v>
      </c>
      <c r="D30" s="2">
        <v>2154</v>
      </c>
      <c r="E30" s="2">
        <v>7560</v>
      </c>
      <c r="F30" s="2">
        <f t="shared" si="0"/>
        <v>19424</v>
      </c>
    </row>
    <row r="31" spans="1:11" x14ac:dyDescent="0.3">
      <c r="A31" t="s">
        <v>32</v>
      </c>
      <c r="B31" t="s">
        <v>40</v>
      </c>
      <c r="C31" s="2">
        <v>1350</v>
      </c>
      <c r="D31" s="2">
        <v>3215</v>
      </c>
      <c r="E31" s="2">
        <v>12540</v>
      </c>
      <c r="F31" s="2">
        <f t="shared" si="0"/>
        <v>17105</v>
      </c>
    </row>
    <row r="32" spans="1:11" x14ac:dyDescent="0.3">
      <c r="A32" t="s">
        <v>32</v>
      </c>
      <c r="B32" t="s">
        <v>41</v>
      </c>
      <c r="C32" s="2">
        <v>4626</v>
      </c>
      <c r="D32" s="2">
        <v>6541</v>
      </c>
      <c r="E32" s="2">
        <v>25410</v>
      </c>
      <c r="F32" s="2">
        <f t="shared" si="0"/>
        <v>36577</v>
      </c>
      <c r="I32">
        <f>COUNTBLANK(A12:E27)</f>
        <v>0</v>
      </c>
    </row>
    <row r="33" spans="1:6" x14ac:dyDescent="0.3">
      <c r="A33" t="s">
        <v>32</v>
      </c>
      <c r="B33" t="s">
        <v>44</v>
      </c>
      <c r="C33" s="2">
        <v>4653</v>
      </c>
      <c r="D33" s="2">
        <v>10235</v>
      </c>
      <c r="E33" s="2">
        <v>9530</v>
      </c>
      <c r="F33" s="2">
        <f t="shared" si="0"/>
        <v>24418</v>
      </c>
    </row>
    <row r="34" spans="1:6" x14ac:dyDescent="0.3">
      <c r="A34" t="s">
        <v>32</v>
      </c>
      <c r="B34" t="s">
        <v>42</v>
      </c>
      <c r="C34" s="2">
        <v>78541</v>
      </c>
      <c r="D34" s="2">
        <v>3221</v>
      </c>
      <c r="E34" s="2">
        <v>2540</v>
      </c>
      <c r="F34" s="2">
        <f t="shared" si="0"/>
        <v>84302</v>
      </c>
    </row>
    <row r="35" spans="1:6" x14ac:dyDescent="0.3">
      <c r="A35" t="s">
        <v>34</v>
      </c>
      <c r="B35" t="s">
        <v>43</v>
      </c>
      <c r="C35" s="2">
        <v>83652</v>
      </c>
      <c r="D35" s="2">
        <v>3251</v>
      </c>
      <c r="E35" s="2">
        <v>96510</v>
      </c>
      <c r="F35" s="2">
        <f t="shared" si="0"/>
        <v>183413</v>
      </c>
    </row>
    <row r="36" spans="1:6" x14ac:dyDescent="0.3">
      <c r="A36" t="s">
        <v>34</v>
      </c>
      <c r="B36" t="s">
        <v>44</v>
      </c>
      <c r="C36" s="2">
        <v>5240</v>
      </c>
      <c r="D36" s="2">
        <v>1023</v>
      </c>
      <c r="E36" s="2">
        <v>98856</v>
      </c>
      <c r="F36" s="2">
        <f t="shared" si="0"/>
        <v>105119</v>
      </c>
    </row>
    <row r="37" spans="1:6" x14ac:dyDescent="0.3">
      <c r="A37" t="s">
        <v>34</v>
      </c>
      <c r="B37" t="s">
        <v>45</v>
      </c>
      <c r="C37" s="2">
        <v>78952</v>
      </c>
      <c r="D37" s="2">
        <v>1025</v>
      </c>
      <c r="E37" s="2">
        <v>11350</v>
      </c>
      <c r="F37" s="2">
        <f t="shared" si="0"/>
        <v>91327</v>
      </c>
    </row>
    <row r="38" spans="1:6" x14ac:dyDescent="0.3">
      <c r="A38" t="s">
        <v>34</v>
      </c>
      <c r="B38" t="s">
        <v>46</v>
      </c>
      <c r="C38" s="2">
        <v>6581</v>
      </c>
      <c r="D38" s="2">
        <v>1023</v>
      </c>
      <c r="E38" s="2">
        <v>42103</v>
      </c>
      <c r="F38" s="2">
        <f t="shared" si="0"/>
        <v>49707</v>
      </c>
    </row>
    <row r="39" spans="1:6" x14ac:dyDescent="0.3">
      <c r="A39" t="s">
        <v>34</v>
      </c>
      <c r="B39" t="s">
        <v>47</v>
      </c>
      <c r="C39" s="2">
        <v>1360</v>
      </c>
      <c r="D39" s="2">
        <v>4120</v>
      </c>
      <c r="E39" s="2">
        <v>25100</v>
      </c>
      <c r="F39" s="2">
        <f t="shared" si="0"/>
        <v>30580</v>
      </c>
    </row>
    <row r="40" spans="1:6" x14ac:dyDescent="0.3">
      <c r="A40" t="s">
        <v>34</v>
      </c>
      <c r="B40" t="s">
        <v>35</v>
      </c>
      <c r="C40" s="2">
        <v>9201</v>
      </c>
      <c r="D40" s="2">
        <v>5210</v>
      </c>
      <c r="E40" s="2">
        <v>980</v>
      </c>
      <c r="F40" s="2">
        <f t="shared" si="0"/>
        <v>15391</v>
      </c>
    </row>
    <row r="41" spans="1:6" x14ac:dyDescent="0.3">
      <c r="A41" t="s">
        <v>34</v>
      </c>
      <c r="B41" t="s">
        <v>36</v>
      </c>
      <c r="C41" s="2">
        <v>6401</v>
      </c>
      <c r="D41" s="2">
        <v>4650</v>
      </c>
      <c r="E41" s="2">
        <v>7520</v>
      </c>
      <c r="F41" s="2">
        <f t="shared" si="0"/>
        <v>18571</v>
      </c>
    </row>
    <row r="42" spans="1:6" x14ac:dyDescent="0.3">
      <c r="A42" t="s">
        <v>34</v>
      </c>
      <c r="B42" t="s">
        <v>44</v>
      </c>
      <c r="C42" s="2">
        <v>8203</v>
      </c>
      <c r="D42" s="2">
        <v>9710</v>
      </c>
      <c r="E42" s="2">
        <v>4650</v>
      </c>
      <c r="F42" s="2">
        <f t="shared" si="0"/>
        <v>22563</v>
      </c>
    </row>
    <row r="43" spans="1:6" x14ac:dyDescent="0.3">
      <c r="A43" t="s">
        <v>34</v>
      </c>
      <c r="B43" t="s">
        <v>45</v>
      </c>
      <c r="C43" s="2">
        <v>315560</v>
      </c>
      <c r="D43" s="2">
        <v>1350</v>
      </c>
      <c r="E43" s="2">
        <v>9710</v>
      </c>
      <c r="F43" s="2">
        <f t="shared" si="0"/>
        <v>326620</v>
      </c>
    </row>
    <row r="44" spans="1:6" x14ac:dyDescent="0.3">
      <c r="A44" t="s">
        <v>34</v>
      </c>
      <c r="B44" t="s">
        <v>46</v>
      </c>
      <c r="C44" s="2">
        <v>46510</v>
      </c>
      <c r="D44" s="2">
        <v>4626</v>
      </c>
      <c r="E44" s="2">
        <v>1350</v>
      </c>
      <c r="F44" s="2">
        <f t="shared" si="0"/>
        <v>52486</v>
      </c>
    </row>
    <row r="45" spans="1:6" x14ac:dyDescent="0.3">
      <c r="A45" t="s">
        <v>34</v>
      </c>
      <c r="B45" t="s">
        <v>47</v>
      </c>
      <c r="C45" s="2">
        <v>25103</v>
      </c>
      <c r="D45" s="2">
        <v>4653</v>
      </c>
      <c r="E45" s="2">
        <v>4626</v>
      </c>
      <c r="F45" s="2">
        <f t="shared" si="0"/>
        <v>34382</v>
      </c>
    </row>
    <row r="46" spans="1:6" x14ac:dyDescent="0.3">
      <c r="A46" t="s">
        <v>34</v>
      </c>
      <c r="B46" t="s">
        <v>39</v>
      </c>
      <c r="C46" s="2">
        <v>25400</v>
      </c>
      <c r="D46" s="2">
        <v>2132</v>
      </c>
      <c r="E46" s="2">
        <v>4653</v>
      </c>
      <c r="F46" s="2">
        <f t="shared" si="0"/>
        <v>32185</v>
      </c>
    </row>
    <row r="47" spans="1:6" x14ac:dyDescent="0.3">
      <c r="A47" t="s">
        <v>34</v>
      </c>
      <c r="B47" t="s">
        <v>40</v>
      </c>
      <c r="C47" s="2">
        <v>35210</v>
      </c>
      <c r="D47" s="2">
        <v>83652</v>
      </c>
      <c r="E47" s="2">
        <v>5521</v>
      </c>
      <c r="F47" s="2">
        <f t="shared" si="0"/>
        <v>124383</v>
      </c>
    </row>
    <row r="48" spans="1:6" x14ac:dyDescent="0.3">
      <c r="A48" t="s">
        <v>34</v>
      </c>
      <c r="B48" t="s">
        <v>41</v>
      </c>
      <c r="C48" s="2">
        <v>2451</v>
      </c>
      <c r="D48" s="2">
        <v>5240</v>
      </c>
      <c r="E48" s="2">
        <v>3623</v>
      </c>
      <c r="F48" s="2">
        <f t="shared" si="0"/>
        <v>11314</v>
      </c>
    </row>
    <row r="49" spans="1:6" x14ac:dyDescent="0.3">
      <c r="A49" t="s">
        <v>34</v>
      </c>
      <c r="B49" t="s">
        <v>42</v>
      </c>
      <c r="C49" s="2">
        <v>2530</v>
      </c>
      <c r="D49" s="2">
        <v>78952</v>
      </c>
      <c r="E49" s="2">
        <v>2563</v>
      </c>
      <c r="F49" s="2">
        <f t="shared" si="0"/>
        <v>84045</v>
      </c>
    </row>
    <row r="50" spans="1:6" x14ac:dyDescent="0.3">
      <c r="A50" t="s">
        <v>34</v>
      </c>
      <c r="B50" t="s">
        <v>43</v>
      </c>
      <c r="C50" s="2">
        <v>21403</v>
      </c>
      <c r="D50" s="2">
        <v>6581</v>
      </c>
      <c r="E50" s="2">
        <v>6521</v>
      </c>
      <c r="F50" s="2">
        <f t="shared" si="0"/>
        <v>34505</v>
      </c>
    </row>
    <row r="51" spans="1:6" x14ac:dyDescent="0.3">
      <c r="A51" t="s">
        <v>34</v>
      </c>
      <c r="B51" t="s">
        <v>44</v>
      </c>
      <c r="C51" s="2">
        <v>25210</v>
      </c>
      <c r="D51" s="2">
        <v>1360</v>
      </c>
      <c r="E51" s="2">
        <v>4510</v>
      </c>
      <c r="F51" s="2">
        <f t="shared" si="0"/>
        <v>31080</v>
      </c>
    </row>
    <row r="52" spans="1:6" x14ac:dyDescent="0.3">
      <c r="A52" t="s">
        <v>33</v>
      </c>
      <c r="B52" t="s">
        <v>45</v>
      </c>
      <c r="C52" s="2">
        <v>6412</v>
      </c>
      <c r="D52" s="2">
        <v>9201</v>
      </c>
      <c r="E52" s="2">
        <v>6520</v>
      </c>
      <c r="F52" s="2">
        <f t="shared" si="0"/>
        <v>22133</v>
      </c>
    </row>
    <row r="53" spans="1:6" x14ac:dyDescent="0.3">
      <c r="A53" t="s">
        <v>33</v>
      </c>
      <c r="B53" t="s">
        <v>46</v>
      </c>
      <c r="C53" s="2">
        <v>4120</v>
      </c>
      <c r="D53" s="2">
        <v>6401</v>
      </c>
      <c r="E53" s="2">
        <v>3210</v>
      </c>
      <c r="F53" s="2">
        <f t="shared" si="0"/>
        <v>13731</v>
      </c>
    </row>
    <row r="54" spans="1:6" x14ac:dyDescent="0.3">
      <c r="A54" t="s">
        <v>33</v>
      </c>
      <c r="B54" t="s">
        <v>47</v>
      </c>
      <c r="C54" s="2">
        <v>21023</v>
      </c>
      <c r="D54" s="2">
        <v>8203</v>
      </c>
      <c r="E54" s="2">
        <v>4120</v>
      </c>
      <c r="F54" s="2">
        <f t="shared" si="0"/>
        <v>33346</v>
      </c>
    </row>
    <row r="55" spans="1:6" x14ac:dyDescent="0.3">
      <c r="A55" t="s">
        <v>33</v>
      </c>
      <c r="B55" t="s">
        <v>42</v>
      </c>
      <c r="C55" s="2">
        <v>5210</v>
      </c>
      <c r="D55" s="2">
        <v>315560</v>
      </c>
      <c r="E55" s="2">
        <v>12013</v>
      </c>
      <c r="F55" s="2">
        <f t="shared" si="0"/>
        <v>332783</v>
      </c>
    </row>
    <row r="56" spans="1:6" x14ac:dyDescent="0.3">
      <c r="A56" t="s">
        <v>33</v>
      </c>
      <c r="B56" t="s">
        <v>41</v>
      </c>
      <c r="C56" s="2">
        <v>2450</v>
      </c>
      <c r="D56" s="2">
        <v>46510</v>
      </c>
      <c r="E56" s="2">
        <v>78</v>
      </c>
      <c r="F56" s="2">
        <f t="shared" si="0"/>
        <v>49038</v>
      </c>
    </row>
    <row r="57" spans="1:6" x14ac:dyDescent="0.3">
      <c r="A57" t="s">
        <v>33</v>
      </c>
      <c r="B57" t="s">
        <v>36</v>
      </c>
      <c r="C57" s="2">
        <v>756</v>
      </c>
      <c r="D57" s="2">
        <v>25103</v>
      </c>
      <c r="E57" s="2">
        <v>9850</v>
      </c>
      <c r="F57" s="2">
        <f t="shared" si="0"/>
        <v>35709</v>
      </c>
    </row>
    <row r="58" spans="1:6" x14ac:dyDescent="0.3">
      <c r="A58" t="s">
        <v>33</v>
      </c>
      <c r="B58" t="s">
        <v>37</v>
      </c>
      <c r="C58" s="2">
        <v>2140</v>
      </c>
      <c r="D58" s="2">
        <v>25400</v>
      </c>
      <c r="E58" s="2">
        <v>2451</v>
      </c>
      <c r="F58" s="2">
        <f t="shared" si="0"/>
        <v>29991</v>
      </c>
    </row>
    <row r="59" spans="1:6" x14ac:dyDescent="0.3">
      <c r="A59" t="s">
        <v>33</v>
      </c>
      <c r="B59" t="s">
        <v>38</v>
      </c>
      <c r="C59" s="2">
        <v>5521</v>
      </c>
      <c r="D59" s="2">
        <v>35210</v>
      </c>
      <c r="E59" s="2">
        <v>2540</v>
      </c>
      <c r="F59" s="2">
        <f t="shared" si="0"/>
        <v>43271</v>
      </c>
    </row>
    <row r="60" spans="1:6" x14ac:dyDescent="0.3">
      <c r="A60" t="s">
        <v>33</v>
      </c>
      <c r="B60" t="s">
        <v>39</v>
      </c>
      <c r="C60" s="2">
        <v>3623</v>
      </c>
      <c r="D60" s="2">
        <v>2451</v>
      </c>
      <c r="E60" s="2">
        <v>36520</v>
      </c>
      <c r="F60" s="2">
        <f t="shared" si="0"/>
        <v>42594</v>
      </c>
    </row>
    <row r="61" spans="1:6" x14ac:dyDescent="0.3">
      <c r="A61" t="s">
        <v>33</v>
      </c>
      <c r="B61" t="s">
        <v>40</v>
      </c>
      <c r="C61" s="2">
        <v>2563</v>
      </c>
      <c r="D61" s="2">
        <v>2530</v>
      </c>
      <c r="E61" s="2">
        <v>98541</v>
      </c>
      <c r="F61" s="2">
        <f t="shared" si="0"/>
        <v>103634</v>
      </c>
    </row>
    <row r="62" spans="1:6" x14ac:dyDescent="0.3">
      <c r="A62" t="s">
        <v>33</v>
      </c>
      <c r="B62" t="s">
        <v>35</v>
      </c>
      <c r="C62" s="2">
        <v>6521</v>
      </c>
      <c r="D62" s="2">
        <v>21403</v>
      </c>
      <c r="E62" s="2">
        <v>98635</v>
      </c>
      <c r="F62" s="2">
        <f t="shared" si="0"/>
        <v>126559</v>
      </c>
    </row>
    <row r="63" spans="1:6" x14ac:dyDescent="0.3">
      <c r="A63" t="s">
        <v>33</v>
      </c>
      <c r="B63" t="s">
        <v>45</v>
      </c>
      <c r="C63" s="2">
        <v>3654</v>
      </c>
      <c r="D63" s="2">
        <v>25210</v>
      </c>
      <c r="E63" s="2">
        <v>85214</v>
      </c>
      <c r="F63" s="2">
        <f t="shared" si="0"/>
        <v>114078</v>
      </c>
    </row>
    <row r="64" spans="1:6" x14ac:dyDescent="0.3">
      <c r="A64" t="s">
        <v>33</v>
      </c>
      <c r="B64" t="s">
        <v>47</v>
      </c>
      <c r="C64" s="2">
        <v>25320</v>
      </c>
      <c r="D64" s="2">
        <v>6412</v>
      </c>
      <c r="E64" s="2">
        <v>1023</v>
      </c>
      <c r="F64" s="2">
        <f t="shared" si="0"/>
        <v>32755</v>
      </c>
    </row>
    <row r="65" spans="1:6" x14ac:dyDescent="0.3">
      <c r="A65" t="s">
        <v>33</v>
      </c>
      <c r="B65" t="s">
        <v>41</v>
      </c>
      <c r="C65" s="2">
        <v>12000</v>
      </c>
      <c r="D65" s="2">
        <v>4120</v>
      </c>
      <c r="E65" s="2">
        <v>524011</v>
      </c>
      <c r="F65" s="2">
        <f t="shared" si="0"/>
        <v>540131</v>
      </c>
    </row>
    <row r="66" spans="1:6" x14ac:dyDescent="0.3">
      <c r="A66" t="s">
        <v>33</v>
      </c>
      <c r="B66" t="s">
        <v>42</v>
      </c>
      <c r="C66" s="2">
        <v>1200</v>
      </c>
      <c r="D66" s="2">
        <v>21023</v>
      </c>
      <c r="E66" s="2">
        <v>36520</v>
      </c>
      <c r="F66" s="2">
        <f t="shared" si="0"/>
        <v>58743</v>
      </c>
    </row>
    <row r="67" spans="1:6" x14ac:dyDescent="0.3">
      <c r="A67" t="s">
        <v>33</v>
      </c>
      <c r="B67" t="s">
        <v>43</v>
      </c>
      <c r="C67" s="2">
        <v>30000</v>
      </c>
      <c r="D67" s="2">
        <v>5210</v>
      </c>
      <c r="E67" s="2">
        <v>697</v>
      </c>
      <c r="F67" s="2">
        <f t="shared" si="0"/>
        <v>35907</v>
      </c>
    </row>
    <row r="68" spans="1:6" x14ac:dyDescent="0.3">
      <c r="A68" t="s">
        <v>33</v>
      </c>
      <c r="B68" t="s">
        <v>44</v>
      </c>
      <c r="C68" s="2">
        <v>50000</v>
      </c>
      <c r="D68" s="2">
        <v>2450</v>
      </c>
      <c r="E68" s="2">
        <v>52410</v>
      </c>
      <c r="F68" s="2">
        <f t="shared" si="0"/>
        <v>104860</v>
      </c>
    </row>
    <row r="69" spans="1:6" x14ac:dyDescent="0.3">
      <c r="A69" t="s">
        <v>33</v>
      </c>
      <c r="B69" t="s">
        <v>45</v>
      </c>
      <c r="C69" s="2">
        <v>4000</v>
      </c>
      <c r="D69" s="2">
        <v>756</v>
      </c>
      <c r="E69" s="2">
        <v>98540</v>
      </c>
      <c r="F69" s="2">
        <f t="shared" si="0"/>
        <v>103296</v>
      </c>
    </row>
    <row r="70" spans="1:6" x14ac:dyDescent="0.3">
      <c r="A70" t="s">
        <v>33</v>
      </c>
      <c r="B70" t="s">
        <v>46</v>
      </c>
      <c r="C70" s="2">
        <v>6000</v>
      </c>
      <c r="D70" s="2">
        <v>2140</v>
      </c>
      <c r="E70" s="2">
        <v>2564</v>
      </c>
      <c r="F70" s="2">
        <f t="shared" si="0"/>
        <v>10704</v>
      </c>
    </row>
  </sheetData>
  <mergeCells count="4">
    <mergeCell ref="A1:G1"/>
    <mergeCell ref="H13:I14"/>
    <mergeCell ref="H19:I20"/>
    <mergeCell ref="H25:J2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F8378-30EF-491A-84E5-8BEF1C27FD9A}">
  <dimension ref="A1:E17"/>
  <sheetViews>
    <sheetView workbookViewId="0">
      <selection activeCell="H9" sqref="H9"/>
    </sheetView>
  </sheetViews>
  <sheetFormatPr defaultRowHeight="14.4" x14ac:dyDescent="0.3"/>
  <cols>
    <col min="1" max="1" width="13.109375" customWidth="1"/>
    <col min="2" max="5" width="12.77734375" customWidth="1"/>
  </cols>
  <sheetData>
    <row r="1" spans="1:5" x14ac:dyDescent="0.3">
      <c r="A1" s="146" t="s">
        <v>56</v>
      </c>
      <c r="B1" s="146"/>
      <c r="C1" s="146"/>
      <c r="D1" s="146"/>
      <c r="E1" s="146"/>
    </row>
    <row r="2" spans="1:5" x14ac:dyDescent="0.3">
      <c r="A2" s="147">
        <v>45323</v>
      </c>
      <c r="B2" s="147"/>
      <c r="C2" s="147"/>
      <c r="D2" s="147"/>
      <c r="E2" s="147"/>
    </row>
    <row r="4" spans="1:5" x14ac:dyDescent="0.3">
      <c r="A4" s="13" t="s">
        <v>57</v>
      </c>
      <c r="B4" s="13" t="s">
        <v>13</v>
      </c>
      <c r="C4" s="13" t="s">
        <v>14</v>
      </c>
      <c r="D4" s="13" t="s">
        <v>15</v>
      </c>
      <c r="E4" s="13" t="s">
        <v>16</v>
      </c>
    </row>
    <row r="5" spans="1:5" x14ac:dyDescent="0.3">
      <c r="A5" s="13" t="s">
        <v>58</v>
      </c>
      <c r="B5" s="4">
        <v>4510</v>
      </c>
      <c r="C5" s="4">
        <v>5210</v>
      </c>
      <c r="D5" s="4">
        <v>3652</v>
      </c>
      <c r="E5" s="4">
        <v>4100</v>
      </c>
    </row>
    <row r="6" spans="1:5" x14ac:dyDescent="0.3">
      <c r="A6" s="13" t="s">
        <v>59</v>
      </c>
      <c r="B6" s="4">
        <v>1420</v>
      </c>
      <c r="C6" s="4">
        <v>4510</v>
      </c>
      <c r="D6" s="4">
        <v>5421</v>
      </c>
      <c r="E6" s="4">
        <v>5300</v>
      </c>
    </row>
    <row r="7" spans="1:5" x14ac:dyDescent="0.3">
      <c r="A7" s="13" t="s">
        <v>60</v>
      </c>
      <c r="B7" s="4">
        <v>6210</v>
      </c>
      <c r="C7" s="4">
        <v>2104</v>
      </c>
      <c r="D7" s="4">
        <v>4139</v>
      </c>
      <c r="E7" s="4">
        <v>4950</v>
      </c>
    </row>
    <row r="8" spans="1:5" x14ac:dyDescent="0.3">
      <c r="A8" s="13" t="s">
        <v>61</v>
      </c>
      <c r="B8" s="4">
        <v>2510</v>
      </c>
      <c r="C8" s="4">
        <v>5213</v>
      </c>
      <c r="D8" s="4">
        <v>4800</v>
      </c>
      <c r="E8" s="4">
        <v>6320</v>
      </c>
    </row>
    <row r="9" spans="1:5" x14ac:dyDescent="0.3">
      <c r="A9" s="13" t="s">
        <v>62</v>
      </c>
      <c r="B9" s="4">
        <v>3621</v>
      </c>
      <c r="C9" s="4">
        <v>4210</v>
      </c>
      <c r="D9" s="4">
        <v>3200</v>
      </c>
      <c r="E9" s="4">
        <v>5213</v>
      </c>
    </row>
    <row r="10" spans="1:5" x14ac:dyDescent="0.3">
      <c r="A10" s="13" t="s">
        <v>63</v>
      </c>
      <c r="B10" s="4">
        <v>3549</v>
      </c>
      <c r="C10" s="4">
        <v>6523</v>
      </c>
      <c r="D10" s="4">
        <v>6521</v>
      </c>
      <c r="E10" s="4">
        <v>5200</v>
      </c>
    </row>
    <row r="11" spans="1:5" x14ac:dyDescent="0.3">
      <c r="A11" s="13" t="s">
        <v>66</v>
      </c>
      <c r="B11" s="4">
        <v>5210</v>
      </c>
      <c r="C11" s="4">
        <v>4132</v>
      </c>
      <c r="D11" s="4">
        <v>2000</v>
      </c>
      <c r="E11" s="4">
        <v>4000</v>
      </c>
    </row>
    <row r="14" spans="1:5" x14ac:dyDescent="0.3">
      <c r="A14" t="s">
        <v>64</v>
      </c>
    </row>
    <row r="17" spans="1:1" x14ac:dyDescent="0.3">
      <c r="A17" t="s">
        <v>65</v>
      </c>
    </row>
  </sheetData>
  <mergeCells count="2">
    <mergeCell ref="A1:E1"/>
    <mergeCell ref="A2:E2"/>
  </mergeCells>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0A319-36B2-4293-BBE5-2BC17B791924}">
  <dimension ref="A1:J47"/>
  <sheetViews>
    <sheetView topLeftCell="D1" workbookViewId="0">
      <selection activeCell="H9" sqref="H9"/>
    </sheetView>
  </sheetViews>
  <sheetFormatPr defaultRowHeight="14.4" x14ac:dyDescent="0.3"/>
  <cols>
    <col min="1" max="8" width="12.77734375" customWidth="1"/>
    <col min="10" max="10" width="26.5546875" customWidth="1"/>
  </cols>
  <sheetData>
    <row r="1" spans="1:10" ht="15" thickBot="1" x14ac:dyDescent="0.35"/>
    <row r="2" spans="1:10" ht="30" customHeight="1" x14ac:dyDescent="0.3">
      <c r="A2" s="14" t="s">
        <v>70</v>
      </c>
      <c r="B2" s="15" t="s">
        <v>71</v>
      </c>
      <c r="C2" s="15" t="s">
        <v>67</v>
      </c>
      <c r="D2" s="15" t="s">
        <v>68</v>
      </c>
      <c r="E2" s="15" t="s">
        <v>69</v>
      </c>
      <c r="F2" s="15" t="s">
        <v>72</v>
      </c>
      <c r="G2" s="15" t="s">
        <v>73</v>
      </c>
      <c r="H2" s="16" t="s">
        <v>74</v>
      </c>
      <c r="J2" s="25" t="s">
        <v>164</v>
      </c>
    </row>
    <row r="3" spans="1:10" x14ac:dyDescent="0.3">
      <c r="A3" s="17" t="s">
        <v>75</v>
      </c>
      <c r="B3" s="18" t="s">
        <v>76</v>
      </c>
      <c r="C3" s="19">
        <v>10200</v>
      </c>
      <c r="D3" s="19">
        <v>8021</v>
      </c>
      <c r="E3" s="19">
        <v>3219</v>
      </c>
      <c r="F3" s="19">
        <v>5950</v>
      </c>
      <c r="G3" s="19">
        <v>4950</v>
      </c>
      <c r="H3" s="20">
        <v>11200</v>
      </c>
    </row>
    <row r="4" spans="1:10" ht="30" customHeight="1" x14ac:dyDescent="0.3">
      <c r="A4" s="17" t="s">
        <v>77</v>
      </c>
      <c r="B4" s="18" t="s">
        <v>78</v>
      </c>
      <c r="C4" s="19">
        <v>9800</v>
      </c>
      <c r="D4" s="19">
        <v>7500</v>
      </c>
      <c r="E4" s="19">
        <v>2500</v>
      </c>
      <c r="F4" s="19">
        <v>6200</v>
      </c>
      <c r="G4" s="19">
        <v>4300</v>
      </c>
      <c r="H4" s="20">
        <v>10000</v>
      </c>
    </row>
    <row r="5" spans="1:10" ht="30" customHeight="1" x14ac:dyDescent="0.3">
      <c r="A5" s="17" t="s">
        <v>79</v>
      </c>
      <c r="B5" s="18" t="s">
        <v>80</v>
      </c>
      <c r="C5" s="19">
        <v>12000</v>
      </c>
      <c r="D5" s="19">
        <v>8500</v>
      </c>
      <c r="E5" s="19">
        <v>3500</v>
      </c>
      <c r="F5" s="19">
        <v>6800</v>
      </c>
      <c r="G5" s="19">
        <v>5200</v>
      </c>
      <c r="H5" s="20">
        <v>11500</v>
      </c>
    </row>
    <row r="6" spans="1:10" ht="30" customHeight="1" x14ac:dyDescent="0.3">
      <c r="A6" s="17" t="s">
        <v>81</v>
      </c>
      <c r="B6" s="18" t="s">
        <v>82</v>
      </c>
      <c r="C6" s="19">
        <v>11500</v>
      </c>
      <c r="D6" s="19">
        <v>7200</v>
      </c>
      <c r="E6" s="19">
        <v>4800</v>
      </c>
      <c r="F6" s="19">
        <v>1600</v>
      </c>
      <c r="G6" s="19">
        <v>4700</v>
      </c>
      <c r="H6" s="20">
        <v>10800</v>
      </c>
    </row>
    <row r="7" spans="1:10" ht="30" customHeight="1" x14ac:dyDescent="0.3">
      <c r="A7" s="17" t="s">
        <v>83</v>
      </c>
      <c r="B7" s="18" t="s">
        <v>84</v>
      </c>
      <c r="C7" s="19">
        <v>8300</v>
      </c>
      <c r="D7" s="19">
        <v>6500</v>
      </c>
      <c r="E7" s="19">
        <v>2800</v>
      </c>
      <c r="F7" s="19">
        <v>5400</v>
      </c>
      <c r="G7" s="19">
        <v>4200</v>
      </c>
      <c r="H7" s="20">
        <v>9600</v>
      </c>
    </row>
    <row r="8" spans="1:10" ht="30" customHeight="1" x14ac:dyDescent="0.3">
      <c r="A8" s="17" t="s">
        <v>85</v>
      </c>
      <c r="B8" s="18" t="s">
        <v>86</v>
      </c>
      <c r="C8" s="19">
        <v>10800</v>
      </c>
      <c r="D8" s="19">
        <v>9000</v>
      </c>
      <c r="E8" s="19">
        <v>4100</v>
      </c>
      <c r="F8" s="19">
        <v>6000</v>
      </c>
      <c r="G8" s="19">
        <v>5600</v>
      </c>
      <c r="H8" s="20">
        <v>11000</v>
      </c>
    </row>
    <row r="9" spans="1:10" ht="30" customHeight="1" x14ac:dyDescent="0.3">
      <c r="A9" s="17" t="s">
        <v>87</v>
      </c>
      <c r="B9" s="18" t="s">
        <v>88</v>
      </c>
      <c r="C9" s="19">
        <v>9200</v>
      </c>
      <c r="D9" s="19">
        <v>8000</v>
      </c>
      <c r="E9" s="19">
        <v>3600</v>
      </c>
      <c r="F9" s="19">
        <v>5800</v>
      </c>
      <c r="G9" s="19">
        <v>4800</v>
      </c>
      <c r="H9" s="20">
        <v>10200</v>
      </c>
    </row>
    <row r="10" spans="1:10" ht="30" customHeight="1" x14ac:dyDescent="0.3">
      <c r="A10" s="17" t="s">
        <v>89</v>
      </c>
      <c r="B10" s="18" t="s">
        <v>90</v>
      </c>
      <c r="C10" s="19">
        <v>11000</v>
      </c>
      <c r="D10" s="19">
        <v>7800</v>
      </c>
      <c r="E10" s="19">
        <v>2200</v>
      </c>
      <c r="F10" s="19">
        <v>6900</v>
      </c>
      <c r="G10" s="19">
        <v>5000</v>
      </c>
      <c r="H10" s="20">
        <v>12500</v>
      </c>
    </row>
    <row r="11" spans="1:10" ht="30" customHeight="1" x14ac:dyDescent="0.3">
      <c r="A11" s="17" t="s">
        <v>91</v>
      </c>
      <c r="B11" s="18" t="s">
        <v>92</v>
      </c>
      <c r="C11" s="19">
        <v>7900</v>
      </c>
      <c r="D11" s="19">
        <v>6000</v>
      </c>
      <c r="E11" s="19">
        <v>3800</v>
      </c>
      <c r="F11" s="19">
        <v>5200</v>
      </c>
      <c r="G11" s="19">
        <v>4400</v>
      </c>
      <c r="H11" s="20">
        <v>9800</v>
      </c>
    </row>
    <row r="12" spans="1:10" ht="30" customHeight="1" x14ac:dyDescent="0.3">
      <c r="A12" s="17" t="s">
        <v>93</v>
      </c>
      <c r="B12" s="18" t="s">
        <v>94</v>
      </c>
      <c r="C12" s="19">
        <v>8600</v>
      </c>
      <c r="D12" s="19">
        <v>5500</v>
      </c>
      <c r="E12" s="19">
        <v>2600</v>
      </c>
      <c r="F12" s="19">
        <v>5000</v>
      </c>
      <c r="G12" s="19">
        <v>4100</v>
      </c>
      <c r="H12" s="20">
        <v>10300</v>
      </c>
    </row>
    <row r="13" spans="1:10" ht="30" customHeight="1" x14ac:dyDescent="0.3">
      <c r="A13" s="17" t="s">
        <v>95</v>
      </c>
      <c r="B13" s="18" t="s">
        <v>96</v>
      </c>
      <c r="C13" s="19">
        <v>1000</v>
      </c>
      <c r="D13" s="19">
        <v>8900</v>
      </c>
      <c r="E13" s="19">
        <v>3000</v>
      </c>
      <c r="F13" s="19">
        <v>6500</v>
      </c>
      <c r="G13" s="19">
        <v>5300</v>
      </c>
      <c r="H13" s="20">
        <v>11000</v>
      </c>
    </row>
    <row r="14" spans="1:10" ht="30" customHeight="1" x14ac:dyDescent="0.3">
      <c r="A14" s="17" t="s">
        <v>97</v>
      </c>
      <c r="B14" s="18" t="s">
        <v>98</v>
      </c>
      <c r="C14" s="19">
        <v>9500</v>
      </c>
      <c r="D14" s="19">
        <v>7300</v>
      </c>
      <c r="E14" s="19">
        <v>2900</v>
      </c>
      <c r="F14" s="19">
        <v>5700</v>
      </c>
      <c r="G14" s="19">
        <v>4600</v>
      </c>
      <c r="H14" s="20">
        <v>10700</v>
      </c>
    </row>
    <row r="15" spans="1:10" ht="30" customHeight="1" x14ac:dyDescent="0.3">
      <c r="A15" s="17" t="s">
        <v>99</v>
      </c>
      <c r="B15" s="18" t="s">
        <v>100</v>
      </c>
      <c r="C15" s="19">
        <v>11800</v>
      </c>
      <c r="D15" s="19">
        <v>1100</v>
      </c>
      <c r="E15" s="19">
        <v>4300</v>
      </c>
      <c r="F15" s="19">
        <v>6400</v>
      </c>
      <c r="G15" s="19">
        <v>5700</v>
      </c>
      <c r="H15" s="20">
        <v>12000</v>
      </c>
    </row>
    <row r="16" spans="1:10" ht="30" customHeight="1" x14ac:dyDescent="0.3">
      <c r="A16" s="17" t="s">
        <v>101</v>
      </c>
      <c r="B16" s="18" t="s">
        <v>102</v>
      </c>
      <c r="C16" s="19">
        <v>8200</v>
      </c>
      <c r="D16" s="19">
        <v>6300</v>
      </c>
      <c r="E16" s="19">
        <v>3200</v>
      </c>
      <c r="F16" s="19">
        <v>5600</v>
      </c>
      <c r="G16" s="19">
        <v>4900</v>
      </c>
      <c r="H16" s="20">
        <v>10500</v>
      </c>
    </row>
    <row r="17" spans="1:8" ht="30" customHeight="1" x14ac:dyDescent="0.3">
      <c r="A17" s="17" t="s">
        <v>103</v>
      </c>
      <c r="B17" s="18" t="s">
        <v>104</v>
      </c>
      <c r="C17" s="19">
        <v>9900</v>
      </c>
      <c r="D17" s="19">
        <v>8400</v>
      </c>
      <c r="E17" s="19">
        <v>3700</v>
      </c>
      <c r="F17" s="19">
        <v>6100</v>
      </c>
      <c r="G17" s="19">
        <v>5000</v>
      </c>
      <c r="H17" s="20">
        <v>11800</v>
      </c>
    </row>
    <row r="18" spans="1:8" ht="30" customHeight="1" x14ac:dyDescent="0.3">
      <c r="A18" s="17" t="s">
        <v>105</v>
      </c>
      <c r="B18" s="18" t="s">
        <v>106</v>
      </c>
      <c r="C18" s="19">
        <v>10400</v>
      </c>
      <c r="D18" s="19">
        <v>7600</v>
      </c>
      <c r="E18" s="19">
        <v>2400</v>
      </c>
      <c r="F18" s="19">
        <v>2900</v>
      </c>
      <c r="G18" s="19">
        <v>4800</v>
      </c>
      <c r="H18" s="20">
        <v>10600</v>
      </c>
    </row>
    <row r="19" spans="1:8" ht="30" customHeight="1" x14ac:dyDescent="0.3">
      <c r="A19" s="17" t="s">
        <v>107</v>
      </c>
      <c r="B19" s="18" t="s">
        <v>108</v>
      </c>
      <c r="C19" s="19">
        <v>11100</v>
      </c>
      <c r="D19" s="19">
        <v>9300</v>
      </c>
      <c r="E19" s="19">
        <v>4700</v>
      </c>
      <c r="F19" s="19">
        <v>6700</v>
      </c>
      <c r="G19" s="19">
        <v>5100</v>
      </c>
      <c r="H19" s="20">
        <v>11300</v>
      </c>
    </row>
    <row r="20" spans="1:8" ht="30" customHeight="1" x14ac:dyDescent="0.3">
      <c r="A20" s="17" t="s">
        <v>109</v>
      </c>
      <c r="B20" s="18" t="s">
        <v>110</v>
      </c>
      <c r="C20" s="19">
        <v>8400</v>
      </c>
      <c r="D20" s="19">
        <v>5800</v>
      </c>
      <c r="E20" s="19">
        <v>2300</v>
      </c>
      <c r="F20" s="19">
        <v>5300</v>
      </c>
      <c r="G20" s="19">
        <v>4200</v>
      </c>
      <c r="H20" s="20">
        <v>9700</v>
      </c>
    </row>
    <row r="21" spans="1:8" ht="30" customHeight="1" x14ac:dyDescent="0.3">
      <c r="A21" s="17" t="s">
        <v>111</v>
      </c>
      <c r="B21" s="18" t="s">
        <v>112</v>
      </c>
      <c r="C21" s="19">
        <v>12500</v>
      </c>
      <c r="D21" s="19">
        <v>10000</v>
      </c>
      <c r="E21" s="19">
        <v>3900</v>
      </c>
      <c r="F21" s="19">
        <v>6200</v>
      </c>
      <c r="G21" s="19">
        <v>5400</v>
      </c>
      <c r="H21" s="20">
        <v>12800</v>
      </c>
    </row>
    <row r="22" spans="1:8" ht="30" customHeight="1" x14ac:dyDescent="0.3">
      <c r="A22" s="17" t="s">
        <v>113</v>
      </c>
      <c r="B22" s="18" t="s">
        <v>114</v>
      </c>
      <c r="C22" s="19">
        <v>9300</v>
      </c>
      <c r="D22" s="19">
        <v>7100</v>
      </c>
      <c r="E22" s="19">
        <v>2800</v>
      </c>
      <c r="F22" s="19">
        <v>15600</v>
      </c>
      <c r="G22" s="19">
        <v>4300</v>
      </c>
      <c r="H22" s="20">
        <v>10200</v>
      </c>
    </row>
    <row r="23" spans="1:8" ht="30" customHeight="1" x14ac:dyDescent="0.3">
      <c r="A23" s="17" t="s">
        <v>115</v>
      </c>
      <c r="B23" s="18" t="s">
        <v>116</v>
      </c>
      <c r="C23" s="19">
        <v>10700</v>
      </c>
      <c r="D23" s="19">
        <v>8600</v>
      </c>
      <c r="E23" s="19">
        <v>3400</v>
      </c>
      <c r="F23" s="19">
        <v>6100</v>
      </c>
      <c r="G23" s="19">
        <v>5200</v>
      </c>
      <c r="H23" s="20">
        <v>11600</v>
      </c>
    </row>
    <row r="24" spans="1:8" ht="30" customHeight="1" x14ac:dyDescent="0.3">
      <c r="A24" s="17" t="s">
        <v>117</v>
      </c>
      <c r="B24" s="18" t="s">
        <v>118</v>
      </c>
      <c r="C24" s="19">
        <v>9000</v>
      </c>
      <c r="D24" s="19">
        <v>7900</v>
      </c>
      <c r="E24" s="19">
        <v>4000</v>
      </c>
      <c r="F24" s="19">
        <v>5500</v>
      </c>
      <c r="G24" s="19">
        <v>4500</v>
      </c>
      <c r="H24" s="20">
        <v>10800</v>
      </c>
    </row>
    <row r="25" spans="1:8" ht="30" customHeight="1" x14ac:dyDescent="0.3">
      <c r="A25" s="17" t="s">
        <v>119</v>
      </c>
      <c r="B25" s="18" t="s">
        <v>120</v>
      </c>
      <c r="C25" s="19">
        <v>11600</v>
      </c>
      <c r="D25" s="19">
        <v>9800</v>
      </c>
      <c r="E25" s="19">
        <v>3800</v>
      </c>
      <c r="F25" s="19">
        <v>6400</v>
      </c>
      <c r="G25" s="19">
        <v>5600</v>
      </c>
      <c r="H25" s="20">
        <v>11100</v>
      </c>
    </row>
    <row r="26" spans="1:8" ht="30" customHeight="1" x14ac:dyDescent="0.3">
      <c r="A26" s="17" t="s">
        <v>121</v>
      </c>
      <c r="B26" s="18" t="s">
        <v>122</v>
      </c>
      <c r="C26" s="19">
        <v>8500</v>
      </c>
      <c r="D26" s="19">
        <v>6200</v>
      </c>
      <c r="E26" s="19">
        <v>2500</v>
      </c>
      <c r="F26" s="19">
        <v>5400</v>
      </c>
      <c r="G26" s="19">
        <v>4700</v>
      </c>
      <c r="H26" s="20">
        <v>9900</v>
      </c>
    </row>
    <row r="27" spans="1:8" ht="30" customHeight="1" x14ac:dyDescent="0.3">
      <c r="A27" s="17" t="s">
        <v>123</v>
      </c>
      <c r="B27" s="18" t="s">
        <v>124</v>
      </c>
      <c r="C27" s="19">
        <v>10300</v>
      </c>
      <c r="D27" s="19">
        <v>8100</v>
      </c>
      <c r="E27" s="19">
        <v>3500</v>
      </c>
      <c r="F27" s="19">
        <v>6600</v>
      </c>
      <c r="G27" s="19">
        <v>15300</v>
      </c>
      <c r="H27" s="20">
        <v>11400</v>
      </c>
    </row>
    <row r="28" spans="1:8" ht="30" customHeight="1" x14ac:dyDescent="0.3">
      <c r="A28" s="17" t="s">
        <v>125</v>
      </c>
      <c r="B28" s="18" t="s">
        <v>126</v>
      </c>
      <c r="C28" s="19">
        <v>9100</v>
      </c>
      <c r="D28" s="19">
        <v>7400</v>
      </c>
      <c r="E28" s="19">
        <v>2700</v>
      </c>
      <c r="F28" s="19">
        <v>5800</v>
      </c>
      <c r="G28" s="19">
        <v>4200</v>
      </c>
      <c r="H28" s="20">
        <v>10300</v>
      </c>
    </row>
    <row r="29" spans="1:8" ht="30" customHeight="1" x14ac:dyDescent="0.3">
      <c r="A29" s="17" t="s">
        <v>127</v>
      </c>
      <c r="B29" s="18" t="s">
        <v>128</v>
      </c>
      <c r="C29" s="19">
        <v>11300</v>
      </c>
      <c r="D29" s="19">
        <v>8500</v>
      </c>
      <c r="E29" s="19">
        <v>4200</v>
      </c>
      <c r="F29" s="19">
        <v>6100</v>
      </c>
      <c r="G29" s="19">
        <v>5800</v>
      </c>
      <c r="H29" s="20">
        <v>11600</v>
      </c>
    </row>
    <row r="30" spans="1:8" ht="30" customHeight="1" x14ac:dyDescent="0.3">
      <c r="A30" s="17" t="s">
        <v>129</v>
      </c>
      <c r="B30" s="18" t="s">
        <v>130</v>
      </c>
      <c r="C30" s="19">
        <v>8900</v>
      </c>
      <c r="D30" s="19">
        <v>6600</v>
      </c>
      <c r="E30" s="19">
        <v>3300</v>
      </c>
      <c r="F30" s="19">
        <v>5200</v>
      </c>
      <c r="G30" s="19">
        <v>4900</v>
      </c>
      <c r="H30" s="20">
        <v>9500</v>
      </c>
    </row>
    <row r="31" spans="1:8" ht="30" customHeight="1" x14ac:dyDescent="0.3">
      <c r="A31" s="17" t="s">
        <v>131</v>
      </c>
      <c r="B31" s="18" t="s">
        <v>132</v>
      </c>
      <c r="C31" s="19">
        <v>10000</v>
      </c>
      <c r="D31" s="19">
        <v>7800</v>
      </c>
      <c r="E31" s="19">
        <v>4500</v>
      </c>
      <c r="F31" s="19">
        <v>6300</v>
      </c>
      <c r="G31" s="19">
        <v>5200</v>
      </c>
      <c r="H31" s="20">
        <v>10600</v>
      </c>
    </row>
    <row r="32" spans="1:8" ht="30" customHeight="1" x14ac:dyDescent="0.3">
      <c r="A32" s="17" t="s">
        <v>133</v>
      </c>
      <c r="B32" s="18" t="s">
        <v>134</v>
      </c>
      <c r="C32" s="19">
        <v>12200</v>
      </c>
      <c r="D32" s="19">
        <v>9700</v>
      </c>
      <c r="E32" s="19">
        <v>2600</v>
      </c>
      <c r="F32" s="19">
        <v>5500</v>
      </c>
      <c r="G32" s="19">
        <v>4600</v>
      </c>
      <c r="H32" s="20">
        <v>12000</v>
      </c>
    </row>
    <row r="33" spans="1:8" ht="30" customHeight="1" x14ac:dyDescent="0.3">
      <c r="A33" s="17" t="s">
        <v>135</v>
      </c>
      <c r="B33" s="18" t="s">
        <v>136</v>
      </c>
      <c r="C33" s="19">
        <v>9600</v>
      </c>
      <c r="D33" s="19">
        <v>8900</v>
      </c>
      <c r="E33" s="19">
        <v>3800</v>
      </c>
      <c r="F33" s="19">
        <v>6400</v>
      </c>
      <c r="G33" s="19">
        <v>5000</v>
      </c>
      <c r="H33" s="20">
        <v>10500</v>
      </c>
    </row>
    <row r="34" spans="1:8" ht="30" customHeight="1" x14ac:dyDescent="0.3">
      <c r="A34" s="17" t="s">
        <v>137</v>
      </c>
      <c r="B34" s="18" t="s">
        <v>76</v>
      </c>
      <c r="C34" s="19">
        <v>10900</v>
      </c>
      <c r="D34" s="19">
        <v>7300</v>
      </c>
      <c r="E34" s="19">
        <v>1000</v>
      </c>
      <c r="F34" s="19">
        <v>6200</v>
      </c>
      <c r="G34" s="19">
        <v>5400</v>
      </c>
      <c r="H34" s="20">
        <v>11100</v>
      </c>
    </row>
    <row r="35" spans="1:8" ht="30" customHeight="1" x14ac:dyDescent="0.3">
      <c r="A35" s="17" t="s">
        <v>138</v>
      </c>
      <c r="B35" s="18" t="s">
        <v>139</v>
      </c>
      <c r="C35" s="19">
        <v>11000</v>
      </c>
      <c r="D35" s="19">
        <v>8500</v>
      </c>
      <c r="E35" s="19">
        <v>3400</v>
      </c>
      <c r="F35" s="19">
        <v>6800</v>
      </c>
      <c r="G35" s="19">
        <v>5600</v>
      </c>
      <c r="H35" s="20">
        <v>11700</v>
      </c>
    </row>
    <row r="36" spans="1:8" ht="30" customHeight="1" x14ac:dyDescent="0.3">
      <c r="A36" s="17" t="s">
        <v>140</v>
      </c>
      <c r="B36" s="18" t="s">
        <v>141</v>
      </c>
      <c r="C36" s="19">
        <v>8800</v>
      </c>
      <c r="D36" s="19">
        <v>6700</v>
      </c>
      <c r="E36" s="19">
        <v>2900</v>
      </c>
      <c r="F36" s="19">
        <v>5400</v>
      </c>
      <c r="G36" s="19">
        <v>4500</v>
      </c>
      <c r="H36" s="20">
        <v>10800</v>
      </c>
    </row>
    <row r="37" spans="1:8" ht="30" customHeight="1" x14ac:dyDescent="0.3">
      <c r="A37" s="17" t="s">
        <v>142</v>
      </c>
      <c r="B37" s="18" t="s">
        <v>143</v>
      </c>
      <c r="C37" s="19">
        <v>10500</v>
      </c>
      <c r="D37" s="19">
        <v>9200</v>
      </c>
      <c r="E37" s="19">
        <v>3600</v>
      </c>
      <c r="F37" s="19">
        <v>6600</v>
      </c>
      <c r="G37" s="19">
        <v>5700</v>
      </c>
      <c r="H37" s="20">
        <v>11200</v>
      </c>
    </row>
    <row r="38" spans="1:8" ht="30" customHeight="1" x14ac:dyDescent="0.3">
      <c r="A38" s="17" t="s">
        <v>144</v>
      </c>
      <c r="B38" s="18" t="s">
        <v>145</v>
      </c>
      <c r="C38" s="19">
        <v>9700</v>
      </c>
      <c r="D38" s="19">
        <v>7800</v>
      </c>
      <c r="E38" s="19">
        <v>4100</v>
      </c>
      <c r="F38" s="19">
        <v>1800</v>
      </c>
      <c r="G38" s="19">
        <v>4900</v>
      </c>
      <c r="H38" s="20">
        <v>10200</v>
      </c>
    </row>
    <row r="39" spans="1:8" ht="30" customHeight="1" x14ac:dyDescent="0.3">
      <c r="A39" s="17" t="s">
        <v>146</v>
      </c>
      <c r="B39" s="18" t="s">
        <v>147</v>
      </c>
      <c r="C39" s="19">
        <v>11900</v>
      </c>
      <c r="D39" s="19">
        <v>10000</v>
      </c>
      <c r="E39" s="19">
        <v>4800</v>
      </c>
      <c r="F39" s="19">
        <v>6900</v>
      </c>
      <c r="G39" s="19">
        <v>5200</v>
      </c>
      <c r="H39" s="20">
        <v>12100</v>
      </c>
    </row>
    <row r="40" spans="1:8" ht="30" customHeight="1" x14ac:dyDescent="0.3">
      <c r="A40" s="17" t="s">
        <v>148</v>
      </c>
      <c r="B40" s="18" t="s">
        <v>149</v>
      </c>
      <c r="C40" s="19">
        <v>10200</v>
      </c>
      <c r="D40" s="19">
        <v>7900</v>
      </c>
      <c r="E40" s="19">
        <v>3200</v>
      </c>
      <c r="F40" s="19">
        <v>6300</v>
      </c>
      <c r="G40" s="19">
        <v>4800</v>
      </c>
      <c r="H40" s="20">
        <v>11500</v>
      </c>
    </row>
    <row r="41" spans="1:8" ht="30" customHeight="1" x14ac:dyDescent="0.3">
      <c r="A41" s="17" t="s">
        <v>150</v>
      </c>
      <c r="B41" s="18" t="s">
        <v>151</v>
      </c>
      <c r="C41" s="19">
        <v>8700</v>
      </c>
      <c r="D41" s="19">
        <v>6500</v>
      </c>
      <c r="E41" s="19">
        <v>2600</v>
      </c>
      <c r="F41" s="19">
        <v>5400</v>
      </c>
      <c r="G41" s="19">
        <v>5000</v>
      </c>
      <c r="H41" s="20">
        <v>9800</v>
      </c>
    </row>
    <row r="42" spans="1:8" ht="30" customHeight="1" x14ac:dyDescent="0.3">
      <c r="A42" s="17" t="s">
        <v>152</v>
      </c>
      <c r="B42" s="18" t="s">
        <v>153</v>
      </c>
      <c r="C42" s="19">
        <v>9400</v>
      </c>
      <c r="D42" s="19">
        <v>7200</v>
      </c>
      <c r="E42" s="19">
        <v>4500</v>
      </c>
      <c r="F42" s="19">
        <v>6000</v>
      </c>
      <c r="G42" s="19">
        <v>4600</v>
      </c>
      <c r="H42" s="20">
        <v>10700</v>
      </c>
    </row>
    <row r="43" spans="1:8" ht="30" customHeight="1" x14ac:dyDescent="0.3">
      <c r="A43" s="17" t="s">
        <v>154</v>
      </c>
      <c r="B43" s="18" t="s">
        <v>155</v>
      </c>
      <c r="C43" s="19">
        <v>11500</v>
      </c>
      <c r="D43" s="19">
        <v>8300</v>
      </c>
      <c r="E43" s="19">
        <v>3900</v>
      </c>
      <c r="F43" s="19">
        <v>6100</v>
      </c>
      <c r="G43" s="19">
        <v>1400</v>
      </c>
      <c r="H43" s="20">
        <v>11000</v>
      </c>
    </row>
    <row r="44" spans="1:8" ht="30" customHeight="1" x14ac:dyDescent="0.3">
      <c r="A44" s="17" t="s">
        <v>156</v>
      </c>
      <c r="B44" s="18" t="s">
        <v>157</v>
      </c>
      <c r="C44" s="19">
        <v>8900</v>
      </c>
      <c r="D44" s="19">
        <v>6600</v>
      </c>
      <c r="E44" s="19">
        <v>2800</v>
      </c>
      <c r="F44" s="19">
        <v>5500</v>
      </c>
      <c r="G44" s="19">
        <v>4400</v>
      </c>
      <c r="H44" s="20">
        <v>9600</v>
      </c>
    </row>
    <row r="45" spans="1:8" ht="30" customHeight="1" x14ac:dyDescent="0.3">
      <c r="A45" s="17" t="s">
        <v>158</v>
      </c>
      <c r="B45" s="18" t="s">
        <v>159</v>
      </c>
      <c r="C45" s="19">
        <v>10300</v>
      </c>
      <c r="D45" s="19">
        <v>9000</v>
      </c>
      <c r="E45" s="19">
        <v>4200</v>
      </c>
      <c r="F45" s="19">
        <v>6700</v>
      </c>
      <c r="G45" s="19">
        <v>5800</v>
      </c>
      <c r="H45" s="20">
        <v>12200</v>
      </c>
    </row>
    <row r="46" spans="1:8" ht="30" customHeight="1" x14ac:dyDescent="0.3">
      <c r="A46" s="17" t="s">
        <v>160</v>
      </c>
      <c r="B46" s="18" t="s">
        <v>161</v>
      </c>
      <c r="C46" s="19">
        <v>7800</v>
      </c>
      <c r="D46" s="19">
        <v>5900</v>
      </c>
      <c r="E46" s="19">
        <v>3000</v>
      </c>
      <c r="F46" s="19">
        <v>5400</v>
      </c>
      <c r="G46" s="19">
        <v>4700</v>
      </c>
      <c r="H46" s="20">
        <v>10100</v>
      </c>
    </row>
    <row r="47" spans="1:8" ht="30" customHeight="1" thickBot="1" x14ac:dyDescent="0.35">
      <c r="A47" s="21" t="s">
        <v>162</v>
      </c>
      <c r="B47" s="22" t="s">
        <v>163</v>
      </c>
      <c r="C47" s="23">
        <v>11000</v>
      </c>
      <c r="D47" s="23">
        <v>8800</v>
      </c>
      <c r="E47" s="23">
        <v>4000</v>
      </c>
      <c r="F47" s="23">
        <v>6600</v>
      </c>
      <c r="G47" s="23">
        <v>5500</v>
      </c>
      <c r="H47" s="24">
        <v>11600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high="1" low="1" first="1" last="1" xr2:uid="{132734D4-3F80-4554-ABD7-25F6FAD0F913}">
          <x14:colorSeries rgb="FF376092"/>
          <x14:colorNegative rgb="FFD00000"/>
          <x14:colorAxis rgb="FF000000"/>
          <x14:colorMarkers rgb="FFD00000"/>
          <x14:colorFirst theme="9" tint="0.39997558519241921"/>
          <x14:colorLast theme="9" tint="0.39997558519241921"/>
          <x14:colorHigh rgb="FFD00000"/>
          <x14:colorLow rgb="FFD00000"/>
          <x14:sparklines>
            <x14:sparkline>
              <xm:f>'Chart -2'!C3:H3</xm:f>
              <xm:sqref>J3</xm:sqref>
            </x14:sparkline>
            <x14:sparkline>
              <xm:f>'Chart -2'!C4:H4</xm:f>
              <xm:sqref>J4</xm:sqref>
            </x14:sparkline>
            <x14:sparkline>
              <xm:f>'Chart -2'!C5:H5</xm:f>
              <xm:sqref>J5</xm:sqref>
            </x14:sparkline>
            <x14:sparkline>
              <xm:f>'Chart -2'!C6:H6</xm:f>
              <xm:sqref>J6</xm:sqref>
            </x14:sparkline>
            <x14:sparkline>
              <xm:f>'Chart -2'!C7:H7</xm:f>
              <xm:sqref>J7</xm:sqref>
            </x14:sparkline>
            <x14:sparkline>
              <xm:f>'Chart -2'!C8:H8</xm:f>
              <xm:sqref>J8</xm:sqref>
            </x14:sparkline>
            <x14:sparkline>
              <xm:f>'Chart -2'!C9:H9</xm:f>
              <xm:sqref>J9</xm:sqref>
            </x14:sparkline>
            <x14:sparkline>
              <xm:f>'Chart -2'!C10:H10</xm:f>
              <xm:sqref>J10</xm:sqref>
            </x14:sparkline>
            <x14:sparkline>
              <xm:f>'Chart -2'!C11:H11</xm:f>
              <xm:sqref>J11</xm:sqref>
            </x14:sparkline>
            <x14:sparkline>
              <xm:f>'Chart -2'!C12:H12</xm:f>
              <xm:sqref>J12</xm:sqref>
            </x14:sparkline>
            <x14:sparkline>
              <xm:f>'Chart -2'!C13:H13</xm:f>
              <xm:sqref>J13</xm:sqref>
            </x14:sparkline>
            <x14:sparkline>
              <xm:f>'Chart -2'!C14:H14</xm:f>
              <xm:sqref>J14</xm:sqref>
            </x14:sparkline>
            <x14:sparkline>
              <xm:f>'Chart -2'!C15:H15</xm:f>
              <xm:sqref>J15</xm:sqref>
            </x14:sparkline>
            <x14:sparkline>
              <xm:f>'Chart -2'!C16:H16</xm:f>
              <xm:sqref>J16</xm:sqref>
            </x14:sparkline>
            <x14:sparkline>
              <xm:f>'Chart -2'!C17:H17</xm:f>
              <xm:sqref>J17</xm:sqref>
            </x14:sparkline>
            <x14:sparkline>
              <xm:f>'Chart -2'!C18:H18</xm:f>
              <xm:sqref>J18</xm:sqref>
            </x14:sparkline>
            <x14:sparkline>
              <xm:f>'Chart -2'!C19:H19</xm:f>
              <xm:sqref>J19</xm:sqref>
            </x14:sparkline>
            <x14:sparkline>
              <xm:f>'Chart -2'!C20:H20</xm:f>
              <xm:sqref>J20</xm:sqref>
            </x14:sparkline>
            <x14:sparkline>
              <xm:f>'Chart -2'!C21:H21</xm:f>
              <xm:sqref>J21</xm:sqref>
            </x14:sparkline>
            <x14:sparkline>
              <xm:f>'Chart -2'!C22:H22</xm:f>
              <xm:sqref>J22</xm:sqref>
            </x14:sparkline>
            <x14:sparkline>
              <xm:f>'Chart -2'!C23:H23</xm:f>
              <xm:sqref>J23</xm:sqref>
            </x14:sparkline>
            <x14:sparkline>
              <xm:f>'Chart -2'!C24:H24</xm:f>
              <xm:sqref>J24</xm:sqref>
            </x14:sparkline>
            <x14:sparkline>
              <xm:f>'Chart -2'!C25:H25</xm:f>
              <xm:sqref>J25</xm:sqref>
            </x14:sparkline>
            <x14:sparkline>
              <xm:f>'Chart -2'!C26:H26</xm:f>
              <xm:sqref>J26</xm:sqref>
            </x14:sparkline>
            <x14:sparkline>
              <xm:f>'Chart -2'!C27:H27</xm:f>
              <xm:sqref>J27</xm:sqref>
            </x14:sparkline>
            <x14:sparkline>
              <xm:f>'Chart -2'!C28:H28</xm:f>
              <xm:sqref>J28</xm:sqref>
            </x14:sparkline>
            <x14:sparkline>
              <xm:f>'Chart -2'!C29:H29</xm:f>
              <xm:sqref>J29</xm:sqref>
            </x14:sparkline>
            <x14:sparkline>
              <xm:f>'Chart -2'!C30:H30</xm:f>
              <xm:sqref>J30</xm:sqref>
            </x14:sparkline>
            <x14:sparkline>
              <xm:f>'Chart -2'!C31:H31</xm:f>
              <xm:sqref>J31</xm:sqref>
            </x14:sparkline>
            <x14:sparkline>
              <xm:f>'Chart -2'!C32:H32</xm:f>
              <xm:sqref>J32</xm:sqref>
            </x14:sparkline>
            <x14:sparkline>
              <xm:f>'Chart -2'!C33:H33</xm:f>
              <xm:sqref>J33</xm:sqref>
            </x14:sparkline>
            <x14:sparkline>
              <xm:f>'Chart -2'!C34:H34</xm:f>
              <xm:sqref>J34</xm:sqref>
            </x14:sparkline>
            <x14:sparkline>
              <xm:f>'Chart -2'!C35:H35</xm:f>
              <xm:sqref>J35</xm:sqref>
            </x14:sparkline>
            <x14:sparkline>
              <xm:f>'Chart -2'!C36:H36</xm:f>
              <xm:sqref>J36</xm:sqref>
            </x14:sparkline>
            <x14:sparkline>
              <xm:f>'Chart -2'!C37:H37</xm:f>
              <xm:sqref>J37</xm:sqref>
            </x14:sparkline>
            <x14:sparkline>
              <xm:f>'Chart -2'!C38:H38</xm:f>
              <xm:sqref>J38</xm:sqref>
            </x14:sparkline>
            <x14:sparkline>
              <xm:f>'Chart -2'!C39:H39</xm:f>
              <xm:sqref>J39</xm:sqref>
            </x14:sparkline>
            <x14:sparkline>
              <xm:f>'Chart -2'!C40:H40</xm:f>
              <xm:sqref>J40</xm:sqref>
            </x14:sparkline>
            <x14:sparkline>
              <xm:f>'Chart -2'!C41:H41</xm:f>
              <xm:sqref>J41</xm:sqref>
            </x14:sparkline>
            <x14:sparkline>
              <xm:f>'Chart -2'!C42:H42</xm:f>
              <xm:sqref>J42</xm:sqref>
            </x14:sparkline>
            <x14:sparkline>
              <xm:f>'Chart -2'!C43:H43</xm:f>
              <xm:sqref>J43</xm:sqref>
            </x14:sparkline>
            <x14:sparkline>
              <xm:f>'Chart -2'!C44:H44</xm:f>
              <xm:sqref>J44</xm:sqref>
            </x14:sparkline>
            <x14:sparkline>
              <xm:f>'Chart -2'!C45:H45</xm:f>
              <xm:sqref>J45</xm:sqref>
            </x14:sparkline>
            <x14:sparkline>
              <xm:f>'Chart -2'!C46:H46</xm:f>
              <xm:sqref>J46</xm:sqref>
            </x14:sparkline>
            <x14:sparkline>
              <xm:f>'Chart -2'!C47:H47</xm:f>
              <xm:sqref>J47</xm:sqref>
            </x14:sparkline>
          </x14:sparklines>
        </x14:sparklineGroup>
      </x14:sparklineGroup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DBF72-8AE7-4FFA-BB2C-5728C9E10BD2}">
  <dimension ref="A1:J25"/>
  <sheetViews>
    <sheetView workbookViewId="0">
      <selection activeCell="H9" sqref="H9"/>
    </sheetView>
  </sheetViews>
  <sheetFormatPr defaultRowHeight="14.4" x14ac:dyDescent="0.3"/>
  <cols>
    <col min="1" max="1" width="14.109375" bestFit="1" customWidth="1"/>
    <col min="2" max="2" width="15.5546875" bestFit="1" customWidth="1"/>
    <col min="3" max="3" width="10.44140625" bestFit="1" customWidth="1"/>
    <col min="4" max="4" width="11.44140625" bestFit="1" customWidth="1"/>
    <col min="5" max="5" width="10.44140625" bestFit="1" customWidth="1"/>
    <col min="6" max="9" width="11.44140625" bestFit="1" customWidth="1"/>
    <col min="10" max="10" width="12.44140625" bestFit="1" customWidth="1"/>
  </cols>
  <sheetData>
    <row r="1" spans="1:10" x14ac:dyDescent="0.3">
      <c r="A1" s="27" t="s">
        <v>180</v>
      </c>
      <c r="B1" t="s">
        <v>358</v>
      </c>
    </row>
    <row r="3" spans="1:10" x14ac:dyDescent="0.3">
      <c r="A3" s="27" t="s">
        <v>354</v>
      </c>
      <c r="B3" s="27" t="s">
        <v>357</v>
      </c>
    </row>
    <row r="4" spans="1:10" x14ac:dyDescent="0.3">
      <c r="A4" s="27" t="s">
        <v>355</v>
      </c>
      <c r="B4" t="s">
        <v>259</v>
      </c>
      <c r="C4" t="s">
        <v>202</v>
      </c>
      <c r="D4" t="s">
        <v>237</v>
      </c>
      <c r="E4" t="s">
        <v>228</v>
      </c>
      <c r="F4" t="s">
        <v>275</v>
      </c>
      <c r="G4" t="s">
        <v>281</v>
      </c>
      <c r="H4" t="s">
        <v>212</v>
      </c>
      <c r="I4" t="s">
        <v>33</v>
      </c>
      <c r="J4" t="s">
        <v>356</v>
      </c>
    </row>
    <row r="5" spans="1:10" x14ac:dyDescent="0.3">
      <c r="A5" s="28" t="s">
        <v>278</v>
      </c>
      <c r="B5" s="2"/>
      <c r="C5" s="2"/>
      <c r="D5" s="2"/>
      <c r="E5" s="2"/>
      <c r="F5" s="2"/>
      <c r="G5" s="2"/>
      <c r="H5" s="2">
        <v>650</v>
      </c>
      <c r="I5" s="2"/>
      <c r="J5" s="2">
        <v>650</v>
      </c>
    </row>
    <row r="6" spans="1:10" x14ac:dyDescent="0.3">
      <c r="A6" s="28" t="s">
        <v>250</v>
      </c>
      <c r="B6" s="2"/>
      <c r="C6" s="2"/>
      <c r="D6" s="2">
        <v>250</v>
      </c>
      <c r="E6" s="2"/>
      <c r="F6" s="2"/>
      <c r="G6" s="2"/>
      <c r="H6" s="2">
        <v>120</v>
      </c>
      <c r="I6" s="2">
        <v>8550</v>
      </c>
      <c r="J6" s="2">
        <v>8920</v>
      </c>
    </row>
    <row r="7" spans="1:10" x14ac:dyDescent="0.3">
      <c r="A7" s="28" t="s">
        <v>270</v>
      </c>
      <c r="B7" s="2"/>
      <c r="C7" s="2">
        <v>150</v>
      </c>
      <c r="D7" s="2">
        <v>300</v>
      </c>
      <c r="E7" s="2"/>
      <c r="F7" s="2">
        <v>720</v>
      </c>
      <c r="G7" s="2"/>
      <c r="H7" s="2">
        <v>360</v>
      </c>
      <c r="I7" s="2">
        <v>9500</v>
      </c>
      <c r="J7" s="2">
        <v>11030</v>
      </c>
    </row>
    <row r="8" spans="1:10" x14ac:dyDescent="0.3">
      <c r="A8" s="28" t="s">
        <v>193</v>
      </c>
      <c r="B8" s="2"/>
      <c r="C8" s="2"/>
      <c r="D8" s="2"/>
      <c r="E8" s="2"/>
      <c r="F8" s="2">
        <v>450</v>
      </c>
      <c r="G8" s="2"/>
      <c r="H8" s="2"/>
      <c r="I8" s="2"/>
      <c r="J8" s="2">
        <v>450</v>
      </c>
    </row>
    <row r="9" spans="1:10" x14ac:dyDescent="0.3">
      <c r="A9" s="28" t="s">
        <v>242</v>
      </c>
      <c r="B9" s="2"/>
      <c r="C9" s="2"/>
      <c r="D9" s="2">
        <v>50</v>
      </c>
      <c r="E9" s="2">
        <v>950</v>
      </c>
      <c r="F9" s="2">
        <v>560</v>
      </c>
      <c r="G9" s="2"/>
      <c r="H9" s="2"/>
      <c r="I9" s="2"/>
      <c r="J9" s="2">
        <v>1560</v>
      </c>
    </row>
    <row r="10" spans="1:10" x14ac:dyDescent="0.3">
      <c r="A10" s="28" t="s">
        <v>205</v>
      </c>
      <c r="B10" s="2"/>
      <c r="C10" s="2"/>
      <c r="D10" s="2">
        <v>480</v>
      </c>
      <c r="E10" s="2"/>
      <c r="F10" s="2"/>
      <c r="G10" s="2"/>
      <c r="H10" s="2"/>
      <c r="I10" s="2"/>
      <c r="J10" s="2">
        <v>480</v>
      </c>
    </row>
    <row r="11" spans="1:10" x14ac:dyDescent="0.3">
      <c r="A11" s="28" t="s">
        <v>229</v>
      </c>
      <c r="B11" s="2">
        <v>1400</v>
      </c>
      <c r="C11" s="2">
        <v>400</v>
      </c>
      <c r="D11" s="2"/>
      <c r="E11" s="2"/>
      <c r="F11" s="2"/>
      <c r="G11" s="2"/>
      <c r="H11" s="2">
        <v>100</v>
      </c>
      <c r="I11" s="2"/>
      <c r="J11" s="2">
        <v>1900</v>
      </c>
    </row>
    <row r="12" spans="1:10" x14ac:dyDescent="0.3">
      <c r="A12" s="28" t="s">
        <v>260</v>
      </c>
      <c r="B12" s="2"/>
      <c r="C12" s="2"/>
      <c r="D12" s="2">
        <v>250</v>
      </c>
      <c r="E12" s="2"/>
      <c r="F12" s="2">
        <v>3400</v>
      </c>
      <c r="G12" s="2">
        <v>1400</v>
      </c>
      <c r="H12" s="2"/>
      <c r="I12" s="2">
        <v>3450</v>
      </c>
      <c r="J12" s="2">
        <v>8500</v>
      </c>
    </row>
    <row r="13" spans="1:10" x14ac:dyDescent="0.3">
      <c r="A13" s="28" t="s">
        <v>218</v>
      </c>
      <c r="B13" s="2">
        <v>450</v>
      </c>
      <c r="C13" s="2">
        <v>560</v>
      </c>
      <c r="D13" s="2"/>
      <c r="E13" s="2">
        <v>2100</v>
      </c>
      <c r="F13" s="2"/>
      <c r="G13" s="2"/>
      <c r="H13" s="2"/>
      <c r="I13" s="2"/>
      <c r="J13" s="2">
        <v>3110</v>
      </c>
    </row>
    <row r="14" spans="1:10" x14ac:dyDescent="0.3">
      <c r="A14" s="28" t="s">
        <v>234</v>
      </c>
      <c r="B14" s="2"/>
      <c r="C14" s="2"/>
      <c r="D14" s="2">
        <v>240</v>
      </c>
      <c r="E14" s="2"/>
      <c r="F14" s="2"/>
      <c r="G14" s="2"/>
      <c r="H14" s="2"/>
      <c r="I14" s="2"/>
      <c r="J14" s="2">
        <v>240</v>
      </c>
    </row>
    <row r="15" spans="1:10" x14ac:dyDescent="0.3">
      <c r="A15" s="28" t="s">
        <v>307</v>
      </c>
      <c r="B15" s="2"/>
      <c r="C15" s="2"/>
      <c r="D15" s="2">
        <v>96</v>
      </c>
      <c r="E15" s="2">
        <v>3800</v>
      </c>
      <c r="F15" s="2"/>
      <c r="G15" s="2">
        <v>9500</v>
      </c>
      <c r="H15" s="2"/>
      <c r="I15" s="2"/>
      <c r="J15" s="2">
        <v>13396</v>
      </c>
    </row>
    <row r="16" spans="1:10" x14ac:dyDescent="0.3">
      <c r="A16" s="28" t="s">
        <v>225</v>
      </c>
      <c r="B16" s="2">
        <v>4500</v>
      </c>
      <c r="C16" s="2"/>
      <c r="D16" s="2"/>
      <c r="E16" s="2">
        <v>250</v>
      </c>
      <c r="F16" s="2"/>
      <c r="G16" s="2"/>
      <c r="H16" s="2"/>
      <c r="I16" s="2">
        <v>800</v>
      </c>
      <c r="J16" s="2">
        <v>5550</v>
      </c>
    </row>
    <row r="17" spans="1:10" x14ac:dyDescent="0.3">
      <c r="A17" s="28" t="s">
        <v>210</v>
      </c>
      <c r="B17" s="2"/>
      <c r="C17" s="2"/>
      <c r="D17" s="2">
        <v>600</v>
      </c>
      <c r="E17" s="2"/>
      <c r="F17" s="2">
        <v>4000</v>
      </c>
      <c r="G17" s="2"/>
      <c r="H17" s="2">
        <v>4800</v>
      </c>
      <c r="I17" s="2">
        <v>480</v>
      </c>
      <c r="J17" s="2">
        <v>9880</v>
      </c>
    </row>
    <row r="18" spans="1:10" x14ac:dyDescent="0.3">
      <c r="A18" s="28" t="s">
        <v>285</v>
      </c>
      <c r="B18" s="2">
        <v>25</v>
      </c>
      <c r="C18" s="2">
        <v>400</v>
      </c>
      <c r="D18" s="2"/>
      <c r="E18" s="2"/>
      <c r="F18" s="2"/>
      <c r="G18" s="2">
        <v>8400</v>
      </c>
      <c r="H18" s="2"/>
      <c r="I18" s="2">
        <v>4500</v>
      </c>
      <c r="J18" s="2">
        <v>13325</v>
      </c>
    </row>
    <row r="19" spans="1:10" x14ac:dyDescent="0.3">
      <c r="A19" s="28" t="s">
        <v>295</v>
      </c>
      <c r="B19" s="2">
        <v>750</v>
      </c>
      <c r="C19" s="2"/>
      <c r="D19" s="2">
        <v>600</v>
      </c>
      <c r="E19" s="2">
        <v>225</v>
      </c>
      <c r="F19" s="2"/>
      <c r="G19" s="2">
        <v>25</v>
      </c>
      <c r="H19" s="2"/>
      <c r="I19" s="2"/>
      <c r="J19" s="2">
        <v>1600</v>
      </c>
    </row>
    <row r="20" spans="1:10" x14ac:dyDescent="0.3">
      <c r="A20" s="28" t="s">
        <v>187</v>
      </c>
      <c r="B20" s="2"/>
      <c r="C20" s="2"/>
      <c r="D20" s="2"/>
      <c r="E20" s="2"/>
      <c r="F20" s="2"/>
      <c r="G20" s="2"/>
      <c r="H20" s="2"/>
      <c r="I20" s="2">
        <v>636</v>
      </c>
      <c r="J20" s="2">
        <v>636</v>
      </c>
    </row>
    <row r="21" spans="1:10" x14ac:dyDescent="0.3">
      <c r="A21" s="28" t="s">
        <v>247</v>
      </c>
      <c r="B21" s="2"/>
      <c r="C21" s="2"/>
      <c r="D21" s="2"/>
      <c r="E21" s="2"/>
      <c r="F21" s="2">
        <v>1300</v>
      </c>
      <c r="G21" s="2"/>
      <c r="H21" s="2">
        <v>4900</v>
      </c>
      <c r="I21" s="2">
        <v>1200</v>
      </c>
      <c r="J21" s="2">
        <v>7400</v>
      </c>
    </row>
    <row r="22" spans="1:10" x14ac:dyDescent="0.3">
      <c r="A22" s="28" t="s">
        <v>199</v>
      </c>
      <c r="B22" s="2">
        <v>1100</v>
      </c>
      <c r="C22" s="2">
        <v>315</v>
      </c>
      <c r="D22" s="2"/>
      <c r="E22" s="2"/>
      <c r="F22" s="2"/>
      <c r="G22" s="2"/>
      <c r="H22" s="2"/>
      <c r="I22" s="2"/>
      <c r="J22" s="2">
        <v>1415</v>
      </c>
    </row>
    <row r="23" spans="1:10" x14ac:dyDescent="0.3">
      <c r="A23" s="28" t="s">
        <v>277</v>
      </c>
      <c r="B23" s="2">
        <v>750</v>
      </c>
      <c r="C23" s="2"/>
      <c r="D23" s="2">
        <v>12000</v>
      </c>
      <c r="E23" s="2">
        <v>150</v>
      </c>
      <c r="F23" s="2"/>
      <c r="G23" s="2">
        <v>300</v>
      </c>
      <c r="H23" s="2">
        <v>200</v>
      </c>
      <c r="I23" s="2"/>
      <c r="J23" s="2">
        <v>13400</v>
      </c>
    </row>
    <row r="24" spans="1:10" x14ac:dyDescent="0.3">
      <c r="A24" s="28" t="s">
        <v>256</v>
      </c>
      <c r="B24" s="2">
        <v>1272</v>
      </c>
      <c r="C24" s="2"/>
      <c r="D24" s="2">
        <v>485</v>
      </c>
      <c r="E24" s="2">
        <v>560</v>
      </c>
      <c r="F24" s="2"/>
      <c r="G24" s="2">
        <v>1600</v>
      </c>
      <c r="H24" s="2"/>
      <c r="I24" s="2"/>
      <c r="J24" s="2">
        <v>3917</v>
      </c>
    </row>
    <row r="25" spans="1:10" x14ac:dyDescent="0.3">
      <c r="A25" s="28" t="s">
        <v>356</v>
      </c>
      <c r="B25" s="2">
        <v>10247</v>
      </c>
      <c r="C25" s="2">
        <v>1825</v>
      </c>
      <c r="D25" s="2">
        <v>15351</v>
      </c>
      <c r="E25" s="2">
        <v>8035</v>
      </c>
      <c r="F25" s="2">
        <v>10430</v>
      </c>
      <c r="G25" s="2">
        <v>21225</v>
      </c>
      <c r="H25" s="2">
        <v>11130</v>
      </c>
      <c r="I25" s="2">
        <v>29116</v>
      </c>
      <c r="J25" s="2">
        <v>107359</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11C43-C27A-494B-A96D-2A2505A83D7C}">
  <dimension ref="A1:V71"/>
  <sheetViews>
    <sheetView topLeftCell="A2" workbookViewId="0">
      <selection activeCell="H9" sqref="H9"/>
    </sheetView>
  </sheetViews>
  <sheetFormatPr defaultRowHeight="14.4" x14ac:dyDescent="0.3"/>
  <cols>
    <col min="1" max="1" width="11.44140625" customWidth="1"/>
    <col min="2" max="2" width="15.77734375" customWidth="1"/>
    <col min="3" max="3" width="13.109375" customWidth="1"/>
    <col min="4" max="4" width="16.33203125" customWidth="1"/>
    <col min="5" max="6" width="15.77734375" customWidth="1"/>
    <col min="7" max="7" width="8.5546875" customWidth="1"/>
    <col min="8" max="8" width="15.5546875" customWidth="1"/>
    <col min="9" max="11" width="15.77734375" customWidth="1"/>
    <col min="12" max="12" width="14.77734375" customWidth="1"/>
    <col min="13" max="14" width="15.77734375" customWidth="1"/>
    <col min="15" max="15" width="11.44140625" customWidth="1"/>
    <col min="16" max="16" width="19.6640625" customWidth="1"/>
    <col min="17" max="17" width="19.109375" customWidth="1"/>
    <col min="18" max="18" width="15.77734375" customWidth="1"/>
    <col min="19" max="19" width="11.44140625" customWidth="1"/>
    <col min="20" max="20" width="10" customWidth="1"/>
    <col min="21" max="22" width="15.77734375" customWidth="1"/>
  </cols>
  <sheetData>
    <row r="1" spans="1:22" x14ac:dyDescent="0.3">
      <c r="A1" s="13" t="s">
        <v>165</v>
      </c>
      <c r="B1" s="1" t="s">
        <v>166</v>
      </c>
      <c r="C1" s="13" t="s">
        <v>167</v>
      </c>
      <c r="D1" s="13" t="s">
        <v>168</v>
      </c>
      <c r="E1" s="13" t="s">
        <v>169</v>
      </c>
      <c r="F1" s="13" t="s">
        <v>170</v>
      </c>
      <c r="G1" s="13" t="s">
        <v>171</v>
      </c>
      <c r="H1" s="13" t="s">
        <v>172</v>
      </c>
      <c r="I1" s="13" t="s">
        <v>57</v>
      </c>
      <c r="J1" s="13" t="s">
        <v>173</v>
      </c>
      <c r="K1" s="1" t="s">
        <v>174</v>
      </c>
      <c r="L1" s="13" t="s">
        <v>175</v>
      </c>
      <c r="M1" s="13" t="s">
        <v>176</v>
      </c>
      <c r="N1" s="13" t="s">
        <v>177</v>
      </c>
      <c r="O1" s="13" t="s">
        <v>178</v>
      </c>
      <c r="P1" s="13" t="s">
        <v>179</v>
      </c>
      <c r="Q1" s="13" t="s">
        <v>180</v>
      </c>
      <c r="R1" s="13" t="s">
        <v>26</v>
      </c>
      <c r="S1" s="13" t="s">
        <v>181</v>
      </c>
      <c r="T1" s="13" t="s">
        <v>182</v>
      </c>
      <c r="U1" s="13" t="s">
        <v>183</v>
      </c>
      <c r="V1" s="13" t="s">
        <v>184</v>
      </c>
    </row>
    <row r="2" spans="1:22" x14ac:dyDescent="0.3">
      <c r="A2" s="13">
        <v>10001</v>
      </c>
      <c r="B2" s="1">
        <v>45651</v>
      </c>
      <c r="C2" s="13">
        <v>1</v>
      </c>
      <c r="D2" s="13" t="s">
        <v>185</v>
      </c>
      <c r="E2" s="13" t="s">
        <v>186</v>
      </c>
      <c r="F2" s="13" t="s">
        <v>187</v>
      </c>
      <c r="G2" s="13" t="s">
        <v>188</v>
      </c>
      <c r="H2" s="13" t="s">
        <v>189</v>
      </c>
      <c r="I2" s="13" t="s">
        <v>190</v>
      </c>
      <c r="J2" s="13" t="s">
        <v>33</v>
      </c>
      <c r="K2" s="1">
        <v>45656</v>
      </c>
      <c r="L2" s="13" t="s">
        <v>191</v>
      </c>
      <c r="M2" s="13" t="s">
        <v>192</v>
      </c>
      <c r="N2" s="13" t="s">
        <v>193</v>
      </c>
      <c r="O2" s="13" t="s">
        <v>194</v>
      </c>
      <c r="P2" s="13" t="s">
        <v>189</v>
      </c>
      <c r="Q2" s="13" t="s">
        <v>195</v>
      </c>
      <c r="R2" s="13" t="s">
        <v>196</v>
      </c>
      <c r="S2" s="26">
        <v>12</v>
      </c>
      <c r="T2" s="13">
        <v>3</v>
      </c>
      <c r="U2" s="26">
        <v>36</v>
      </c>
      <c r="V2" s="26">
        <v>4.3099999999999996</v>
      </c>
    </row>
    <row r="3" spans="1:22" x14ac:dyDescent="0.3">
      <c r="A3" s="13">
        <v>10002</v>
      </c>
      <c r="B3" s="1">
        <v>45635</v>
      </c>
      <c r="C3" s="13">
        <v>2</v>
      </c>
      <c r="D3" s="13" t="s">
        <v>197</v>
      </c>
      <c r="E3" s="13" t="s">
        <v>198</v>
      </c>
      <c r="F3" s="13" t="s">
        <v>199</v>
      </c>
      <c r="G3" s="13" t="s">
        <v>200</v>
      </c>
      <c r="H3" s="13" t="s">
        <v>189</v>
      </c>
      <c r="I3" s="13" t="s">
        <v>201</v>
      </c>
      <c r="J3" s="13" t="s">
        <v>202</v>
      </c>
      <c r="K3" s="1">
        <v>45642</v>
      </c>
      <c r="L3" s="13" t="s">
        <v>203</v>
      </c>
      <c r="M3" s="13" t="s">
        <v>204</v>
      </c>
      <c r="N3" s="13" t="s">
        <v>205</v>
      </c>
      <c r="O3" s="13" t="s">
        <v>206</v>
      </c>
      <c r="P3" s="13" t="s">
        <v>189</v>
      </c>
      <c r="Q3" s="13" t="s">
        <v>207</v>
      </c>
      <c r="R3" s="13" t="s">
        <v>196</v>
      </c>
      <c r="S3" s="26">
        <v>45</v>
      </c>
      <c r="T3" s="13">
        <v>7</v>
      </c>
      <c r="U3" s="26">
        <v>315</v>
      </c>
      <c r="V3" s="26">
        <v>8.6999999999999993</v>
      </c>
    </row>
    <row r="4" spans="1:22" x14ac:dyDescent="0.3">
      <c r="A4" s="13">
        <v>10003</v>
      </c>
      <c r="B4" s="1">
        <v>45641</v>
      </c>
      <c r="C4" s="13">
        <v>3</v>
      </c>
      <c r="D4" s="13" t="s">
        <v>208</v>
      </c>
      <c r="E4" s="13" t="s">
        <v>209</v>
      </c>
      <c r="F4" s="13" t="s">
        <v>210</v>
      </c>
      <c r="G4" s="13" t="s">
        <v>206</v>
      </c>
      <c r="H4" s="13" t="s">
        <v>189</v>
      </c>
      <c r="I4" s="13" t="s">
        <v>211</v>
      </c>
      <c r="J4" s="13" t="s">
        <v>212</v>
      </c>
      <c r="K4" s="1">
        <v>45647</v>
      </c>
      <c r="L4" s="13" t="s">
        <v>213</v>
      </c>
      <c r="M4" s="13" t="s">
        <v>192</v>
      </c>
      <c r="N4" s="13" t="s">
        <v>210</v>
      </c>
      <c r="O4" s="13" t="s">
        <v>200</v>
      </c>
      <c r="P4" s="13" t="s">
        <v>189</v>
      </c>
      <c r="Q4" s="13" t="s">
        <v>214</v>
      </c>
      <c r="R4" s="13" t="s">
        <v>215</v>
      </c>
      <c r="S4" s="26">
        <v>1200</v>
      </c>
      <c r="T4" s="13">
        <v>4</v>
      </c>
      <c r="U4" s="26">
        <v>4800</v>
      </c>
      <c r="V4" s="26">
        <v>3.63</v>
      </c>
    </row>
    <row r="5" spans="1:22" x14ac:dyDescent="0.3">
      <c r="A5" s="13">
        <v>10004</v>
      </c>
      <c r="B5" s="1">
        <v>45633</v>
      </c>
      <c r="C5" s="13">
        <v>4</v>
      </c>
      <c r="D5" s="13" t="s">
        <v>216</v>
      </c>
      <c r="E5" s="13" t="s">
        <v>217</v>
      </c>
      <c r="F5" s="13" t="s">
        <v>218</v>
      </c>
      <c r="G5" s="13" t="s">
        <v>219</v>
      </c>
      <c r="H5" s="13" t="s">
        <v>189</v>
      </c>
      <c r="I5" s="13" t="s">
        <v>220</v>
      </c>
      <c r="J5" s="13" t="s">
        <v>202</v>
      </c>
      <c r="K5" s="1">
        <v>45634</v>
      </c>
      <c r="L5" s="13" t="s">
        <v>213</v>
      </c>
      <c r="M5" s="13" t="s">
        <v>192</v>
      </c>
      <c r="N5" s="13" t="s">
        <v>193</v>
      </c>
      <c r="O5" s="13" t="s">
        <v>221</v>
      </c>
      <c r="P5" s="13" t="s">
        <v>189</v>
      </c>
      <c r="Q5" s="13" t="s">
        <v>222</v>
      </c>
      <c r="R5" s="13" t="s">
        <v>215</v>
      </c>
      <c r="S5" s="26">
        <v>80</v>
      </c>
      <c r="T5" s="13">
        <v>7</v>
      </c>
      <c r="U5" s="26">
        <v>560</v>
      </c>
      <c r="V5" s="26">
        <v>10.07</v>
      </c>
    </row>
    <row r="6" spans="1:22" x14ac:dyDescent="0.3">
      <c r="A6" s="13">
        <v>10005</v>
      </c>
      <c r="B6" s="1">
        <v>45646</v>
      </c>
      <c r="C6" s="13">
        <v>5</v>
      </c>
      <c r="D6" s="13" t="s">
        <v>223</v>
      </c>
      <c r="E6" s="13" t="s">
        <v>224</v>
      </c>
      <c r="F6" s="13" t="s">
        <v>225</v>
      </c>
      <c r="G6" s="13" t="s">
        <v>226</v>
      </c>
      <c r="H6" s="13" t="s">
        <v>189</v>
      </c>
      <c r="I6" s="13" t="s">
        <v>227</v>
      </c>
      <c r="J6" s="13" t="s">
        <v>228</v>
      </c>
      <c r="K6" s="1">
        <v>45647</v>
      </c>
      <c r="L6" s="13" t="s">
        <v>203</v>
      </c>
      <c r="M6" s="13" t="s">
        <v>204</v>
      </c>
      <c r="N6" s="13" t="s">
        <v>229</v>
      </c>
      <c r="O6" s="13" t="s">
        <v>230</v>
      </c>
      <c r="P6" s="13" t="s">
        <v>189</v>
      </c>
      <c r="Q6" s="13" t="s">
        <v>231</v>
      </c>
      <c r="R6" s="13" t="s">
        <v>215</v>
      </c>
      <c r="S6" s="26">
        <v>50</v>
      </c>
      <c r="T6" s="13">
        <v>5</v>
      </c>
      <c r="U6" s="26">
        <v>250</v>
      </c>
      <c r="V6" s="26">
        <v>16.37</v>
      </c>
    </row>
    <row r="7" spans="1:22" x14ac:dyDescent="0.3">
      <c r="A7" s="13">
        <v>10006</v>
      </c>
      <c r="B7" s="1">
        <v>45632</v>
      </c>
      <c r="C7" s="13">
        <v>6</v>
      </c>
      <c r="D7" s="13" t="s">
        <v>232</v>
      </c>
      <c r="E7" s="13" t="s">
        <v>233</v>
      </c>
      <c r="F7" s="13" t="s">
        <v>234</v>
      </c>
      <c r="G7" s="13" t="s">
        <v>235</v>
      </c>
      <c r="H7" s="13" t="s">
        <v>189</v>
      </c>
      <c r="I7" s="13" t="s">
        <v>236</v>
      </c>
      <c r="J7" s="13" t="s">
        <v>237</v>
      </c>
      <c r="K7" s="1">
        <v>45636</v>
      </c>
      <c r="L7" s="13" t="s">
        <v>203</v>
      </c>
      <c r="M7" s="13" t="s">
        <v>238</v>
      </c>
      <c r="N7" s="13" t="s">
        <v>199</v>
      </c>
      <c r="O7" s="13" t="s">
        <v>206</v>
      </c>
      <c r="P7" s="13" t="s">
        <v>189</v>
      </c>
      <c r="Q7" s="13" t="s">
        <v>239</v>
      </c>
      <c r="R7" s="13" t="s">
        <v>215</v>
      </c>
      <c r="S7" s="26">
        <v>120</v>
      </c>
      <c r="T7" s="13">
        <v>2</v>
      </c>
      <c r="U7" s="26">
        <v>240</v>
      </c>
      <c r="V7" s="26">
        <v>14.87</v>
      </c>
    </row>
    <row r="8" spans="1:22" x14ac:dyDescent="0.3">
      <c r="A8" s="13">
        <v>10007</v>
      </c>
      <c r="B8" s="1">
        <v>45636</v>
      </c>
      <c r="C8" s="13">
        <v>7</v>
      </c>
      <c r="D8" s="13" t="s">
        <v>240</v>
      </c>
      <c r="E8" s="13" t="s">
        <v>241</v>
      </c>
      <c r="F8" s="13" t="s">
        <v>242</v>
      </c>
      <c r="G8" s="13" t="s">
        <v>230</v>
      </c>
      <c r="H8" s="13" t="s">
        <v>189</v>
      </c>
      <c r="I8" s="13" t="s">
        <v>243</v>
      </c>
      <c r="J8" s="13" t="s">
        <v>228</v>
      </c>
      <c r="K8" s="1">
        <v>45643</v>
      </c>
      <c r="L8" s="13" t="s">
        <v>203</v>
      </c>
      <c r="M8" s="13" t="s">
        <v>238</v>
      </c>
      <c r="N8" s="13" t="s">
        <v>229</v>
      </c>
      <c r="O8" s="13" t="s">
        <v>221</v>
      </c>
      <c r="P8" s="13" t="s">
        <v>189</v>
      </c>
      <c r="Q8" s="13" t="s">
        <v>244</v>
      </c>
      <c r="R8" s="13" t="s">
        <v>196</v>
      </c>
      <c r="S8" s="26">
        <v>100</v>
      </c>
      <c r="T8" s="13">
        <v>9</v>
      </c>
      <c r="U8" s="26">
        <v>900</v>
      </c>
      <c r="V8" s="26">
        <v>4.08</v>
      </c>
    </row>
    <row r="9" spans="1:22" x14ac:dyDescent="0.3">
      <c r="A9" s="13">
        <v>10008</v>
      </c>
      <c r="B9" s="1">
        <v>45631</v>
      </c>
      <c r="C9" s="13">
        <v>8</v>
      </c>
      <c r="D9" s="13" t="s">
        <v>245</v>
      </c>
      <c r="E9" s="13" t="s">
        <v>246</v>
      </c>
      <c r="F9" s="13" t="s">
        <v>247</v>
      </c>
      <c r="G9" s="13" t="s">
        <v>248</v>
      </c>
      <c r="H9" s="13" t="s">
        <v>189</v>
      </c>
      <c r="I9" s="13" t="s">
        <v>249</v>
      </c>
      <c r="J9" s="13" t="s">
        <v>212</v>
      </c>
      <c r="K9" s="1">
        <v>45635</v>
      </c>
      <c r="L9" s="13" t="s">
        <v>213</v>
      </c>
      <c r="M9" s="13" t="s">
        <v>204</v>
      </c>
      <c r="N9" s="13" t="s">
        <v>250</v>
      </c>
      <c r="O9" s="13" t="s">
        <v>221</v>
      </c>
      <c r="P9" s="13" t="s">
        <v>189</v>
      </c>
      <c r="Q9" s="13" t="s">
        <v>251</v>
      </c>
      <c r="R9" s="13" t="s">
        <v>215</v>
      </c>
      <c r="S9" s="26">
        <v>700</v>
      </c>
      <c r="T9" s="13">
        <v>7</v>
      </c>
      <c r="U9" s="26">
        <v>4900</v>
      </c>
      <c r="V9" s="26">
        <v>14.84</v>
      </c>
    </row>
    <row r="10" spans="1:22" x14ac:dyDescent="0.3">
      <c r="A10" s="13">
        <v>10009</v>
      </c>
      <c r="B10" s="1">
        <v>45635</v>
      </c>
      <c r="C10" s="13">
        <v>9</v>
      </c>
      <c r="D10" s="13" t="s">
        <v>208</v>
      </c>
      <c r="E10" s="13" t="s">
        <v>233</v>
      </c>
      <c r="F10" s="13" t="s">
        <v>205</v>
      </c>
      <c r="G10" s="13" t="s">
        <v>188</v>
      </c>
      <c r="H10" s="13" t="s">
        <v>189</v>
      </c>
      <c r="I10" s="13" t="s">
        <v>252</v>
      </c>
      <c r="J10" s="13" t="s">
        <v>237</v>
      </c>
      <c r="K10" s="1">
        <v>45636</v>
      </c>
      <c r="L10" s="13" t="s">
        <v>213</v>
      </c>
      <c r="M10" s="13" t="s">
        <v>238</v>
      </c>
      <c r="N10" s="13" t="s">
        <v>199</v>
      </c>
      <c r="O10" s="13" t="s">
        <v>253</v>
      </c>
      <c r="P10" s="13" t="s">
        <v>189</v>
      </c>
      <c r="Q10" s="13" t="s">
        <v>222</v>
      </c>
      <c r="R10" s="13" t="s">
        <v>215</v>
      </c>
      <c r="S10" s="26">
        <v>80</v>
      </c>
      <c r="T10" s="13">
        <v>6</v>
      </c>
      <c r="U10" s="26">
        <v>480</v>
      </c>
      <c r="V10" s="26">
        <v>17.329999999999998</v>
      </c>
    </row>
    <row r="11" spans="1:22" x14ac:dyDescent="0.3">
      <c r="A11" s="13">
        <v>10010</v>
      </c>
      <c r="B11" s="1">
        <v>45640</v>
      </c>
      <c r="C11" s="13">
        <v>10</v>
      </c>
      <c r="D11" s="13" t="s">
        <v>254</v>
      </c>
      <c r="E11" s="13" t="s">
        <v>255</v>
      </c>
      <c r="F11" s="13" t="s">
        <v>256</v>
      </c>
      <c r="G11" s="13" t="s">
        <v>257</v>
      </c>
      <c r="H11" s="13" t="s">
        <v>189</v>
      </c>
      <c r="I11" s="13" t="s">
        <v>258</v>
      </c>
      <c r="J11" s="13" t="s">
        <v>259</v>
      </c>
      <c r="K11" s="1">
        <v>45644</v>
      </c>
      <c r="L11" s="13" t="s">
        <v>191</v>
      </c>
      <c r="M11" s="13" t="s">
        <v>204</v>
      </c>
      <c r="N11" s="13" t="s">
        <v>260</v>
      </c>
      <c r="O11" s="13" t="s">
        <v>188</v>
      </c>
      <c r="P11" s="13" t="s">
        <v>189</v>
      </c>
      <c r="Q11" s="13" t="s">
        <v>261</v>
      </c>
      <c r="R11" s="13" t="s">
        <v>262</v>
      </c>
      <c r="S11" s="26">
        <v>150</v>
      </c>
      <c r="T11" s="13">
        <v>8</v>
      </c>
      <c r="U11" s="26">
        <v>1200</v>
      </c>
      <c r="V11" s="26">
        <v>16.87</v>
      </c>
    </row>
    <row r="12" spans="1:22" x14ac:dyDescent="0.3">
      <c r="A12" s="13">
        <v>10011</v>
      </c>
      <c r="B12" s="1">
        <v>45631</v>
      </c>
      <c r="C12" s="13">
        <v>11</v>
      </c>
      <c r="D12" s="13" t="s">
        <v>263</v>
      </c>
      <c r="E12" s="13" t="s">
        <v>264</v>
      </c>
      <c r="F12" s="13" t="s">
        <v>199</v>
      </c>
      <c r="G12" s="13" t="s">
        <v>265</v>
      </c>
      <c r="H12" s="13" t="s">
        <v>189</v>
      </c>
      <c r="I12" s="13" t="s">
        <v>252</v>
      </c>
      <c r="J12" s="13" t="s">
        <v>259</v>
      </c>
      <c r="K12" s="1">
        <v>45633</v>
      </c>
      <c r="L12" s="13" t="s">
        <v>203</v>
      </c>
      <c r="M12" s="13" t="s">
        <v>204</v>
      </c>
      <c r="N12" s="13" t="s">
        <v>199</v>
      </c>
      <c r="O12" s="13" t="s">
        <v>266</v>
      </c>
      <c r="P12" s="13" t="s">
        <v>189</v>
      </c>
      <c r="Q12" s="13" t="s">
        <v>195</v>
      </c>
      <c r="R12" s="13" t="s">
        <v>196</v>
      </c>
      <c r="S12" s="26">
        <v>12</v>
      </c>
      <c r="T12" s="13">
        <v>5</v>
      </c>
      <c r="U12" s="26">
        <v>60</v>
      </c>
      <c r="V12" s="26">
        <v>12.73</v>
      </c>
    </row>
    <row r="13" spans="1:22" x14ac:dyDescent="0.3">
      <c r="A13" s="13">
        <v>10012</v>
      </c>
      <c r="B13" s="1">
        <v>45646</v>
      </c>
      <c r="C13" s="13">
        <v>12</v>
      </c>
      <c r="D13" s="13" t="s">
        <v>267</v>
      </c>
      <c r="E13" s="13" t="s">
        <v>268</v>
      </c>
      <c r="F13" s="13" t="s">
        <v>187</v>
      </c>
      <c r="G13" s="13" t="s">
        <v>206</v>
      </c>
      <c r="H13" s="13" t="s">
        <v>189</v>
      </c>
      <c r="I13" s="13" t="s">
        <v>269</v>
      </c>
      <c r="J13" s="13" t="s">
        <v>33</v>
      </c>
      <c r="K13" s="1">
        <v>45653</v>
      </c>
      <c r="L13" s="13" t="s">
        <v>191</v>
      </c>
      <c r="M13" s="13" t="s">
        <v>192</v>
      </c>
      <c r="N13" s="13" t="s">
        <v>270</v>
      </c>
      <c r="O13" s="13" t="s">
        <v>200</v>
      </c>
      <c r="P13" s="13" t="s">
        <v>189</v>
      </c>
      <c r="Q13" s="13" t="s">
        <v>271</v>
      </c>
      <c r="R13" s="13" t="s">
        <v>272</v>
      </c>
      <c r="S13" s="26">
        <v>150</v>
      </c>
      <c r="T13" s="13">
        <v>4</v>
      </c>
      <c r="U13" s="26">
        <v>600</v>
      </c>
      <c r="V13" s="26">
        <v>14.02</v>
      </c>
    </row>
    <row r="14" spans="1:22" x14ac:dyDescent="0.3">
      <c r="A14" s="13">
        <v>10013</v>
      </c>
      <c r="B14" s="1">
        <v>45654</v>
      </c>
      <c r="C14" s="13">
        <v>13</v>
      </c>
      <c r="D14" s="13" t="s">
        <v>273</v>
      </c>
      <c r="E14" s="13" t="s">
        <v>274</v>
      </c>
      <c r="F14" s="13" t="s">
        <v>193</v>
      </c>
      <c r="G14" s="13" t="s">
        <v>206</v>
      </c>
      <c r="H14" s="13" t="s">
        <v>189</v>
      </c>
      <c r="I14" s="13" t="s">
        <v>252</v>
      </c>
      <c r="J14" s="13" t="s">
        <v>275</v>
      </c>
      <c r="K14" s="1">
        <v>45660</v>
      </c>
      <c r="L14" s="13" t="s">
        <v>203</v>
      </c>
      <c r="M14" s="13" t="s">
        <v>192</v>
      </c>
      <c r="N14" s="13" t="s">
        <v>256</v>
      </c>
      <c r="O14" s="13" t="s">
        <v>200</v>
      </c>
      <c r="P14" s="13" t="s">
        <v>189</v>
      </c>
      <c r="Q14" s="13" t="s">
        <v>261</v>
      </c>
      <c r="R14" s="13" t="s">
        <v>262</v>
      </c>
      <c r="S14" s="26">
        <v>150</v>
      </c>
      <c r="T14" s="13">
        <v>3</v>
      </c>
      <c r="U14" s="26">
        <v>450</v>
      </c>
      <c r="V14" s="26">
        <v>18.39</v>
      </c>
    </row>
    <row r="15" spans="1:22" x14ac:dyDescent="0.3">
      <c r="A15" s="13">
        <v>10014</v>
      </c>
      <c r="B15" s="1">
        <v>45638</v>
      </c>
      <c r="C15" s="13">
        <v>14</v>
      </c>
      <c r="D15" s="13" t="s">
        <v>276</v>
      </c>
      <c r="E15" s="13" t="s">
        <v>268</v>
      </c>
      <c r="F15" s="13" t="s">
        <v>277</v>
      </c>
      <c r="G15" s="13" t="s">
        <v>248</v>
      </c>
      <c r="H15" s="13" t="s">
        <v>189</v>
      </c>
      <c r="I15" s="13" t="s">
        <v>211</v>
      </c>
      <c r="J15" s="13" t="s">
        <v>212</v>
      </c>
      <c r="K15" s="1">
        <v>45640</v>
      </c>
      <c r="L15" s="13" t="s">
        <v>191</v>
      </c>
      <c r="M15" s="13" t="s">
        <v>238</v>
      </c>
      <c r="N15" s="13" t="s">
        <v>278</v>
      </c>
      <c r="O15" s="13" t="s">
        <v>265</v>
      </c>
      <c r="P15" s="13" t="s">
        <v>189</v>
      </c>
      <c r="Q15" s="13" t="s">
        <v>279</v>
      </c>
      <c r="R15" s="13" t="s">
        <v>196</v>
      </c>
      <c r="S15" s="26">
        <v>25</v>
      </c>
      <c r="T15" s="13">
        <v>8</v>
      </c>
      <c r="U15" s="26">
        <v>200</v>
      </c>
      <c r="V15" s="26">
        <v>13.46</v>
      </c>
    </row>
    <row r="16" spans="1:22" x14ac:dyDescent="0.3">
      <c r="A16" s="13">
        <v>10015</v>
      </c>
      <c r="B16" s="1">
        <v>45646</v>
      </c>
      <c r="C16" s="13">
        <v>15</v>
      </c>
      <c r="D16" s="13" t="s">
        <v>280</v>
      </c>
      <c r="E16" s="13" t="s">
        <v>274</v>
      </c>
      <c r="F16" s="13" t="s">
        <v>256</v>
      </c>
      <c r="G16" s="13" t="s">
        <v>235</v>
      </c>
      <c r="H16" s="13" t="s">
        <v>189</v>
      </c>
      <c r="I16" s="13" t="s">
        <v>220</v>
      </c>
      <c r="J16" s="13" t="s">
        <v>281</v>
      </c>
      <c r="K16" s="1">
        <v>45648</v>
      </c>
      <c r="L16" s="13" t="s">
        <v>213</v>
      </c>
      <c r="M16" s="13" t="s">
        <v>192</v>
      </c>
      <c r="N16" s="13" t="s">
        <v>256</v>
      </c>
      <c r="O16" s="13" t="s">
        <v>282</v>
      </c>
      <c r="P16" s="13" t="s">
        <v>189</v>
      </c>
      <c r="Q16" s="13" t="s">
        <v>244</v>
      </c>
      <c r="R16" s="13" t="s">
        <v>196</v>
      </c>
      <c r="S16" s="26">
        <v>100</v>
      </c>
      <c r="T16" s="13">
        <v>9</v>
      </c>
      <c r="U16" s="26">
        <v>900</v>
      </c>
      <c r="V16" s="26">
        <v>14.52</v>
      </c>
    </row>
    <row r="17" spans="1:22" x14ac:dyDescent="0.3">
      <c r="A17" s="13">
        <v>10016</v>
      </c>
      <c r="B17" s="1">
        <v>45647</v>
      </c>
      <c r="C17" s="13">
        <v>16</v>
      </c>
      <c r="D17" s="13" t="s">
        <v>283</v>
      </c>
      <c r="E17" s="13" t="s">
        <v>284</v>
      </c>
      <c r="F17" s="13" t="s">
        <v>285</v>
      </c>
      <c r="G17" s="13" t="s">
        <v>226</v>
      </c>
      <c r="H17" s="13" t="s">
        <v>189</v>
      </c>
      <c r="I17" s="13" t="s">
        <v>252</v>
      </c>
      <c r="J17" s="13" t="s">
        <v>281</v>
      </c>
      <c r="K17" s="1">
        <v>45649</v>
      </c>
      <c r="L17" s="13" t="s">
        <v>203</v>
      </c>
      <c r="M17" s="13" t="s">
        <v>192</v>
      </c>
      <c r="N17" s="13" t="s">
        <v>210</v>
      </c>
      <c r="O17" s="13" t="s">
        <v>221</v>
      </c>
      <c r="P17" s="13" t="s">
        <v>189</v>
      </c>
      <c r="Q17" s="13" t="s">
        <v>214</v>
      </c>
      <c r="R17" s="13" t="s">
        <v>215</v>
      </c>
      <c r="S17" s="26">
        <v>1200</v>
      </c>
      <c r="T17" s="13">
        <v>7</v>
      </c>
      <c r="U17" s="26">
        <v>8400</v>
      </c>
      <c r="V17" s="26">
        <v>17.47</v>
      </c>
    </row>
    <row r="18" spans="1:22" x14ac:dyDescent="0.3">
      <c r="A18" s="13">
        <v>10017</v>
      </c>
      <c r="B18" s="1">
        <v>45635</v>
      </c>
      <c r="C18" s="13">
        <v>17</v>
      </c>
      <c r="D18" s="13" t="s">
        <v>286</v>
      </c>
      <c r="E18" s="13" t="s">
        <v>287</v>
      </c>
      <c r="F18" s="13" t="s">
        <v>277</v>
      </c>
      <c r="G18" s="13" t="s">
        <v>265</v>
      </c>
      <c r="H18" s="13" t="s">
        <v>189</v>
      </c>
      <c r="I18" s="13" t="s">
        <v>269</v>
      </c>
      <c r="J18" s="13" t="s">
        <v>281</v>
      </c>
      <c r="K18" s="1">
        <v>45638</v>
      </c>
      <c r="L18" s="13" t="s">
        <v>191</v>
      </c>
      <c r="M18" s="13" t="s">
        <v>238</v>
      </c>
      <c r="N18" s="13" t="s">
        <v>277</v>
      </c>
      <c r="O18" s="13" t="s">
        <v>219</v>
      </c>
      <c r="P18" s="13" t="s">
        <v>189</v>
      </c>
      <c r="Q18" s="13" t="s">
        <v>288</v>
      </c>
      <c r="R18" s="13" t="s">
        <v>215</v>
      </c>
      <c r="S18" s="26">
        <v>60</v>
      </c>
      <c r="T18" s="13">
        <v>5</v>
      </c>
      <c r="U18" s="26">
        <v>300</v>
      </c>
      <c r="V18" s="26">
        <v>4.54</v>
      </c>
    </row>
    <row r="19" spans="1:22" x14ac:dyDescent="0.3">
      <c r="A19" s="13">
        <v>10018</v>
      </c>
      <c r="B19" s="1">
        <v>45656</v>
      </c>
      <c r="C19" s="13">
        <v>18</v>
      </c>
      <c r="D19" s="13" t="s">
        <v>289</v>
      </c>
      <c r="E19" s="13" t="s">
        <v>290</v>
      </c>
      <c r="F19" s="13" t="s">
        <v>285</v>
      </c>
      <c r="G19" s="13" t="s">
        <v>248</v>
      </c>
      <c r="H19" s="13" t="s">
        <v>189</v>
      </c>
      <c r="I19" s="13" t="s">
        <v>291</v>
      </c>
      <c r="J19" s="13" t="s">
        <v>259</v>
      </c>
      <c r="K19" s="1">
        <v>45660</v>
      </c>
      <c r="L19" s="13" t="s">
        <v>213</v>
      </c>
      <c r="M19" s="13" t="s">
        <v>238</v>
      </c>
      <c r="N19" s="13" t="s">
        <v>210</v>
      </c>
      <c r="O19" s="13" t="s">
        <v>257</v>
      </c>
      <c r="P19" s="13" t="s">
        <v>189</v>
      </c>
      <c r="Q19" s="13" t="s">
        <v>292</v>
      </c>
      <c r="R19" s="13" t="s">
        <v>215</v>
      </c>
      <c r="S19" s="26">
        <v>25</v>
      </c>
      <c r="T19" s="13">
        <v>1</v>
      </c>
      <c r="U19" s="26">
        <v>25</v>
      </c>
      <c r="V19" s="26">
        <v>7.46</v>
      </c>
    </row>
    <row r="20" spans="1:22" x14ac:dyDescent="0.3">
      <c r="A20" s="13">
        <v>10019</v>
      </c>
      <c r="B20" s="1">
        <v>45645</v>
      </c>
      <c r="C20" s="13">
        <v>19</v>
      </c>
      <c r="D20" s="13" t="s">
        <v>293</v>
      </c>
      <c r="E20" s="13" t="s">
        <v>290</v>
      </c>
      <c r="F20" s="13" t="s">
        <v>270</v>
      </c>
      <c r="G20" s="13" t="s">
        <v>188</v>
      </c>
      <c r="H20" s="13" t="s">
        <v>189</v>
      </c>
      <c r="I20" s="13" t="s">
        <v>294</v>
      </c>
      <c r="J20" s="13" t="s">
        <v>202</v>
      </c>
      <c r="K20" s="1">
        <v>45649</v>
      </c>
      <c r="L20" s="13" t="s">
        <v>203</v>
      </c>
      <c r="M20" s="13" t="s">
        <v>192</v>
      </c>
      <c r="N20" s="13" t="s">
        <v>295</v>
      </c>
      <c r="O20" s="13" t="s">
        <v>235</v>
      </c>
      <c r="P20" s="13" t="s">
        <v>189</v>
      </c>
      <c r="Q20" s="13" t="s">
        <v>279</v>
      </c>
      <c r="R20" s="13" t="s">
        <v>196</v>
      </c>
      <c r="S20" s="26">
        <v>25</v>
      </c>
      <c r="T20" s="13">
        <v>6</v>
      </c>
      <c r="U20" s="26">
        <v>150</v>
      </c>
      <c r="V20" s="26">
        <v>9.7100000000000009</v>
      </c>
    </row>
    <row r="21" spans="1:22" x14ac:dyDescent="0.3">
      <c r="A21" s="13">
        <v>10020</v>
      </c>
      <c r="B21" s="1">
        <v>45649</v>
      </c>
      <c r="C21" s="13">
        <v>20</v>
      </c>
      <c r="D21" s="13" t="s">
        <v>296</v>
      </c>
      <c r="E21" s="13" t="s">
        <v>297</v>
      </c>
      <c r="F21" s="13" t="s">
        <v>277</v>
      </c>
      <c r="G21" s="13" t="s">
        <v>257</v>
      </c>
      <c r="H21" s="13" t="s">
        <v>189</v>
      </c>
      <c r="I21" s="13" t="s">
        <v>298</v>
      </c>
      <c r="J21" s="13" t="s">
        <v>259</v>
      </c>
      <c r="K21" s="1">
        <v>45651</v>
      </c>
      <c r="L21" s="13" t="s">
        <v>203</v>
      </c>
      <c r="M21" s="13" t="s">
        <v>204</v>
      </c>
      <c r="N21" s="13" t="s">
        <v>285</v>
      </c>
      <c r="O21" s="13" t="s">
        <v>219</v>
      </c>
      <c r="P21" s="13" t="s">
        <v>189</v>
      </c>
      <c r="Q21" s="13" t="s">
        <v>271</v>
      </c>
      <c r="R21" s="13" t="s">
        <v>272</v>
      </c>
      <c r="S21" s="26">
        <v>150</v>
      </c>
      <c r="T21" s="13">
        <v>5</v>
      </c>
      <c r="U21" s="26">
        <v>750</v>
      </c>
      <c r="V21" s="26">
        <v>4.8600000000000003</v>
      </c>
    </row>
    <row r="22" spans="1:22" x14ac:dyDescent="0.3">
      <c r="A22" s="13">
        <v>10021</v>
      </c>
      <c r="B22" s="1">
        <v>45633</v>
      </c>
      <c r="C22" s="13">
        <v>21</v>
      </c>
      <c r="D22" s="13" t="s">
        <v>299</v>
      </c>
      <c r="E22" s="13" t="s">
        <v>233</v>
      </c>
      <c r="F22" s="13" t="s">
        <v>256</v>
      </c>
      <c r="G22" s="13" t="s">
        <v>219</v>
      </c>
      <c r="H22" s="13" t="s">
        <v>189</v>
      </c>
      <c r="I22" s="13" t="s">
        <v>243</v>
      </c>
      <c r="J22" s="13" t="s">
        <v>237</v>
      </c>
      <c r="K22" s="1">
        <v>45637</v>
      </c>
      <c r="L22" s="13" t="s">
        <v>213</v>
      </c>
      <c r="M22" s="13" t="s">
        <v>192</v>
      </c>
      <c r="N22" s="13" t="s">
        <v>256</v>
      </c>
      <c r="O22" s="13" t="s">
        <v>206</v>
      </c>
      <c r="P22" s="13" t="s">
        <v>189</v>
      </c>
      <c r="Q22" s="13" t="s">
        <v>222</v>
      </c>
      <c r="R22" s="13" t="s">
        <v>215</v>
      </c>
      <c r="S22" s="26">
        <v>80</v>
      </c>
      <c r="T22" s="13">
        <v>1</v>
      </c>
      <c r="U22" s="26">
        <v>80</v>
      </c>
      <c r="V22" s="26">
        <v>7.35</v>
      </c>
    </row>
    <row r="23" spans="1:22" x14ac:dyDescent="0.3">
      <c r="A23" s="13">
        <v>10022</v>
      </c>
      <c r="B23" s="1">
        <v>45648</v>
      </c>
      <c r="C23" s="13">
        <v>22</v>
      </c>
      <c r="D23" s="13" t="s">
        <v>300</v>
      </c>
      <c r="E23" s="13" t="s">
        <v>301</v>
      </c>
      <c r="F23" s="13" t="s">
        <v>199</v>
      </c>
      <c r="G23" s="13" t="s">
        <v>282</v>
      </c>
      <c r="H23" s="13" t="s">
        <v>189</v>
      </c>
      <c r="I23" s="13" t="s">
        <v>236</v>
      </c>
      <c r="J23" s="13" t="s">
        <v>259</v>
      </c>
      <c r="K23" s="1">
        <v>45651</v>
      </c>
      <c r="L23" s="13" t="s">
        <v>213</v>
      </c>
      <c r="M23" s="13" t="s">
        <v>238</v>
      </c>
      <c r="N23" s="13" t="s">
        <v>225</v>
      </c>
      <c r="O23" s="13" t="s">
        <v>221</v>
      </c>
      <c r="P23" s="13" t="s">
        <v>189</v>
      </c>
      <c r="Q23" s="13" t="s">
        <v>231</v>
      </c>
      <c r="R23" s="13" t="s">
        <v>215</v>
      </c>
      <c r="S23" s="26">
        <v>50</v>
      </c>
      <c r="T23" s="13">
        <v>10</v>
      </c>
      <c r="U23" s="26">
        <v>500</v>
      </c>
      <c r="V23" s="26">
        <v>5.97</v>
      </c>
    </row>
    <row r="24" spans="1:22" x14ac:dyDescent="0.3">
      <c r="A24" s="13">
        <v>10023</v>
      </c>
      <c r="B24" s="1">
        <v>45629</v>
      </c>
      <c r="C24" s="13">
        <v>23</v>
      </c>
      <c r="D24" s="13" t="s">
        <v>302</v>
      </c>
      <c r="E24" s="13" t="s">
        <v>303</v>
      </c>
      <c r="F24" s="13" t="s">
        <v>260</v>
      </c>
      <c r="G24" s="13" t="s">
        <v>230</v>
      </c>
      <c r="H24" s="13" t="s">
        <v>189</v>
      </c>
      <c r="I24" s="13" t="s">
        <v>298</v>
      </c>
      <c r="J24" s="13" t="s">
        <v>275</v>
      </c>
      <c r="K24" s="1">
        <v>45633</v>
      </c>
      <c r="L24" s="13" t="s">
        <v>191</v>
      </c>
      <c r="M24" s="13" t="s">
        <v>238</v>
      </c>
      <c r="N24" s="13" t="s">
        <v>242</v>
      </c>
      <c r="O24" s="13" t="s">
        <v>282</v>
      </c>
      <c r="P24" s="13" t="s">
        <v>189</v>
      </c>
      <c r="Q24" s="13" t="s">
        <v>288</v>
      </c>
      <c r="R24" s="13" t="s">
        <v>215</v>
      </c>
      <c r="S24" s="26">
        <v>60</v>
      </c>
      <c r="T24" s="13">
        <v>10</v>
      </c>
      <c r="U24" s="26">
        <v>600</v>
      </c>
      <c r="V24" s="26">
        <v>6.31</v>
      </c>
    </row>
    <row r="25" spans="1:22" x14ac:dyDescent="0.3">
      <c r="A25" s="13">
        <v>10024</v>
      </c>
      <c r="B25" s="1">
        <v>45648</v>
      </c>
      <c r="C25" s="13">
        <v>24</v>
      </c>
      <c r="D25" s="13" t="s">
        <v>304</v>
      </c>
      <c r="E25" s="13" t="s">
        <v>305</v>
      </c>
      <c r="F25" s="13" t="s">
        <v>247</v>
      </c>
      <c r="G25" s="13" t="s">
        <v>194</v>
      </c>
      <c r="H25" s="13" t="s">
        <v>189</v>
      </c>
      <c r="I25" s="13" t="s">
        <v>306</v>
      </c>
      <c r="J25" s="13" t="s">
        <v>33</v>
      </c>
      <c r="K25" s="1">
        <v>45654</v>
      </c>
      <c r="L25" s="13" t="s">
        <v>203</v>
      </c>
      <c r="M25" s="13" t="s">
        <v>204</v>
      </c>
      <c r="N25" s="13" t="s">
        <v>307</v>
      </c>
      <c r="O25" s="13" t="s">
        <v>194</v>
      </c>
      <c r="P25" s="13" t="s">
        <v>189</v>
      </c>
      <c r="Q25" s="13" t="s">
        <v>308</v>
      </c>
      <c r="R25" s="13" t="s">
        <v>309</v>
      </c>
      <c r="S25" s="26">
        <v>200</v>
      </c>
      <c r="T25" s="13">
        <v>6</v>
      </c>
      <c r="U25" s="26">
        <v>1200</v>
      </c>
      <c r="V25" s="26">
        <v>19.84</v>
      </c>
    </row>
    <row r="26" spans="1:22" x14ac:dyDescent="0.3">
      <c r="A26" s="13">
        <v>10025</v>
      </c>
      <c r="B26" s="1">
        <v>45633</v>
      </c>
      <c r="C26" s="13">
        <v>25</v>
      </c>
      <c r="D26" s="13" t="s">
        <v>249</v>
      </c>
      <c r="E26" s="13" t="s">
        <v>305</v>
      </c>
      <c r="F26" s="13" t="s">
        <v>277</v>
      </c>
      <c r="G26" s="13" t="s">
        <v>226</v>
      </c>
      <c r="H26" s="13" t="s">
        <v>189</v>
      </c>
      <c r="I26" s="13" t="s">
        <v>190</v>
      </c>
      <c r="J26" s="13" t="s">
        <v>228</v>
      </c>
      <c r="K26" s="1">
        <v>45634</v>
      </c>
      <c r="L26" s="13" t="s">
        <v>213</v>
      </c>
      <c r="M26" s="13" t="s">
        <v>238</v>
      </c>
      <c r="N26" s="13" t="s">
        <v>218</v>
      </c>
      <c r="O26" s="13" t="s">
        <v>206</v>
      </c>
      <c r="P26" s="13" t="s">
        <v>189</v>
      </c>
      <c r="Q26" s="13" t="s">
        <v>292</v>
      </c>
      <c r="R26" s="13" t="s">
        <v>215</v>
      </c>
      <c r="S26" s="26">
        <v>25</v>
      </c>
      <c r="T26" s="13">
        <v>6</v>
      </c>
      <c r="U26" s="26">
        <v>150</v>
      </c>
      <c r="V26" s="26">
        <v>13.93</v>
      </c>
    </row>
    <row r="27" spans="1:22" x14ac:dyDescent="0.3">
      <c r="A27" s="13">
        <v>10026</v>
      </c>
      <c r="B27" s="1">
        <v>45641</v>
      </c>
      <c r="C27" s="13">
        <v>26</v>
      </c>
      <c r="D27" s="13" t="s">
        <v>310</v>
      </c>
      <c r="E27" s="13" t="s">
        <v>311</v>
      </c>
      <c r="F27" s="13" t="s">
        <v>247</v>
      </c>
      <c r="G27" s="13" t="s">
        <v>226</v>
      </c>
      <c r="H27" s="13" t="s">
        <v>189</v>
      </c>
      <c r="I27" s="13" t="s">
        <v>236</v>
      </c>
      <c r="J27" s="13" t="s">
        <v>275</v>
      </c>
      <c r="K27" s="1">
        <v>45646</v>
      </c>
      <c r="L27" s="13" t="s">
        <v>191</v>
      </c>
      <c r="M27" s="13" t="s">
        <v>192</v>
      </c>
      <c r="N27" s="13" t="s">
        <v>187</v>
      </c>
      <c r="O27" s="13" t="s">
        <v>248</v>
      </c>
      <c r="P27" s="13" t="s">
        <v>189</v>
      </c>
      <c r="Q27" s="13" t="s">
        <v>288</v>
      </c>
      <c r="R27" s="13" t="s">
        <v>215</v>
      </c>
      <c r="S27" s="26">
        <v>60</v>
      </c>
      <c r="T27" s="13">
        <v>5</v>
      </c>
      <c r="U27" s="26">
        <v>300</v>
      </c>
      <c r="V27" s="26">
        <v>13.03</v>
      </c>
    </row>
    <row r="28" spans="1:22" x14ac:dyDescent="0.3">
      <c r="A28" s="13">
        <v>10027</v>
      </c>
      <c r="B28" s="1">
        <v>45630</v>
      </c>
      <c r="C28" s="13">
        <v>27</v>
      </c>
      <c r="D28" s="13" t="s">
        <v>312</v>
      </c>
      <c r="E28" s="13" t="s">
        <v>313</v>
      </c>
      <c r="F28" s="13" t="s">
        <v>277</v>
      </c>
      <c r="G28" s="13" t="s">
        <v>248</v>
      </c>
      <c r="H28" s="13" t="s">
        <v>189</v>
      </c>
      <c r="I28" s="13" t="s">
        <v>243</v>
      </c>
      <c r="J28" s="13" t="s">
        <v>237</v>
      </c>
      <c r="K28" s="1">
        <v>45631</v>
      </c>
      <c r="L28" s="13" t="s">
        <v>191</v>
      </c>
      <c r="M28" s="13" t="s">
        <v>204</v>
      </c>
      <c r="N28" s="13" t="s">
        <v>199</v>
      </c>
      <c r="O28" s="13" t="s">
        <v>200</v>
      </c>
      <c r="P28" s="13" t="s">
        <v>189</v>
      </c>
      <c r="Q28" s="13" t="s">
        <v>214</v>
      </c>
      <c r="R28" s="13" t="s">
        <v>215</v>
      </c>
      <c r="S28" s="26">
        <v>1200</v>
      </c>
      <c r="T28" s="13">
        <v>10</v>
      </c>
      <c r="U28" s="26">
        <v>12000</v>
      </c>
      <c r="V28" s="26">
        <v>10.89</v>
      </c>
    </row>
    <row r="29" spans="1:22" x14ac:dyDescent="0.3">
      <c r="A29" s="13">
        <v>10028</v>
      </c>
      <c r="B29" s="1">
        <v>45651</v>
      </c>
      <c r="C29" s="13">
        <v>28</v>
      </c>
      <c r="D29" s="13" t="s">
        <v>314</v>
      </c>
      <c r="E29" s="13" t="s">
        <v>301</v>
      </c>
      <c r="F29" s="13" t="s">
        <v>295</v>
      </c>
      <c r="G29" s="13" t="s">
        <v>265</v>
      </c>
      <c r="H29" s="13" t="s">
        <v>189</v>
      </c>
      <c r="I29" s="13" t="s">
        <v>252</v>
      </c>
      <c r="J29" s="13" t="s">
        <v>281</v>
      </c>
      <c r="K29" s="1">
        <v>45655</v>
      </c>
      <c r="L29" s="13" t="s">
        <v>213</v>
      </c>
      <c r="M29" s="13" t="s">
        <v>192</v>
      </c>
      <c r="N29" s="13" t="s">
        <v>199</v>
      </c>
      <c r="O29" s="13" t="s">
        <v>235</v>
      </c>
      <c r="P29" s="13" t="s">
        <v>189</v>
      </c>
      <c r="Q29" s="13" t="s">
        <v>279</v>
      </c>
      <c r="R29" s="13" t="s">
        <v>196</v>
      </c>
      <c r="S29" s="26">
        <v>25</v>
      </c>
      <c r="T29" s="13">
        <v>1</v>
      </c>
      <c r="U29" s="26">
        <v>25</v>
      </c>
      <c r="V29" s="26">
        <v>18.27</v>
      </c>
    </row>
    <row r="30" spans="1:22" x14ac:dyDescent="0.3">
      <c r="A30" s="13">
        <v>10029</v>
      </c>
      <c r="B30" s="1">
        <v>45638</v>
      </c>
      <c r="C30" s="13">
        <v>29</v>
      </c>
      <c r="D30" s="13" t="s">
        <v>216</v>
      </c>
      <c r="E30" s="13" t="s">
        <v>315</v>
      </c>
      <c r="F30" s="13" t="s">
        <v>260</v>
      </c>
      <c r="G30" s="13" t="s">
        <v>200</v>
      </c>
      <c r="H30" s="13" t="s">
        <v>189</v>
      </c>
      <c r="I30" s="13" t="s">
        <v>243</v>
      </c>
      <c r="J30" s="13" t="s">
        <v>33</v>
      </c>
      <c r="K30" s="1">
        <v>45642</v>
      </c>
      <c r="L30" s="13" t="s">
        <v>191</v>
      </c>
      <c r="M30" s="13" t="s">
        <v>238</v>
      </c>
      <c r="N30" s="13" t="s">
        <v>247</v>
      </c>
      <c r="O30" s="13" t="s">
        <v>221</v>
      </c>
      <c r="P30" s="13" t="s">
        <v>189</v>
      </c>
      <c r="Q30" s="13" t="s">
        <v>316</v>
      </c>
      <c r="R30" s="13" t="s">
        <v>215</v>
      </c>
      <c r="S30" s="26">
        <v>500</v>
      </c>
      <c r="T30" s="13">
        <v>2</v>
      </c>
      <c r="U30" s="26">
        <v>1000</v>
      </c>
      <c r="V30" s="26">
        <v>19.25</v>
      </c>
    </row>
    <row r="31" spans="1:22" x14ac:dyDescent="0.3">
      <c r="A31" s="13">
        <v>10030</v>
      </c>
      <c r="B31" s="1">
        <v>45643</v>
      </c>
      <c r="C31" s="13">
        <v>30</v>
      </c>
      <c r="D31" s="13" t="s">
        <v>201</v>
      </c>
      <c r="E31" s="13" t="s">
        <v>198</v>
      </c>
      <c r="F31" s="13" t="s">
        <v>256</v>
      </c>
      <c r="G31" s="13" t="s">
        <v>257</v>
      </c>
      <c r="H31" s="13" t="s">
        <v>189</v>
      </c>
      <c r="I31" s="13" t="s">
        <v>211</v>
      </c>
      <c r="J31" s="13" t="s">
        <v>237</v>
      </c>
      <c r="K31" s="1">
        <v>45645</v>
      </c>
      <c r="L31" s="13" t="s">
        <v>203</v>
      </c>
      <c r="M31" s="13" t="s">
        <v>238</v>
      </c>
      <c r="N31" s="13" t="s">
        <v>242</v>
      </c>
      <c r="O31" s="13" t="s">
        <v>266</v>
      </c>
      <c r="P31" s="13" t="s">
        <v>189</v>
      </c>
      <c r="Q31" s="13" t="s">
        <v>207</v>
      </c>
      <c r="R31" s="13" t="s">
        <v>196</v>
      </c>
      <c r="S31" s="26">
        <v>45</v>
      </c>
      <c r="T31" s="13">
        <v>9</v>
      </c>
      <c r="U31" s="26">
        <v>405</v>
      </c>
      <c r="V31" s="26">
        <v>18.21</v>
      </c>
    </row>
    <row r="32" spans="1:22" x14ac:dyDescent="0.3">
      <c r="A32" s="13">
        <v>10031</v>
      </c>
      <c r="B32" s="1">
        <v>45634</v>
      </c>
      <c r="C32" s="13">
        <v>31</v>
      </c>
      <c r="D32" s="13" t="s">
        <v>273</v>
      </c>
      <c r="E32" s="13" t="s">
        <v>317</v>
      </c>
      <c r="F32" s="13" t="s">
        <v>247</v>
      </c>
      <c r="G32" s="13" t="s">
        <v>265</v>
      </c>
      <c r="H32" s="13" t="s">
        <v>189</v>
      </c>
      <c r="I32" s="13" t="s">
        <v>294</v>
      </c>
      <c r="J32" s="13" t="s">
        <v>275</v>
      </c>
      <c r="K32" s="1">
        <v>45635</v>
      </c>
      <c r="L32" s="13" t="s">
        <v>213</v>
      </c>
      <c r="M32" s="13" t="s">
        <v>192</v>
      </c>
      <c r="N32" s="13" t="s">
        <v>277</v>
      </c>
      <c r="O32" s="13" t="s">
        <v>188</v>
      </c>
      <c r="P32" s="13" t="s">
        <v>189</v>
      </c>
      <c r="Q32" s="13" t="s">
        <v>308</v>
      </c>
      <c r="R32" s="13" t="s">
        <v>309</v>
      </c>
      <c r="S32" s="26">
        <v>200</v>
      </c>
      <c r="T32" s="13">
        <v>5</v>
      </c>
      <c r="U32" s="26">
        <v>1000</v>
      </c>
      <c r="V32" s="26">
        <v>10.84</v>
      </c>
    </row>
    <row r="33" spans="1:22" x14ac:dyDescent="0.3">
      <c r="A33" s="13">
        <v>10032</v>
      </c>
      <c r="B33" s="1">
        <v>45642</v>
      </c>
      <c r="C33" s="13">
        <v>32</v>
      </c>
      <c r="D33" s="13" t="s">
        <v>293</v>
      </c>
      <c r="E33" s="13" t="s">
        <v>318</v>
      </c>
      <c r="F33" s="13" t="s">
        <v>270</v>
      </c>
      <c r="G33" s="13" t="s">
        <v>265</v>
      </c>
      <c r="H33" s="13" t="s">
        <v>189</v>
      </c>
      <c r="I33" s="13" t="s">
        <v>190</v>
      </c>
      <c r="J33" s="13" t="s">
        <v>275</v>
      </c>
      <c r="K33" s="1">
        <v>45644</v>
      </c>
      <c r="L33" s="13" t="s">
        <v>191</v>
      </c>
      <c r="M33" s="13" t="s">
        <v>238</v>
      </c>
      <c r="N33" s="13" t="s">
        <v>225</v>
      </c>
      <c r="O33" s="13" t="s">
        <v>265</v>
      </c>
      <c r="P33" s="13" t="s">
        <v>189</v>
      </c>
      <c r="Q33" s="13" t="s">
        <v>222</v>
      </c>
      <c r="R33" s="13" t="s">
        <v>215</v>
      </c>
      <c r="S33" s="26">
        <v>80</v>
      </c>
      <c r="T33" s="13">
        <v>9</v>
      </c>
      <c r="U33" s="26">
        <v>720</v>
      </c>
      <c r="V33" s="26">
        <v>10.39</v>
      </c>
    </row>
    <row r="34" spans="1:22" x14ac:dyDescent="0.3">
      <c r="A34" s="13">
        <v>10033</v>
      </c>
      <c r="B34" s="1">
        <v>45645</v>
      </c>
      <c r="C34" s="13">
        <v>33</v>
      </c>
      <c r="D34" s="13" t="s">
        <v>220</v>
      </c>
      <c r="E34" s="13" t="s">
        <v>319</v>
      </c>
      <c r="F34" s="13" t="s">
        <v>256</v>
      </c>
      <c r="G34" s="13" t="s">
        <v>248</v>
      </c>
      <c r="H34" s="13" t="s">
        <v>189</v>
      </c>
      <c r="I34" s="13" t="s">
        <v>269</v>
      </c>
      <c r="J34" s="13" t="s">
        <v>259</v>
      </c>
      <c r="K34" s="1">
        <v>45646</v>
      </c>
      <c r="L34" s="13" t="s">
        <v>191</v>
      </c>
      <c r="M34" s="13" t="s">
        <v>204</v>
      </c>
      <c r="N34" s="13" t="s">
        <v>205</v>
      </c>
      <c r="O34" s="13" t="s">
        <v>188</v>
      </c>
      <c r="P34" s="13" t="s">
        <v>189</v>
      </c>
      <c r="Q34" s="13" t="s">
        <v>195</v>
      </c>
      <c r="R34" s="13" t="s">
        <v>196</v>
      </c>
      <c r="S34" s="26">
        <v>12</v>
      </c>
      <c r="T34" s="13">
        <v>6</v>
      </c>
      <c r="U34" s="26">
        <v>72</v>
      </c>
      <c r="V34" s="26">
        <v>13.13</v>
      </c>
    </row>
    <row r="35" spans="1:22" x14ac:dyDescent="0.3">
      <c r="A35" s="13">
        <v>10034</v>
      </c>
      <c r="B35" s="1">
        <v>45637</v>
      </c>
      <c r="C35" s="13">
        <v>34</v>
      </c>
      <c r="D35" s="13" t="s">
        <v>320</v>
      </c>
      <c r="E35" s="13" t="s">
        <v>321</v>
      </c>
      <c r="F35" s="13" t="s">
        <v>307</v>
      </c>
      <c r="G35" s="13" t="s">
        <v>194</v>
      </c>
      <c r="H35" s="13" t="s">
        <v>189</v>
      </c>
      <c r="I35" s="13" t="s">
        <v>291</v>
      </c>
      <c r="J35" s="13" t="s">
        <v>281</v>
      </c>
      <c r="K35" s="1">
        <v>45641</v>
      </c>
      <c r="L35" s="13" t="s">
        <v>213</v>
      </c>
      <c r="M35" s="13" t="s">
        <v>238</v>
      </c>
      <c r="N35" s="13" t="s">
        <v>260</v>
      </c>
      <c r="O35" s="13" t="s">
        <v>188</v>
      </c>
      <c r="P35" s="13" t="s">
        <v>189</v>
      </c>
      <c r="Q35" s="13" t="s">
        <v>322</v>
      </c>
      <c r="R35" s="13" t="s">
        <v>272</v>
      </c>
      <c r="S35" s="26">
        <v>950</v>
      </c>
      <c r="T35" s="13">
        <v>10</v>
      </c>
      <c r="U35" s="26">
        <v>9500</v>
      </c>
      <c r="V35" s="26">
        <v>7.88</v>
      </c>
    </row>
    <row r="36" spans="1:22" x14ac:dyDescent="0.3">
      <c r="A36" s="13">
        <v>10035</v>
      </c>
      <c r="B36" s="1">
        <v>45646</v>
      </c>
      <c r="C36" s="13">
        <v>35</v>
      </c>
      <c r="D36" s="13" t="s">
        <v>323</v>
      </c>
      <c r="E36" s="13" t="s">
        <v>274</v>
      </c>
      <c r="F36" s="13" t="s">
        <v>229</v>
      </c>
      <c r="G36" s="13" t="s">
        <v>230</v>
      </c>
      <c r="H36" s="13" t="s">
        <v>189</v>
      </c>
      <c r="I36" s="13" t="s">
        <v>324</v>
      </c>
      <c r="J36" s="13" t="s">
        <v>202</v>
      </c>
      <c r="K36" s="1">
        <v>45649</v>
      </c>
      <c r="L36" s="13" t="s">
        <v>203</v>
      </c>
      <c r="M36" s="13" t="s">
        <v>192</v>
      </c>
      <c r="N36" s="13" t="s">
        <v>260</v>
      </c>
      <c r="O36" s="13" t="s">
        <v>257</v>
      </c>
      <c r="P36" s="13" t="s">
        <v>189</v>
      </c>
      <c r="Q36" s="13" t="s">
        <v>231</v>
      </c>
      <c r="R36" s="13" t="s">
        <v>215</v>
      </c>
      <c r="S36" s="26">
        <v>50</v>
      </c>
      <c r="T36" s="13">
        <v>8</v>
      </c>
      <c r="U36" s="26">
        <v>400</v>
      </c>
      <c r="V36" s="26">
        <v>5.37</v>
      </c>
    </row>
    <row r="37" spans="1:22" x14ac:dyDescent="0.3">
      <c r="A37" s="13">
        <v>10036</v>
      </c>
      <c r="B37" s="1">
        <v>45628</v>
      </c>
      <c r="C37" s="13">
        <v>36</v>
      </c>
      <c r="D37" s="13" t="s">
        <v>249</v>
      </c>
      <c r="E37" s="13" t="s">
        <v>264</v>
      </c>
      <c r="F37" s="13" t="s">
        <v>270</v>
      </c>
      <c r="G37" s="13" t="s">
        <v>266</v>
      </c>
      <c r="H37" s="13" t="s">
        <v>189</v>
      </c>
      <c r="I37" s="13" t="s">
        <v>306</v>
      </c>
      <c r="J37" s="13" t="s">
        <v>212</v>
      </c>
      <c r="K37" s="1">
        <v>45634</v>
      </c>
      <c r="L37" s="13" t="s">
        <v>203</v>
      </c>
      <c r="M37" s="13" t="s">
        <v>204</v>
      </c>
      <c r="N37" s="13" t="s">
        <v>256</v>
      </c>
      <c r="O37" s="13" t="s">
        <v>265</v>
      </c>
      <c r="P37" s="13" t="s">
        <v>189</v>
      </c>
      <c r="Q37" s="13" t="s">
        <v>207</v>
      </c>
      <c r="R37" s="13" t="s">
        <v>196</v>
      </c>
      <c r="S37" s="26">
        <v>45</v>
      </c>
      <c r="T37" s="13">
        <v>8</v>
      </c>
      <c r="U37" s="26">
        <v>360</v>
      </c>
      <c r="V37" s="26">
        <v>3.06</v>
      </c>
    </row>
    <row r="38" spans="1:22" x14ac:dyDescent="0.3">
      <c r="A38" s="13">
        <v>10037</v>
      </c>
      <c r="B38" s="1">
        <v>45628</v>
      </c>
      <c r="C38" s="13">
        <v>37</v>
      </c>
      <c r="D38" s="13" t="s">
        <v>325</v>
      </c>
      <c r="E38" s="13" t="s">
        <v>326</v>
      </c>
      <c r="F38" s="13" t="s">
        <v>250</v>
      </c>
      <c r="G38" s="13" t="s">
        <v>248</v>
      </c>
      <c r="H38" s="13" t="s">
        <v>189</v>
      </c>
      <c r="I38" s="13" t="s">
        <v>291</v>
      </c>
      <c r="J38" s="13" t="s">
        <v>237</v>
      </c>
      <c r="K38" s="1">
        <v>45635</v>
      </c>
      <c r="L38" s="13" t="s">
        <v>213</v>
      </c>
      <c r="M38" s="13" t="s">
        <v>204</v>
      </c>
      <c r="N38" s="13" t="s">
        <v>295</v>
      </c>
      <c r="O38" s="13" t="s">
        <v>257</v>
      </c>
      <c r="P38" s="13" t="s">
        <v>189</v>
      </c>
      <c r="Q38" s="13" t="s">
        <v>244</v>
      </c>
      <c r="R38" s="13" t="s">
        <v>196</v>
      </c>
      <c r="S38" s="26">
        <v>100</v>
      </c>
      <c r="T38" s="13">
        <v>1</v>
      </c>
      <c r="U38" s="26">
        <v>100</v>
      </c>
      <c r="V38" s="26">
        <v>6.33</v>
      </c>
    </row>
    <row r="39" spans="1:22" x14ac:dyDescent="0.3">
      <c r="A39" s="13">
        <v>10038</v>
      </c>
      <c r="B39" s="1">
        <v>45646</v>
      </c>
      <c r="C39" s="13">
        <v>38</v>
      </c>
      <c r="D39" s="13" t="s">
        <v>240</v>
      </c>
      <c r="E39" s="13" t="s">
        <v>327</v>
      </c>
      <c r="F39" s="13" t="s">
        <v>260</v>
      </c>
      <c r="G39" s="13" t="s">
        <v>221</v>
      </c>
      <c r="H39" s="13" t="s">
        <v>189</v>
      </c>
      <c r="I39" s="13" t="s">
        <v>243</v>
      </c>
      <c r="J39" s="13" t="s">
        <v>275</v>
      </c>
      <c r="K39" s="1">
        <v>45653</v>
      </c>
      <c r="L39" s="13" t="s">
        <v>191</v>
      </c>
      <c r="M39" s="13" t="s">
        <v>192</v>
      </c>
      <c r="N39" s="13" t="s">
        <v>187</v>
      </c>
      <c r="O39" s="13" t="s">
        <v>226</v>
      </c>
      <c r="P39" s="13" t="s">
        <v>189</v>
      </c>
      <c r="Q39" s="13" t="s">
        <v>328</v>
      </c>
      <c r="R39" s="13" t="s">
        <v>215</v>
      </c>
      <c r="S39" s="26">
        <v>350</v>
      </c>
      <c r="T39" s="13">
        <v>8</v>
      </c>
      <c r="U39" s="26">
        <v>2800</v>
      </c>
      <c r="V39" s="26">
        <v>11.38</v>
      </c>
    </row>
    <row r="40" spans="1:22" x14ac:dyDescent="0.3">
      <c r="A40" s="13">
        <v>10039</v>
      </c>
      <c r="B40" s="1">
        <v>45647</v>
      </c>
      <c r="C40" s="13">
        <v>39</v>
      </c>
      <c r="D40" s="13" t="s">
        <v>329</v>
      </c>
      <c r="E40" s="13" t="s">
        <v>330</v>
      </c>
      <c r="F40" s="13" t="s">
        <v>225</v>
      </c>
      <c r="G40" s="13" t="s">
        <v>266</v>
      </c>
      <c r="H40" s="13" t="s">
        <v>189</v>
      </c>
      <c r="I40" s="13" t="s">
        <v>306</v>
      </c>
      <c r="J40" s="13" t="s">
        <v>33</v>
      </c>
      <c r="K40" s="1">
        <v>45653</v>
      </c>
      <c r="L40" s="13" t="s">
        <v>191</v>
      </c>
      <c r="M40" s="13" t="s">
        <v>204</v>
      </c>
      <c r="N40" s="13" t="s">
        <v>242</v>
      </c>
      <c r="O40" s="13" t="s">
        <v>257</v>
      </c>
      <c r="P40" s="13" t="s">
        <v>189</v>
      </c>
      <c r="Q40" s="13" t="s">
        <v>222</v>
      </c>
      <c r="R40" s="13" t="s">
        <v>215</v>
      </c>
      <c r="S40" s="26">
        <v>80</v>
      </c>
      <c r="T40" s="13">
        <v>10</v>
      </c>
      <c r="U40" s="26">
        <v>800</v>
      </c>
      <c r="V40" s="26">
        <v>13.05</v>
      </c>
    </row>
    <row r="41" spans="1:22" x14ac:dyDescent="0.3">
      <c r="A41" s="13">
        <v>10040</v>
      </c>
      <c r="B41" s="1">
        <v>45627</v>
      </c>
      <c r="C41" s="13">
        <v>40</v>
      </c>
      <c r="D41" s="13" t="s">
        <v>208</v>
      </c>
      <c r="E41" s="13" t="s">
        <v>246</v>
      </c>
      <c r="F41" s="13" t="s">
        <v>295</v>
      </c>
      <c r="G41" s="13" t="s">
        <v>230</v>
      </c>
      <c r="H41" s="13" t="s">
        <v>189</v>
      </c>
      <c r="I41" s="13" t="s">
        <v>252</v>
      </c>
      <c r="J41" s="13" t="s">
        <v>259</v>
      </c>
      <c r="K41" s="1">
        <v>45633</v>
      </c>
      <c r="L41" s="13" t="s">
        <v>203</v>
      </c>
      <c r="M41" s="13" t="s">
        <v>192</v>
      </c>
      <c r="N41" s="13" t="s">
        <v>295</v>
      </c>
      <c r="O41" s="13" t="s">
        <v>253</v>
      </c>
      <c r="P41" s="13" t="s">
        <v>189</v>
      </c>
      <c r="Q41" s="13" t="s">
        <v>271</v>
      </c>
      <c r="R41" s="13" t="s">
        <v>272</v>
      </c>
      <c r="S41" s="26">
        <v>150</v>
      </c>
      <c r="T41" s="13">
        <v>5</v>
      </c>
      <c r="U41" s="26">
        <v>750</v>
      </c>
      <c r="V41" s="26">
        <v>3.17</v>
      </c>
    </row>
    <row r="42" spans="1:22" x14ac:dyDescent="0.3">
      <c r="A42" s="13">
        <v>10041</v>
      </c>
      <c r="B42" s="1">
        <v>45630</v>
      </c>
      <c r="C42" s="13">
        <v>41</v>
      </c>
      <c r="D42" s="13" t="s">
        <v>331</v>
      </c>
      <c r="E42" s="13" t="s">
        <v>209</v>
      </c>
      <c r="F42" s="13" t="s">
        <v>229</v>
      </c>
      <c r="G42" s="13" t="s">
        <v>219</v>
      </c>
      <c r="H42" s="13" t="s">
        <v>189</v>
      </c>
      <c r="I42" s="13" t="s">
        <v>258</v>
      </c>
      <c r="J42" s="13" t="s">
        <v>212</v>
      </c>
      <c r="K42" s="1">
        <v>45632</v>
      </c>
      <c r="L42" s="13" t="s">
        <v>191</v>
      </c>
      <c r="M42" s="13" t="s">
        <v>192</v>
      </c>
      <c r="N42" s="13" t="s">
        <v>295</v>
      </c>
      <c r="O42" s="13" t="s">
        <v>253</v>
      </c>
      <c r="P42" s="13" t="s">
        <v>189</v>
      </c>
      <c r="Q42" s="13" t="s">
        <v>244</v>
      </c>
      <c r="R42" s="13" t="s">
        <v>196</v>
      </c>
      <c r="S42" s="26">
        <v>100</v>
      </c>
      <c r="T42" s="13">
        <v>1</v>
      </c>
      <c r="U42" s="26">
        <v>100</v>
      </c>
      <c r="V42" s="26">
        <v>8.27</v>
      </c>
    </row>
    <row r="43" spans="1:22" x14ac:dyDescent="0.3">
      <c r="A43" s="13">
        <v>10042</v>
      </c>
      <c r="B43" s="1">
        <v>45631</v>
      </c>
      <c r="C43" s="13">
        <v>42</v>
      </c>
      <c r="D43" s="13" t="s">
        <v>332</v>
      </c>
      <c r="E43" s="13" t="s">
        <v>303</v>
      </c>
      <c r="F43" s="13" t="s">
        <v>285</v>
      </c>
      <c r="G43" s="13" t="s">
        <v>265</v>
      </c>
      <c r="H43" s="13" t="s">
        <v>189</v>
      </c>
      <c r="I43" s="13" t="s">
        <v>291</v>
      </c>
      <c r="J43" s="13" t="s">
        <v>33</v>
      </c>
      <c r="K43" s="1">
        <v>45635</v>
      </c>
      <c r="L43" s="13" t="s">
        <v>213</v>
      </c>
      <c r="M43" s="13" t="s">
        <v>192</v>
      </c>
      <c r="N43" s="13" t="s">
        <v>256</v>
      </c>
      <c r="O43" s="13" t="s">
        <v>219</v>
      </c>
      <c r="P43" s="13" t="s">
        <v>189</v>
      </c>
      <c r="Q43" s="13" t="s">
        <v>316</v>
      </c>
      <c r="R43" s="13" t="s">
        <v>215</v>
      </c>
      <c r="S43" s="26">
        <v>500</v>
      </c>
      <c r="T43" s="13">
        <v>9</v>
      </c>
      <c r="U43" s="26">
        <v>4500</v>
      </c>
      <c r="V43" s="26">
        <v>17.72</v>
      </c>
    </row>
    <row r="44" spans="1:22" x14ac:dyDescent="0.3">
      <c r="A44" s="13">
        <v>10043</v>
      </c>
      <c r="B44" s="1">
        <v>45639</v>
      </c>
      <c r="C44" s="13">
        <v>43</v>
      </c>
      <c r="D44" s="13" t="s">
        <v>300</v>
      </c>
      <c r="E44" s="13" t="s">
        <v>313</v>
      </c>
      <c r="F44" s="13" t="s">
        <v>260</v>
      </c>
      <c r="G44" s="13" t="s">
        <v>253</v>
      </c>
      <c r="H44" s="13" t="s">
        <v>189</v>
      </c>
      <c r="I44" s="13" t="s">
        <v>190</v>
      </c>
      <c r="J44" s="13" t="s">
        <v>33</v>
      </c>
      <c r="K44" s="1">
        <v>45641</v>
      </c>
      <c r="L44" s="13" t="s">
        <v>203</v>
      </c>
      <c r="M44" s="13" t="s">
        <v>238</v>
      </c>
      <c r="N44" s="13" t="s">
        <v>307</v>
      </c>
      <c r="O44" s="13" t="s">
        <v>265</v>
      </c>
      <c r="P44" s="13" t="s">
        <v>189</v>
      </c>
      <c r="Q44" s="13" t="s">
        <v>328</v>
      </c>
      <c r="R44" s="13" t="s">
        <v>215</v>
      </c>
      <c r="S44" s="26">
        <v>350</v>
      </c>
      <c r="T44" s="13">
        <v>7</v>
      </c>
      <c r="U44" s="26">
        <v>2450</v>
      </c>
      <c r="V44" s="26">
        <v>12.9</v>
      </c>
    </row>
    <row r="45" spans="1:22" x14ac:dyDescent="0.3">
      <c r="A45" s="13">
        <v>10044</v>
      </c>
      <c r="B45" s="1">
        <v>45633</v>
      </c>
      <c r="C45" s="13">
        <v>44</v>
      </c>
      <c r="D45" s="13" t="s">
        <v>333</v>
      </c>
      <c r="E45" s="13" t="s">
        <v>255</v>
      </c>
      <c r="F45" s="13" t="s">
        <v>256</v>
      </c>
      <c r="G45" s="13" t="s">
        <v>265</v>
      </c>
      <c r="H45" s="13" t="s">
        <v>189</v>
      </c>
      <c r="I45" s="13" t="s">
        <v>334</v>
      </c>
      <c r="J45" s="13" t="s">
        <v>228</v>
      </c>
      <c r="K45" s="1">
        <v>45640</v>
      </c>
      <c r="L45" s="13" t="s">
        <v>203</v>
      </c>
      <c r="M45" s="13" t="s">
        <v>192</v>
      </c>
      <c r="N45" s="13" t="s">
        <v>187</v>
      </c>
      <c r="O45" s="13" t="s">
        <v>266</v>
      </c>
      <c r="P45" s="13" t="s">
        <v>189</v>
      </c>
      <c r="Q45" s="13" t="s">
        <v>222</v>
      </c>
      <c r="R45" s="13" t="s">
        <v>215</v>
      </c>
      <c r="S45" s="26">
        <v>80</v>
      </c>
      <c r="T45" s="13">
        <v>7</v>
      </c>
      <c r="U45" s="26">
        <v>560</v>
      </c>
      <c r="V45" s="26">
        <v>18.5</v>
      </c>
    </row>
    <row r="46" spans="1:22" x14ac:dyDescent="0.3">
      <c r="A46" s="13">
        <v>10045</v>
      </c>
      <c r="B46" s="1">
        <v>45632</v>
      </c>
      <c r="C46" s="13">
        <v>45</v>
      </c>
      <c r="D46" s="13" t="s">
        <v>335</v>
      </c>
      <c r="E46" s="13" t="s">
        <v>224</v>
      </c>
      <c r="F46" s="13" t="s">
        <v>260</v>
      </c>
      <c r="G46" s="13" t="s">
        <v>282</v>
      </c>
      <c r="H46" s="13" t="s">
        <v>189</v>
      </c>
      <c r="I46" s="13" t="s">
        <v>298</v>
      </c>
      <c r="J46" s="13" t="s">
        <v>281</v>
      </c>
      <c r="K46" s="1">
        <v>45636</v>
      </c>
      <c r="L46" s="13" t="s">
        <v>213</v>
      </c>
      <c r="M46" s="13" t="s">
        <v>192</v>
      </c>
      <c r="N46" s="13" t="s">
        <v>218</v>
      </c>
      <c r="O46" s="13" t="s">
        <v>200</v>
      </c>
      <c r="P46" s="13" t="s">
        <v>189</v>
      </c>
      <c r="Q46" s="13" t="s">
        <v>251</v>
      </c>
      <c r="R46" s="13" t="s">
        <v>215</v>
      </c>
      <c r="S46" s="26">
        <v>700</v>
      </c>
      <c r="T46" s="13">
        <v>2</v>
      </c>
      <c r="U46" s="26">
        <v>1400</v>
      </c>
      <c r="V46" s="26">
        <v>3.43</v>
      </c>
    </row>
    <row r="47" spans="1:22" x14ac:dyDescent="0.3">
      <c r="A47" s="13">
        <v>10046</v>
      </c>
      <c r="B47" s="1">
        <v>45632</v>
      </c>
      <c r="C47" s="13">
        <v>46</v>
      </c>
      <c r="D47" s="13" t="s">
        <v>336</v>
      </c>
      <c r="E47" s="13" t="s">
        <v>337</v>
      </c>
      <c r="F47" s="13" t="s">
        <v>278</v>
      </c>
      <c r="G47" s="13" t="s">
        <v>266</v>
      </c>
      <c r="H47" s="13" t="s">
        <v>189</v>
      </c>
      <c r="I47" s="13" t="s">
        <v>338</v>
      </c>
      <c r="J47" s="13" t="s">
        <v>212</v>
      </c>
      <c r="K47" s="1">
        <v>45634</v>
      </c>
      <c r="L47" s="13" t="s">
        <v>191</v>
      </c>
      <c r="M47" s="13" t="s">
        <v>192</v>
      </c>
      <c r="N47" s="13" t="s">
        <v>193</v>
      </c>
      <c r="O47" s="13" t="s">
        <v>257</v>
      </c>
      <c r="P47" s="13" t="s">
        <v>189</v>
      </c>
      <c r="Q47" s="13" t="s">
        <v>279</v>
      </c>
      <c r="R47" s="13" t="s">
        <v>196</v>
      </c>
      <c r="S47" s="26">
        <v>25</v>
      </c>
      <c r="T47" s="13">
        <v>10</v>
      </c>
      <c r="U47" s="26">
        <v>250</v>
      </c>
      <c r="V47" s="26">
        <v>4.3499999999999996</v>
      </c>
    </row>
    <row r="48" spans="1:22" x14ac:dyDescent="0.3">
      <c r="A48" s="13">
        <v>10047</v>
      </c>
      <c r="B48" s="1">
        <v>45639</v>
      </c>
      <c r="C48" s="13">
        <v>47</v>
      </c>
      <c r="D48" s="13" t="s">
        <v>208</v>
      </c>
      <c r="E48" s="13" t="s">
        <v>339</v>
      </c>
      <c r="F48" s="13" t="s">
        <v>250</v>
      </c>
      <c r="G48" s="13" t="s">
        <v>265</v>
      </c>
      <c r="H48" s="13" t="s">
        <v>189</v>
      </c>
      <c r="I48" s="13" t="s">
        <v>227</v>
      </c>
      <c r="J48" s="13" t="s">
        <v>237</v>
      </c>
      <c r="K48" s="1">
        <v>45642</v>
      </c>
      <c r="L48" s="13" t="s">
        <v>191</v>
      </c>
      <c r="M48" s="13" t="s">
        <v>192</v>
      </c>
      <c r="N48" s="13" t="s">
        <v>210</v>
      </c>
      <c r="O48" s="13" t="s">
        <v>219</v>
      </c>
      <c r="P48" s="13" t="s">
        <v>189</v>
      </c>
      <c r="Q48" s="13" t="s">
        <v>279</v>
      </c>
      <c r="R48" s="13" t="s">
        <v>196</v>
      </c>
      <c r="S48" s="26">
        <v>25</v>
      </c>
      <c r="T48" s="13">
        <v>6</v>
      </c>
      <c r="U48" s="26">
        <v>150</v>
      </c>
      <c r="V48" s="26">
        <v>17.010000000000002</v>
      </c>
    </row>
    <row r="49" spans="1:22" x14ac:dyDescent="0.3">
      <c r="A49" s="13">
        <v>10048</v>
      </c>
      <c r="B49" s="1">
        <v>45656</v>
      </c>
      <c r="C49" s="13">
        <v>48</v>
      </c>
      <c r="D49" s="13" t="s">
        <v>329</v>
      </c>
      <c r="E49" s="13" t="s">
        <v>241</v>
      </c>
      <c r="F49" s="13" t="s">
        <v>242</v>
      </c>
      <c r="G49" s="13" t="s">
        <v>221</v>
      </c>
      <c r="H49" s="13" t="s">
        <v>189</v>
      </c>
      <c r="I49" s="13" t="s">
        <v>269</v>
      </c>
      <c r="J49" s="13" t="s">
        <v>237</v>
      </c>
      <c r="K49" s="1">
        <v>45660</v>
      </c>
      <c r="L49" s="13" t="s">
        <v>191</v>
      </c>
      <c r="M49" s="13" t="s">
        <v>192</v>
      </c>
      <c r="N49" s="13" t="s">
        <v>218</v>
      </c>
      <c r="O49" s="13" t="s">
        <v>194</v>
      </c>
      <c r="P49" s="13" t="s">
        <v>189</v>
      </c>
      <c r="Q49" s="13" t="s">
        <v>292</v>
      </c>
      <c r="R49" s="13" t="s">
        <v>215</v>
      </c>
      <c r="S49" s="26">
        <v>25</v>
      </c>
      <c r="T49" s="13">
        <v>2</v>
      </c>
      <c r="U49" s="26">
        <v>50</v>
      </c>
      <c r="V49" s="26">
        <v>16.87</v>
      </c>
    </row>
    <row r="50" spans="1:22" x14ac:dyDescent="0.3">
      <c r="A50" s="13">
        <v>10049</v>
      </c>
      <c r="B50" s="1">
        <v>45640</v>
      </c>
      <c r="C50" s="13">
        <v>49</v>
      </c>
      <c r="D50" s="13" t="s">
        <v>325</v>
      </c>
      <c r="E50" s="13" t="s">
        <v>303</v>
      </c>
      <c r="F50" s="13" t="s">
        <v>210</v>
      </c>
      <c r="G50" s="13" t="s">
        <v>200</v>
      </c>
      <c r="H50" s="13" t="s">
        <v>189</v>
      </c>
      <c r="I50" s="13" t="s">
        <v>190</v>
      </c>
      <c r="J50" s="13" t="s">
        <v>275</v>
      </c>
      <c r="K50" s="1">
        <v>45643</v>
      </c>
      <c r="L50" s="13" t="s">
        <v>203</v>
      </c>
      <c r="M50" s="13" t="s">
        <v>204</v>
      </c>
      <c r="N50" s="13" t="s">
        <v>250</v>
      </c>
      <c r="O50" s="13" t="s">
        <v>235</v>
      </c>
      <c r="P50" s="13" t="s">
        <v>189</v>
      </c>
      <c r="Q50" s="13" t="s">
        <v>316</v>
      </c>
      <c r="R50" s="13" t="s">
        <v>215</v>
      </c>
      <c r="S50" s="26">
        <v>500</v>
      </c>
      <c r="T50" s="13">
        <v>8</v>
      </c>
      <c r="U50" s="26">
        <v>4000</v>
      </c>
      <c r="V50" s="26">
        <v>18.41</v>
      </c>
    </row>
    <row r="51" spans="1:22" x14ac:dyDescent="0.3">
      <c r="A51" s="13">
        <v>10050</v>
      </c>
      <c r="B51" s="1">
        <v>45637</v>
      </c>
      <c r="C51" s="13">
        <v>50</v>
      </c>
      <c r="D51" s="13" t="s">
        <v>340</v>
      </c>
      <c r="E51" s="13" t="s">
        <v>319</v>
      </c>
      <c r="F51" s="13" t="s">
        <v>210</v>
      </c>
      <c r="G51" s="13" t="s">
        <v>265</v>
      </c>
      <c r="H51" s="13" t="s">
        <v>189</v>
      </c>
      <c r="I51" s="13" t="s">
        <v>298</v>
      </c>
      <c r="J51" s="13" t="s">
        <v>33</v>
      </c>
      <c r="K51" s="1">
        <v>45638</v>
      </c>
      <c r="L51" s="13" t="s">
        <v>213</v>
      </c>
      <c r="M51" s="13" t="s">
        <v>204</v>
      </c>
      <c r="N51" s="13" t="s">
        <v>270</v>
      </c>
      <c r="O51" s="13" t="s">
        <v>248</v>
      </c>
      <c r="P51" s="13" t="s">
        <v>189</v>
      </c>
      <c r="Q51" s="13" t="s">
        <v>288</v>
      </c>
      <c r="R51" s="13" t="s">
        <v>215</v>
      </c>
      <c r="S51" s="26">
        <v>60</v>
      </c>
      <c r="T51" s="13">
        <v>8</v>
      </c>
      <c r="U51" s="26">
        <v>480</v>
      </c>
      <c r="V51" s="26">
        <v>11.16</v>
      </c>
    </row>
    <row r="52" spans="1:22" x14ac:dyDescent="0.3">
      <c r="A52" s="13">
        <v>10051</v>
      </c>
      <c r="B52" s="1">
        <v>45637</v>
      </c>
      <c r="C52" s="13">
        <v>51</v>
      </c>
      <c r="D52" s="13" t="s">
        <v>341</v>
      </c>
      <c r="E52" s="13" t="s">
        <v>342</v>
      </c>
      <c r="F52" s="13" t="s">
        <v>285</v>
      </c>
      <c r="G52" s="13" t="s">
        <v>253</v>
      </c>
      <c r="H52" s="13" t="s">
        <v>189</v>
      </c>
      <c r="I52" s="13" t="s">
        <v>291</v>
      </c>
      <c r="J52" s="13" t="s">
        <v>202</v>
      </c>
      <c r="K52" s="1">
        <v>45641</v>
      </c>
      <c r="L52" s="13" t="s">
        <v>203</v>
      </c>
      <c r="M52" s="13" t="s">
        <v>192</v>
      </c>
      <c r="N52" s="13" t="s">
        <v>199</v>
      </c>
      <c r="O52" s="13" t="s">
        <v>200</v>
      </c>
      <c r="P52" s="13" t="s">
        <v>189</v>
      </c>
      <c r="Q52" s="13" t="s">
        <v>308</v>
      </c>
      <c r="R52" s="13" t="s">
        <v>309</v>
      </c>
      <c r="S52" s="26">
        <v>200</v>
      </c>
      <c r="T52" s="13">
        <v>2</v>
      </c>
      <c r="U52" s="26">
        <v>400</v>
      </c>
      <c r="V52" s="26">
        <v>6.62</v>
      </c>
    </row>
    <row r="53" spans="1:22" x14ac:dyDescent="0.3">
      <c r="A53" s="13">
        <v>10052</v>
      </c>
      <c r="B53" s="1">
        <v>45650</v>
      </c>
      <c r="C53" s="13">
        <v>52</v>
      </c>
      <c r="D53" s="13" t="s">
        <v>216</v>
      </c>
      <c r="E53" s="13" t="s">
        <v>327</v>
      </c>
      <c r="F53" s="13" t="s">
        <v>270</v>
      </c>
      <c r="G53" s="13" t="s">
        <v>257</v>
      </c>
      <c r="H53" s="13" t="s">
        <v>189</v>
      </c>
      <c r="I53" s="13" t="s">
        <v>243</v>
      </c>
      <c r="J53" s="13" t="s">
        <v>237</v>
      </c>
      <c r="K53" s="1">
        <v>45652</v>
      </c>
      <c r="L53" s="13" t="s">
        <v>213</v>
      </c>
      <c r="M53" s="13" t="s">
        <v>238</v>
      </c>
      <c r="N53" s="13" t="s">
        <v>229</v>
      </c>
      <c r="O53" s="13" t="s">
        <v>194</v>
      </c>
      <c r="P53" s="13" t="s">
        <v>189</v>
      </c>
      <c r="Q53" s="13" t="s">
        <v>288</v>
      </c>
      <c r="R53" s="13" t="s">
        <v>215</v>
      </c>
      <c r="S53" s="26">
        <v>60</v>
      </c>
      <c r="T53" s="13">
        <v>5</v>
      </c>
      <c r="U53" s="26">
        <v>300</v>
      </c>
      <c r="V53" s="26">
        <v>6.92</v>
      </c>
    </row>
    <row r="54" spans="1:22" x14ac:dyDescent="0.3">
      <c r="A54" s="13">
        <v>10053</v>
      </c>
      <c r="B54" s="1">
        <v>45650</v>
      </c>
      <c r="C54" s="13">
        <v>53</v>
      </c>
      <c r="D54" s="13" t="s">
        <v>343</v>
      </c>
      <c r="E54" s="13" t="s">
        <v>318</v>
      </c>
      <c r="F54" s="13" t="s">
        <v>225</v>
      </c>
      <c r="G54" s="13" t="s">
        <v>188</v>
      </c>
      <c r="H54" s="13" t="s">
        <v>189</v>
      </c>
      <c r="I54" s="13" t="s">
        <v>294</v>
      </c>
      <c r="J54" s="13" t="s">
        <v>259</v>
      </c>
      <c r="K54" s="1">
        <v>45654</v>
      </c>
      <c r="L54" s="13" t="s">
        <v>213</v>
      </c>
      <c r="M54" s="13" t="s">
        <v>204</v>
      </c>
      <c r="N54" s="13" t="s">
        <v>205</v>
      </c>
      <c r="O54" s="13" t="s">
        <v>266</v>
      </c>
      <c r="P54" s="13" t="s">
        <v>189</v>
      </c>
      <c r="Q54" s="13" t="s">
        <v>316</v>
      </c>
      <c r="R54" s="13" t="s">
        <v>215</v>
      </c>
      <c r="S54" s="26">
        <v>500</v>
      </c>
      <c r="T54" s="13">
        <v>9</v>
      </c>
      <c r="U54" s="26">
        <v>4500</v>
      </c>
      <c r="V54" s="26">
        <v>15.63</v>
      </c>
    </row>
    <row r="55" spans="1:22" x14ac:dyDescent="0.3">
      <c r="A55" s="13">
        <v>10054</v>
      </c>
      <c r="B55" s="1">
        <v>45646</v>
      </c>
      <c r="C55" s="13">
        <v>54</v>
      </c>
      <c r="D55" s="13" t="s">
        <v>245</v>
      </c>
      <c r="E55" s="13" t="s">
        <v>311</v>
      </c>
      <c r="F55" s="13" t="s">
        <v>218</v>
      </c>
      <c r="G55" s="13" t="s">
        <v>200</v>
      </c>
      <c r="H55" s="13" t="s">
        <v>189</v>
      </c>
      <c r="I55" s="13" t="s">
        <v>220</v>
      </c>
      <c r="J55" s="13" t="s">
        <v>259</v>
      </c>
      <c r="K55" s="1">
        <v>45650</v>
      </c>
      <c r="L55" s="13" t="s">
        <v>191</v>
      </c>
      <c r="M55" s="13" t="s">
        <v>204</v>
      </c>
      <c r="N55" s="13" t="s">
        <v>307</v>
      </c>
      <c r="O55" s="13" t="s">
        <v>226</v>
      </c>
      <c r="P55" s="13" t="s">
        <v>189</v>
      </c>
      <c r="Q55" s="13" t="s">
        <v>231</v>
      </c>
      <c r="R55" s="13" t="s">
        <v>215</v>
      </c>
      <c r="S55" s="26">
        <v>50</v>
      </c>
      <c r="T55" s="13">
        <v>9</v>
      </c>
      <c r="U55" s="26">
        <v>450</v>
      </c>
      <c r="V55" s="26">
        <v>11.74</v>
      </c>
    </row>
    <row r="56" spans="1:22" x14ac:dyDescent="0.3">
      <c r="A56" s="13">
        <v>10055</v>
      </c>
      <c r="B56" s="1">
        <v>45644</v>
      </c>
      <c r="C56" s="13">
        <v>55</v>
      </c>
      <c r="D56" s="13" t="s">
        <v>336</v>
      </c>
      <c r="E56" s="13" t="s">
        <v>313</v>
      </c>
      <c r="F56" s="13" t="s">
        <v>295</v>
      </c>
      <c r="G56" s="13" t="s">
        <v>230</v>
      </c>
      <c r="H56" s="13" t="s">
        <v>189</v>
      </c>
      <c r="I56" s="13" t="s">
        <v>243</v>
      </c>
      <c r="J56" s="13" t="s">
        <v>237</v>
      </c>
      <c r="K56" s="1">
        <v>45650</v>
      </c>
      <c r="L56" s="13" t="s">
        <v>213</v>
      </c>
      <c r="M56" s="13" t="s">
        <v>238</v>
      </c>
      <c r="N56" s="13" t="s">
        <v>307</v>
      </c>
      <c r="O56" s="13" t="s">
        <v>194</v>
      </c>
      <c r="P56" s="13" t="s">
        <v>189</v>
      </c>
      <c r="Q56" s="13" t="s">
        <v>288</v>
      </c>
      <c r="R56" s="13" t="s">
        <v>215</v>
      </c>
      <c r="S56" s="26">
        <v>60</v>
      </c>
      <c r="T56" s="13">
        <v>10</v>
      </c>
      <c r="U56" s="26">
        <v>600</v>
      </c>
      <c r="V56" s="26">
        <v>4.18</v>
      </c>
    </row>
    <row r="57" spans="1:22" x14ac:dyDescent="0.3">
      <c r="A57" s="13">
        <v>10056</v>
      </c>
      <c r="B57" s="1">
        <v>45640</v>
      </c>
      <c r="C57" s="13">
        <v>56</v>
      </c>
      <c r="D57" s="13" t="s">
        <v>344</v>
      </c>
      <c r="E57" s="13" t="s">
        <v>337</v>
      </c>
      <c r="F57" s="13" t="s">
        <v>250</v>
      </c>
      <c r="G57" s="13" t="s">
        <v>257</v>
      </c>
      <c r="H57" s="13" t="s">
        <v>189</v>
      </c>
      <c r="I57" s="13" t="s">
        <v>227</v>
      </c>
      <c r="J57" s="13" t="s">
        <v>212</v>
      </c>
      <c r="K57" s="1">
        <v>45645</v>
      </c>
      <c r="L57" s="13" t="s">
        <v>213</v>
      </c>
      <c r="M57" s="13" t="s">
        <v>238</v>
      </c>
      <c r="N57" s="13" t="s">
        <v>277</v>
      </c>
      <c r="O57" s="13" t="s">
        <v>230</v>
      </c>
      <c r="P57" s="13" t="s">
        <v>189</v>
      </c>
      <c r="Q57" s="13" t="s">
        <v>195</v>
      </c>
      <c r="R57" s="13" t="s">
        <v>196</v>
      </c>
      <c r="S57" s="26">
        <v>12</v>
      </c>
      <c r="T57" s="13">
        <v>10</v>
      </c>
      <c r="U57" s="26">
        <v>120</v>
      </c>
      <c r="V57" s="26">
        <v>9.91</v>
      </c>
    </row>
    <row r="58" spans="1:22" x14ac:dyDescent="0.3">
      <c r="A58" s="13">
        <v>10057</v>
      </c>
      <c r="B58" s="1">
        <v>45655</v>
      </c>
      <c r="C58" s="13">
        <v>57</v>
      </c>
      <c r="D58" s="13" t="s">
        <v>312</v>
      </c>
      <c r="E58" s="13" t="s">
        <v>264</v>
      </c>
      <c r="F58" s="13" t="s">
        <v>278</v>
      </c>
      <c r="G58" s="13" t="s">
        <v>282</v>
      </c>
      <c r="H58" s="13" t="s">
        <v>189</v>
      </c>
      <c r="I58" s="13" t="s">
        <v>249</v>
      </c>
      <c r="J58" s="13" t="s">
        <v>212</v>
      </c>
      <c r="K58" s="1">
        <v>45657</v>
      </c>
      <c r="L58" s="13" t="s">
        <v>203</v>
      </c>
      <c r="M58" s="13" t="s">
        <v>204</v>
      </c>
      <c r="N58" s="13" t="s">
        <v>260</v>
      </c>
      <c r="O58" s="13" t="s">
        <v>194</v>
      </c>
      <c r="P58" s="13" t="s">
        <v>189</v>
      </c>
      <c r="Q58" s="13" t="s">
        <v>308</v>
      </c>
      <c r="R58" s="13" t="s">
        <v>309</v>
      </c>
      <c r="S58" s="26">
        <v>200</v>
      </c>
      <c r="T58" s="13">
        <v>2</v>
      </c>
      <c r="U58" s="26">
        <v>400</v>
      </c>
      <c r="V58" s="26">
        <v>5.04</v>
      </c>
    </row>
    <row r="59" spans="1:22" x14ac:dyDescent="0.3">
      <c r="A59" s="13">
        <v>10058</v>
      </c>
      <c r="B59" s="1">
        <v>45632</v>
      </c>
      <c r="C59" s="13">
        <v>58</v>
      </c>
      <c r="D59" s="13" t="s">
        <v>345</v>
      </c>
      <c r="E59" s="13" t="s">
        <v>224</v>
      </c>
      <c r="F59" s="13" t="s">
        <v>295</v>
      </c>
      <c r="G59" s="13" t="s">
        <v>282</v>
      </c>
      <c r="H59" s="13" t="s">
        <v>189</v>
      </c>
      <c r="I59" s="13" t="s">
        <v>324</v>
      </c>
      <c r="J59" s="13" t="s">
        <v>228</v>
      </c>
      <c r="K59" s="1">
        <v>45635</v>
      </c>
      <c r="L59" s="13" t="s">
        <v>213</v>
      </c>
      <c r="M59" s="13" t="s">
        <v>192</v>
      </c>
      <c r="N59" s="13" t="s">
        <v>225</v>
      </c>
      <c r="O59" s="13" t="s">
        <v>265</v>
      </c>
      <c r="P59" s="13" t="s">
        <v>189</v>
      </c>
      <c r="Q59" s="13" t="s">
        <v>292</v>
      </c>
      <c r="R59" s="13" t="s">
        <v>215</v>
      </c>
      <c r="S59" s="26">
        <v>25</v>
      </c>
      <c r="T59" s="13">
        <v>9</v>
      </c>
      <c r="U59" s="26">
        <v>225</v>
      </c>
      <c r="V59" s="26">
        <v>15.78</v>
      </c>
    </row>
    <row r="60" spans="1:22" x14ac:dyDescent="0.3">
      <c r="A60" s="13">
        <v>10059</v>
      </c>
      <c r="B60" s="1">
        <v>45645</v>
      </c>
      <c r="C60" s="13">
        <v>59</v>
      </c>
      <c r="D60" s="13" t="s">
        <v>304</v>
      </c>
      <c r="E60" s="13" t="s">
        <v>342</v>
      </c>
      <c r="F60" s="13" t="s">
        <v>307</v>
      </c>
      <c r="G60" s="13" t="s">
        <v>282</v>
      </c>
      <c r="H60" s="13" t="s">
        <v>189</v>
      </c>
      <c r="I60" s="13" t="s">
        <v>338</v>
      </c>
      <c r="J60" s="13" t="s">
        <v>237</v>
      </c>
      <c r="K60" s="1">
        <v>45646</v>
      </c>
      <c r="L60" s="13" t="s">
        <v>191</v>
      </c>
      <c r="M60" s="13" t="s">
        <v>192</v>
      </c>
      <c r="N60" s="13" t="s">
        <v>256</v>
      </c>
      <c r="O60" s="13" t="s">
        <v>230</v>
      </c>
      <c r="P60" s="13" t="s">
        <v>189</v>
      </c>
      <c r="Q60" s="13" t="s">
        <v>195</v>
      </c>
      <c r="R60" s="13" t="s">
        <v>196</v>
      </c>
      <c r="S60" s="26">
        <v>12</v>
      </c>
      <c r="T60" s="13">
        <v>8</v>
      </c>
      <c r="U60" s="26">
        <v>96</v>
      </c>
      <c r="V60" s="26">
        <v>16.46</v>
      </c>
    </row>
    <row r="61" spans="1:22" x14ac:dyDescent="0.3">
      <c r="A61" s="13">
        <v>10060</v>
      </c>
      <c r="B61" s="1">
        <v>45629</v>
      </c>
      <c r="C61" s="13">
        <v>60</v>
      </c>
      <c r="D61" s="13" t="s">
        <v>335</v>
      </c>
      <c r="E61" s="13" t="s">
        <v>198</v>
      </c>
      <c r="F61" s="13" t="s">
        <v>307</v>
      </c>
      <c r="G61" s="13" t="s">
        <v>226</v>
      </c>
      <c r="H61" s="13" t="s">
        <v>189</v>
      </c>
      <c r="I61" s="13" t="s">
        <v>211</v>
      </c>
      <c r="J61" s="13" t="s">
        <v>228</v>
      </c>
      <c r="K61" s="1">
        <v>45630</v>
      </c>
      <c r="L61" s="13" t="s">
        <v>191</v>
      </c>
      <c r="M61" s="13" t="s">
        <v>192</v>
      </c>
      <c r="N61" s="13" t="s">
        <v>277</v>
      </c>
      <c r="O61" s="13" t="s">
        <v>235</v>
      </c>
      <c r="P61" s="13" t="s">
        <v>189</v>
      </c>
      <c r="Q61" s="13" t="s">
        <v>322</v>
      </c>
      <c r="R61" s="13" t="s">
        <v>272</v>
      </c>
      <c r="S61" s="26">
        <v>950</v>
      </c>
      <c r="T61" s="13">
        <v>4</v>
      </c>
      <c r="U61" s="26">
        <v>3800</v>
      </c>
      <c r="V61" s="26">
        <v>19.809999999999999</v>
      </c>
    </row>
    <row r="62" spans="1:22" x14ac:dyDescent="0.3">
      <c r="A62" s="13">
        <v>10061</v>
      </c>
      <c r="B62" s="1">
        <v>45656</v>
      </c>
      <c r="C62" s="13">
        <v>61</v>
      </c>
      <c r="D62" s="13" t="s">
        <v>346</v>
      </c>
      <c r="E62" s="13" t="s">
        <v>301</v>
      </c>
      <c r="F62" s="13" t="s">
        <v>210</v>
      </c>
      <c r="G62" s="13" t="s">
        <v>248</v>
      </c>
      <c r="H62" s="13" t="s">
        <v>189</v>
      </c>
      <c r="I62" s="13" t="s">
        <v>338</v>
      </c>
      <c r="J62" s="13" t="s">
        <v>237</v>
      </c>
      <c r="K62" s="1">
        <v>45661</v>
      </c>
      <c r="L62" s="13" t="s">
        <v>213</v>
      </c>
      <c r="M62" s="13" t="s">
        <v>204</v>
      </c>
      <c r="N62" s="13" t="s">
        <v>234</v>
      </c>
      <c r="O62" s="13" t="s">
        <v>206</v>
      </c>
      <c r="P62" s="13" t="s">
        <v>189</v>
      </c>
      <c r="Q62" s="13" t="s">
        <v>271</v>
      </c>
      <c r="R62" s="13" t="s">
        <v>272</v>
      </c>
      <c r="S62" s="26">
        <v>150</v>
      </c>
      <c r="T62" s="13">
        <v>4</v>
      </c>
      <c r="U62" s="26">
        <v>600</v>
      </c>
      <c r="V62" s="26">
        <v>5.36</v>
      </c>
    </row>
    <row r="63" spans="1:22" x14ac:dyDescent="0.3">
      <c r="A63" s="13">
        <v>10062</v>
      </c>
      <c r="B63" s="1">
        <v>45656</v>
      </c>
      <c r="C63" s="13">
        <v>62</v>
      </c>
      <c r="D63" s="13" t="s">
        <v>267</v>
      </c>
      <c r="E63" s="13" t="s">
        <v>347</v>
      </c>
      <c r="F63" s="13" t="s">
        <v>218</v>
      </c>
      <c r="G63" s="13" t="s">
        <v>253</v>
      </c>
      <c r="H63" s="13" t="s">
        <v>189</v>
      </c>
      <c r="I63" s="13" t="s">
        <v>338</v>
      </c>
      <c r="J63" s="13" t="s">
        <v>228</v>
      </c>
      <c r="K63" s="1">
        <v>45663</v>
      </c>
      <c r="L63" s="13" t="s">
        <v>203</v>
      </c>
      <c r="M63" s="13" t="s">
        <v>238</v>
      </c>
      <c r="N63" s="13" t="s">
        <v>210</v>
      </c>
      <c r="O63" s="13" t="s">
        <v>219</v>
      </c>
      <c r="P63" s="13" t="s">
        <v>189</v>
      </c>
      <c r="Q63" s="13" t="s">
        <v>328</v>
      </c>
      <c r="R63" s="13" t="s">
        <v>215</v>
      </c>
      <c r="S63" s="26">
        <v>350</v>
      </c>
      <c r="T63" s="13">
        <v>6</v>
      </c>
      <c r="U63" s="26">
        <v>2100</v>
      </c>
      <c r="V63" s="26">
        <v>17.059999999999999</v>
      </c>
    </row>
    <row r="64" spans="1:22" x14ac:dyDescent="0.3">
      <c r="A64" s="13">
        <v>10063</v>
      </c>
      <c r="B64" s="1">
        <v>45639</v>
      </c>
      <c r="C64" s="13">
        <v>63</v>
      </c>
      <c r="D64" s="13" t="s">
        <v>348</v>
      </c>
      <c r="E64" s="13" t="s">
        <v>349</v>
      </c>
      <c r="F64" s="13" t="s">
        <v>260</v>
      </c>
      <c r="G64" s="13" t="s">
        <v>248</v>
      </c>
      <c r="H64" s="13" t="s">
        <v>189</v>
      </c>
      <c r="I64" s="13" t="s">
        <v>201</v>
      </c>
      <c r="J64" s="13" t="s">
        <v>237</v>
      </c>
      <c r="K64" s="1">
        <v>45645</v>
      </c>
      <c r="L64" s="13" t="s">
        <v>203</v>
      </c>
      <c r="M64" s="13" t="s">
        <v>192</v>
      </c>
      <c r="N64" s="13" t="s">
        <v>187</v>
      </c>
      <c r="O64" s="13" t="s">
        <v>253</v>
      </c>
      <c r="P64" s="13" t="s">
        <v>189</v>
      </c>
      <c r="Q64" s="13" t="s">
        <v>231</v>
      </c>
      <c r="R64" s="13" t="s">
        <v>215</v>
      </c>
      <c r="S64" s="26">
        <v>50</v>
      </c>
      <c r="T64" s="13">
        <v>5</v>
      </c>
      <c r="U64" s="26">
        <v>250</v>
      </c>
      <c r="V64" s="26">
        <v>14.95</v>
      </c>
    </row>
    <row r="65" spans="1:22" x14ac:dyDescent="0.3">
      <c r="A65" s="13">
        <v>10064</v>
      </c>
      <c r="B65" s="1">
        <v>45653</v>
      </c>
      <c r="C65" s="13">
        <v>64</v>
      </c>
      <c r="D65" s="13" t="s">
        <v>323</v>
      </c>
      <c r="E65" s="13" t="s">
        <v>318</v>
      </c>
      <c r="F65" s="13" t="s">
        <v>242</v>
      </c>
      <c r="G65" s="13" t="s">
        <v>253</v>
      </c>
      <c r="H65" s="13" t="s">
        <v>189</v>
      </c>
      <c r="I65" s="13" t="s">
        <v>350</v>
      </c>
      <c r="J65" s="13" t="s">
        <v>275</v>
      </c>
      <c r="K65" s="1">
        <v>45656</v>
      </c>
      <c r="L65" s="13" t="s">
        <v>203</v>
      </c>
      <c r="M65" s="13" t="s">
        <v>238</v>
      </c>
      <c r="N65" s="13" t="s">
        <v>277</v>
      </c>
      <c r="O65" s="13" t="s">
        <v>248</v>
      </c>
      <c r="P65" s="13" t="s">
        <v>189</v>
      </c>
      <c r="Q65" s="13" t="s">
        <v>222</v>
      </c>
      <c r="R65" s="13" t="s">
        <v>215</v>
      </c>
      <c r="S65" s="26">
        <v>80</v>
      </c>
      <c r="T65" s="13">
        <v>7</v>
      </c>
      <c r="U65" s="26">
        <v>560</v>
      </c>
      <c r="V65" s="26">
        <v>9.06</v>
      </c>
    </row>
    <row r="66" spans="1:22" x14ac:dyDescent="0.3">
      <c r="A66" s="13">
        <v>10065</v>
      </c>
      <c r="B66" s="1">
        <v>45655</v>
      </c>
      <c r="C66" s="13">
        <v>65</v>
      </c>
      <c r="D66" s="13" t="s">
        <v>340</v>
      </c>
      <c r="E66" s="13" t="s">
        <v>224</v>
      </c>
      <c r="F66" s="13" t="s">
        <v>229</v>
      </c>
      <c r="G66" s="13" t="s">
        <v>200</v>
      </c>
      <c r="H66" s="13" t="s">
        <v>189</v>
      </c>
      <c r="I66" s="13" t="s">
        <v>220</v>
      </c>
      <c r="J66" s="13" t="s">
        <v>259</v>
      </c>
      <c r="K66" s="1">
        <v>45657</v>
      </c>
      <c r="L66" s="13" t="s">
        <v>191</v>
      </c>
      <c r="M66" s="13" t="s">
        <v>238</v>
      </c>
      <c r="N66" s="13" t="s">
        <v>270</v>
      </c>
      <c r="O66" s="13" t="s">
        <v>282</v>
      </c>
      <c r="P66" s="13" t="s">
        <v>189</v>
      </c>
      <c r="Q66" s="13" t="s">
        <v>251</v>
      </c>
      <c r="R66" s="13" t="s">
        <v>215</v>
      </c>
      <c r="S66" s="26">
        <v>700</v>
      </c>
      <c r="T66" s="13">
        <v>2</v>
      </c>
      <c r="U66" s="26">
        <v>1400</v>
      </c>
      <c r="V66" s="26">
        <v>18.87</v>
      </c>
    </row>
    <row r="67" spans="1:22" x14ac:dyDescent="0.3">
      <c r="A67" s="13">
        <v>10066</v>
      </c>
      <c r="B67" s="1">
        <v>45636</v>
      </c>
      <c r="C67" s="13">
        <v>66</v>
      </c>
      <c r="D67" s="13" t="s">
        <v>351</v>
      </c>
      <c r="E67" s="13" t="s">
        <v>297</v>
      </c>
      <c r="F67" s="13" t="s">
        <v>270</v>
      </c>
      <c r="G67" s="13" t="s">
        <v>257</v>
      </c>
      <c r="H67" s="13" t="s">
        <v>189</v>
      </c>
      <c r="I67" s="13" t="s">
        <v>211</v>
      </c>
      <c r="J67" s="13" t="s">
        <v>33</v>
      </c>
      <c r="K67" s="1">
        <v>45638</v>
      </c>
      <c r="L67" s="13" t="s">
        <v>191</v>
      </c>
      <c r="M67" s="13" t="s">
        <v>204</v>
      </c>
      <c r="N67" s="13" t="s">
        <v>210</v>
      </c>
      <c r="O67" s="13" t="s">
        <v>282</v>
      </c>
      <c r="P67" s="13" t="s">
        <v>189</v>
      </c>
      <c r="Q67" s="13" t="s">
        <v>322</v>
      </c>
      <c r="R67" s="13" t="s">
        <v>272</v>
      </c>
      <c r="S67" s="26">
        <v>950</v>
      </c>
      <c r="T67" s="13">
        <v>10</v>
      </c>
      <c r="U67" s="26">
        <v>9500</v>
      </c>
      <c r="V67" s="26">
        <v>7.85</v>
      </c>
    </row>
    <row r="68" spans="1:22" x14ac:dyDescent="0.3">
      <c r="A68" s="13">
        <v>10067</v>
      </c>
      <c r="B68" s="1">
        <v>45641</v>
      </c>
      <c r="C68" s="13">
        <v>67</v>
      </c>
      <c r="D68" s="13" t="s">
        <v>325</v>
      </c>
      <c r="E68" s="13" t="s">
        <v>284</v>
      </c>
      <c r="F68" s="13" t="s">
        <v>199</v>
      </c>
      <c r="G68" s="13" t="s">
        <v>206</v>
      </c>
      <c r="H68" s="13" t="s">
        <v>189</v>
      </c>
      <c r="I68" s="13" t="s">
        <v>269</v>
      </c>
      <c r="J68" s="13" t="s">
        <v>259</v>
      </c>
      <c r="K68" s="1">
        <v>45648</v>
      </c>
      <c r="L68" s="13" t="s">
        <v>191</v>
      </c>
      <c r="M68" s="13" t="s">
        <v>204</v>
      </c>
      <c r="N68" s="13" t="s">
        <v>270</v>
      </c>
      <c r="O68" s="13" t="s">
        <v>188</v>
      </c>
      <c r="P68" s="13" t="s">
        <v>189</v>
      </c>
      <c r="Q68" s="13" t="s">
        <v>288</v>
      </c>
      <c r="R68" s="13" t="s">
        <v>215</v>
      </c>
      <c r="S68" s="26">
        <v>60</v>
      </c>
      <c r="T68" s="13">
        <v>9</v>
      </c>
      <c r="U68" s="26">
        <v>540</v>
      </c>
      <c r="V68" s="26">
        <v>10.5</v>
      </c>
    </row>
    <row r="69" spans="1:22" x14ac:dyDescent="0.3">
      <c r="A69" s="13">
        <v>10068</v>
      </c>
      <c r="B69" s="1">
        <v>45653</v>
      </c>
      <c r="C69" s="13">
        <v>68</v>
      </c>
      <c r="D69" s="13" t="s">
        <v>346</v>
      </c>
      <c r="E69" s="13" t="s">
        <v>352</v>
      </c>
      <c r="F69" s="13" t="s">
        <v>242</v>
      </c>
      <c r="G69" s="13" t="s">
        <v>230</v>
      </c>
      <c r="H69" s="13" t="s">
        <v>189</v>
      </c>
      <c r="I69" s="13" t="s">
        <v>334</v>
      </c>
      <c r="J69" s="13" t="s">
        <v>228</v>
      </c>
      <c r="K69" s="1">
        <v>45654</v>
      </c>
      <c r="L69" s="13" t="s">
        <v>213</v>
      </c>
      <c r="M69" s="13" t="s">
        <v>238</v>
      </c>
      <c r="N69" s="13" t="s">
        <v>278</v>
      </c>
      <c r="O69" s="13" t="s">
        <v>230</v>
      </c>
      <c r="P69" s="13" t="s">
        <v>189</v>
      </c>
      <c r="Q69" s="13" t="s">
        <v>231</v>
      </c>
      <c r="R69" s="13" t="s">
        <v>215</v>
      </c>
      <c r="S69" s="26">
        <v>50</v>
      </c>
      <c r="T69" s="13">
        <v>1</v>
      </c>
      <c r="U69" s="26">
        <v>50</v>
      </c>
      <c r="V69" s="26">
        <v>8.36</v>
      </c>
    </row>
    <row r="70" spans="1:22" x14ac:dyDescent="0.3">
      <c r="A70" s="13">
        <v>10069</v>
      </c>
      <c r="B70" s="1">
        <v>45629</v>
      </c>
      <c r="C70" s="13">
        <v>69</v>
      </c>
      <c r="D70" s="13" t="s">
        <v>280</v>
      </c>
      <c r="E70" s="13" t="s">
        <v>342</v>
      </c>
      <c r="F70" s="13" t="s">
        <v>256</v>
      </c>
      <c r="G70" s="13" t="s">
        <v>206</v>
      </c>
      <c r="H70" s="13" t="s">
        <v>189</v>
      </c>
      <c r="I70" s="13" t="s">
        <v>227</v>
      </c>
      <c r="J70" s="13" t="s">
        <v>281</v>
      </c>
      <c r="K70" s="1">
        <v>45632</v>
      </c>
      <c r="L70" s="13" t="s">
        <v>203</v>
      </c>
      <c r="M70" s="13" t="s">
        <v>192</v>
      </c>
      <c r="N70" s="13" t="s">
        <v>270</v>
      </c>
      <c r="O70" s="13" t="s">
        <v>206</v>
      </c>
      <c r="P70" s="13" t="s">
        <v>189</v>
      </c>
      <c r="Q70" s="13" t="s">
        <v>328</v>
      </c>
      <c r="R70" s="13" t="s">
        <v>215</v>
      </c>
      <c r="S70" s="26">
        <v>350</v>
      </c>
      <c r="T70" s="13">
        <v>2</v>
      </c>
      <c r="U70" s="26">
        <v>700</v>
      </c>
      <c r="V70" s="26">
        <v>4</v>
      </c>
    </row>
    <row r="71" spans="1:22" x14ac:dyDescent="0.3">
      <c r="A71" s="13">
        <v>10070</v>
      </c>
      <c r="B71" s="1">
        <v>45636</v>
      </c>
      <c r="C71" s="13">
        <v>70</v>
      </c>
      <c r="D71" s="13" t="s">
        <v>353</v>
      </c>
      <c r="E71" s="13" t="s">
        <v>274</v>
      </c>
      <c r="F71" s="13" t="s">
        <v>250</v>
      </c>
      <c r="G71" s="13" t="s">
        <v>257</v>
      </c>
      <c r="H71" s="13" t="s">
        <v>189</v>
      </c>
      <c r="I71" s="13" t="s">
        <v>236</v>
      </c>
      <c r="J71" s="13" t="s">
        <v>33</v>
      </c>
      <c r="K71" s="1">
        <v>45640</v>
      </c>
      <c r="L71" s="13" t="s">
        <v>203</v>
      </c>
      <c r="M71" s="13" t="s">
        <v>238</v>
      </c>
      <c r="N71" s="13" t="s">
        <v>234</v>
      </c>
      <c r="O71" s="13" t="s">
        <v>266</v>
      </c>
      <c r="P71" s="13" t="s">
        <v>189</v>
      </c>
      <c r="Q71" s="13" t="s">
        <v>322</v>
      </c>
      <c r="R71" s="13" t="s">
        <v>272</v>
      </c>
      <c r="S71" s="26">
        <v>950</v>
      </c>
      <c r="T71" s="13">
        <v>9</v>
      </c>
      <c r="U71" s="26">
        <v>8550</v>
      </c>
      <c r="V71" s="26">
        <v>18.940000000000001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905B3-5095-414C-8782-332892752A24}">
  <sheetPr>
    <tabColor theme="4" tint="0.79998168889431442"/>
  </sheetPr>
  <dimension ref="A1:L1001"/>
  <sheetViews>
    <sheetView workbookViewId="0">
      <selection activeCell="H9" sqref="H9"/>
    </sheetView>
  </sheetViews>
  <sheetFormatPr defaultRowHeight="14.4" x14ac:dyDescent="0.3"/>
  <cols>
    <col min="1" max="1" width="20.109375" style="33" customWidth="1"/>
    <col min="2" max="2" width="8.88671875" style="34" customWidth="1"/>
    <col min="4" max="4" width="8.88671875" customWidth="1"/>
    <col min="5" max="5" width="16.44140625" style="35" customWidth="1"/>
    <col min="6" max="6" width="8.88671875" style="36"/>
    <col min="8" max="8" width="13.21875" style="29" customWidth="1"/>
    <col min="9" max="9" width="18.33203125" style="30" customWidth="1"/>
    <col min="10" max="10" width="24.109375" style="30" customWidth="1"/>
    <col min="11" max="11" width="13.6640625" style="30" customWidth="1"/>
    <col min="12" max="12" width="8.88671875" style="31"/>
  </cols>
  <sheetData>
    <row r="1" spans="1:12" x14ac:dyDescent="0.3">
      <c r="A1" s="39" t="s">
        <v>359</v>
      </c>
      <c r="B1" s="40" t="s">
        <v>151</v>
      </c>
      <c r="E1" s="39" t="s">
        <v>367</v>
      </c>
      <c r="F1" s="42" t="s">
        <v>173</v>
      </c>
      <c r="H1" s="45" t="s">
        <v>1</v>
      </c>
      <c r="I1" s="46" t="s">
        <v>374</v>
      </c>
      <c r="J1" s="46" t="s">
        <v>359</v>
      </c>
      <c r="K1" s="46" t="s">
        <v>375</v>
      </c>
      <c r="L1" s="42" t="s">
        <v>376</v>
      </c>
    </row>
    <row r="2" spans="1:12" x14ac:dyDescent="0.3">
      <c r="A2" s="37" t="s">
        <v>360</v>
      </c>
      <c r="B2" s="38">
        <v>5</v>
      </c>
      <c r="E2" s="37" t="s">
        <v>368</v>
      </c>
      <c r="F2" s="41" t="s">
        <v>32</v>
      </c>
      <c r="H2" s="44" t="s">
        <v>377</v>
      </c>
      <c r="I2" s="30" t="s">
        <v>368</v>
      </c>
      <c r="J2" s="30" t="s">
        <v>360</v>
      </c>
      <c r="K2" s="30">
        <v>0.05</v>
      </c>
      <c r="L2" s="41">
        <v>20</v>
      </c>
    </row>
    <row r="3" spans="1:12" x14ac:dyDescent="0.3">
      <c r="A3" s="37" t="s">
        <v>361</v>
      </c>
      <c r="B3" s="38">
        <v>6</v>
      </c>
      <c r="E3" s="37" t="s">
        <v>369</v>
      </c>
      <c r="F3" s="41" t="s">
        <v>275</v>
      </c>
      <c r="H3" s="44" t="s">
        <v>378</v>
      </c>
      <c r="I3" s="30" t="s">
        <v>369</v>
      </c>
      <c r="J3" s="30" t="s">
        <v>361</v>
      </c>
      <c r="K3" s="30">
        <v>0.1</v>
      </c>
      <c r="L3" s="41">
        <v>15</v>
      </c>
    </row>
    <row r="4" spans="1:12" x14ac:dyDescent="0.3">
      <c r="A4" s="37" t="s">
        <v>362</v>
      </c>
      <c r="B4" s="38">
        <v>5.5</v>
      </c>
      <c r="E4" s="37" t="s">
        <v>370</v>
      </c>
      <c r="F4" s="41" t="s">
        <v>31</v>
      </c>
      <c r="H4" s="44" t="s">
        <v>379</v>
      </c>
      <c r="I4" s="30" t="s">
        <v>370</v>
      </c>
      <c r="J4" s="30" t="s">
        <v>362</v>
      </c>
      <c r="K4" s="30">
        <v>0.15</v>
      </c>
      <c r="L4" s="41">
        <v>25</v>
      </c>
    </row>
    <row r="5" spans="1:12" x14ac:dyDescent="0.3">
      <c r="A5" s="37" t="s">
        <v>363</v>
      </c>
      <c r="B5" s="38">
        <v>6.25</v>
      </c>
      <c r="E5" s="37" t="s">
        <v>371</v>
      </c>
      <c r="F5" s="41" t="s">
        <v>33</v>
      </c>
      <c r="H5" s="44" t="s">
        <v>380</v>
      </c>
      <c r="I5" s="30" t="s">
        <v>371</v>
      </c>
      <c r="J5" s="30" t="s">
        <v>363</v>
      </c>
      <c r="K5" s="30">
        <v>0.05</v>
      </c>
      <c r="L5" s="41">
        <v>10</v>
      </c>
    </row>
    <row r="6" spans="1:12" x14ac:dyDescent="0.3">
      <c r="A6" s="37" t="s">
        <v>364</v>
      </c>
      <c r="B6" s="38">
        <v>6</v>
      </c>
      <c r="E6" s="37" t="s">
        <v>372</v>
      </c>
      <c r="F6" s="41" t="s">
        <v>373</v>
      </c>
      <c r="H6" s="44" t="s">
        <v>381</v>
      </c>
      <c r="I6" s="30" t="s">
        <v>372</v>
      </c>
      <c r="J6" s="30" t="s">
        <v>364</v>
      </c>
      <c r="K6" s="30">
        <v>0.2</v>
      </c>
      <c r="L6" s="41">
        <v>30</v>
      </c>
    </row>
    <row r="7" spans="1:12" x14ac:dyDescent="0.3">
      <c r="A7" s="37" t="s">
        <v>365</v>
      </c>
      <c r="B7" s="38">
        <v>4.5</v>
      </c>
      <c r="E7"/>
      <c r="F7"/>
      <c r="H7" s="44" t="s">
        <v>382</v>
      </c>
      <c r="I7" s="30" t="s">
        <v>368</v>
      </c>
      <c r="J7" s="30" t="s">
        <v>365</v>
      </c>
      <c r="K7" s="30">
        <v>0.1</v>
      </c>
      <c r="L7" s="41">
        <v>12</v>
      </c>
    </row>
    <row r="8" spans="1:12" x14ac:dyDescent="0.3">
      <c r="A8" s="37" t="s">
        <v>366</v>
      </c>
      <c r="B8" s="38">
        <v>4.75</v>
      </c>
      <c r="E8"/>
      <c r="F8"/>
      <c r="H8" s="44" t="s">
        <v>383</v>
      </c>
      <c r="I8" s="30" t="s">
        <v>369</v>
      </c>
      <c r="J8" s="30" t="s">
        <v>366</v>
      </c>
      <c r="K8" s="30">
        <v>0.05</v>
      </c>
      <c r="L8" s="41">
        <v>22</v>
      </c>
    </row>
    <row r="9" spans="1:12" x14ac:dyDescent="0.3">
      <c r="A9"/>
      <c r="B9"/>
      <c r="E9"/>
      <c r="F9"/>
      <c r="H9" s="44" t="s">
        <v>384</v>
      </c>
      <c r="I9" s="30" t="s">
        <v>370</v>
      </c>
      <c r="J9" s="30" t="s">
        <v>385</v>
      </c>
      <c r="K9" s="30">
        <v>0.15</v>
      </c>
      <c r="L9" s="41">
        <v>18</v>
      </c>
    </row>
    <row r="10" spans="1:12" x14ac:dyDescent="0.3">
      <c r="A10"/>
      <c r="B10"/>
      <c r="E10"/>
      <c r="F10"/>
      <c r="H10" s="44" t="s">
        <v>386</v>
      </c>
      <c r="I10" s="30" t="s">
        <v>371</v>
      </c>
      <c r="J10" s="30" t="s">
        <v>387</v>
      </c>
      <c r="K10" s="30">
        <v>0.2</v>
      </c>
      <c r="L10" s="41">
        <v>16</v>
      </c>
    </row>
    <row r="11" spans="1:12" x14ac:dyDescent="0.3">
      <c r="A11"/>
      <c r="B11"/>
      <c r="E11"/>
      <c r="F11"/>
      <c r="H11" s="44" t="s">
        <v>388</v>
      </c>
      <c r="I11" s="30" t="s">
        <v>372</v>
      </c>
      <c r="J11" s="30" t="s">
        <v>389</v>
      </c>
      <c r="K11" s="30">
        <v>0.1</v>
      </c>
      <c r="L11" s="41">
        <v>20</v>
      </c>
    </row>
    <row r="12" spans="1:12" x14ac:dyDescent="0.3">
      <c r="A12"/>
      <c r="B12"/>
      <c r="E12"/>
      <c r="F12"/>
      <c r="H12" s="44" t="s">
        <v>390</v>
      </c>
      <c r="I12" s="30" t="s">
        <v>368</v>
      </c>
      <c r="J12" s="30" t="s">
        <v>360</v>
      </c>
      <c r="K12" s="30">
        <v>0.05</v>
      </c>
      <c r="L12" s="41">
        <v>20</v>
      </c>
    </row>
    <row r="13" spans="1:12" x14ac:dyDescent="0.3">
      <c r="A13"/>
      <c r="B13"/>
      <c r="E13"/>
      <c r="F13"/>
      <c r="H13" s="44" t="s">
        <v>391</v>
      </c>
      <c r="I13" s="30" t="s">
        <v>369</v>
      </c>
      <c r="J13" s="30" t="s">
        <v>361</v>
      </c>
      <c r="K13" s="30">
        <v>0.1</v>
      </c>
      <c r="L13" s="41">
        <v>15</v>
      </c>
    </row>
    <row r="14" spans="1:12" x14ac:dyDescent="0.3">
      <c r="A14"/>
      <c r="B14"/>
      <c r="E14"/>
      <c r="F14"/>
      <c r="H14" s="44" t="s">
        <v>392</v>
      </c>
      <c r="I14" s="30" t="s">
        <v>370</v>
      </c>
      <c r="J14" s="30" t="s">
        <v>362</v>
      </c>
      <c r="K14" s="30">
        <v>0.15</v>
      </c>
      <c r="L14" s="41">
        <v>25</v>
      </c>
    </row>
    <row r="15" spans="1:12" x14ac:dyDescent="0.3">
      <c r="A15"/>
      <c r="B15"/>
      <c r="E15"/>
      <c r="F15"/>
      <c r="H15" s="44" t="s">
        <v>393</v>
      </c>
      <c r="I15" s="30" t="s">
        <v>371</v>
      </c>
      <c r="J15" s="30" t="s">
        <v>363</v>
      </c>
      <c r="K15" s="30">
        <v>0.05</v>
      </c>
      <c r="L15" s="41">
        <v>10</v>
      </c>
    </row>
    <row r="16" spans="1:12" x14ac:dyDescent="0.3">
      <c r="A16"/>
      <c r="B16"/>
      <c r="E16"/>
      <c r="F16"/>
      <c r="H16" s="44" t="s">
        <v>394</v>
      </c>
      <c r="I16" s="30" t="s">
        <v>372</v>
      </c>
      <c r="J16" s="30" t="s">
        <v>364</v>
      </c>
      <c r="K16" s="30">
        <v>0.2</v>
      </c>
      <c r="L16" s="41">
        <v>30</v>
      </c>
    </row>
    <row r="17" spans="1:12" x14ac:dyDescent="0.3">
      <c r="A17"/>
      <c r="B17"/>
      <c r="E17"/>
      <c r="F17"/>
      <c r="H17" s="44" t="s">
        <v>395</v>
      </c>
      <c r="I17" s="30" t="s">
        <v>368</v>
      </c>
      <c r="J17" s="30" t="s">
        <v>365</v>
      </c>
      <c r="K17" s="30">
        <v>0.1</v>
      </c>
      <c r="L17" s="41">
        <v>12</v>
      </c>
    </row>
    <row r="18" spans="1:12" x14ac:dyDescent="0.3">
      <c r="A18"/>
      <c r="B18"/>
      <c r="E18"/>
      <c r="F18"/>
      <c r="H18" s="44" t="s">
        <v>396</v>
      </c>
      <c r="I18" s="30" t="s">
        <v>369</v>
      </c>
      <c r="J18" s="30" t="s">
        <v>366</v>
      </c>
      <c r="K18" s="30">
        <v>0.05</v>
      </c>
      <c r="L18" s="41">
        <v>22</v>
      </c>
    </row>
    <row r="19" spans="1:12" x14ac:dyDescent="0.3">
      <c r="A19"/>
      <c r="B19"/>
      <c r="E19"/>
      <c r="F19"/>
      <c r="H19" s="44" t="s">
        <v>397</v>
      </c>
      <c r="I19" s="30" t="s">
        <v>370</v>
      </c>
      <c r="J19" s="30" t="s">
        <v>385</v>
      </c>
      <c r="K19" s="30">
        <v>0.15</v>
      </c>
      <c r="L19" s="41">
        <v>18</v>
      </c>
    </row>
    <row r="20" spans="1:12" x14ac:dyDescent="0.3">
      <c r="A20"/>
      <c r="B20"/>
      <c r="E20"/>
      <c r="F20"/>
      <c r="H20" s="44" t="s">
        <v>398</v>
      </c>
      <c r="I20" s="30" t="s">
        <v>371</v>
      </c>
      <c r="J20" s="30" t="s">
        <v>387</v>
      </c>
      <c r="K20" s="30">
        <v>0.2</v>
      </c>
      <c r="L20" s="41">
        <v>16</v>
      </c>
    </row>
    <row r="21" spans="1:12" x14ac:dyDescent="0.3">
      <c r="A21"/>
      <c r="B21"/>
      <c r="E21"/>
      <c r="F21"/>
      <c r="H21" s="44" t="s">
        <v>399</v>
      </c>
      <c r="I21" s="30" t="s">
        <v>372</v>
      </c>
      <c r="J21" s="30" t="s">
        <v>389</v>
      </c>
      <c r="K21" s="30">
        <v>0.1</v>
      </c>
      <c r="L21" s="41">
        <v>20</v>
      </c>
    </row>
    <row r="22" spans="1:12" x14ac:dyDescent="0.3">
      <c r="A22"/>
      <c r="B22"/>
      <c r="E22"/>
      <c r="F22"/>
      <c r="H22" s="44" t="s">
        <v>400</v>
      </c>
      <c r="I22" s="30" t="s">
        <v>368</v>
      </c>
      <c r="J22" s="30" t="s">
        <v>360</v>
      </c>
      <c r="K22" s="30">
        <v>0.05</v>
      </c>
      <c r="L22" s="41">
        <v>20</v>
      </c>
    </row>
    <row r="23" spans="1:12" x14ac:dyDescent="0.3">
      <c r="A23"/>
      <c r="B23"/>
      <c r="E23"/>
      <c r="F23"/>
      <c r="H23" s="44" t="s">
        <v>401</v>
      </c>
      <c r="I23" s="30" t="s">
        <v>369</v>
      </c>
      <c r="J23" s="30" t="s">
        <v>361</v>
      </c>
      <c r="K23" s="30">
        <v>0.1</v>
      </c>
      <c r="L23" s="41">
        <v>15</v>
      </c>
    </row>
    <row r="24" spans="1:12" x14ac:dyDescent="0.3">
      <c r="A24"/>
      <c r="B24"/>
      <c r="E24"/>
      <c r="F24"/>
      <c r="H24" s="44" t="s">
        <v>402</v>
      </c>
      <c r="I24" s="30" t="s">
        <v>370</v>
      </c>
      <c r="J24" s="30" t="s">
        <v>362</v>
      </c>
      <c r="K24" s="30">
        <v>0.15</v>
      </c>
      <c r="L24" s="41">
        <v>25</v>
      </c>
    </row>
    <row r="25" spans="1:12" x14ac:dyDescent="0.3">
      <c r="A25"/>
      <c r="B25"/>
      <c r="E25"/>
      <c r="F25"/>
      <c r="H25" s="44" t="s">
        <v>403</v>
      </c>
      <c r="I25" s="30" t="s">
        <v>371</v>
      </c>
      <c r="J25" s="30" t="s">
        <v>363</v>
      </c>
      <c r="K25" s="30">
        <v>0.05</v>
      </c>
      <c r="L25" s="41">
        <v>10</v>
      </c>
    </row>
    <row r="26" spans="1:12" x14ac:dyDescent="0.3">
      <c r="A26"/>
      <c r="B26"/>
      <c r="E26"/>
      <c r="F26"/>
      <c r="H26" s="44" t="s">
        <v>404</v>
      </c>
      <c r="I26" s="30" t="s">
        <v>372</v>
      </c>
      <c r="J26" s="30" t="s">
        <v>364</v>
      </c>
      <c r="K26" s="30">
        <v>0.2</v>
      </c>
      <c r="L26" s="41">
        <v>30</v>
      </c>
    </row>
    <row r="27" spans="1:12" x14ac:dyDescent="0.3">
      <c r="A27"/>
      <c r="B27"/>
      <c r="E27"/>
      <c r="F27"/>
      <c r="H27" s="44" t="s">
        <v>405</v>
      </c>
      <c r="I27" s="30" t="s">
        <v>368</v>
      </c>
      <c r="J27" s="30" t="s">
        <v>365</v>
      </c>
      <c r="K27" s="30">
        <v>0.1</v>
      </c>
      <c r="L27" s="41">
        <v>12</v>
      </c>
    </row>
    <row r="28" spans="1:12" x14ac:dyDescent="0.3">
      <c r="A28"/>
      <c r="B28"/>
      <c r="E28"/>
      <c r="F28"/>
      <c r="H28" s="44" t="s">
        <v>406</v>
      </c>
      <c r="I28" s="30" t="s">
        <v>369</v>
      </c>
      <c r="J28" s="30" t="s">
        <v>366</v>
      </c>
      <c r="K28" s="30">
        <v>0.05</v>
      </c>
      <c r="L28" s="41">
        <v>22</v>
      </c>
    </row>
    <row r="29" spans="1:12" x14ac:dyDescent="0.3">
      <c r="A29"/>
      <c r="B29"/>
      <c r="E29"/>
      <c r="F29"/>
      <c r="H29" s="44" t="s">
        <v>407</v>
      </c>
      <c r="I29" s="30" t="s">
        <v>370</v>
      </c>
      <c r="J29" s="30" t="s">
        <v>385</v>
      </c>
      <c r="K29" s="30">
        <v>0.15</v>
      </c>
      <c r="L29" s="41">
        <v>18</v>
      </c>
    </row>
    <row r="30" spans="1:12" x14ac:dyDescent="0.3">
      <c r="A30"/>
      <c r="B30"/>
      <c r="E30"/>
      <c r="F30"/>
      <c r="H30" s="44" t="s">
        <v>408</v>
      </c>
      <c r="I30" s="30" t="s">
        <v>371</v>
      </c>
      <c r="J30" s="30" t="s">
        <v>387</v>
      </c>
      <c r="K30" s="30">
        <v>0.2</v>
      </c>
      <c r="L30" s="41">
        <v>16</v>
      </c>
    </row>
    <row r="31" spans="1:12" x14ac:dyDescent="0.3">
      <c r="A31"/>
      <c r="B31"/>
      <c r="E31"/>
      <c r="F31"/>
      <c r="H31" s="44" t="s">
        <v>409</v>
      </c>
      <c r="I31" s="30" t="s">
        <v>372</v>
      </c>
      <c r="J31" s="30" t="s">
        <v>389</v>
      </c>
      <c r="K31" s="30">
        <v>0.1</v>
      </c>
      <c r="L31" s="41">
        <v>20</v>
      </c>
    </row>
    <row r="32" spans="1:12" x14ac:dyDescent="0.3">
      <c r="A32"/>
      <c r="B32"/>
      <c r="E32"/>
      <c r="F32"/>
      <c r="H32" s="44" t="s">
        <v>410</v>
      </c>
      <c r="I32" s="30" t="s">
        <v>368</v>
      </c>
      <c r="J32" s="30" t="s">
        <v>360</v>
      </c>
      <c r="K32" s="30">
        <v>0.05</v>
      </c>
      <c r="L32" s="41">
        <v>20</v>
      </c>
    </row>
    <row r="33" spans="1:12" x14ac:dyDescent="0.3">
      <c r="A33"/>
      <c r="B33"/>
      <c r="E33"/>
      <c r="F33"/>
      <c r="H33" s="44" t="s">
        <v>411</v>
      </c>
      <c r="I33" s="30" t="s">
        <v>369</v>
      </c>
      <c r="J33" s="30" t="s">
        <v>361</v>
      </c>
      <c r="K33" s="30">
        <v>0.1</v>
      </c>
      <c r="L33" s="41">
        <v>15</v>
      </c>
    </row>
    <row r="34" spans="1:12" x14ac:dyDescent="0.3">
      <c r="A34"/>
      <c r="B34"/>
      <c r="E34"/>
      <c r="F34"/>
      <c r="H34" s="44" t="s">
        <v>412</v>
      </c>
      <c r="I34" s="30" t="s">
        <v>370</v>
      </c>
      <c r="J34" s="30" t="s">
        <v>362</v>
      </c>
      <c r="K34" s="30">
        <v>0.15</v>
      </c>
      <c r="L34" s="41">
        <v>25</v>
      </c>
    </row>
    <row r="35" spans="1:12" x14ac:dyDescent="0.3">
      <c r="A35"/>
      <c r="B35"/>
      <c r="E35"/>
      <c r="F35"/>
      <c r="H35" s="44" t="s">
        <v>413</v>
      </c>
      <c r="I35" s="30" t="s">
        <v>371</v>
      </c>
      <c r="J35" s="30" t="s">
        <v>363</v>
      </c>
      <c r="K35" s="30">
        <v>0.05</v>
      </c>
      <c r="L35" s="41">
        <v>10</v>
      </c>
    </row>
    <row r="36" spans="1:12" x14ac:dyDescent="0.3">
      <c r="A36"/>
      <c r="B36"/>
      <c r="E36"/>
      <c r="F36"/>
      <c r="H36" s="44" t="s">
        <v>414</v>
      </c>
      <c r="I36" s="30" t="s">
        <v>372</v>
      </c>
      <c r="J36" s="30" t="s">
        <v>364</v>
      </c>
      <c r="K36" s="30">
        <v>0.2</v>
      </c>
      <c r="L36" s="41">
        <v>30</v>
      </c>
    </row>
    <row r="37" spans="1:12" x14ac:dyDescent="0.3">
      <c r="A37"/>
      <c r="B37"/>
      <c r="E37"/>
      <c r="F37"/>
      <c r="H37" s="44" t="s">
        <v>415</v>
      </c>
      <c r="I37" s="30" t="s">
        <v>368</v>
      </c>
      <c r="J37" s="30" t="s">
        <v>365</v>
      </c>
      <c r="K37" s="30">
        <v>0.1</v>
      </c>
      <c r="L37" s="41">
        <v>12</v>
      </c>
    </row>
    <row r="38" spans="1:12" x14ac:dyDescent="0.3">
      <c r="A38"/>
      <c r="B38"/>
      <c r="E38"/>
      <c r="F38"/>
      <c r="H38" s="44" t="s">
        <v>416</v>
      </c>
      <c r="I38" s="30" t="s">
        <v>369</v>
      </c>
      <c r="J38" s="30" t="s">
        <v>366</v>
      </c>
      <c r="K38" s="30">
        <v>0.05</v>
      </c>
      <c r="L38" s="41">
        <v>22</v>
      </c>
    </row>
    <row r="39" spans="1:12" x14ac:dyDescent="0.3">
      <c r="A39"/>
      <c r="B39"/>
      <c r="E39"/>
      <c r="F39"/>
      <c r="H39" s="44" t="s">
        <v>417</v>
      </c>
      <c r="I39" s="30" t="s">
        <v>370</v>
      </c>
      <c r="J39" s="30" t="s">
        <v>385</v>
      </c>
      <c r="K39" s="30">
        <v>0.15</v>
      </c>
      <c r="L39" s="41">
        <v>18</v>
      </c>
    </row>
    <row r="40" spans="1:12" x14ac:dyDescent="0.3">
      <c r="A40"/>
      <c r="B40"/>
      <c r="E40"/>
      <c r="F40"/>
      <c r="H40" s="44" t="s">
        <v>418</v>
      </c>
      <c r="I40" s="30" t="s">
        <v>371</v>
      </c>
      <c r="J40" s="30" t="s">
        <v>387</v>
      </c>
      <c r="K40" s="30">
        <v>0.2</v>
      </c>
      <c r="L40" s="41">
        <v>16</v>
      </c>
    </row>
    <row r="41" spans="1:12" x14ac:dyDescent="0.3">
      <c r="A41"/>
      <c r="B41"/>
      <c r="E41"/>
      <c r="F41"/>
      <c r="H41" s="44" t="s">
        <v>419</v>
      </c>
      <c r="I41" s="30" t="s">
        <v>372</v>
      </c>
      <c r="J41" s="30" t="s">
        <v>389</v>
      </c>
      <c r="K41" s="30">
        <v>0.1</v>
      </c>
      <c r="L41" s="41">
        <v>20</v>
      </c>
    </row>
    <row r="42" spans="1:12" x14ac:dyDescent="0.3">
      <c r="A42"/>
      <c r="B42"/>
      <c r="E42"/>
      <c r="F42"/>
      <c r="H42" s="44" t="s">
        <v>420</v>
      </c>
      <c r="I42" s="30" t="s">
        <v>368</v>
      </c>
      <c r="J42" s="30" t="s">
        <v>360</v>
      </c>
      <c r="K42" s="30">
        <v>0.05</v>
      </c>
      <c r="L42" s="41">
        <v>20</v>
      </c>
    </row>
    <row r="43" spans="1:12" x14ac:dyDescent="0.3">
      <c r="A43"/>
      <c r="B43"/>
      <c r="E43"/>
      <c r="F43"/>
      <c r="H43" s="44" t="s">
        <v>421</v>
      </c>
      <c r="I43" s="30" t="s">
        <v>369</v>
      </c>
      <c r="J43" s="30" t="s">
        <v>361</v>
      </c>
      <c r="K43" s="30">
        <v>0.1</v>
      </c>
      <c r="L43" s="41">
        <v>15</v>
      </c>
    </row>
    <row r="44" spans="1:12" x14ac:dyDescent="0.3">
      <c r="A44"/>
      <c r="B44"/>
      <c r="E44"/>
      <c r="F44"/>
      <c r="H44" s="44" t="s">
        <v>422</v>
      </c>
      <c r="I44" s="30" t="s">
        <v>370</v>
      </c>
      <c r="J44" s="30" t="s">
        <v>362</v>
      </c>
      <c r="K44" s="30">
        <v>0.15</v>
      </c>
      <c r="L44" s="41">
        <v>25</v>
      </c>
    </row>
    <row r="45" spans="1:12" x14ac:dyDescent="0.3">
      <c r="A45"/>
      <c r="B45"/>
      <c r="E45"/>
      <c r="F45"/>
      <c r="H45" s="44" t="s">
        <v>423</v>
      </c>
      <c r="I45" s="30" t="s">
        <v>371</v>
      </c>
      <c r="J45" s="30" t="s">
        <v>363</v>
      </c>
      <c r="K45" s="30">
        <v>0.05</v>
      </c>
      <c r="L45" s="41">
        <v>10</v>
      </c>
    </row>
    <row r="46" spans="1:12" x14ac:dyDescent="0.3">
      <c r="A46"/>
      <c r="B46"/>
      <c r="E46"/>
      <c r="F46"/>
      <c r="H46" s="44" t="s">
        <v>424</v>
      </c>
      <c r="I46" s="30" t="s">
        <v>372</v>
      </c>
      <c r="J46" s="30" t="s">
        <v>364</v>
      </c>
      <c r="K46" s="30">
        <v>0.2</v>
      </c>
      <c r="L46" s="41">
        <v>30</v>
      </c>
    </row>
    <row r="47" spans="1:12" x14ac:dyDescent="0.3">
      <c r="A47"/>
      <c r="B47"/>
      <c r="E47"/>
      <c r="F47"/>
      <c r="H47" s="44" t="s">
        <v>425</v>
      </c>
      <c r="I47" s="30" t="s">
        <v>368</v>
      </c>
      <c r="J47" s="30" t="s">
        <v>365</v>
      </c>
      <c r="K47" s="30">
        <v>0.1</v>
      </c>
      <c r="L47" s="41">
        <v>12</v>
      </c>
    </row>
    <row r="48" spans="1:12" x14ac:dyDescent="0.3">
      <c r="A48"/>
      <c r="B48"/>
      <c r="E48"/>
      <c r="F48"/>
      <c r="H48" s="44" t="s">
        <v>426</v>
      </c>
      <c r="I48" s="30" t="s">
        <v>369</v>
      </c>
      <c r="J48" s="30" t="s">
        <v>366</v>
      </c>
      <c r="K48" s="30">
        <v>0.05</v>
      </c>
      <c r="L48" s="41">
        <v>22</v>
      </c>
    </row>
    <row r="49" spans="1:12" x14ac:dyDescent="0.3">
      <c r="A49"/>
      <c r="B49"/>
      <c r="E49"/>
      <c r="F49"/>
      <c r="H49" s="44" t="s">
        <v>427</v>
      </c>
      <c r="I49" s="30" t="s">
        <v>370</v>
      </c>
      <c r="J49" s="30" t="s">
        <v>385</v>
      </c>
      <c r="K49" s="30">
        <v>0.15</v>
      </c>
      <c r="L49" s="41">
        <v>18</v>
      </c>
    </row>
    <row r="50" spans="1:12" x14ac:dyDescent="0.3">
      <c r="A50"/>
      <c r="B50"/>
      <c r="E50"/>
      <c r="F50"/>
      <c r="H50" s="44" t="s">
        <v>428</v>
      </c>
      <c r="I50" s="30" t="s">
        <v>371</v>
      </c>
      <c r="J50" s="30" t="s">
        <v>387</v>
      </c>
      <c r="K50" s="30">
        <v>0.2</v>
      </c>
      <c r="L50" s="41">
        <v>16</v>
      </c>
    </row>
    <row r="51" spans="1:12" x14ac:dyDescent="0.3">
      <c r="A51"/>
      <c r="B51"/>
      <c r="E51"/>
      <c r="F51"/>
      <c r="H51" s="44" t="s">
        <v>429</v>
      </c>
      <c r="I51" s="30" t="s">
        <v>372</v>
      </c>
      <c r="J51" s="30" t="s">
        <v>389</v>
      </c>
      <c r="K51" s="30">
        <v>0.1</v>
      </c>
      <c r="L51" s="41">
        <v>20</v>
      </c>
    </row>
    <row r="52" spans="1:12" x14ac:dyDescent="0.3">
      <c r="A52"/>
      <c r="B52"/>
      <c r="E52"/>
      <c r="F52"/>
      <c r="H52" s="44" t="s">
        <v>430</v>
      </c>
      <c r="I52" s="30" t="s">
        <v>368</v>
      </c>
      <c r="J52" s="30" t="s">
        <v>360</v>
      </c>
      <c r="K52" s="30">
        <v>0.05</v>
      </c>
      <c r="L52" s="41">
        <v>20</v>
      </c>
    </row>
    <row r="53" spans="1:12" x14ac:dyDescent="0.3">
      <c r="A53"/>
      <c r="B53"/>
      <c r="E53"/>
      <c r="F53"/>
      <c r="H53" s="44" t="s">
        <v>431</v>
      </c>
      <c r="I53" s="30" t="s">
        <v>369</v>
      </c>
      <c r="J53" s="30" t="s">
        <v>361</v>
      </c>
      <c r="K53" s="30">
        <v>0.1</v>
      </c>
      <c r="L53" s="41">
        <v>15</v>
      </c>
    </row>
    <row r="54" spans="1:12" x14ac:dyDescent="0.3">
      <c r="A54"/>
      <c r="B54"/>
      <c r="E54"/>
      <c r="F54"/>
      <c r="H54" s="44" t="s">
        <v>432</v>
      </c>
      <c r="I54" s="30" t="s">
        <v>370</v>
      </c>
      <c r="J54" s="30" t="s">
        <v>362</v>
      </c>
      <c r="K54" s="30">
        <v>0.15</v>
      </c>
      <c r="L54" s="41">
        <v>25</v>
      </c>
    </row>
    <row r="55" spans="1:12" x14ac:dyDescent="0.3">
      <c r="A55"/>
      <c r="B55"/>
      <c r="E55"/>
      <c r="F55"/>
      <c r="H55" s="44" t="s">
        <v>433</v>
      </c>
      <c r="I55" s="30" t="s">
        <v>371</v>
      </c>
      <c r="J55" s="30" t="s">
        <v>363</v>
      </c>
      <c r="K55" s="30">
        <v>0.05</v>
      </c>
      <c r="L55" s="41">
        <v>10</v>
      </c>
    </row>
    <row r="56" spans="1:12" x14ac:dyDescent="0.3">
      <c r="A56"/>
      <c r="B56"/>
      <c r="E56"/>
      <c r="F56"/>
      <c r="H56" s="44" t="s">
        <v>434</v>
      </c>
      <c r="I56" s="30" t="s">
        <v>372</v>
      </c>
      <c r="J56" s="30" t="s">
        <v>364</v>
      </c>
      <c r="K56" s="30">
        <v>0.2</v>
      </c>
      <c r="L56" s="41">
        <v>30</v>
      </c>
    </row>
    <row r="57" spans="1:12" x14ac:dyDescent="0.3">
      <c r="A57"/>
      <c r="B57"/>
      <c r="E57"/>
      <c r="F57"/>
      <c r="H57" s="44" t="s">
        <v>435</v>
      </c>
      <c r="I57" s="30" t="s">
        <v>368</v>
      </c>
      <c r="J57" s="30" t="s">
        <v>365</v>
      </c>
      <c r="K57" s="30">
        <v>0.1</v>
      </c>
      <c r="L57" s="41">
        <v>12</v>
      </c>
    </row>
    <row r="58" spans="1:12" x14ac:dyDescent="0.3">
      <c r="A58"/>
      <c r="B58"/>
      <c r="E58"/>
      <c r="F58"/>
      <c r="H58" s="44" t="s">
        <v>436</v>
      </c>
      <c r="I58" s="30" t="s">
        <v>369</v>
      </c>
      <c r="J58" s="30" t="s">
        <v>366</v>
      </c>
      <c r="K58" s="30">
        <v>0.05</v>
      </c>
      <c r="L58" s="41">
        <v>22</v>
      </c>
    </row>
    <row r="59" spans="1:12" x14ac:dyDescent="0.3">
      <c r="A59"/>
      <c r="B59"/>
      <c r="E59"/>
      <c r="F59"/>
      <c r="H59" s="44" t="s">
        <v>437</v>
      </c>
      <c r="I59" s="30" t="s">
        <v>370</v>
      </c>
      <c r="J59" s="30" t="s">
        <v>385</v>
      </c>
      <c r="K59" s="30">
        <v>0.15</v>
      </c>
      <c r="L59" s="41">
        <v>18</v>
      </c>
    </row>
    <row r="60" spans="1:12" x14ac:dyDescent="0.3">
      <c r="A60"/>
      <c r="B60"/>
      <c r="E60"/>
      <c r="F60"/>
      <c r="H60" s="44" t="s">
        <v>438</v>
      </c>
      <c r="I60" s="30" t="s">
        <v>371</v>
      </c>
      <c r="J60" s="30" t="s">
        <v>387</v>
      </c>
      <c r="K60" s="30">
        <v>0.2</v>
      </c>
      <c r="L60" s="41">
        <v>16</v>
      </c>
    </row>
    <row r="61" spans="1:12" x14ac:dyDescent="0.3">
      <c r="A61"/>
      <c r="B61"/>
      <c r="E61"/>
      <c r="F61"/>
      <c r="H61" s="44" t="s">
        <v>439</v>
      </c>
      <c r="I61" s="30" t="s">
        <v>372</v>
      </c>
      <c r="J61" s="30" t="s">
        <v>389</v>
      </c>
      <c r="K61" s="30">
        <v>0.1</v>
      </c>
      <c r="L61" s="41">
        <v>20</v>
      </c>
    </row>
    <row r="62" spans="1:12" x14ac:dyDescent="0.3">
      <c r="A62"/>
      <c r="B62"/>
      <c r="E62"/>
      <c r="F62"/>
      <c r="H62" s="44" t="s">
        <v>440</v>
      </c>
      <c r="I62" s="30" t="s">
        <v>368</v>
      </c>
      <c r="J62" s="30" t="s">
        <v>360</v>
      </c>
      <c r="K62" s="30">
        <v>0.05</v>
      </c>
      <c r="L62" s="41">
        <v>20</v>
      </c>
    </row>
    <row r="63" spans="1:12" x14ac:dyDescent="0.3">
      <c r="A63"/>
      <c r="B63"/>
      <c r="E63"/>
      <c r="F63"/>
      <c r="H63" s="44" t="s">
        <v>441</v>
      </c>
      <c r="I63" s="30" t="s">
        <v>369</v>
      </c>
      <c r="J63" s="30" t="s">
        <v>361</v>
      </c>
      <c r="K63" s="30">
        <v>0.1</v>
      </c>
      <c r="L63" s="41">
        <v>15</v>
      </c>
    </row>
    <row r="64" spans="1:12" x14ac:dyDescent="0.3">
      <c r="A64"/>
      <c r="B64"/>
      <c r="E64"/>
      <c r="F64"/>
      <c r="H64" s="44" t="s">
        <v>442</v>
      </c>
      <c r="I64" s="30" t="s">
        <v>370</v>
      </c>
      <c r="J64" s="30" t="s">
        <v>362</v>
      </c>
      <c r="K64" s="30">
        <v>0.15</v>
      </c>
      <c r="L64" s="41">
        <v>25</v>
      </c>
    </row>
    <row r="65" spans="1:12" x14ac:dyDescent="0.3">
      <c r="A65"/>
      <c r="B65"/>
      <c r="E65"/>
      <c r="F65"/>
      <c r="H65" s="44" t="s">
        <v>443</v>
      </c>
      <c r="I65" s="30" t="s">
        <v>371</v>
      </c>
      <c r="J65" s="30" t="s">
        <v>363</v>
      </c>
      <c r="K65" s="30">
        <v>0.05</v>
      </c>
      <c r="L65" s="41">
        <v>10</v>
      </c>
    </row>
    <row r="66" spans="1:12" x14ac:dyDescent="0.3">
      <c r="A66"/>
      <c r="B66"/>
      <c r="E66"/>
      <c r="F66"/>
      <c r="H66" s="44" t="s">
        <v>444</v>
      </c>
      <c r="I66" s="30" t="s">
        <v>372</v>
      </c>
      <c r="J66" s="30" t="s">
        <v>364</v>
      </c>
      <c r="K66" s="30">
        <v>0.2</v>
      </c>
      <c r="L66" s="41">
        <v>30</v>
      </c>
    </row>
    <row r="67" spans="1:12" x14ac:dyDescent="0.3">
      <c r="A67"/>
      <c r="B67"/>
      <c r="E67"/>
      <c r="F67"/>
      <c r="H67" s="44" t="s">
        <v>445</v>
      </c>
      <c r="I67" s="30" t="s">
        <v>368</v>
      </c>
      <c r="J67" s="30" t="s">
        <v>365</v>
      </c>
      <c r="K67" s="30">
        <v>0.1</v>
      </c>
      <c r="L67" s="41">
        <v>12</v>
      </c>
    </row>
    <row r="68" spans="1:12" x14ac:dyDescent="0.3">
      <c r="A68"/>
      <c r="B68"/>
      <c r="E68"/>
      <c r="F68"/>
      <c r="H68" s="44" t="s">
        <v>446</v>
      </c>
      <c r="I68" s="30" t="s">
        <v>369</v>
      </c>
      <c r="J68" s="30" t="s">
        <v>366</v>
      </c>
      <c r="K68" s="30">
        <v>0.05</v>
      </c>
      <c r="L68" s="41">
        <v>22</v>
      </c>
    </row>
    <row r="69" spans="1:12" x14ac:dyDescent="0.3">
      <c r="A69"/>
      <c r="B69"/>
      <c r="E69"/>
      <c r="F69"/>
      <c r="H69" s="44" t="s">
        <v>447</v>
      </c>
      <c r="I69" s="30" t="s">
        <v>370</v>
      </c>
      <c r="J69" s="30" t="s">
        <v>385</v>
      </c>
      <c r="K69" s="30">
        <v>0.15</v>
      </c>
      <c r="L69" s="41">
        <v>18</v>
      </c>
    </row>
    <row r="70" spans="1:12" x14ac:dyDescent="0.3">
      <c r="A70"/>
      <c r="B70"/>
      <c r="E70"/>
      <c r="F70"/>
      <c r="H70" s="44" t="s">
        <v>448</v>
      </c>
      <c r="I70" s="30" t="s">
        <v>371</v>
      </c>
      <c r="J70" s="30" t="s">
        <v>387</v>
      </c>
      <c r="K70" s="30">
        <v>0.2</v>
      </c>
      <c r="L70" s="41">
        <v>16</v>
      </c>
    </row>
    <row r="71" spans="1:12" x14ac:dyDescent="0.3">
      <c r="A71"/>
      <c r="B71"/>
      <c r="E71"/>
      <c r="F71"/>
      <c r="H71" s="44" t="s">
        <v>449</v>
      </c>
      <c r="I71" s="30" t="s">
        <v>372</v>
      </c>
      <c r="J71" s="30" t="s">
        <v>389</v>
      </c>
      <c r="K71" s="30">
        <v>0.1</v>
      </c>
      <c r="L71" s="41">
        <v>20</v>
      </c>
    </row>
    <row r="72" spans="1:12" x14ac:dyDescent="0.3">
      <c r="A72"/>
      <c r="B72"/>
      <c r="E72"/>
      <c r="F72"/>
      <c r="H72" s="44" t="s">
        <v>450</v>
      </c>
      <c r="I72" s="30" t="s">
        <v>368</v>
      </c>
      <c r="J72" s="30" t="s">
        <v>360</v>
      </c>
      <c r="K72" s="30">
        <v>0.05</v>
      </c>
      <c r="L72" s="41">
        <v>20</v>
      </c>
    </row>
    <row r="73" spans="1:12" x14ac:dyDescent="0.3">
      <c r="A73"/>
      <c r="B73"/>
      <c r="E73"/>
      <c r="F73"/>
      <c r="H73" s="44" t="s">
        <v>451</v>
      </c>
      <c r="I73" s="30" t="s">
        <v>369</v>
      </c>
      <c r="J73" s="30" t="s">
        <v>361</v>
      </c>
      <c r="K73" s="30">
        <v>0.1</v>
      </c>
      <c r="L73" s="41">
        <v>15</v>
      </c>
    </row>
    <row r="74" spans="1:12" x14ac:dyDescent="0.3">
      <c r="A74"/>
      <c r="B74"/>
      <c r="E74"/>
      <c r="F74"/>
      <c r="H74" s="44" t="s">
        <v>452</v>
      </c>
      <c r="I74" s="30" t="s">
        <v>370</v>
      </c>
      <c r="J74" s="30" t="s">
        <v>362</v>
      </c>
      <c r="K74" s="30">
        <v>0.15</v>
      </c>
      <c r="L74" s="41">
        <v>25</v>
      </c>
    </row>
    <row r="75" spans="1:12" x14ac:dyDescent="0.3">
      <c r="A75"/>
      <c r="B75"/>
      <c r="E75"/>
      <c r="F75"/>
      <c r="H75" s="44" t="s">
        <v>453</v>
      </c>
      <c r="I75" s="30" t="s">
        <v>371</v>
      </c>
      <c r="J75" s="30" t="s">
        <v>363</v>
      </c>
      <c r="K75" s="30">
        <v>0.05</v>
      </c>
      <c r="L75" s="41">
        <v>10</v>
      </c>
    </row>
    <row r="76" spans="1:12" x14ac:dyDescent="0.3">
      <c r="A76"/>
      <c r="B76"/>
      <c r="E76"/>
      <c r="F76"/>
      <c r="H76" s="44" t="s">
        <v>454</v>
      </c>
      <c r="I76" s="30" t="s">
        <v>372</v>
      </c>
      <c r="J76" s="30" t="s">
        <v>364</v>
      </c>
      <c r="K76" s="30">
        <v>0.2</v>
      </c>
      <c r="L76" s="41">
        <v>30</v>
      </c>
    </row>
    <row r="77" spans="1:12" x14ac:dyDescent="0.3">
      <c r="A77"/>
      <c r="B77"/>
      <c r="E77"/>
      <c r="F77"/>
      <c r="H77" s="44" t="s">
        <v>455</v>
      </c>
      <c r="I77" s="30" t="s">
        <v>368</v>
      </c>
      <c r="J77" s="30" t="s">
        <v>365</v>
      </c>
      <c r="K77" s="30">
        <v>0.1</v>
      </c>
      <c r="L77" s="41">
        <v>12</v>
      </c>
    </row>
    <row r="78" spans="1:12" x14ac:dyDescent="0.3">
      <c r="A78"/>
      <c r="B78"/>
      <c r="E78"/>
      <c r="F78"/>
      <c r="H78" s="44" t="s">
        <v>456</v>
      </c>
      <c r="I78" s="30" t="s">
        <v>369</v>
      </c>
      <c r="J78" s="30" t="s">
        <v>366</v>
      </c>
      <c r="K78" s="30">
        <v>0.05</v>
      </c>
      <c r="L78" s="41">
        <v>22</v>
      </c>
    </row>
    <row r="79" spans="1:12" x14ac:dyDescent="0.3">
      <c r="A79"/>
      <c r="B79"/>
      <c r="E79"/>
      <c r="F79"/>
      <c r="H79" s="44" t="s">
        <v>457</v>
      </c>
      <c r="I79" s="30" t="s">
        <v>370</v>
      </c>
      <c r="J79" s="30" t="s">
        <v>385</v>
      </c>
      <c r="K79" s="30">
        <v>0.15</v>
      </c>
      <c r="L79" s="41">
        <v>18</v>
      </c>
    </row>
    <row r="80" spans="1:12" x14ac:dyDescent="0.3">
      <c r="A80"/>
      <c r="B80"/>
      <c r="E80"/>
      <c r="F80"/>
      <c r="H80" s="44" t="s">
        <v>458</v>
      </c>
      <c r="I80" s="30" t="s">
        <v>371</v>
      </c>
      <c r="J80" s="30" t="s">
        <v>387</v>
      </c>
      <c r="K80" s="30">
        <v>0.2</v>
      </c>
      <c r="L80" s="41">
        <v>16</v>
      </c>
    </row>
    <row r="81" spans="1:12" x14ac:dyDescent="0.3">
      <c r="A81"/>
      <c r="B81"/>
      <c r="E81"/>
      <c r="F81"/>
      <c r="H81" s="44" t="s">
        <v>459</v>
      </c>
      <c r="I81" s="30" t="s">
        <v>372</v>
      </c>
      <c r="J81" s="30" t="s">
        <v>389</v>
      </c>
      <c r="K81" s="30">
        <v>0.1</v>
      </c>
      <c r="L81" s="41">
        <v>20</v>
      </c>
    </row>
    <row r="82" spans="1:12" x14ac:dyDescent="0.3">
      <c r="A82"/>
      <c r="B82"/>
      <c r="E82"/>
      <c r="F82"/>
      <c r="H82" s="44" t="s">
        <v>460</v>
      </c>
      <c r="I82" s="30" t="s">
        <v>368</v>
      </c>
      <c r="J82" s="30" t="s">
        <v>360</v>
      </c>
      <c r="K82" s="30">
        <v>0.05</v>
      </c>
      <c r="L82" s="41">
        <v>20</v>
      </c>
    </row>
    <row r="83" spans="1:12" x14ac:dyDescent="0.3">
      <c r="A83"/>
      <c r="B83"/>
      <c r="E83"/>
      <c r="F83"/>
      <c r="H83" s="44" t="s">
        <v>461</v>
      </c>
      <c r="I83" s="30" t="s">
        <v>369</v>
      </c>
      <c r="J83" s="30" t="s">
        <v>361</v>
      </c>
      <c r="K83" s="30">
        <v>0.1</v>
      </c>
      <c r="L83" s="41">
        <v>15</v>
      </c>
    </row>
    <row r="84" spans="1:12" x14ac:dyDescent="0.3">
      <c r="A84"/>
      <c r="B84"/>
      <c r="E84"/>
      <c r="F84"/>
      <c r="H84" s="44" t="s">
        <v>462</v>
      </c>
      <c r="I84" s="30" t="s">
        <v>370</v>
      </c>
      <c r="J84" s="30" t="s">
        <v>362</v>
      </c>
      <c r="K84" s="30">
        <v>0.15</v>
      </c>
      <c r="L84" s="41">
        <v>25</v>
      </c>
    </row>
    <row r="85" spans="1:12" x14ac:dyDescent="0.3">
      <c r="A85"/>
      <c r="B85"/>
      <c r="E85"/>
      <c r="F85"/>
      <c r="H85" s="44" t="s">
        <v>463</v>
      </c>
      <c r="I85" s="30" t="s">
        <v>371</v>
      </c>
      <c r="J85" s="30" t="s">
        <v>363</v>
      </c>
      <c r="K85" s="30">
        <v>0.05</v>
      </c>
      <c r="L85" s="41">
        <v>10</v>
      </c>
    </row>
    <row r="86" spans="1:12" x14ac:dyDescent="0.3">
      <c r="A86"/>
      <c r="B86"/>
      <c r="E86"/>
      <c r="F86"/>
      <c r="H86" s="44" t="s">
        <v>464</v>
      </c>
      <c r="I86" s="30" t="s">
        <v>372</v>
      </c>
      <c r="J86" s="30" t="s">
        <v>364</v>
      </c>
      <c r="K86" s="30">
        <v>0.2</v>
      </c>
      <c r="L86" s="41">
        <v>30</v>
      </c>
    </row>
    <row r="87" spans="1:12" x14ac:dyDescent="0.3">
      <c r="A87"/>
      <c r="B87"/>
      <c r="E87"/>
      <c r="F87"/>
      <c r="H87" s="44" t="s">
        <v>465</v>
      </c>
      <c r="I87" s="30" t="s">
        <v>368</v>
      </c>
      <c r="J87" s="30" t="s">
        <v>365</v>
      </c>
      <c r="K87" s="30">
        <v>0.1</v>
      </c>
      <c r="L87" s="41">
        <v>12</v>
      </c>
    </row>
    <row r="88" spans="1:12" x14ac:dyDescent="0.3">
      <c r="A88"/>
      <c r="B88"/>
      <c r="E88"/>
      <c r="F88"/>
      <c r="H88" s="44" t="s">
        <v>466</v>
      </c>
      <c r="I88" s="30" t="s">
        <v>369</v>
      </c>
      <c r="J88" s="30" t="s">
        <v>366</v>
      </c>
      <c r="K88" s="30">
        <v>0.05</v>
      </c>
      <c r="L88" s="41">
        <v>22</v>
      </c>
    </row>
    <row r="89" spans="1:12" x14ac:dyDescent="0.3">
      <c r="A89"/>
      <c r="B89"/>
      <c r="E89"/>
      <c r="F89"/>
      <c r="H89" s="44" t="s">
        <v>467</v>
      </c>
      <c r="I89" s="30" t="s">
        <v>370</v>
      </c>
      <c r="J89" s="30" t="s">
        <v>385</v>
      </c>
      <c r="K89" s="30">
        <v>0.15</v>
      </c>
      <c r="L89" s="41">
        <v>18</v>
      </c>
    </row>
    <row r="90" spans="1:12" x14ac:dyDescent="0.3">
      <c r="A90"/>
      <c r="B90"/>
      <c r="E90"/>
      <c r="F90"/>
      <c r="H90" s="44" t="s">
        <v>468</v>
      </c>
      <c r="I90" s="30" t="s">
        <v>371</v>
      </c>
      <c r="J90" s="30" t="s">
        <v>387</v>
      </c>
      <c r="K90" s="30">
        <v>0.2</v>
      </c>
      <c r="L90" s="41">
        <v>16</v>
      </c>
    </row>
    <row r="91" spans="1:12" x14ac:dyDescent="0.3">
      <c r="A91"/>
      <c r="B91"/>
      <c r="E91"/>
      <c r="F91"/>
      <c r="H91" s="44" t="s">
        <v>469</v>
      </c>
      <c r="I91" s="30" t="s">
        <v>372</v>
      </c>
      <c r="J91" s="30" t="s">
        <v>389</v>
      </c>
      <c r="K91" s="30">
        <v>0.1</v>
      </c>
      <c r="L91" s="41">
        <v>20</v>
      </c>
    </row>
    <row r="92" spans="1:12" x14ac:dyDescent="0.3">
      <c r="A92"/>
      <c r="B92"/>
      <c r="E92"/>
      <c r="F92"/>
      <c r="H92" s="44" t="s">
        <v>470</v>
      </c>
      <c r="I92" s="30" t="s">
        <v>368</v>
      </c>
      <c r="J92" s="30" t="s">
        <v>360</v>
      </c>
      <c r="K92" s="30">
        <v>0.05</v>
      </c>
      <c r="L92" s="41">
        <v>20</v>
      </c>
    </row>
    <row r="93" spans="1:12" x14ac:dyDescent="0.3">
      <c r="A93"/>
      <c r="B93"/>
      <c r="E93"/>
      <c r="F93"/>
      <c r="H93" s="44" t="s">
        <v>471</v>
      </c>
      <c r="I93" s="30" t="s">
        <v>369</v>
      </c>
      <c r="J93" s="30" t="s">
        <v>361</v>
      </c>
      <c r="K93" s="30">
        <v>0.1</v>
      </c>
      <c r="L93" s="41">
        <v>15</v>
      </c>
    </row>
    <row r="94" spans="1:12" x14ac:dyDescent="0.3">
      <c r="A94"/>
      <c r="B94"/>
      <c r="E94"/>
      <c r="F94"/>
      <c r="H94" s="44" t="s">
        <v>472</v>
      </c>
      <c r="I94" s="30" t="s">
        <v>370</v>
      </c>
      <c r="J94" s="30" t="s">
        <v>362</v>
      </c>
      <c r="K94" s="30">
        <v>0.15</v>
      </c>
      <c r="L94" s="41">
        <v>25</v>
      </c>
    </row>
    <row r="95" spans="1:12" x14ac:dyDescent="0.3">
      <c r="A95"/>
      <c r="B95"/>
      <c r="E95"/>
      <c r="F95"/>
      <c r="H95" s="44" t="s">
        <v>473</v>
      </c>
      <c r="I95" s="30" t="s">
        <v>371</v>
      </c>
      <c r="J95" s="30" t="s">
        <v>363</v>
      </c>
      <c r="K95" s="30">
        <v>0.05</v>
      </c>
      <c r="L95" s="41">
        <v>10</v>
      </c>
    </row>
    <row r="96" spans="1:12" x14ac:dyDescent="0.3">
      <c r="A96"/>
      <c r="B96"/>
      <c r="E96"/>
      <c r="F96"/>
      <c r="H96" s="44" t="s">
        <v>474</v>
      </c>
      <c r="I96" s="30" t="s">
        <v>372</v>
      </c>
      <c r="J96" s="30" t="s">
        <v>364</v>
      </c>
      <c r="K96" s="30">
        <v>0.2</v>
      </c>
      <c r="L96" s="41">
        <v>30</v>
      </c>
    </row>
    <row r="97" spans="1:12" x14ac:dyDescent="0.3">
      <c r="A97"/>
      <c r="B97"/>
      <c r="E97"/>
      <c r="F97"/>
      <c r="H97" s="44" t="s">
        <v>475</v>
      </c>
      <c r="I97" s="30" t="s">
        <v>368</v>
      </c>
      <c r="J97" s="30" t="s">
        <v>365</v>
      </c>
      <c r="K97" s="30">
        <v>0.1</v>
      </c>
      <c r="L97" s="41">
        <v>12</v>
      </c>
    </row>
    <row r="98" spans="1:12" x14ac:dyDescent="0.3">
      <c r="A98"/>
      <c r="B98"/>
      <c r="E98"/>
      <c r="F98"/>
      <c r="H98" s="44" t="s">
        <v>476</v>
      </c>
      <c r="I98" s="30" t="s">
        <v>369</v>
      </c>
      <c r="J98" s="30" t="s">
        <v>366</v>
      </c>
      <c r="K98" s="30">
        <v>0.05</v>
      </c>
      <c r="L98" s="41">
        <v>22</v>
      </c>
    </row>
    <row r="99" spans="1:12" x14ac:dyDescent="0.3">
      <c r="A99"/>
      <c r="B99"/>
      <c r="E99"/>
      <c r="F99"/>
      <c r="H99" s="44" t="s">
        <v>477</v>
      </c>
      <c r="I99" s="30" t="s">
        <v>370</v>
      </c>
      <c r="J99" s="30" t="s">
        <v>385</v>
      </c>
      <c r="K99" s="30">
        <v>0.15</v>
      </c>
      <c r="L99" s="41">
        <v>18</v>
      </c>
    </row>
    <row r="100" spans="1:12" x14ac:dyDescent="0.3">
      <c r="A100"/>
      <c r="B100"/>
      <c r="E100"/>
      <c r="F100"/>
      <c r="H100" s="44" t="s">
        <v>478</v>
      </c>
      <c r="I100" s="30" t="s">
        <v>371</v>
      </c>
      <c r="J100" s="30" t="s">
        <v>387</v>
      </c>
      <c r="K100" s="30">
        <v>0.2</v>
      </c>
      <c r="L100" s="41">
        <v>16</v>
      </c>
    </row>
    <row r="101" spans="1:12" x14ac:dyDescent="0.3">
      <c r="A101"/>
      <c r="B101"/>
      <c r="E101"/>
      <c r="F101"/>
      <c r="H101" s="44" t="s">
        <v>479</v>
      </c>
      <c r="I101" s="30" t="s">
        <v>372</v>
      </c>
      <c r="J101" s="30" t="s">
        <v>389</v>
      </c>
      <c r="K101" s="30">
        <v>0.1</v>
      </c>
      <c r="L101" s="41">
        <v>20</v>
      </c>
    </row>
    <row r="102" spans="1:12" x14ac:dyDescent="0.3">
      <c r="A102"/>
      <c r="B102"/>
      <c r="E102"/>
      <c r="F102"/>
      <c r="H102" s="44" t="s">
        <v>480</v>
      </c>
      <c r="I102" s="30" t="s">
        <v>368</v>
      </c>
      <c r="J102" s="30" t="s">
        <v>360</v>
      </c>
      <c r="K102" s="30">
        <v>0.05</v>
      </c>
      <c r="L102" s="41">
        <v>20</v>
      </c>
    </row>
    <row r="103" spans="1:12" x14ac:dyDescent="0.3">
      <c r="A103"/>
      <c r="B103"/>
      <c r="E103"/>
      <c r="F103"/>
      <c r="H103" s="44" t="s">
        <v>481</v>
      </c>
      <c r="I103" s="30" t="s">
        <v>369</v>
      </c>
      <c r="J103" s="30" t="s">
        <v>361</v>
      </c>
      <c r="K103" s="30">
        <v>0.1</v>
      </c>
      <c r="L103" s="41">
        <v>15</v>
      </c>
    </row>
    <row r="104" spans="1:12" x14ac:dyDescent="0.3">
      <c r="A104"/>
      <c r="B104"/>
      <c r="E104"/>
      <c r="F104"/>
      <c r="H104" s="44" t="s">
        <v>482</v>
      </c>
      <c r="I104" s="30" t="s">
        <v>370</v>
      </c>
      <c r="J104" s="30" t="s">
        <v>362</v>
      </c>
      <c r="K104" s="30">
        <v>0.15</v>
      </c>
      <c r="L104" s="41">
        <v>25</v>
      </c>
    </row>
    <row r="105" spans="1:12" x14ac:dyDescent="0.3">
      <c r="A105"/>
      <c r="B105"/>
      <c r="E105"/>
      <c r="F105"/>
      <c r="H105" s="44" t="s">
        <v>483</v>
      </c>
      <c r="I105" s="30" t="s">
        <v>371</v>
      </c>
      <c r="J105" s="30" t="s">
        <v>363</v>
      </c>
      <c r="K105" s="30">
        <v>0.05</v>
      </c>
      <c r="L105" s="41">
        <v>10</v>
      </c>
    </row>
    <row r="106" spans="1:12" x14ac:dyDescent="0.3">
      <c r="A106"/>
      <c r="B106"/>
      <c r="E106"/>
      <c r="F106"/>
      <c r="H106" s="44" t="s">
        <v>484</v>
      </c>
      <c r="I106" s="30" t="s">
        <v>372</v>
      </c>
      <c r="J106" s="30" t="s">
        <v>364</v>
      </c>
      <c r="K106" s="30">
        <v>0.2</v>
      </c>
      <c r="L106" s="41">
        <v>30</v>
      </c>
    </row>
    <row r="107" spans="1:12" x14ac:dyDescent="0.3">
      <c r="A107"/>
      <c r="B107"/>
      <c r="E107"/>
      <c r="F107"/>
      <c r="H107" s="44" t="s">
        <v>485</v>
      </c>
      <c r="I107" s="30" t="s">
        <v>368</v>
      </c>
      <c r="J107" s="30" t="s">
        <v>365</v>
      </c>
      <c r="K107" s="30">
        <v>0.1</v>
      </c>
      <c r="L107" s="41">
        <v>12</v>
      </c>
    </row>
    <row r="108" spans="1:12" x14ac:dyDescent="0.3">
      <c r="A108"/>
      <c r="B108"/>
      <c r="E108"/>
      <c r="F108"/>
      <c r="H108" s="44" t="s">
        <v>486</v>
      </c>
      <c r="I108" s="30" t="s">
        <v>369</v>
      </c>
      <c r="J108" s="30" t="s">
        <v>366</v>
      </c>
      <c r="K108" s="30">
        <v>0.05</v>
      </c>
      <c r="L108" s="41">
        <v>22</v>
      </c>
    </row>
    <row r="109" spans="1:12" x14ac:dyDescent="0.3">
      <c r="A109"/>
      <c r="B109"/>
      <c r="E109"/>
      <c r="F109"/>
      <c r="H109" s="44" t="s">
        <v>487</v>
      </c>
      <c r="I109" s="30" t="s">
        <v>370</v>
      </c>
      <c r="J109" s="30" t="s">
        <v>385</v>
      </c>
      <c r="K109" s="30">
        <v>0.15</v>
      </c>
      <c r="L109" s="41">
        <v>18</v>
      </c>
    </row>
    <row r="110" spans="1:12" x14ac:dyDescent="0.3">
      <c r="A110"/>
      <c r="B110"/>
      <c r="E110"/>
      <c r="F110"/>
      <c r="H110" s="44" t="s">
        <v>488</v>
      </c>
      <c r="I110" s="30" t="s">
        <v>371</v>
      </c>
      <c r="J110" s="30" t="s">
        <v>387</v>
      </c>
      <c r="K110" s="30">
        <v>0.2</v>
      </c>
      <c r="L110" s="41">
        <v>16</v>
      </c>
    </row>
    <row r="111" spans="1:12" x14ac:dyDescent="0.3">
      <c r="A111"/>
      <c r="B111"/>
      <c r="E111"/>
      <c r="F111"/>
      <c r="H111" s="44" t="s">
        <v>489</v>
      </c>
      <c r="I111" s="30" t="s">
        <v>372</v>
      </c>
      <c r="J111" s="30" t="s">
        <v>389</v>
      </c>
      <c r="K111" s="30">
        <v>0.1</v>
      </c>
      <c r="L111" s="41">
        <v>20</v>
      </c>
    </row>
    <row r="112" spans="1:12" x14ac:dyDescent="0.3">
      <c r="A112"/>
      <c r="B112"/>
      <c r="E112"/>
      <c r="F112"/>
      <c r="H112" s="44" t="s">
        <v>490</v>
      </c>
      <c r="I112" s="30" t="s">
        <v>368</v>
      </c>
      <c r="J112" s="30" t="s">
        <v>360</v>
      </c>
      <c r="K112" s="30">
        <v>0.05</v>
      </c>
      <c r="L112" s="41">
        <v>20</v>
      </c>
    </row>
    <row r="113" spans="1:12" x14ac:dyDescent="0.3">
      <c r="A113"/>
      <c r="B113"/>
      <c r="E113"/>
      <c r="F113"/>
      <c r="H113" s="44" t="s">
        <v>491</v>
      </c>
      <c r="I113" s="30" t="s">
        <v>369</v>
      </c>
      <c r="J113" s="30" t="s">
        <v>361</v>
      </c>
      <c r="K113" s="30">
        <v>0.1</v>
      </c>
      <c r="L113" s="41">
        <v>15</v>
      </c>
    </row>
    <row r="114" spans="1:12" x14ac:dyDescent="0.3">
      <c r="A114"/>
      <c r="B114"/>
      <c r="E114"/>
      <c r="F114"/>
      <c r="H114" s="44" t="s">
        <v>492</v>
      </c>
      <c r="I114" s="30" t="s">
        <v>370</v>
      </c>
      <c r="J114" s="30" t="s">
        <v>362</v>
      </c>
      <c r="K114" s="30">
        <v>0.15</v>
      </c>
      <c r="L114" s="41">
        <v>25</v>
      </c>
    </row>
    <row r="115" spans="1:12" x14ac:dyDescent="0.3">
      <c r="A115"/>
      <c r="B115"/>
      <c r="E115"/>
      <c r="F115"/>
      <c r="H115" s="44" t="s">
        <v>493</v>
      </c>
      <c r="I115" s="30" t="s">
        <v>371</v>
      </c>
      <c r="J115" s="30" t="s">
        <v>363</v>
      </c>
      <c r="K115" s="30">
        <v>0.05</v>
      </c>
      <c r="L115" s="41">
        <v>10</v>
      </c>
    </row>
    <row r="116" spans="1:12" x14ac:dyDescent="0.3">
      <c r="A116"/>
      <c r="B116"/>
      <c r="E116"/>
      <c r="F116"/>
      <c r="H116" s="44" t="s">
        <v>494</v>
      </c>
      <c r="I116" s="30" t="s">
        <v>372</v>
      </c>
      <c r="J116" s="30" t="s">
        <v>364</v>
      </c>
      <c r="K116" s="30">
        <v>0.2</v>
      </c>
      <c r="L116" s="41">
        <v>30</v>
      </c>
    </row>
    <row r="117" spans="1:12" x14ac:dyDescent="0.3">
      <c r="A117"/>
      <c r="B117"/>
      <c r="E117"/>
      <c r="F117"/>
      <c r="H117" s="44" t="s">
        <v>495</v>
      </c>
      <c r="I117" s="30" t="s">
        <v>368</v>
      </c>
      <c r="J117" s="30" t="s">
        <v>365</v>
      </c>
      <c r="K117" s="30">
        <v>0.1</v>
      </c>
      <c r="L117" s="41">
        <v>12</v>
      </c>
    </row>
    <row r="118" spans="1:12" x14ac:dyDescent="0.3">
      <c r="A118"/>
      <c r="B118"/>
      <c r="E118"/>
      <c r="F118"/>
      <c r="H118" s="44" t="s">
        <v>496</v>
      </c>
      <c r="I118" s="30" t="s">
        <v>369</v>
      </c>
      <c r="J118" s="30" t="s">
        <v>366</v>
      </c>
      <c r="K118" s="30">
        <v>0.05</v>
      </c>
      <c r="L118" s="41">
        <v>22</v>
      </c>
    </row>
    <row r="119" spans="1:12" x14ac:dyDescent="0.3">
      <c r="A119"/>
      <c r="B119"/>
      <c r="E119"/>
      <c r="F119"/>
      <c r="H119" s="44" t="s">
        <v>497</v>
      </c>
      <c r="I119" s="30" t="s">
        <v>370</v>
      </c>
      <c r="J119" s="30" t="s">
        <v>385</v>
      </c>
      <c r="K119" s="30">
        <v>0.15</v>
      </c>
      <c r="L119" s="41">
        <v>18</v>
      </c>
    </row>
    <row r="120" spans="1:12" x14ac:dyDescent="0.3">
      <c r="A120"/>
      <c r="B120"/>
      <c r="E120"/>
      <c r="F120"/>
      <c r="H120" s="44" t="s">
        <v>498</v>
      </c>
      <c r="I120" s="30" t="s">
        <v>371</v>
      </c>
      <c r="J120" s="30" t="s">
        <v>387</v>
      </c>
      <c r="K120" s="30">
        <v>0.2</v>
      </c>
      <c r="L120" s="41">
        <v>16</v>
      </c>
    </row>
    <row r="121" spans="1:12" x14ac:dyDescent="0.3">
      <c r="A121"/>
      <c r="B121"/>
      <c r="E121"/>
      <c r="F121"/>
      <c r="H121" s="44" t="s">
        <v>499</v>
      </c>
      <c r="I121" s="30" t="s">
        <v>372</v>
      </c>
      <c r="J121" s="30" t="s">
        <v>389</v>
      </c>
      <c r="K121" s="30">
        <v>0.1</v>
      </c>
      <c r="L121" s="41">
        <v>20</v>
      </c>
    </row>
    <row r="122" spans="1:12" x14ac:dyDescent="0.3">
      <c r="A122"/>
      <c r="B122"/>
      <c r="E122"/>
      <c r="F122"/>
      <c r="H122" s="44" t="s">
        <v>500</v>
      </c>
      <c r="I122" s="30" t="s">
        <v>368</v>
      </c>
      <c r="J122" s="30" t="s">
        <v>360</v>
      </c>
      <c r="K122" s="30">
        <v>0.05</v>
      </c>
      <c r="L122" s="41">
        <v>20</v>
      </c>
    </row>
    <row r="123" spans="1:12" x14ac:dyDescent="0.3">
      <c r="A123"/>
      <c r="B123"/>
      <c r="E123"/>
      <c r="F123"/>
      <c r="H123" s="44" t="s">
        <v>501</v>
      </c>
      <c r="I123" s="30" t="s">
        <v>369</v>
      </c>
      <c r="J123" s="30" t="s">
        <v>361</v>
      </c>
      <c r="K123" s="30">
        <v>0.1</v>
      </c>
      <c r="L123" s="41">
        <v>15</v>
      </c>
    </row>
    <row r="124" spans="1:12" x14ac:dyDescent="0.3">
      <c r="A124"/>
      <c r="B124"/>
      <c r="E124"/>
      <c r="F124"/>
      <c r="H124" s="44" t="s">
        <v>502</v>
      </c>
      <c r="I124" s="30" t="s">
        <v>370</v>
      </c>
      <c r="J124" s="30" t="s">
        <v>362</v>
      </c>
      <c r="K124" s="30">
        <v>0.15</v>
      </c>
      <c r="L124" s="41">
        <v>25</v>
      </c>
    </row>
    <row r="125" spans="1:12" x14ac:dyDescent="0.3">
      <c r="A125"/>
      <c r="B125"/>
      <c r="E125"/>
      <c r="F125"/>
      <c r="H125" s="44" t="s">
        <v>503</v>
      </c>
      <c r="I125" s="30" t="s">
        <v>371</v>
      </c>
      <c r="J125" s="30" t="s">
        <v>363</v>
      </c>
      <c r="K125" s="30">
        <v>0.05</v>
      </c>
      <c r="L125" s="41">
        <v>10</v>
      </c>
    </row>
    <row r="126" spans="1:12" x14ac:dyDescent="0.3">
      <c r="A126"/>
      <c r="B126"/>
      <c r="E126"/>
      <c r="F126"/>
      <c r="H126" s="44" t="s">
        <v>504</v>
      </c>
      <c r="I126" s="30" t="s">
        <v>372</v>
      </c>
      <c r="J126" s="30" t="s">
        <v>364</v>
      </c>
      <c r="K126" s="30">
        <v>0.2</v>
      </c>
      <c r="L126" s="41">
        <v>30</v>
      </c>
    </row>
    <row r="127" spans="1:12" x14ac:dyDescent="0.3">
      <c r="A127"/>
      <c r="B127"/>
      <c r="E127"/>
      <c r="F127"/>
      <c r="H127" s="44" t="s">
        <v>505</v>
      </c>
      <c r="I127" s="30" t="s">
        <v>368</v>
      </c>
      <c r="J127" s="30" t="s">
        <v>365</v>
      </c>
      <c r="K127" s="30">
        <v>0.1</v>
      </c>
      <c r="L127" s="41">
        <v>12</v>
      </c>
    </row>
    <row r="128" spans="1:12" x14ac:dyDescent="0.3">
      <c r="A128"/>
      <c r="B128"/>
      <c r="E128"/>
      <c r="F128"/>
      <c r="H128" s="44" t="s">
        <v>506</v>
      </c>
      <c r="I128" s="30" t="s">
        <v>369</v>
      </c>
      <c r="J128" s="30" t="s">
        <v>366</v>
      </c>
      <c r="K128" s="30">
        <v>0.05</v>
      </c>
      <c r="L128" s="41">
        <v>22</v>
      </c>
    </row>
    <row r="129" spans="1:12" x14ac:dyDescent="0.3">
      <c r="A129"/>
      <c r="B129"/>
      <c r="E129"/>
      <c r="F129"/>
      <c r="H129" s="44" t="s">
        <v>507</v>
      </c>
      <c r="I129" s="30" t="s">
        <v>370</v>
      </c>
      <c r="J129" s="30" t="s">
        <v>385</v>
      </c>
      <c r="K129" s="30">
        <v>0.15</v>
      </c>
      <c r="L129" s="41">
        <v>18</v>
      </c>
    </row>
    <row r="130" spans="1:12" x14ac:dyDescent="0.3">
      <c r="A130"/>
      <c r="B130"/>
      <c r="E130"/>
      <c r="F130"/>
      <c r="H130" s="44" t="s">
        <v>508</v>
      </c>
      <c r="I130" s="30" t="s">
        <v>371</v>
      </c>
      <c r="J130" s="30" t="s">
        <v>387</v>
      </c>
      <c r="K130" s="30">
        <v>0.2</v>
      </c>
      <c r="L130" s="41">
        <v>16</v>
      </c>
    </row>
    <row r="131" spans="1:12" x14ac:dyDescent="0.3">
      <c r="A131"/>
      <c r="B131"/>
      <c r="E131"/>
      <c r="F131"/>
      <c r="H131" s="44" t="s">
        <v>509</v>
      </c>
      <c r="I131" s="30" t="s">
        <v>372</v>
      </c>
      <c r="J131" s="30" t="s">
        <v>389</v>
      </c>
      <c r="K131" s="30">
        <v>0.1</v>
      </c>
      <c r="L131" s="41">
        <v>20</v>
      </c>
    </row>
    <row r="132" spans="1:12" x14ac:dyDescent="0.3">
      <c r="A132"/>
      <c r="B132"/>
      <c r="E132"/>
      <c r="F132"/>
      <c r="H132" s="44" t="s">
        <v>510</v>
      </c>
      <c r="I132" s="30" t="s">
        <v>368</v>
      </c>
      <c r="J132" s="30" t="s">
        <v>360</v>
      </c>
      <c r="K132" s="30">
        <v>0.05</v>
      </c>
      <c r="L132" s="41">
        <v>20</v>
      </c>
    </row>
    <row r="133" spans="1:12" x14ac:dyDescent="0.3">
      <c r="A133"/>
      <c r="B133"/>
      <c r="E133"/>
      <c r="F133"/>
      <c r="H133" s="44" t="s">
        <v>511</v>
      </c>
      <c r="I133" s="30" t="s">
        <v>369</v>
      </c>
      <c r="J133" s="30" t="s">
        <v>361</v>
      </c>
      <c r="K133" s="30">
        <v>0.1</v>
      </c>
      <c r="L133" s="41">
        <v>15</v>
      </c>
    </row>
    <row r="134" spans="1:12" x14ac:dyDescent="0.3">
      <c r="A134"/>
      <c r="B134"/>
      <c r="E134"/>
      <c r="F134"/>
      <c r="H134" s="44" t="s">
        <v>512</v>
      </c>
      <c r="I134" s="30" t="s">
        <v>370</v>
      </c>
      <c r="J134" s="30" t="s">
        <v>362</v>
      </c>
      <c r="K134" s="30">
        <v>0.15</v>
      </c>
      <c r="L134" s="41">
        <v>25</v>
      </c>
    </row>
    <row r="135" spans="1:12" x14ac:dyDescent="0.3">
      <c r="A135"/>
      <c r="B135"/>
      <c r="E135"/>
      <c r="F135"/>
      <c r="H135" s="44" t="s">
        <v>513</v>
      </c>
      <c r="I135" s="30" t="s">
        <v>371</v>
      </c>
      <c r="J135" s="30" t="s">
        <v>363</v>
      </c>
      <c r="K135" s="30">
        <v>0.05</v>
      </c>
      <c r="L135" s="41">
        <v>10</v>
      </c>
    </row>
    <row r="136" spans="1:12" x14ac:dyDescent="0.3">
      <c r="A136"/>
      <c r="B136"/>
      <c r="E136"/>
      <c r="F136"/>
      <c r="H136" s="44" t="s">
        <v>514</v>
      </c>
      <c r="I136" s="30" t="s">
        <v>372</v>
      </c>
      <c r="J136" s="30" t="s">
        <v>364</v>
      </c>
      <c r="K136" s="30">
        <v>0.2</v>
      </c>
      <c r="L136" s="41">
        <v>30</v>
      </c>
    </row>
    <row r="137" spans="1:12" x14ac:dyDescent="0.3">
      <c r="A137"/>
      <c r="B137"/>
      <c r="E137"/>
      <c r="F137"/>
      <c r="H137" s="44" t="s">
        <v>515</v>
      </c>
      <c r="I137" s="30" t="s">
        <v>368</v>
      </c>
      <c r="J137" s="30" t="s">
        <v>365</v>
      </c>
      <c r="K137" s="30">
        <v>0.1</v>
      </c>
      <c r="L137" s="41">
        <v>12</v>
      </c>
    </row>
    <row r="138" spans="1:12" x14ac:dyDescent="0.3">
      <c r="A138"/>
      <c r="B138"/>
      <c r="E138"/>
      <c r="F138"/>
      <c r="H138" s="44" t="s">
        <v>516</v>
      </c>
      <c r="I138" s="30" t="s">
        <v>369</v>
      </c>
      <c r="J138" s="30" t="s">
        <v>366</v>
      </c>
      <c r="K138" s="30">
        <v>0.05</v>
      </c>
      <c r="L138" s="41">
        <v>22</v>
      </c>
    </row>
    <row r="139" spans="1:12" x14ac:dyDescent="0.3">
      <c r="A139"/>
      <c r="B139"/>
      <c r="E139"/>
      <c r="F139"/>
      <c r="H139" s="44" t="s">
        <v>517</v>
      </c>
      <c r="I139" s="30" t="s">
        <v>370</v>
      </c>
      <c r="J139" s="30" t="s">
        <v>385</v>
      </c>
      <c r="K139" s="30">
        <v>0.15</v>
      </c>
      <c r="L139" s="41">
        <v>18</v>
      </c>
    </row>
    <row r="140" spans="1:12" x14ac:dyDescent="0.3">
      <c r="A140"/>
      <c r="B140"/>
      <c r="E140"/>
      <c r="F140"/>
      <c r="H140" s="44" t="s">
        <v>518</v>
      </c>
      <c r="I140" s="30" t="s">
        <v>371</v>
      </c>
      <c r="J140" s="30" t="s">
        <v>387</v>
      </c>
      <c r="K140" s="30">
        <v>0.2</v>
      </c>
      <c r="L140" s="41">
        <v>16</v>
      </c>
    </row>
    <row r="141" spans="1:12" x14ac:dyDescent="0.3">
      <c r="A141"/>
      <c r="B141"/>
      <c r="E141"/>
      <c r="F141"/>
      <c r="H141" s="44" t="s">
        <v>519</v>
      </c>
      <c r="I141" s="30" t="s">
        <v>372</v>
      </c>
      <c r="J141" s="30" t="s">
        <v>389</v>
      </c>
      <c r="K141" s="30">
        <v>0.1</v>
      </c>
      <c r="L141" s="41">
        <v>20</v>
      </c>
    </row>
    <row r="142" spans="1:12" x14ac:dyDescent="0.3">
      <c r="A142"/>
      <c r="B142"/>
      <c r="E142"/>
      <c r="F142"/>
      <c r="H142" s="44" t="s">
        <v>520</v>
      </c>
      <c r="I142" s="30" t="s">
        <v>368</v>
      </c>
      <c r="J142" s="30" t="s">
        <v>360</v>
      </c>
      <c r="K142" s="30">
        <v>0.05</v>
      </c>
      <c r="L142" s="41">
        <v>20</v>
      </c>
    </row>
    <row r="143" spans="1:12" x14ac:dyDescent="0.3">
      <c r="A143"/>
      <c r="B143"/>
      <c r="E143"/>
      <c r="F143"/>
      <c r="H143" s="44" t="s">
        <v>521</v>
      </c>
      <c r="I143" s="30" t="s">
        <v>369</v>
      </c>
      <c r="J143" s="30" t="s">
        <v>361</v>
      </c>
      <c r="K143" s="30">
        <v>0.1</v>
      </c>
      <c r="L143" s="41">
        <v>15</v>
      </c>
    </row>
    <row r="144" spans="1:12" x14ac:dyDescent="0.3">
      <c r="A144"/>
      <c r="B144"/>
      <c r="E144"/>
      <c r="F144"/>
      <c r="H144" s="44" t="s">
        <v>522</v>
      </c>
      <c r="I144" s="30" t="s">
        <v>370</v>
      </c>
      <c r="J144" s="30" t="s">
        <v>362</v>
      </c>
      <c r="K144" s="30">
        <v>0.15</v>
      </c>
      <c r="L144" s="41">
        <v>25</v>
      </c>
    </row>
    <row r="145" spans="1:12" x14ac:dyDescent="0.3">
      <c r="A145"/>
      <c r="B145"/>
      <c r="E145"/>
      <c r="F145"/>
      <c r="H145" s="44" t="s">
        <v>523</v>
      </c>
      <c r="I145" s="30" t="s">
        <v>371</v>
      </c>
      <c r="J145" s="30" t="s">
        <v>363</v>
      </c>
      <c r="K145" s="30">
        <v>0.05</v>
      </c>
      <c r="L145" s="41">
        <v>10</v>
      </c>
    </row>
    <row r="146" spans="1:12" x14ac:dyDescent="0.3">
      <c r="A146"/>
      <c r="B146"/>
      <c r="E146"/>
      <c r="F146"/>
      <c r="H146" s="44" t="s">
        <v>524</v>
      </c>
      <c r="I146" s="30" t="s">
        <v>372</v>
      </c>
      <c r="J146" s="30" t="s">
        <v>364</v>
      </c>
      <c r="K146" s="30">
        <v>0.2</v>
      </c>
      <c r="L146" s="41">
        <v>30</v>
      </c>
    </row>
    <row r="147" spans="1:12" x14ac:dyDescent="0.3">
      <c r="A147"/>
      <c r="B147"/>
      <c r="E147"/>
      <c r="F147"/>
      <c r="H147" s="44" t="s">
        <v>525</v>
      </c>
      <c r="I147" s="30" t="s">
        <v>368</v>
      </c>
      <c r="J147" s="30" t="s">
        <v>365</v>
      </c>
      <c r="K147" s="30">
        <v>0.1</v>
      </c>
      <c r="L147" s="41">
        <v>12</v>
      </c>
    </row>
    <row r="148" spans="1:12" x14ac:dyDescent="0.3">
      <c r="A148"/>
      <c r="B148"/>
      <c r="E148"/>
      <c r="F148"/>
      <c r="H148" s="44" t="s">
        <v>526</v>
      </c>
      <c r="I148" s="30" t="s">
        <v>369</v>
      </c>
      <c r="J148" s="30" t="s">
        <v>366</v>
      </c>
      <c r="K148" s="30">
        <v>0.05</v>
      </c>
      <c r="L148" s="41">
        <v>22</v>
      </c>
    </row>
    <row r="149" spans="1:12" x14ac:dyDescent="0.3">
      <c r="A149"/>
      <c r="B149"/>
      <c r="E149"/>
      <c r="F149"/>
      <c r="H149" s="44" t="s">
        <v>527</v>
      </c>
      <c r="I149" s="30" t="s">
        <v>370</v>
      </c>
      <c r="J149" s="30" t="s">
        <v>385</v>
      </c>
      <c r="K149" s="30">
        <v>0.15</v>
      </c>
      <c r="L149" s="41">
        <v>18</v>
      </c>
    </row>
    <row r="150" spans="1:12" x14ac:dyDescent="0.3">
      <c r="A150"/>
      <c r="B150"/>
      <c r="E150"/>
      <c r="F150"/>
      <c r="H150" s="44" t="s">
        <v>528</v>
      </c>
      <c r="I150" s="30" t="s">
        <v>371</v>
      </c>
      <c r="J150" s="30" t="s">
        <v>387</v>
      </c>
      <c r="K150" s="30">
        <v>0.2</v>
      </c>
      <c r="L150" s="41">
        <v>16</v>
      </c>
    </row>
    <row r="151" spans="1:12" x14ac:dyDescent="0.3">
      <c r="A151"/>
      <c r="B151"/>
      <c r="E151"/>
      <c r="F151"/>
      <c r="H151" s="44" t="s">
        <v>529</v>
      </c>
      <c r="I151" s="30" t="s">
        <v>372</v>
      </c>
      <c r="J151" s="30" t="s">
        <v>389</v>
      </c>
      <c r="K151" s="30">
        <v>0.1</v>
      </c>
      <c r="L151" s="41">
        <v>20</v>
      </c>
    </row>
    <row r="152" spans="1:12" x14ac:dyDescent="0.3">
      <c r="A152"/>
      <c r="B152"/>
      <c r="E152"/>
      <c r="F152"/>
      <c r="H152" s="44" t="s">
        <v>530</v>
      </c>
      <c r="I152" s="30" t="s">
        <v>368</v>
      </c>
      <c r="J152" s="30" t="s">
        <v>360</v>
      </c>
      <c r="K152" s="30">
        <v>0.05</v>
      </c>
      <c r="L152" s="41">
        <v>20</v>
      </c>
    </row>
    <row r="153" spans="1:12" x14ac:dyDescent="0.3">
      <c r="A153"/>
      <c r="B153"/>
      <c r="E153"/>
      <c r="F153"/>
      <c r="H153" s="44" t="s">
        <v>531</v>
      </c>
      <c r="I153" s="30" t="s">
        <v>369</v>
      </c>
      <c r="J153" s="30" t="s">
        <v>361</v>
      </c>
      <c r="K153" s="30">
        <v>0.1</v>
      </c>
      <c r="L153" s="41">
        <v>15</v>
      </c>
    </row>
    <row r="154" spans="1:12" x14ac:dyDescent="0.3">
      <c r="A154"/>
      <c r="B154"/>
      <c r="E154"/>
      <c r="F154"/>
      <c r="H154" s="44" t="s">
        <v>532</v>
      </c>
      <c r="I154" s="30" t="s">
        <v>370</v>
      </c>
      <c r="J154" s="30" t="s">
        <v>362</v>
      </c>
      <c r="K154" s="30">
        <v>0.15</v>
      </c>
      <c r="L154" s="41">
        <v>25</v>
      </c>
    </row>
    <row r="155" spans="1:12" x14ac:dyDescent="0.3">
      <c r="A155"/>
      <c r="B155"/>
      <c r="E155"/>
      <c r="F155"/>
      <c r="H155" s="44" t="s">
        <v>533</v>
      </c>
      <c r="I155" s="30" t="s">
        <v>371</v>
      </c>
      <c r="J155" s="30" t="s">
        <v>363</v>
      </c>
      <c r="K155" s="30">
        <v>0.05</v>
      </c>
      <c r="L155" s="41">
        <v>10</v>
      </c>
    </row>
    <row r="156" spans="1:12" x14ac:dyDescent="0.3">
      <c r="A156"/>
      <c r="B156"/>
      <c r="E156"/>
      <c r="F156"/>
      <c r="H156" s="44" t="s">
        <v>534</v>
      </c>
      <c r="I156" s="30" t="s">
        <v>372</v>
      </c>
      <c r="J156" s="30" t="s">
        <v>364</v>
      </c>
      <c r="K156" s="30">
        <v>0.2</v>
      </c>
      <c r="L156" s="41">
        <v>30</v>
      </c>
    </row>
    <row r="157" spans="1:12" x14ac:dyDescent="0.3">
      <c r="A157"/>
      <c r="B157"/>
      <c r="E157"/>
      <c r="F157"/>
      <c r="H157" s="44" t="s">
        <v>535</v>
      </c>
      <c r="I157" s="30" t="s">
        <v>368</v>
      </c>
      <c r="J157" s="30" t="s">
        <v>365</v>
      </c>
      <c r="K157" s="30">
        <v>0.1</v>
      </c>
      <c r="L157" s="41">
        <v>12</v>
      </c>
    </row>
    <row r="158" spans="1:12" x14ac:dyDescent="0.3">
      <c r="A158"/>
      <c r="B158"/>
      <c r="E158"/>
      <c r="F158"/>
      <c r="H158" s="44" t="s">
        <v>536</v>
      </c>
      <c r="I158" s="30" t="s">
        <v>369</v>
      </c>
      <c r="J158" s="30" t="s">
        <v>366</v>
      </c>
      <c r="K158" s="30">
        <v>0.05</v>
      </c>
      <c r="L158" s="41">
        <v>22</v>
      </c>
    </row>
    <row r="159" spans="1:12" x14ac:dyDescent="0.3">
      <c r="A159"/>
      <c r="B159"/>
      <c r="E159"/>
      <c r="F159"/>
      <c r="H159" s="44" t="s">
        <v>537</v>
      </c>
      <c r="I159" s="30" t="s">
        <v>370</v>
      </c>
      <c r="J159" s="30" t="s">
        <v>385</v>
      </c>
      <c r="K159" s="30">
        <v>0.15</v>
      </c>
      <c r="L159" s="41">
        <v>18</v>
      </c>
    </row>
    <row r="160" spans="1:12" x14ac:dyDescent="0.3">
      <c r="A160"/>
      <c r="B160"/>
      <c r="E160"/>
      <c r="F160"/>
      <c r="H160" s="44" t="s">
        <v>538</v>
      </c>
      <c r="I160" s="30" t="s">
        <v>371</v>
      </c>
      <c r="J160" s="30" t="s">
        <v>387</v>
      </c>
      <c r="K160" s="30">
        <v>0.2</v>
      </c>
      <c r="L160" s="41">
        <v>16</v>
      </c>
    </row>
    <row r="161" spans="1:12" x14ac:dyDescent="0.3">
      <c r="A161"/>
      <c r="B161"/>
      <c r="E161"/>
      <c r="F161"/>
      <c r="H161" s="44" t="s">
        <v>539</v>
      </c>
      <c r="I161" s="30" t="s">
        <v>372</v>
      </c>
      <c r="J161" s="30" t="s">
        <v>389</v>
      </c>
      <c r="K161" s="30">
        <v>0.1</v>
      </c>
      <c r="L161" s="41">
        <v>20</v>
      </c>
    </row>
    <row r="162" spans="1:12" x14ac:dyDescent="0.3">
      <c r="A162"/>
      <c r="B162"/>
      <c r="E162"/>
      <c r="F162"/>
      <c r="H162" s="44" t="s">
        <v>540</v>
      </c>
      <c r="I162" s="30" t="s">
        <v>368</v>
      </c>
      <c r="J162" s="30" t="s">
        <v>360</v>
      </c>
      <c r="K162" s="30">
        <v>0.05</v>
      </c>
      <c r="L162" s="41">
        <v>20</v>
      </c>
    </row>
    <row r="163" spans="1:12" x14ac:dyDescent="0.3">
      <c r="A163"/>
      <c r="B163"/>
      <c r="E163"/>
      <c r="F163"/>
      <c r="H163" s="44" t="s">
        <v>541</v>
      </c>
      <c r="I163" s="30" t="s">
        <v>369</v>
      </c>
      <c r="J163" s="30" t="s">
        <v>361</v>
      </c>
      <c r="K163" s="30">
        <v>0.1</v>
      </c>
      <c r="L163" s="41">
        <v>15</v>
      </c>
    </row>
    <row r="164" spans="1:12" x14ac:dyDescent="0.3">
      <c r="A164"/>
      <c r="B164"/>
      <c r="E164"/>
      <c r="F164"/>
      <c r="H164" s="44" t="s">
        <v>542</v>
      </c>
      <c r="I164" s="30" t="s">
        <v>370</v>
      </c>
      <c r="J164" s="30" t="s">
        <v>362</v>
      </c>
      <c r="K164" s="30">
        <v>0.15</v>
      </c>
      <c r="L164" s="41">
        <v>25</v>
      </c>
    </row>
    <row r="165" spans="1:12" x14ac:dyDescent="0.3">
      <c r="A165"/>
      <c r="B165"/>
      <c r="E165"/>
      <c r="F165"/>
      <c r="H165" s="44" t="s">
        <v>543</v>
      </c>
      <c r="I165" s="30" t="s">
        <v>371</v>
      </c>
      <c r="J165" s="30" t="s">
        <v>363</v>
      </c>
      <c r="K165" s="30">
        <v>0.05</v>
      </c>
      <c r="L165" s="41">
        <v>10</v>
      </c>
    </row>
    <row r="166" spans="1:12" x14ac:dyDescent="0.3">
      <c r="A166"/>
      <c r="B166"/>
      <c r="E166"/>
      <c r="F166"/>
      <c r="H166" s="44" t="s">
        <v>544</v>
      </c>
      <c r="I166" s="30" t="s">
        <v>372</v>
      </c>
      <c r="J166" s="30" t="s">
        <v>364</v>
      </c>
      <c r="K166" s="30">
        <v>0.2</v>
      </c>
      <c r="L166" s="41">
        <v>30</v>
      </c>
    </row>
    <row r="167" spans="1:12" x14ac:dyDescent="0.3">
      <c r="A167"/>
      <c r="B167"/>
      <c r="E167"/>
      <c r="F167"/>
      <c r="H167" s="44" t="s">
        <v>545</v>
      </c>
      <c r="I167" s="30" t="s">
        <v>368</v>
      </c>
      <c r="J167" s="30" t="s">
        <v>365</v>
      </c>
      <c r="K167" s="30">
        <v>0.1</v>
      </c>
      <c r="L167" s="41">
        <v>12</v>
      </c>
    </row>
    <row r="168" spans="1:12" x14ac:dyDescent="0.3">
      <c r="A168"/>
      <c r="B168"/>
      <c r="E168"/>
      <c r="F168"/>
      <c r="H168" s="44" t="s">
        <v>546</v>
      </c>
      <c r="I168" s="30" t="s">
        <v>369</v>
      </c>
      <c r="J168" s="30" t="s">
        <v>366</v>
      </c>
      <c r="K168" s="30">
        <v>0.05</v>
      </c>
      <c r="L168" s="41">
        <v>22</v>
      </c>
    </row>
    <row r="169" spans="1:12" x14ac:dyDescent="0.3">
      <c r="A169"/>
      <c r="B169"/>
      <c r="E169"/>
      <c r="F169"/>
      <c r="H169" s="44" t="s">
        <v>547</v>
      </c>
      <c r="I169" s="30" t="s">
        <v>370</v>
      </c>
      <c r="J169" s="30" t="s">
        <v>385</v>
      </c>
      <c r="K169" s="30">
        <v>0.15</v>
      </c>
      <c r="L169" s="41">
        <v>18</v>
      </c>
    </row>
    <row r="170" spans="1:12" x14ac:dyDescent="0.3">
      <c r="A170"/>
      <c r="B170"/>
      <c r="E170"/>
      <c r="F170"/>
      <c r="H170" s="44" t="s">
        <v>548</v>
      </c>
      <c r="I170" s="30" t="s">
        <v>371</v>
      </c>
      <c r="J170" s="30" t="s">
        <v>387</v>
      </c>
      <c r="K170" s="30">
        <v>0.2</v>
      </c>
      <c r="L170" s="41">
        <v>16</v>
      </c>
    </row>
    <row r="171" spans="1:12" x14ac:dyDescent="0.3">
      <c r="A171"/>
      <c r="B171"/>
      <c r="E171"/>
      <c r="F171"/>
      <c r="H171" s="44" t="s">
        <v>549</v>
      </c>
      <c r="I171" s="30" t="s">
        <v>372</v>
      </c>
      <c r="J171" s="30" t="s">
        <v>389</v>
      </c>
      <c r="K171" s="30">
        <v>0.1</v>
      </c>
      <c r="L171" s="41">
        <v>20</v>
      </c>
    </row>
    <row r="172" spans="1:12" x14ac:dyDescent="0.3">
      <c r="A172"/>
      <c r="B172"/>
      <c r="E172"/>
      <c r="F172"/>
      <c r="H172" s="44" t="s">
        <v>550</v>
      </c>
      <c r="I172" s="30" t="s">
        <v>368</v>
      </c>
      <c r="J172" s="30" t="s">
        <v>360</v>
      </c>
      <c r="K172" s="30">
        <v>0.05</v>
      </c>
      <c r="L172" s="41">
        <v>20</v>
      </c>
    </row>
    <row r="173" spans="1:12" x14ac:dyDescent="0.3">
      <c r="A173"/>
      <c r="B173"/>
      <c r="E173"/>
      <c r="F173"/>
      <c r="H173" s="44" t="s">
        <v>551</v>
      </c>
      <c r="I173" s="30" t="s">
        <v>369</v>
      </c>
      <c r="J173" s="30" t="s">
        <v>361</v>
      </c>
      <c r="K173" s="30">
        <v>0.1</v>
      </c>
      <c r="L173" s="41">
        <v>15</v>
      </c>
    </row>
    <row r="174" spans="1:12" x14ac:dyDescent="0.3">
      <c r="A174"/>
      <c r="B174"/>
      <c r="E174"/>
      <c r="F174"/>
      <c r="H174" s="44" t="s">
        <v>552</v>
      </c>
      <c r="I174" s="30" t="s">
        <v>370</v>
      </c>
      <c r="J174" s="30" t="s">
        <v>362</v>
      </c>
      <c r="K174" s="30">
        <v>0.15</v>
      </c>
      <c r="L174" s="41">
        <v>25</v>
      </c>
    </row>
    <row r="175" spans="1:12" x14ac:dyDescent="0.3">
      <c r="A175"/>
      <c r="B175"/>
      <c r="E175"/>
      <c r="F175"/>
      <c r="H175" s="44" t="s">
        <v>553</v>
      </c>
      <c r="I175" s="30" t="s">
        <v>371</v>
      </c>
      <c r="J175" s="30" t="s">
        <v>363</v>
      </c>
      <c r="K175" s="30">
        <v>0.05</v>
      </c>
      <c r="L175" s="41">
        <v>10</v>
      </c>
    </row>
    <row r="176" spans="1:12" x14ac:dyDescent="0.3">
      <c r="A176"/>
      <c r="B176"/>
      <c r="E176"/>
      <c r="F176"/>
      <c r="H176" s="44" t="s">
        <v>554</v>
      </c>
      <c r="I176" s="30" t="s">
        <v>372</v>
      </c>
      <c r="J176" s="30" t="s">
        <v>364</v>
      </c>
      <c r="K176" s="30">
        <v>0.2</v>
      </c>
      <c r="L176" s="41">
        <v>30</v>
      </c>
    </row>
    <row r="177" spans="1:12" x14ac:dyDescent="0.3">
      <c r="A177"/>
      <c r="B177"/>
      <c r="E177"/>
      <c r="F177"/>
      <c r="H177" s="44" t="s">
        <v>555</v>
      </c>
      <c r="I177" s="30" t="s">
        <v>368</v>
      </c>
      <c r="J177" s="30" t="s">
        <v>365</v>
      </c>
      <c r="K177" s="30">
        <v>0.1</v>
      </c>
      <c r="L177" s="41">
        <v>12</v>
      </c>
    </row>
    <row r="178" spans="1:12" x14ac:dyDescent="0.3">
      <c r="A178"/>
      <c r="B178"/>
      <c r="E178"/>
      <c r="F178"/>
      <c r="H178" s="44" t="s">
        <v>556</v>
      </c>
      <c r="I178" s="30" t="s">
        <v>369</v>
      </c>
      <c r="J178" s="30" t="s">
        <v>366</v>
      </c>
      <c r="K178" s="30">
        <v>0.05</v>
      </c>
      <c r="L178" s="41">
        <v>22</v>
      </c>
    </row>
    <row r="179" spans="1:12" x14ac:dyDescent="0.3">
      <c r="A179"/>
      <c r="B179"/>
      <c r="E179"/>
      <c r="F179"/>
      <c r="H179" s="44" t="s">
        <v>557</v>
      </c>
      <c r="I179" s="30" t="s">
        <v>370</v>
      </c>
      <c r="J179" s="30" t="s">
        <v>385</v>
      </c>
      <c r="K179" s="30">
        <v>0.15</v>
      </c>
      <c r="L179" s="41">
        <v>18</v>
      </c>
    </row>
    <row r="180" spans="1:12" x14ac:dyDescent="0.3">
      <c r="A180"/>
      <c r="B180"/>
      <c r="E180"/>
      <c r="F180"/>
      <c r="H180" s="44" t="s">
        <v>558</v>
      </c>
      <c r="I180" s="30" t="s">
        <v>371</v>
      </c>
      <c r="J180" s="30" t="s">
        <v>387</v>
      </c>
      <c r="K180" s="30">
        <v>0.2</v>
      </c>
      <c r="L180" s="41">
        <v>16</v>
      </c>
    </row>
    <row r="181" spans="1:12" x14ac:dyDescent="0.3">
      <c r="A181"/>
      <c r="B181"/>
      <c r="E181"/>
      <c r="F181"/>
      <c r="H181" s="44" t="s">
        <v>559</v>
      </c>
      <c r="I181" s="30" t="s">
        <v>372</v>
      </c>
      <c r="J181" s="30" t="s">
        <v>389</v>
      </c>
      <c r="K181" s="30">
        <v>0.1</v>
      </c>
      <c r="L181" s="41">
        <v>20</v>
      </c>
    </row>
    <row r="182" spans="1:12" x14ac:dyDescent="0.3">
      <c r="A182"/>
      <c r="B182"/>
      <c r="E182"/>
      <c r="F182"/>
      <c r="H182" s="44" t="s">
        <v>560</v>
      </c>
      <c r="I182" s="30" t="s">
        <v>368</v>
      </c>
      <c r="J182" s="30" t="s">
        <v>360</v>
      </c>
      <c r="K182" s="30">
        <v>0.05</v>
      </c>
      <c r="L182" s="41">
        <v>20</v>
      </c>
    </row>
    <row r="183" spans="1:12" x14ac:dyDescent="0.3">
      <c r="A183"/>
      <c r="B183"/>
      <c r="E183"/>
      <c r="F183"/>
      <c r="H183" s="44" t="s">
        <v>561</v>
      </c>
      <c r="I183" s="30" t="s">
        <v>369</v>
      </c>
      <c r="J183" s="30" t="s">
        <v>361</v>
      </c>
      <c r="K183" s="30">
        <v>0.1</v>
      </c>
      <c r="L183" s="41">
        <v>15</v>
      </c>
    </row>
    <row r="184" spans="1:12" x14ac:dyDescent="0.3">
      <c r="A184"/>
      <c r="B184"/>
      <c r="E184"/>
      <c r="F184"/>
      <c r="H184" s="44" t="s">
        <v>562</v>
      </c>
      <c r="I184" s="30" t="s">
        <v>370</v>
      </c>
      <c r="J184" s="30" t="s">
        <v>362</v>
      </c>
      <c r="K184" s="30">
        <v>0.15</v>
      </c>
      <c r="L184" s="41">
        <v>25</v>
      </c>
    </row>
    <row r="185" spans="1:12" x14ac:dyDescent="0.3">
      <c r="A185"/>
      <c r="B185"/>
      <c r="E185"/>
      <c r="F185"/>
      <c r="H185" s="44" t="s">
        <v>563</v>
      </c>
      <c r="I185" s="30" t="s">
        <v>371</v>
      </c>
      <c r="J185" s="30" t="s">
        <v>363</v>
      </c>
      <c r="K185" s="30">
        <v>0.05</v>
      </c>
      <c r="L185" s="41">
        <v>10</v>
      </c>
    </row>
    <row r="186" spans="1:12" x14ac:dyDescent="0.3">
      <c r="A186"/>
      <c r="B186"/>
      <c r="E186"/>
      <c r="F186"/>
      <c r="H186" s="44" t="s">
        <v>564</v>
      </c>
      <c r="I186" s="30" t="s">
        <v>372</v>
      </c>
      <c r="J186" s="30" t="s">
        <v>364</v>
      </c>
      <c r="K186" s="30">
        <v>0.2</v>
      </c>
      <c r="L186" s="41">
        <v>30</v>
      </c>
    </row>
    <row r="187" spans="1:12" x14ac:dyDescent="0.3">
      <c r="A187"/>
      <c r="B187"/>
      <c r="E187"/>
      <c r="F187"/>
      <c r="H187" s="44" t="s">
        <v>565</v>
      </c>
      <c r="I187" s="30" t="s">
        <v>368</v>
      </c>
      <c r="J187" s="30" t="s">
        <v>365</v>
      </c>
      <c r="K187" s="30">
        <v>0.1</v>
      </c>
      <c r="L187" s="41">
        <v>12</v>
      </c>
    </row>
    <row r="188" spans="1:12" x14ac:dyDescent="0.3">
      <c r="A188"/>
      <c r="B188"/>
      <c r="E188"/>
      <c r="F188"/>
      <c r="H188" s="44" t="s">
        <v>566</v>
      </c>
      <c r="I188" s="30" t="s">
        <v>369</v>
      </c>
      <c r="J188" s="30" t="s">
        <v>366</v>
      </c>
      <c r="K188" s="30">
        <v>0.05</v>
      </c>
      <c r="L188" s="41">
        <v>22</v>
      </c>
    </row>
    <row r="189" spans="1:12" x14ac:dyDescent="0.3">
      <c r="A189"/>
      <c r="B189"/>
      <c r="E189"/>
      <c r="F189"/>
      <c r="H189" s="44" t="s">
        <v>567</v>
      </c>
      <c r="I189" s="30" t="s">
        <v>370</v>
      </c>
      <c r="J189" s="30" t="s">
        <v>385</v>
      </c>
      <c r="K189" s="30">
        <v>0.15</v>
      </c>
      <c r="L189" s="41">
        <v>18</v>
      </c>
    </row>
    <row r="190" spans="1:12" x14ac:dyDescent="0.3">
      <c r="A190"/>
      <c r="B190"/>
      <c r="E190"/>
      <c r="F190"/>
      <c r="H190" s="44" t="s">
        <v>568</v>
      </c>
      <c r="I190" s="30" t="s">
        <v>371</v>
      </c>
      <c r="J190" s="30" t="s">
        <v>387</v>
      </c>
      <c r="K190" s="30">
        <v>0.2</v>
      </c>
      <c r="L190" s="41">
        <v>16</v>
      </c>
    </row>
    <row r="191" spans="1:12" x14ac:dyDescent="0.3">
      <c r="A191"/>
      <c r="B191"/>
      <c r="E191"/>
      <c r="F191"/>
      <c r="H191" s="44" t="s">
        <v>569</v>
      </c>
      <c r="I191" s="30" t="s">
        <v>372</v>
      </c>
      <c r="J191" s="30" t="s">
        <v>389</v>
      </c>
      <c r="K191" s="30">
        <v>0.1</v>
      </c>
      <c r="L191" s="41">
        <v>20</v>
      </c>
    </row>
    <row r="192" spans="1:12" x14ac:dyDescent="0.3">
      <c r="A192"/>
      <c r="B192"/>
      <c r="E192"/>
      <c r="F192"/>
      <c r="H192" s="44" t="s">
        <v>570</v>
      </c>
      <c r="I192" s="30" t="s">
        <v>368</v>
      </c>
      <c r="J192" s="30" t="s">
        <v>360</v>
      </c>
      <c r="K192" s="30">
        <v>0.05</v>
      </c>
      <c r="L192" s="41">
        <v>20</v>
      </c>
    </row>
    <row r="193" spans="1:12" x14ac:dyDescent="0.3">
      <c r="A193"/>
      <c r="B193"/>
      <c r="E193"/>
      <c r="F193"/>
      <c r="H193" s="44" t="s">
        <v>571</v>
      </c>
      <c r="I193" s="30" t="s">
        <v>369</v>
      </c>
      <c r="J193" s="30" t="s">
        <v>361</v>
      </c>
      <c r="K193" s="30">
        <v>0.1</v>
      </c>
      <c r="L193" s="41">
        <v>15</v>
      </c>
    </row>
    <row r="194" spans="1:12" x14ac:dyDescent="0.3">
      <c r="A194"/>
      <c r="B194"/>
      <c r="E194"/>
      <c r="F194"/>
      <c r="H194" s="44" t="s">
        <v>572</v>
      </c>
      <c r="I194" s="30" t="s">
        <v>370</v>
      </c>
      <c r="J194" s="30" t="s">
        <v>362</v>
      </c>
      <c r="K194" s="30">
        <v>0.15</v>
      </c>
      <c r="L194" s="41">
        <v>25</v>
      </c>
    </row>
    <row r="195" spans="1:12" x14ac:dyDescent="0.3">
      <c r="A195"/>
      <c r="B195"/>
      <c r="E195"/>
      <c r="F195"/>
      <c r="H195" s="44" t="s">
        <v>573</v>
      </c>
      <c r="I195" s="30" t="s">
        <v>371</v>
      </c>
      <c r="J195" s="30" t="s">
        <v>363</v>
      </c>
      <c r="K195" s="30">
        <v>0.05</v>
      </c>
      <c r="L195" s="41">
        <v>10</v>
      </c>
    </row>
    <row r="196" spans="1:12" x14ac:dyDescent="0.3">
      <c r="A196"/>
      <c r="B196"/>
      <c r="E196"/>
      <c r="F196"/>
      <c r="H196" s="44" t="s">
        <v>574</v>
      </c>
      <c r="I196" s="30" t="s">
        <v>372</v>
      </c>
      <c r="J196" s="30" t="s">
        <v>364</v>
      </c>
      <c r="K196" s="30">
        <v>0.2</v>
      </c>
      <c r="L196" s="41">
        <v>30</v>
      </c>
    </row>
    <row r="197" spans="1:12" x14ac:dyDescent="0.3">
      <c r="A197"/>
      <c r="B197"/>
      <c r="E197"/>
      <c r="F197"/>
      <c r="H197" s="44" t="s">
        <v>575</v>
      </c>
      <c r="I197" s="30" t="s">
        <v>368</v>
      </c>
      <c r="J197" s="30" t="s">
        <v>365</v>
      </c>
      <c r="K197" s="30">
        <v>0.1</v>
      </c>
      <c r="L197" s="41">
        <v>12</v>
      </c>
    </row>
    <row r="198" spans="1:12" x14ac:dyDescent="0.3">
      <c r="A198"/>
      <c r="B198"/>
      <c r="E198"/>
      <c r="F198"/>
      <c r="H198" s="44" t="s">
        <v>576</v>
      </c>
      <c r="I198" s="30" t="s">
        <v>369</v>
      </c>
      <c r="J198" s="30" t="s">
        <v>366</v>
      </c>
      <c r="K198" s="30">
        <v>0.05</v>
      </c>
      <c r="L198" s="41">
        <v>22</v>
      </c>
    </row>
    <row r="199" spans="1:12" x14ac:dyDescent="0.3">
      <c r="A199"/>
      <c r="B199"/>
      <c r="E199"/>
      <c r="F199"/>
      <c r="H199" s="44" t="s">
        <v>577</v>
      </c>
      <c r="I199" s="30" t="s">
        <v>370</v>
      </c>
      <c r="J199" s="30" t="s">
        <v>385</v>
      </c>
      <c r="K199" s="30">
        <v>0.15</v>
      </c>
      <c r="L199" s="41">
        <v>18</v>
      </c>
    </row>
    <row r="200" spans="1:12" x14ac:dyDescent="0.3">
      <c r="A200"/>
      <c r="B200"/>
      <c r="E200"/>
      <c r="F200"/>
      <c r="H200" s="44" t="s">
        <v>578</v>
      </c>
      <c r="I200" s="30" t="s">
        <v>371</v>
      </c>
      <c r="J200" s="30" t="s">
        <v>387</v>
      </c>
      <c r="K200" s="30">
        <v>0.2</v>
      </c>
      <c r="L200" s="41">
        <v>16</v>
      </c>
    </row>
    <row r="201" spans="1:12" x14ac:dyDescent="0.3">
      <c r="A201"/>
      <c r="B201"/>
      <c r="E201"/>
      <c r="F201"/>
      <c r="H201" s="44" t="s">
        <v>579</v>
      </c>
      <c r="I201" s="30" t="s">
        <v>372</v>
      </c>
      <c r="J201" s="30" t="s">
        <v>389</v>
      </c>
      <c r="K201" s="30">
        <v>0.1</v>
      </c>
      <c r="L201" s="41">
        <v>20</v>
      </c>
    </row>
    <row r="202" spans="1:12" x14ac:dyDescent="0.3">
      <c r="A202"/>
      <c r="B202"/>
      <c r="E202"/>
      <c r="F202"/>
      <c r="H202" s="44" t="s">
        <v>580</v>
      </c>
      <c r="I202" s="30" t="s">
        <v>368</v>
      </c>
      <c r="J202" s="30" t="s">
        <v>360</v>
      </c>
      <c r="K202" s="30">
        <v>0.05</v>
      </c>
      <c r="L202" s="41">
        <v>20</v>
      </c>
    </row>
    <row r="203" spans="1:12" x14ac:dyDescent="0.3">
      <c r="A203"/>
      <c r="B203"/>
      <c r="E203"/>
      <c r="F203"/>
      <c r="H203" s="44" t="s">
        <v>581</v>
      </c>
      <c r="I203" s="30" t="s">
        <v>369</v>
      </c>
      <c r="J203" s="30" t="s">
        <v>361</v>
      </c>
      <c r="K203" s="30">
        <v>0.1</v>
      </c>
      <c r="L203" s="41">
        <v>15</v>
      </c>
    </row>
    <row r="204" spans="1:12" x14ac:dyDescent="0.3">
      <c r="A204"/>
      <c r="B204"/>
      <c r="E204"/>
      <c r="F204"/>
      <c r="H204" s="44" t="s">
        <v>582</v>
      </c>
      <c r="I204" s="30" t="s">
        <v>370</v>
      </c>
      <c r="J204" s="30" t="s">
        <v>362</v>
      </c>
      <c r="K204" s="30">
        <v>0.15</v>
      </c>
      <c r="L204" s="41">
        <v>25</v>
      </c>
    </row>
    <row r="205" spans="1:12" x14ac:dyDescent="0.3">
      <c r="A205"/>
      <c r="B205"/>
      <c r="E205"/>
      <c r="F205"/>
      <c r="H205" s="44" t="s">
        <v>583</v>
      </c>
      <c r="I205" s="30" t="s">
        <v>371</v>
      </c>
      <c r="J205" s="30" t="s">
        <v>363</v>
      </c>
      <c r="K205" s="30">
        <v>0.05</v>
      </c>
      <c r="L205" s="41">
        <v>10</v>
      </c>
    </row>
    <row r="206" spans="1:12" x14ac:dyDescent="0.3">
      <c r="A206"/>
      <c r="B206"/>
      <c r="E206"/>
      <c r="F206"/>
      <c r="H206" s="44" t="s">
        <v>584</v>
      </c>
      <c r="I206" s="30" t="s">
        <v>372</v>
      </c>
      <c r="J206" s="30" t="s">
        <v>364</v>
      </c>
      <c r="K206" s="30">
        <v>0.2</v>
      </c>
      <c r="L206" s="41">
        <v>30</v>
      </c>
    </row>
    <row r="207" spans="1:12" x14ac:dyDescent="0.3">
      <c r="A207"/>
      <c r="B207"/>
      <c r="E207"/>
      <c r="F207"/>
      <c r="H207" s="44" t="s">
        <v>585</v>
      </c>
      <c r="I207" s="30" t="s">
        <v>368</v>
      </c>
      <c r="J207" s="30" t="s">
        <v>365</v>
      </c>
      <c r="K207" s="30">
        <v>0.1</v>
      </c>
      <c r="L207" s="41">
        <v>12</v>
      </c>
    </row>
    <row r="208" spans="1:12" x14ac:dyDescent="0.3">
      <c r="A208"/>
      <c r="B208"/>
      <c r="E208"/>
      <c r="F208"/>
      <c r="H208" s="44" t="s">
        <v>586</v>
      </c>
      <c r="I208" s="30" t="s">
        <v>369</v>
      </c>
      <c r="J208" s="30" t="s">
        <v>366</v>
      </c>
      <c r="K208" s="30">
        <v>0.05</v>
      </c>
      <c r="L208" s="41">
        <v>22</v>
      </c>
    </row>
    <row r="209" spans="1:12" x14ac:dyDescent="0.3">
      <c r="A209"/>
      <c r="B209"/>
      <c r="E209"/>
      <c r="F209"/>
      <c r="H209" s="44" t="s">
        <v>587</v>
      </c>
      <c r="I209" s="30" t="s">
        <v>370</v>
      </c>
      <c r="J209" s="30" t="s">
        <v>385</v>
      </c>
      <c r="K209" s="30">
        <v>0.15</v>
      </c>
      <c r="L209" s="41">
        <v>18</v>
      </c>
    </row>
    <row r="210" spans="1:12" x14ac:dyDescent="0.3">
      <c r="A210"/>
      <c r="B210"/>
      <c r="E210"/>
      <c r="F210"/>
      <c r="H210" s="44" t="s">
        <v>588</v>
      </c>
      <c r="I210" s="30" t="s">
        <v>371</v>
      </c>
      <c r="J210" s="30" t="s">
        <v>387</v>
      </c>
      <c r="K210" s="30">
        <v>0.2</v>
      </c>
      <c r="L210" s="41">
        <v>16</v>
      </c>
    </row>
    <row r="211" spans="1:12" x14ac:dyDescent="0.3">
      <c r="A211"/>
      <c r="B211"/>
      <c r="E211"/>
      <c r="F211"/>
      <c r="H211" s="44" t="s">
        <v>589</v>
      </c>
      <c r="I211" s="30" t="s">
        <v>372</v>
      </c>
      <c r="J211" s="30" t="s">
        <v>389</v>
      </c>
      <c r="K211" s="30">
        <v>0.1</v>
      </c>
      <c r="L211" s="41">
        <v>20</v>
      </c>
    </row>
    <row r="212" spans="1:12" x14ac:dyDescent="0.3">
      <c r="A212"/>
      <c r="B212"/>
      <c r="E212"/>
      <c r="F212"/>
      <c r="H212" s="44" t="s">
        <v>590</v>
      </c>
      <c r="I212" s="30" t="s">
        <v>368</v>
      </c>
      <c r="J212" s="30" t="s">
        <v>360</v>
      </c>
      <c r="K212" s="30">
        <v>0.05</v>
      </c>
      <c r="L212" s="41">
        <v>20</v>
      </c>
    </row>
    <row r="213" spans="1:12" x14ac:dyDescent="0.3">
      <c r="A213"/>
      <c r="B213"/>
      <c r="E213"/>
      <c r="F213"/>
      <c r="H213" s="44" t="s">
        <v>591</v>
      </c>
      <c r="I213" s="30" t="s">
        <v>369</v>
      </c>
      <c r="J213" s="30" t="s">
        <v>361</v>
      </c>
      <c r="K213" s="30">
        <v>0.1</v>
      </c>
      <c r="L213" s="41">
        <v>15</v>
      </c>
    </row>
    <row r="214" spans="1:12" x14ac:dyDescent="0.3">
      <c r="A214"/>
      <c r="B214"/>
      <c r="E214"/>
      <c r="F214"/>
      <c r="H214" s="44" t="s">
        <v>592</v>
      </c>
      <c r="I214" s="30" t="s">
        <v>370</v>
      </c>
      <c r="J214" s="30" t="s">
        <v>362</v>
      </c>
      <c r="K214" s="30">
        <v>0.15</v>
      </c>
      <c r="L214" s="41">
        <v>25</v>
      </c>
    </row>
    <row r="215" spans="1:12" x14ac:dyDescent="0.3">
      <c r="A215"/>
      <c r="B215"/>
      <c r="E215"/>
      <c r="F215"/>
      <c r="H215" s="44" t="s">
        <v>593</v>
      </c>
      <c r="I215" s="30" t="s">
        <v>371</v>
      </c>
      <c r="J215" s="30" t="s">
        <v>363</v>
      </c>
      <c r="K215" s="30">
        <v>0.05</v>
      </c>
      <c r="L215" s="41">
        <v>10</v>
      </c>
    </row>
    <row r="216" spans="1:12" x14ac:dyDescent="0.3">
      <c r="A216"/>
      <c r="B216"/>
      <c r="E216"/>
      <c r="F216"/>
      <c r="H216" s="44" t="s">
        <v>594</v>
      </c>
      <c r="I216" s="30" t="s">
        <v>372</v>
      </c>
      <c r="J216" s="30" t="s">
        <v>364</v>
      </c>
      <c r="K216" s="30">
        <v>0.2</v>
      </c>
      <c r="L216" s="41">
        <v>30</v>
      </c>
    </row>
    <row r="217" spans="1:12" x14ac:dyDescent="0.3">
      <c r="A217"/>
      <c r="B217"/>
      <c r="E217"/>
      <c r="F217"/>
      <c r="H217" s="44" t="s">
        <v>595</v>
      </c>
      <c r="I217" s="30" t="s">
        <v>368</v>
      </c>
      <c r="J217" s="30" t="s">
        <v>365</v>
      </c>
      <c r="K217" s="30">
        <v>0.1</v>
      </c>
      <c r="L217" s="41">
        <v>12</v>
      </c>
    </row>
    <row r="218" spans="1:12" x14ac:dyDescent="0.3">
      <c r="A218"/>
      <c r="B218"/>
      <c r="E218"/>
      <c r="F218"/>
      <c r="H218" s="44" t="s">
        <v>596</v>
      </c>
      <c r="I218" s="30" t="s">
        <v>369</v>
      </c>
      <c r="J218" s="30" t="s">
        <v>366</v>
      </c>
      <c r="K218" s="30">
        <v>0.05</v>
      </c>
      <c r="L218" s="41">
        <v>22</v>
      </c>
    </row>
    <row r="219" spans="1:12" x14ac:dyDescent="0.3">
      <c r="A219"/>
      <c r="B219"/>
      <c r="E219"/>
      <c r="F219"/>
      <c r="H219" s="44" t="s">
        <v>597</v>
      </c>
      <c r="I219" s="30" t="s">
        <v>370</v>
      </c>
      <c r="J219" s="30" t="s">
        <v>385</v>
      </c>
      <c r="K219" s="30">
        <v>0.15</v>
      </c>
      <c r="L219" s="41">
        <v>18</v>
      </c>
    </row>
    <row r="220" spans="1:12" x14ac:dyDescent="0.3">
      <c r="A220"/>
      <c r="B220"/>
      <c r="E220"/>
      <c r="F220"/>
      <c r="H220" s="44" t="s">
        <v>598</v>
      </c>
      <c r="I220" s="30" t="s">
        <v>371</v>
      </c>
      <c r="J220" s="30" t="s">
        <v>387</v>
      </c>
      <c r="K220" s="30">
        <v>0.2</v>
      </c>
      <c r="L220" s="41">
        <v>16</v>
      </c>
    </row>
    <row r="221" spans="1:12" x14ac:dyDescent="0.3">
      <c r="A221"/>
      <c r="B221"/>
      <c r="E221"/>
      <c r="F221"/>
      <c r="H221" s="44" t="s">
        <v>599</v>
      </c>
      <c r="I221" s="30" t="s">
        <v>372</v>
      </c>
      <c r="J221" s="30" t="s">
        <v>389</v>
      </c>
      <c r="K221" s="30">
        <v>0.1</v>
      </c>
      <c r="L221" s="41">
        <v>20</v>
      </c>
    </row>
    <row r="222" spans="1:12" x14ac:dyDescent="0.3">
      <c r="A222"/>
      <c r="B222"/>
      <c r="E222"/>
      <c r="F222"/>
      <c r="H222" s="44" t="s">
        <v>600</v>
      </c>
      <c r="I222" s="30" t="s">
        <v>368</v>
      </c>
      <c r="J222" s="30" t="s">
        <v>360</v>
      </c>
      <c r="K222" s="30">
        <v>0.05</v>
      </c>
      <c r="L222" s="41">
        <v>20</v>
      </c>
    </row>
    <row r="223" spans="1:12" x14ac:dyDescent="0.3">
      <c r="A223"/>
      <c r="B223"/>
      <c r="E223"/>
      <c r="F223"/>
      <c r="H223" s="44" t="s">
        <v>601</v>
      </c>
      <c r="I223" s="30" t="s">
        <v>369</v>
      </c>
      <c r="J223" s="30" t="s">
        <v>361</v>
      </c>
      <c r="K223" s="30">
        <v>0.1</v>
      </c>
      <c r="L223" s="41">
        <v>15</v>
      </c>
    </row>
    <row r="224" spans="1:12" x14ac:dyDescent="0.3">
      <c r="A224"/>
      <c r="B224"/>
      <c r="E224"/>
      <c r="F224"/>
      <c r="H224" s="44" t="s">
        <v>602</v>
      </c>
      <c r="I224" s="30" t="s">
        <v>370</v>
      </c>
      <c r="J224" s="30" t="s">
        <v>362</v>
      </c>
      <c r="K224" s="30">
        <v>0.15</v>
      </c>
      <c r="L224" s="41">
        <v>25</v>
      </c>
    </row>
    <row r="225" spans="1:12" x14ac:dyDescent="0.3">
      <c r="A225"/>
      <c r="B225"/>
      <c r="E225"/>
      <c r="F225"/>
      <c r="H225" s="44" t="s">
        <v>603</v>
      </c>
      <c r="I225" s="30" t="s">
        <v>371</v>
      </c>
      <c r="J225" s="30" t="s">
        <v>363</v>
      </c>
      <c r="K225" s="30">
        <v>0.05</v>
      </c>
      <c r="L225" s="41">
        <v>10</v>
      </c>
    </row>
    <row r="226" spans="1:12" x14ac:dyDescent="0.3">
      <c r="A226"/>
      <c r="B226"/>
      <c r="E226"/>
      <c r="F226"/>
      <c r="H226" s="44" t="s">
        <v>604</v>
      </c>
      <c r="I226" s="30" t="s">
        <v>372</v>
      </c>
      <c r="J226" s="30" t="s">
        <v>364</v>
      </c>
      <c r="K226" s="30">
        <v>0.2</v>
      </c>
      <c r="L226" s="41">
        <v>30</v>
      </c>
    </row>
    <row r="227" spans="1:12" x14ac:dyDescent="0.3">
      <c r="A227"/>
      <c r="B227"/>
      <c r="E227"/>
      <c r="F227"/>
      <c r="H227" s="44" t="s">
        <v>605</v>
      </c>
      <c r="I227" s="30" t="s">
        <v>368</v>
      </c>
      <c r="J227" s="30" t="s">
        <v>365</v>
      </c>
      <c r="K227" s="30">
        <v>0.1</v>
      </c>
      <c r="L227" s="41">
        <v>12</v>
      </c>
    </row>
    <row r="228" spans="1:12" x14ac:dyDescent="0.3">
      <c r="A228"/>
      <c r="B228"/>
      <c r="E228"/>
      <c r="F228"/>
      <c r="H228" s="44" t="s">
        <v>606</v>
      </c>
      <c r="I228" s="30" t="s">
        <v>369</v>
      </c>
      <c r="J228" s="30" t="s">
        <v>366</v>
      </c>
      <c r="K228" s="30">
        <v>0.05</v>
      </c>
      <c r="L228" s="41">
        <v>22</v>
      </c>
    </row>
    <row r="229" spans="1:12" x14ac:dyDescent="0.3">
      <c r="A229"/>
      <c r="B229"/>
      <c r="E229"/>
      <c r="F229"/>
      <c r="H229" s="44" t="s">
        <v>607</v>
      </c>
      <c r="I229" s="30" t="s">
        <v>370</v>
      </c>
      <c r="J229" s="30" t="s">
        <v>385</v>
      </c>
      <c r="K229" s="30">
        <v>0.15</v>
      </c>
      <c r="L229" s="41">
        <v>18</v>
      </c>
    </row>
    <row r="230" spans="1:12" x14ac:dyDescent="0.3">
      <c r="A230"/>
      <c r="B230"/>
      <c r="E230"/>
      <c r="F230"/>
      <c r="H230" s="44" t="s">
        <v>608</v>
      </c>
      <c r="I230" s="30" t="s">
        <v>371</v>
      </c>
      <c r="J230" s="30" t="s">
        <v>387</v>
      </c>
      <c r="K230" s="30">
        <v>0.2</v>
      </c>
      <c r="L230" s="41">
        <v>16</v>
      </c>
    </row>
    <row r="231" spans="1:12" x14ac:dyDescent="0.3">
      <c r="A231"/>
      <c r="B231"/>
      <c r="E231"/>
      <c r="F231"/>
      <c r="H231" s="44" t="s">
        <v>609</v>
      </c>
      <c r="I231" s="30" t="s">
        <v>372</v>
      </c>
      <c r="J231" s="30" t="s">
        <v>389</v>
      </c>
      <c r="K231" s="30">
        <v>0.1</v>
      </c>
      <c r="L231" s="41">
        <v>20</v>
      </c>
    </row>
    <row r="232" spans="1:12" x14ac:dyDescent="0.3">
      <c r="A232"/>
      <c r="B232"/>
      <c r="E232"/>
      <c r="F232"/>
      <c r="H232" s="44" t="s">
        <v>610</v>
      </c>
      <c r="I232" s="30" t="s">
        <v>368</v>
      </c>
      <c r="J232" s="30" t="s">
        <v>360</v>
      </c>
      <c r="K232" s="30">
        <v>0.05</v>
      </c>
      <c r="L232" s="41">
        <v>20</v>
      </c>
    </row>
    <row r="233" spans="1:12" x14ac:dyDescent="0.3">
      <c r="A233"/>
      <c r="B233"/>
      <c r="E233"/>
      <c r="F233"/>
      <c r="H233" s="44" t="s">
        <v>611</v>
      </c>
      <c r="I233" s="30" t="s">
        <v>369</v>
      </c>
      <c r="J233" s="30" t="s">
        <v>361</v>
      </c>
      <c r="K233" s="30">
        <v>0.1</v>
      </c>
      <c r="L233" s="41">
        <v>15</v>
      </c>
    </row>
    <row r="234" spans="1:12" x14ac:dyDescent="0.3">
      <c r="A234"/>
      <c r="B234"/>
      <c r="E234"/>
      <c r="F234"/>
      <c r="H234" s="44" t="s">
        <v>612</v>
      </c>
      <c r="I234" s="30" t="s">
        <v>370</v>
      </c>
      <c r="J234" s="30" t="s">
        <v>362</v>
      </c>
      <c r="K234" s="30">
        <v>0.15</v>
      </c>
      <c r="L234" s="41">
        <v>25</v>
      </c>
    </row>
    <row r="235" spans="1:12" x14ac:dyDescent="0.3">
      <c r="A235"/>
      <c r="B235"/>
      <c r="E235"/>
      <c r="F235"/>
      <c r="H235" s="44" t="s">
        <v>613</v>
      </c>
      <c r="I235" s="30" t="s">
        <v>371</v>
      </c>
      <c r="J235" s="30" t="s">
        <v>363</v>
      </c>
      <c r="K235" s="30">
        <v>0.05</v>
      </c>
      <c r="L235" s="41">
        <v>10</v>
      </c>
    </row>
    <row r="236" spans="1:12" x14ac:dyDescent="0.3">
      <c r="A236"/>
      <c r="B236"/>
      <c r="E236"/>
      <c r="F236"/>
      <c r="H236" s="44" t="s">
        <v>614</v>
      </c>
      <c r="I236" s="30" t="s">
        <v>372</v>
      </c>
      <c r="J236" s="30" t="s">
        <v>364</v>
      </c>
      <c r="K236" s="30">
        <v>0.2</v>
      </c>
      <c r="L236" s="41">
        <v>30</v>
      </c>
    </row>
    <row r="237" spans="1:12" x14ac:dyDescent="0.3">
      <c r="A237"/>
      <c r="B237"/>
      <c r="E237"/>
      <c r="F237"/>
      <c r="H237" s="44" t="s">
        <v>615</v>
      </c>
      <c r="I237" s="30" t="s">
        <v>368</v>
      </c>
      <c r="J237" s="30" t="s">
        <v>365</v>
      </c>
      <c r="K237" s="30">
        <v>0.1</v>
      </c>
      <c r="L237" s="41">
        <v>12</v>
      </c>
    </row>
    <row r="238" spans="1:12" x14ac:dyDescent="0.3">
      <c r="A238"/>
      <c r="B238"/>
      <c r="E238"/>
      <c r="F238"/>
      <c r="H238" s="44" t="s">
        <v>616</v>
      </c>
      <c r="I238" s="30" t="s">
        <v>369</v>
      </c>
      <c r="J238" s="30" t="s">
        <v>366</v>
      </c>
      <c r="K238" s="30">
        <v>0.05</v>
      </c>
      <c r="L238" s="41">
        <v>22</v>
      </c>
    </row>
    <row r="239" spans="1:12" x14ac:dyDescent="0.3">
      <c r="A239"/>
      <c r="B239"/>
      <c r="E239"/>
      <c r="F239"/>
      <c r="H239" s="44" t="s">
        <v>617</v>
      </c>
      <c r="I239" s="30" t="s">
        <v>370</v>
      </c>
      <c r="J239" s="30" t="s">
        <v>385</v>
      </c>
      <c r="K239" s="30">
        <v>0.15</v>
      </c>
      <c r="L239" s="41">
        <v>18</v>
      </c>
    </row>
    <row r="240" spans="1:12" x14ac:dyDescent="0.3">
      <c r="A240"/>
      <c r="B240"/>
      <c r="E240"/>
      <c r="F240"/>
      <c r="H240" s="44" t="s">
        <v>618</v>
      </c>
      <c r="I240" s="30" t="s">
        <v>371</v>
      </c>
      <c r="J240" s="30" t="s">
        <v>387</v>
      </c>
      <c r="K240" s="30">
        <v>0.2</v>
      </c>
      <c r="L240" s="41">
        <v>16</v>
      </c>
    </row>
    <row r="241" spans="1:12" x14ac:dyDescent="0.3">
      <c r="A241"/>
      <c r="B241"/>
      <c r="E241"/>
      <c r="F241"/>
      <c r="H241" s="44" t="s">
        <v>619</v>
      </c>
      <c r="I241" s="30" t="s">
        <v>372</v>
      </c>
      <c r="J241" s="30" t="s">
        <v>389</v>
      </c>
      <c r="K241" s="30">
        <v>0.1</v>
      </c>
      <c r="L241" s="41">
        <v>20</v>
      </c>
    </row>
    <row r="242" spans="1:12" x14ac:dyDescent="0.3">
      <c r="A242"/>
      <c r="B242"/>
      <c r="E242"/>
      <c r="F242"/>
      <c r="H242" s="44" t="s">
        <v>620</v>
      </c>
      <c r="I242" s="30" t="s">
        <v>368</v>
      </c>
      <c r="J242" s="30" t="s">
        <v>360</v>
      </c>
      <c r="K242" s="30">
        <v>0.05</v>
      </c>
      <c r="L242" s="41">
        <v>20</v>
      </c>
    </row>
    <row r="243" spans="1:12" x14ac:dyDescent="0.3">
      <c r="A243"/>
      <c r="B243"/>
      <c r="E243"/>
      <c r="F243"/>
      <c r="H243" s="44" t="s">
        <v>621</v>
      </c>
      <c r="I243" s="30" t="s">
        <v>369</v>
      </c>
      <c r="J243" s="30" t="s">
        <v>361</v>
      </c>
      <c r="K243" s="30">
        <v>0.1</v>
      </c>
      <c r="L243" s="41">
        <v>15</v>
      </c>
    </row>
    <row r="244" spans="1:12" x14ac:dyDescent="0.3">
      <c r="A244"/>
      <c r="B244"/>
      <c r="E244"/>
      <c r="F244"/>
      <c r="H244" s="44" t="s">
        <v>622</v>
      </c>
      <c r="I244" s="30" t="s">
        <v>370</v>
      </c>
      <c r="J244" s="30" t="s">
        <v>362</v>
      </c>
      <c r="K244" s="30">
        <v>0.15</v>
      </c>
      <c r="L244" s="41">
        <v>25</v>
      </c>
    </row>
    <row r="245" spans="1:12" x14ac:dyDescent="0.3">
      <c r="A245"/>
      <c r="B245"/>
      <c r="E245"/>
      <c r="F245"/>
      <c r="H245" s="44" t="s">
        <v>623</v>
      </c>
      <c r="I245" s="30" t="s">
        <v>371</v>
      </c>
      <c r="J245" s="30" t="s">
        <v>363</v>
      </c>
      <c r="K245" s="30">
        <v>0.05</v>
      </c>
      <c r="L245" s="41">
        <v>10</v>
      </c>
    </row>
    <row r="246" spans="1:12" x14ac:dyDescent="0.3">
      <c r="A246"/>
      <c r="B246"/>
      <c r="E246"/>
      <c r="F246"/>
      <c r="H246" s="44" t="s">
        <v>624</v>
      </c>
      <c r="I246" s="30" t="s">
        <v>372</v>
      </c>
      <c r="J246" s="30" t="s">
        <v>364</v>
      </c>
      <c r="K246" s="30">
        <v>0.2</v>
      </c>
      <c r="L246" s="41">
        <v>30</v>
      </c>
    </row>
    <row r="247" spans="1:12" x14ac:dyDescent="0.3">
      <c r="A247"/>
      <c r="B247"/>
      <c r="E247"/>
      <c r="F247"/>
      <c r="H247" s="44" t="s">
        <v>625</v>
      </c>
      <c r="I247" s="30" t="s">
        <v>368</v>
      </c>
      <c r="J247" s="30" t="s">
        <v>365</v>
      </c>
      <c r="K247" s="30">
        <v>0.1</v>
      </c>
      <c r="L247" s="41">
        <v>12</v>
      </c>
    </row>
    <row r="248" spans="1:12" x14ac:dyDescent="0.3">
      <c r="A248"/>
      <c r="B248"/>
      <c r="E248"/>
      <c r="F248"/>
      <c r="H248" s="44" t="s">
        <v>626</v>
      </c>
      <c r="I248" s="30" t="s">
        <v>369</v>
      </c>
      <c r="J248" s="30" t="s">
        <v>366</v>
      </c>
      <c r="K248" s="30">
        <v>0.05</v>
      </c>
      <c r="L248" s="41">
        <v>22</v>
      </c>
    </row>
    <row r="249" spans="1:12" x14ac:dyDescent="0.3">
      <c r="A249"/>
      <c r="B249"/>
      <c r="E249"/>
      <c r="F249"/>
      <c r="H249" s="44" t="s">
        <v>627</v>
      </c>
      <c r="I249" s="30" t="s">
        <v>370</v>
      </c>
      <c r="J249" s="30" t="s">
        <v>385</v>
      </c>
      <c r="K249" s="30">
        <v>0.15</v>
      </c>
      <c r="L249" s="41">
        <v>18</v>
      </c>
    </row>
    <row r="250" spans="1:12" x14ac:dyDescent="0.3">
      <c r="A250"/>
      <c r="B250"/>
      <c r="E250"/>
      <c r="F250"/>
      <c r="H250" s="44" t="s">
        <v>628</v>
      </c>
      <c r="I250" s="30" t="s">
        <v>371</v>
      </c>
      <c r="J250" s="30" t="s">
        <v>387</v>
      </c>
      <c r="K250" s="30">
        <v>0.2</v>
      </c>
      <c r="L250" s="41">
        <v>16</v>
      </c>
    </row>
    <row r="251" spans="1:12" x14ac:dyDescent="0.3">
      <c r="A251"/>
      <c r="B251"/>
      <c r="E251"/>
      <c r="F251"/>
      <c r="H251" s="44" t="s">
        <v>629</v>
      </c>
      <c r="I251" s="30" t="s">
        <v>372</v>
      </c>
      <c r="J251" s="30" t="s">
        <v>389</v>
      </c>
      <c r="K251" s="30">
        <v>0.1</v>
      </c>
      <c r="L251" s="41">
        <v>20</v>
      </c>
    </row>
    <row r="252" spans="1:12" x14ac:dyDescent="0.3">
      <c r="A252"/>
      <c r="B252"/>
      <c r="E252"/>
      <c r="F252"/>
      <c r="H252" s="44" t="s">
        <v>630</v>
      </c>
      <c r="I252" s="30" t="s">
        <v>368</v>
      </c>
      <c r="J252" s="30" t="s">
        <v>360</v>
      </c>
      <c r="K252" s="30">
        <v>0.05</v>
      </c>
      <c r="L252" s="41">
        <v>20</v>
      </c>
    </row>
    <row r="253" spans="1:12" x14ac:dyDescent="0.3">
      <c r="A253"/>
      <c r="B253"/>
      <c r="E253"/>
      <c r="F253"/>
      <c r="H253" s="44" t="s">
        <v>631</v>
      </c>
      <c r="I253" s="30" t="s">
        <v>369</v>
      </c>
      <c r="J253" s="30" t="s">
        <v>361</v>
      </c>
      <c r="K253" s="30">
        <v>0.1</v>
      </c>
      <c r="L253" s="41">
        <v>15</v>
      </c>
    </row>
    <row r="254" spans="1:12" x14ac:dyDescent="0.3">
      <c r="A254"/>
      <c r="B254"/>
      <c r="E254"/>
      <c r="F254"/>
      <c r="H254" s="44" t="s">
        <v>632</v>
      </c>
      <c r="I254" s="30" t="s">
        <v>370</v>
      </c>
      <c r="J254" s="30" t="s">
        <v>362</v>
      </c>
      <c r="K254" s="30">
        <v>0.15</v>
      </c>
      <c r="L254" s="41">
        <v>25</v>
      </c>
    </row>
    <row r="255" spans="1:12" x14ac:dyDescent="0.3">
      <c r="A255"/>
      <c r="B255"/>
      <c r="E255"/>
      <c r="F255"/>
      <c r="H255" s="44" t="s">
        <v>633</v>
      </c>
      <c r="I255" s="30" t="s">
        <v>371</v>
      </c>
      <c r="J255" s="30" t="s">
        <v>363</v>
      </c>
      <c r="K255" s="30">
        <v>0.05</v>
      </c>
      <c r="L255" s="41">
        <v>10</v>
      </c>
    </row>
    <row r="256" spans="1:12" x14ac:dyDescent="0.3">
      <c r="A256"/>
      <c r="B256"/>
      <c r="E256"/>
      <c r="F256"/>
      <c r="H256" s="44" t="s">
        <v>634</v>
      </c>
      <c r="I256" s="30" t="s">
        <v>372</v>
      </c>
      <c r="J256" s="30" t="s">
        <v>364</v>
      </c>
      <c r="K256" s="30">
        <v>0.2</v>
      </c>
      <c r="L256" s="41">
        <v>30</v>
      </c>
    </row>
    <row r="257" spans="1:12" x14ac:dyDescent="0.3">
      <c r="A257"/>
      <c r="B257"/>
      <c r="E257"/>
      <c r="F257"/>
      <c r="H257" s="44" t="s">
        <v>635</v>
      </c>
      <c r="I257" s="30" t="s">
        <v>368</v>
      </c>
      <c r="J257" s="30" t="s">
        <v>365</v>
      </c>
      <c r="K257" s="30">
        <v>0.1</v>
      </c>
      <c r="L257" s="41">
        <v>12</v>
      </c>
    </row>
    <row r="258" spans="1:12" x14ac:dyDescent="0.3">
      <c r="A258"/>
      <c r="B258"/>
      <c r="E258"/>
      <c r="F258"/>
      <c r="H258" s="44" t="s">
        <v>636</v>
      </c>
      <c r="I258" s="30" t="s">
        <v>369</v>
      </c>
      <c r="J258" s="30" t="s">
        <v>366</v>
      </c>
      <c r="K258" s="30">
        <v>0.05</v>
      </c>
      <c r="L258" s="41">
        <v>22</v>
      </c>
    </row>
    <row r="259" spans="1:12" x14ac:dyDescent="0.3">
      <c r="A259"/>
      <c r="B259"/>
      <c r="E259"/>
      <c r="F259"/>
      <c r="H259" s="44" t="s">
        <v>637</v>
      </c>
      <c r="I259" s="30" t="s">
        <v>370</v>
      </c>
      <c r="J259" s="30" t="s">
        <v>385</v>
      </c>
      <c r="K259" s="30">
        <v>0.15</v>
      </c>
      <c r="L259" s="41">
        <v>18</v>
      </c>
    </row>
    <row r="260" spans="1:12" x14ac:dyDescent="0.3">
      <c r="A260"/>
      <c r="B260"/>
      <c r="E260"/>
      <c r="F260"/>
      <c r="H260" s="44" t="s">
        <v>638</v>
      </c>
      <c r="I260" s="30" t="s">
        <v>371</v>
      </c>
      <c r="J260" s="30" t="s">
        <v>387</v>
      </c>
      <c r="K260" s="30">
        <v>0.2</v>
      </c>
      <c r="L260" s="41">
        <v>16</v>
      </c>
    </row>
    <row r="261" spans="1:12" x14ac:dyDescent="0.3">
      <c r="A261"/>
      <c r="B261"/>
      <c r="E261"/>
      <c r="F261"/>
      <c r="H261" s="44" t="s">
        <v>639</v>
      </c>
      <c r="I261" s="30" t="s">
        <v>372</v>
      </c>
      <c r="J261" s="30" t="s">
        <v>389</v>
      </c>
      <c r="K261" s="30">
        <v>0.1</v>
      </c>
      <c r="L261" s="41">
        <v>20</v>
      </c>
    </row>
    <row r="262" spans="1:12" x14ac:dyDescent="0.3">
      <c r="A262"/>
      <c r="B262"/>
      <c r="E262"/>
      <c r="F262"/>
      <c r="H262" s="44" t="s">
        <v>640</v>
      </c>
      <c r="I262" s="30" t="s">
        <v>368</v>
      </c>
      <c r="J262" s="30" t="s">
        <v>360</v>
      </c>
      <c r="K262" s="30">
        <v>0.05</v>
      </c>
      <c r="L262" s="41">
        <v>20</v>
      </c>
    </row>
    <row r="263" spans="1:12" x14ac:dyDescent="0.3">
      <c r="A263"/>
      <c r="B263"/>
      <c r="E263"/>
      <c r="F263"/>
      <c r="H263" s="44" t="s">
        <v>641</v>
      </c>
      <c r="I263" s="30" t="s">
        <v>369</v>
      </c>
      <c r="J263" s="30" t="s">
        <v>361</v>
      </c>
      <c r="K263" s="30">
        <v>0.1</v>
      </c>
      <c r="L263" s="41">
        <v>15</v>
      </c>
    </row>
    <row r="264" spans="1:12" x14ac:dyDescent="0.3">
      <c r="A264"/>
      <c r="B264"/>
      <c r="E264"/>
      <c r="F264"/>
      <c r="H264" s="44" t="s">
        <v>642</v>
      </c>
      <c r="I264" s="30" t="s">
        <v>370</v>
      </c>
      <c r="J264" s="30" t="s">
        <v>362</v>
      </c>
      <c r="K264" s="30">
        <v>0.15</v>
      </c>
      <c r="L264" s="41">
        <v>25</v>
      </c>
    </row>
    <row r="265" spans="1:12" x14ac:dyDescent="0.3">
      <c r="A265"/>
      <c r="B265"/>
      <c r="E265"/>
      <c r="F265"/>
      <c r="H265" s="44" t="s">
        <v>643</v>
      </c>
      <c r="I265" s="30" t="s">
        <v>371</v>
      </c>
      <c r="J265" s="30" t="s">
        <v>363</v>
      </c>
      <c r="K265" s="30">
        <v>0.05</v>
      </c>
      <c r="L265" s="41">
        <v>10</v>
      </c>
    </row>
    <row r="266" spans="1:12" x14ac:dyDescent="0.3">
      <c r="A266"/>
      <c r="B266"/>
      <c r="E266"/>
      <c r="F266"/>
      <c r="H266" s="44" t="s">
        <v>644</v>
      </c>
      <c r="I266" s="30" t="s">
        <v>372</v>
      </c>
      <c r="J266" s="30" t="s">
        <v>364</v>
      </c>
      <c r="K266" s="30">
        <v>0.2</v>
      </c>
      <c r="L266" s="41">
        <v>30</v>
      </c>
    </row>
    <row r="267" spans="1:12" x14ac:dyDescent="0.3">
      <c r="A267"/>
      <c r="B267"/>
      <c r="E267"/>
      <c r="F267"/>
      <c r="H267" s="44" t="s">
        <v>645</v>
      </c>
      <c r="I267" s="30" t="s">
        <v>368</v>
      </c>
      <c r="J267" s="30" t="s">
        <v>365</v>
      </c>
      <c r="K267" s="30">
        <v>0.1</v>
      </c>
      <c r="L267" s="41">
        <v>12</v>
      </c>
    </row>
    <row r="268" spans="1:12" x14ac:dyDescent="0.3">
      <c r="A268"/>
      <c r="B268"/>
      <c r="E268"/>
      <c r="F268"/>
      <c r="H268" s="44" t="s">
        <v>646</v>
      </c>
      <c r="I268" s="30" t="s">
        <v>369</v>
      </c>
      <c r="J268" s="30" t="s">
        <v>366</v>
      </c>
      <c r="K268" s="30">
        <v>0.05</v>
      </c>
      <c r="L268" s="41">
        <v>22</v>
      </c>
    </row>
    <row r="269" spans="1:12" x14ac:dyDescent="0.3">
      <c r="A269"/>
      <c r="B269"/>
      <c r="E269"/>
      <c r="F269"/>
      <c r="H269" s="44" t="s">
        <v>647</v>
      </c>
      <c r="I269" s="30" t="s">
        <v>370</v>
      </c>
      <c r="J269" s="30" t="s">
        <v>385</v>
      </c>
      <c r="K269" s="30">
        <v>0.15</v>
      </c>
      <c r="L269" s="41">
        <v>18</v>
      </c>
    </row>
    <row r="270" spans="1:12" x14ac:dyDescent="0.3">
      <c r="A270"/>
      <c r="B270"/>
      <c r="E270"/>
      <c r="F270"/>
      <c r="H270" s="44" t="s">
        <v>648</v>
      </c>
      <c r="I270" s="30" t="s">
        <v>371</v>
      </c>
      <c r="J270" s="30" t="s">
        <v>387</v>
      </c>
      <c r="K270" s="30">
        <v>0.2</v>
      </c>
      <c r="L270" s="41">
        <v>16</v>
      </c>
    </row>
    <row r="271" spans="1:12" x14ac:dyDescent="0.3">
      <c r="A271"/>
      <c r="B271"/>
      <c r="E271"/>
      <c r="F271"/>
      <c r="H271" s="44" t="s">
        <v>649</v>
      </c>
      <c r="I271" s="30" t="s">
        <v>372</v>
      </c>
      <c r="J271" s="30" t="s">
        <v>389</v>
      </c>
      <c r="K271" s="30">
        <v>0.1</v>
      </c>
      <c r="L271" s="41">
        <v>20</v>
      </c>
    </row>
    <row r="272" spans="1:12" x14ac:dyDescent="0.3">
      <c r="A272"/>
      <c r="B272"/>
      <c r="E272"/>
      <c r="F272"/>
      <c r="H272" s="44" t="s">
        <v>650</v>
      </c>
      <c r="I272" s="30" t="s">
        <v>368</v>
      </c>
      <c r="J272" s="30" t="s">
        <v>360</v>
      </c>
      <c r="K272" s="30">
        <v>0.05</v>
      </c>
      <c r="L272" s="41">
        <v>20</v>
      </c>
    </row>
    <row r="273" spans="1:12" x14ac:dyDescent="0.3">
      <c r="A273"/>
      <c r="B273"/>
      <c r="E273"/>
      <c r="F273"/>
      <c r="H273" s="44" t="s">
        <v>651</v>
      </c>
      <c r="I273" s="30" t="s">
        <v>369</v>
      </c>
      <c r="J273" s="30" t="s">
        <v>361</v>
      </c>
      <c r="K273" s="30">
        <v>0.1</v>
      </c>
      <c r="L273" s="41">
        <v>15</v>
      </c>
    </row>
    <row r="274" spans="1:12" x14ac:dyDescent="0.3">
      <c r="A274"/>
      <c r="B274"/>
      <c r="E274"/>
      <c r="F274"/>
      <c r="H274" s="44" t="s">
        <v>652</v>
      </c>
      <c r="I274" s="30" t="s">
        <v>370</v>
      </c>
      <c r="J274" s="30" t="s">
        <v>362</v>
      </c>
      <c r="K274" s="30">
        <v>0.15</v>
      </c>
      <c r="L274" s="41">
        <v>25</v>
      </c>
    </row>
    <row r="275" spans="1:12" x14ac:dyDescent="0.3">
      <c r="A275"/>
      <c r="B275"/>
      <c r="E275"/>
      <c r="F275"/>
      <c r="H275" s="44" t="s">
        <v>653</v>
      </c>
      <c r="I275" s="30" t="s">
        <v>371</v>
      </c>
      <c r="J275" s="30" t="s">
        <v>363</v>
      </c>
      <c r="K275" s="30">
        <v>0.05</v>
      </c>
      <c r="L275" s="41">
        <v>10</v>
      </c>
    </row>
    <row r="276" spans="1:12" x14ac:dyDescent="0.3">
      <c r="A276"/>
      <c r="B276"/>
      <c r="E276"/>
      <c r="F276"/>
      <c r="H276" s="44" t="s">
        <v>654</v>
      </c>
      <c r="I276" s="30" t="s">
        <v>372</v>
      </c>
      <c r="J276" s="30" t="s">
        <v>364</v>
      </c>
      <c r="K276" s="30">
        <v>0.2</v>
      </c>
      <c r="L276" s="41">
        <v>30</v>
      </c>
    </row>
    <row r="277" spans="1:12" x14ac:dyDescent="0.3">
      <c r="A277"/>
      <c r="B277"/>
      <c r="E277"/>
      <c r="F277"/>
      <c r="H277" s="44" t="s">
        <v>655</v>
      </c>
      <c r="I277" s="30" t="s">
        <v>368</v>
      </c>
      <c r="J277" s="30" t="s">
        <v>365</v>
      </c>
      <c r="K277" s="30">
        <v>0.1</v>
      </c>
      <c r="L277" s="41">
        <v>12</v>
      </c>
    </row>
    <row r="278" spans="1:12" x14ac:dyDescent="0.3">
      <c r="A278"/>
      <c r="B278"/>
      <c r="E278"/>
      <c r="F278"/>
      <c r="H278" s="44" t="s">
        <v>656</v>
      </c>
      <c r="I278" s="30" t="s">
        <v>369</v>
      </c>
      <c r="J278" s="30" t="s">
        <v>366</v>
      </c>
      <c r="K278" s="30">
        <v>0.05</v>
      </c>
      <c r="L278" s="41">
        <v>22</v>
      </c>
    </row>
    <row r="279" spans="1:12" x14ac:dyDescent="0.3">
      <c r="A279"/>
      <c r="B279"/>
      <c r="E279"/>
      <c r="F279"/>
      <c r="H279" s="44" t="s">
        <v>657</v>
      </c>
      <c r="I279" s="30" t="s">
        <v>370</v>
      </c>
      <c r="J279" s="30" t="s">
        <v>385</v>
      </c>
      <c r="K279" s="30">
        <v>0.15</v>
      </c>
      <c r="L279" s="41">
        <v>18</v>
      </c>
    </row>
    <row r="280" spans="1:12" x14ac:dyDescent="0.3">
      <c r="A280"/>
      <c r="B280"/>
      <c r="E280"/>
      <c r="F280"/>
      <c r="H280" s="44" t="s">
        <v>658</v>
      </c>
      <c r="I280" s="30" t="s">
        <v>371</v>
      </c>
      <c r="J280" s="30" t="s">
        <v>387</v>
      </c>
      <c r="K280" s="30">
        <v>0.2</v>
      </c>
      <c r="L280" s="41">
        <v>16</v>
      </c>
    </row>
    <row r="281" spans="1:12" x14ac:dyDescent="0.3">
      <c r="A281"/>
      <c r="B281"/>
      <c r="E281"/>
      <c r="F281"/>
      <c r="H281" s="44" t="s">
        <v>659</v>
      </c>
      <c r="I281" s="30" t="s">
        <v>372</v>
      </c>
      <c r="J281" s="30" t="s">
        <v>389</v>
      </c>
      <c r="K281" s="30">
        <v>0.1</v>
      </c>
      <c r="L281" s="41">
        <v>20</v>
      </c>
    </row>
    <row r="282" spans="1:12" x14ac:dyDescent="0.3">
      <c r="A282"/>
      <c r="B282"/>
      <c r="E282"/>
      <c r="F282"/>
      <c r="H282" s="44" t="s">
        <v>660</v>
      </c>
      <c r="I282" s="30" t="s">
        <v>368</v>
      </c>
      <c r="J282" s="30" t="s">
        <v>360</v>
      </c>
      <c r="K282" s="30">
        <v>0.05</v>
      </c>
      <c r="L282" s="41">
        <v>20</v>
      </c>
    </row>
    <row r="283" spans="1:12" x14ac:dyDescent="0.3">
      <c r="A283"/>
      <c r="B283"/>
      <c r="E283"/>
      <c r="F283"/>
      <c r="H283" s="44" t="s">
        <v>661</v>
      </c>
      <c r="I283" s="30" t="s">
        <v>369</v>
      </c>
      <c r="J283" s="30" t="s">
        <v>361</v>
      </c>
      <c r="K283" s="30">
        <v>0.1</v>
      </c>
      <c r="L283" s="41">
        <v>15</v>
      </c>
    </row>
    <row r="284" spans="1:12" x14ac:dyDescent="0.3">
      <c r="A284"/>
      <c r="B284"/>
      <c r="E284"/>
      <c r="F284"/>
      <c r="H284" s="44" t="s">
        <v>662</v>
      </c>
      <c r="I284" s="30" t="s">
        <v>370</v>
      </c>
      <c r="J284" s="30" t="s">
        <v>362</v>
      </c>
      <c r="K284" s="30">
        <v>0.15</v>
      </c>
      <c r="L284" s="41">
        <v>25</v>
      </c>
    </row>
    <row r="285" spans="1:12" x14ac:dyDescent="0.3">
      <c r="A285"/>
      <c r="B285"/>
      <c r="E285"/>
      <c r="F285"/>
      <c r="H285" s="44" t="s">
        <v>663</v>
      </c>
      <c r="I285" s="30" t="s">
        <v>371</v>
      </c>
      <c r="J285" s="30" t="s">
        <v>363</v>
      </c>
      <c r="K285" s="30">
        <v>0.05</v>
      </c>
      <c r="L285" s="41">
        <v>10</v>
      </c>
    </row>
    <row r="286" spans="1:12" x14ac:dyDescent="0.3">
      <c r="A286"/>
      <c r="B286"/>
      <c r="E286"/>
      <c r="F286"/>
      <c r="H286" s="44" t="s">
        <v>664</v>
      </c>
      <c r="I286" s="30" t="s">
        <v>372</v>
      </c>
      <c r="J286" s="30" t="s">
        <v>364</v>
      </c>
      <c r="K286" s="30">
        <v>0.2</v>
      </c>
      <c r="L286" s="41">
        <v>30</v>
      </c>
    </row>
    <row r="287" spans="1:12" x14ac:dyDescent="0.3">
      <c r="A287"/>
      <c r="B287"/>
      <c r="E287"/>
      <c r="F287"/>
      <c r="H287" s="44" t="s">
        <v>665</v>
      </c>
      <c r="I287" s="30" t="s">
        <v>368</v>
      </c>
      <c r="J287" s="30" t="s">
        <v>365</v>
      </c>
      <c r="K287" s="30">
        <v>0.1</v>
      </c>
      <c r="L287" s="41">
        <v>12</v>
      </c>
    </row>
    <row r="288" spans="1:12" x14ac:dyDescent="0.3">
      <c r="A288"/>
      <c r="B288"/>
      <c r="E288"/>
      <c r="F288"/>
      <c r="H288" s="44" t="s">
        <v>666</v>
      </c>
      <c r="I288" s="30" t="s">
        <v>369</v>
      </c>
      <c r="J288" s="30" t="s">
        <v>366</v>
      </c>
      <c r="K288" s="30">
        <v>0.05</v>
      </c>
      <c r="L288" s="41">
        <v>22</v>
      </c>
    </row>
    <row r="289" spans="1:12" x14ac:dyDescent="0.3">
      <c r="A289"/>
      <c r="B289"/>
      <c r="E289"/>
      <c r="F289"/>
      <c r="H289" s="44" t="s">
        <v>667</v>
      </c>
      <c r="I289" s="30" t="s">
        <v>370</v>
      </c>
      <c r="J289" s="30" t="s">
        <v>385</v>
      </c>
      <c r="K289" s="30">
        <v>0.15</v>
      </c>
      <c r="L289" s="41">
        <v>18</v>
      </c>
    </row>
    <row r="290" spans="1:12" x14ac:dyDescent="0.3">
      <c r="A290"/>
      <c r="B290"/>
      <c r="E290"/>
      <c r="F290"/>
      <c r="H290" s="44" t="s">
        <v>668</v>
      </c>
      <c r="I290" s="30" t="s">
        <v>371</v>
      </c>
      <c r="J290" s="30" t="s">
        <v>387</v>
      </c>
      <c r="K290" s="30">
        <v>0.2</v>
      </c>
      <c r="L290" s="41">
        <v>16</v>
      </c>
    </row>
    <row r="291" spans="1:12" x14ac:dyDescent="0.3">
      <c r="A291"/>
      <c r="B291"/>
      <c r="E291"/>
      <c r="F291"/>
      <c r="H291" s="44" t="s">
        <v>669</v>
      </c>
      <c r="I291" s="30" t="s">
        <v>372</v>
      </c>
      <c r="J291" s="30" t="s">
        <v>389</v>
      </c>
      <c r="K291" s="30">
        <v>0.1</v>
      </c>
      <c r="L291" s="41">
        <v>20</v>
      </c>
    </row>
    <row r="292" spans="1:12" x14ac:dyDescent="0.3">
      <c r="A292"/>
      <c r="B292"/>
      <c r="E292"/>
      <c r="F292"/>
      <c r="H292" s="44" t="s">
        <v>670</v>
      </c>
      <c r="I292" s="30" t="s">
        <v>368</v>
      </c>
      <c r="J292" s="30" t="s">
        <v>360</v>
      </c>
      <c r="K292" s="30">
        <v>0.05</v>
      </c>
      <c r="L292" s="41">
        <v>20</v>
      </c>
    </row>
    <row r="293" spans="1:12" x14ac:dyDescent="0.3">
      <c r="A293"/>
      <c r="B293"/>
      <c r="E293"/>
      <c r="F293"/>
      <c r="H293" s="44" t="s">
        <v>671</v>
      </c>
      <c r="I293" s="30" t="s">
        <v>369</v>
      </c>
      <c r="J293" s="30" t="s">
        <v>361</v>
      </c>
      <c r="K293" s="30">
        <v>0.1</v>
      </c>
      <c r="L293" s="41">
        <v>15</v>
      </c>
    </row>
    <row r="294" spans="1:12" x14ac:dyDescent="0.3">
      <c r="A294"/>
      <c r="B294"/>
      <c r="E294"/>
      <c r="F294"/>
      <c r="H294" s="44" t="s">
        <v>672</v>
      </c>
      <c r="I294" s="30" t="s">
        <v>370</v>
      </c>
      <c r="J294" s="30" t="s">
        <v>362</v>
      </c>
      <c r="K294" s="30">
        <v>0.15</v>
      </c>
      <c r="L294" s="41">
        <v>25</v>
      </c>
    </row>
    <row r="295" spans="1:12" x14ac:dyDescent="0.3">
      <c r="A295"/>
      <c r="B295"/>
      <c r="E295"/>
      <c r="F295"/>
      <c r="H295" s="44" t="s">
        <v>673</v>
      </c>
      <c r="I295" s="30" t="s">
        <v>371</v>
      </c>
      <c r="J295" s="30" t="s">
        <v>363</v>
      </c>
      <c r="K295" s="30">
        <v>0.05</v>
      </c>
      <c r="L295" s="41">
        <v>10</v>
      </c>
    </row>
    <row r="296" spans="1:12" x14ac:dyDescent="0.3">
      <c r="A296"/>
      <c r="B296"/>
      <c r="E296"/>
      <c r="F296"/>
      <c r="H296" s="44" t="s">
        <v>674</v>
      </c>
      <c r="I296" s="30" t="s">
        <v>372</v>
      </c>
      <c r="J296" s="30" t="s">
        <v>364</v>
      </c>
      <c r="K296" s="30">
        <v>0.2</v>
      </c>
      <c r="L296" s="41">
        <v>30</v>
      </c>
    </row>
    <row r="297" spans="1:12" x14ac:dyDescent="0.3">
      <c r="A297"/>
      <c r="B297"/>
      <c r="E297"/>
      <c r="F297"/>
      <c r="H297" s="44" t="s">
        <v>675</v>
      </c>
      <c r="I297" s="30" t="s">
        <v>368</v>
      </c>
      <c r="J297" s="30" t="s">
        <v>365</v>
      </c>
      <c r="K297" s="30">
        <v>0.1</v>
      </c>
      <c r="L297" s="41">
        <v>12</v>
      </c>
    </row>
    <row r="298" spans="1:12" x14ac:dyDescent="0.3">
      <c r="A298"/>
      <c r="B298"/>
      <c r="E298"/>
      <c r="F298"/>
      <c r="H298" s="44" t="s">
        <v>676</v>
      </c>
      <c r="I298" s="30" t="s">
        <v>369</v>
      </c>
      <c r="J298" s="30" t="s">
        <v>366</v>
      </c>
      <c r="K298" s="30">
        <v>0.05</v>
      </c>
      <c r="L298" s="41">
        <v>22</v>
      </c>
    </row>
    <row r="299" spans="1:12" x14ac:dyDescent="0.3">
      <c r="A299"/>
      <c r="B299"/>
      <c r="E299"/>
      <c r="F299"/>
      <c r="H299" s="44" t="s">
        <v>677</v>
      </c>
      <c r="I299" s="30" t="s">
        <v>370</v>
      </c>
      <c r="J299" s="30" t="s">
        <v>385</v>
      </c>
      <c r="K299" s="30">
        <v>0.15</v>
      </c>
      <c r="L299" s="41">
        <v>18</v>
      </c>
    </row>
    <row r="300" spans="1:12" x14ac:dyDescent="0.3">
      <c r="A300"/>
      <c r="B300"/>
      <c r="E300"/>
      <c r="F300"/>
      <c r="H300" s="44" t="s">
        <v>678</v>
      </c>
      <c r="I300" s="30" t="s">
        <v>371</v>
      </c>
      <c r="J300" s="30" t="s">
        <v>387</v>
      </c>
      <c r="K300" s="30">
        <v>0.2</v>
      </c>
      <c r="L300" s="41">
        <v>16</v>
      </c>
    </row>
    <row r="301" spans="1:12" x14ac:dyDescent="0.3">
      <c r="A301"/>
      <c r="B301"/>
      <c r="E301"/>
      <c r="F301"/>
      <c r="H301" s="44" t="s">
        <v>679</v>
      </c>
      <c r="I301" s="30" t="s">
        <v>372</v>
      </c>
      <c r="J301" s="30" t="s">
        <v>389</v>
      </c>
      <c r="K301" s="30">
        <v>0.1</v>
      </c>
      <c r="L301" s="41">
        <v>20</v>
      </c>
    </row>
    <row r="302" spans="1:12" x14ac:dyDescent="0.3">
      <c r="A302"/>
      <c r="B302"/>
      <c r="E302"/>
      <c r="F302"/>
      <c r="H302" s="44" t="s">
        <v>680</v>
      </c>
      <c r="I302" s="30" t="s">
        <v>368</v>
      </c>
      <c r="J302" s="30" t="s">
        <v>360</v>
      </c>
      <c r="K302" s="30">
        <v>0.05</v>
      </c>
      <c r="L302" s="41">
        <v>20</v>
      </c>
    </row>
    <row r="303" spans="1:12" x14ac:dyDescent="0.3">
      <c r="A303"/>
      <c r="B303"/>
      <c r="E303"/>
      <c r="F303"/>
      <c r="H303" s="44" t="s">
        <v>681</v>
      </c>
      <c r="I303" s="30" t="s">
        <v>369</v>
      </c>
      <c r="J303" s="30" t="s">
        <v>361</v>
      </c>
      <c r="K303" s="30">
        <v>0.1</v>
      </c>
      <c r="L303" s="41">
        <v>15</v>
      </c>
    </row>
    <row r="304" spans="1:12" x14ac:dyDescent="0.3">
      <c r="A304"/>
      <c r="B304"/>
      <c r="E304"/>
      <c r="F304"/>
      <c r="H304" s="44" t="s">
        <v>682</v>
      </c>
      <c r="I304" s="30" t="s">
        <v>370</v>
      </c>
      <c r="J304" s="30" t="s">
        <v>362</v>
      </c>
      <c r="K304" s="30">
        <v>0.15</v>
      </c>
      <c r="L304" s="41">
        <v>25</v>
      </c>
    </row>
    <row r="305" spans="1:12" x14ac:dyDescent="0.3">
      <c r="A305"/>
      <c r="B305"/>
      <c r="E305"/>
      <c r="F305"/>
      <c r="H305" s="44" t="s">
        <v>683</v>
      </c>
      <c r="I305" s="30" t="s">
        <v>371</v>
      </c>
      <c r="J305" s="30" t="s">
        <v>363</v>
      </c>
      <c r="K305" s="30">
        <v>0.05</v>
      </c>
      <c r="L305" s="41">
        <v>10</v>
      </c>
    </row>
    <row r="306" spans="1:12" x14ac:dyDescent="0.3">
      <c r="A306"/>
      <c r="B306"/>
      <c r="E306"/>
      <c r="F306"/>
      <c r="H306" s="44" t="s">
        <v>684</v>
      </c>
      <c r="I306" s="30" t="s">
        <v>372</v>
      </c>
      <c r="J306" s="30" t="s">
        <v>364</v>
      </c>
      <c r="K306" s="30">
        <v>0.2</v>
      </c>
      <c r="L306" s="41">
        <v>30</v>
      </c>
    </row>
    <row r="307" spans="1:12" x14ac:dyDescent="0.3">
      <c r="A307"/>
      <c r="B307"/>
      <c r="E307"/>
      <c r="F307"/>
      <c r="H307" s="44" t="s">
        <v>685</v>
      </c>
      <c r="I307" s="30" t="s">
        <v>368</v>
      </c>
      <c r="J307" s="30" t="s">
        <v>365</v>
      </c>
      <c r="K307" s="30">
        <v>0.1</v>
      </c>
      <c r="L307" s="41">
        <v>12</v>
      </c>
    </row>
    <row r="308" spans="1:12" x14ac:dyDescent="0.3">
      <c r="A308"/>
      <c r="B308"/>
      <c r="E308"/>
      <c r="F308"/>
      <c r="H308" s="44" t="s">
        <v>686</v>
      </c>
      <c r="I308" s="30" t="s">
        <v>369</v>
      </c>
      <c r="J308" s="30" t="s">
        <v>366</v>
      </c>
      <c r="K308" s="30">
        <v>0.05</v>
      </c>
      <c r="L308" s="41">
        <v>22</v>
      </c>
    </row>
    <row r="309" spans="1:12" x14ac:dyDescent="0.3">
      <c r="A309"/>
      <c r="B309"/>
      <c r="E309"/>
      <c r="F309"/>
      <c r="H309" s="44" t="s">
        <v>687</v>
      </c>
      <c r="I309" s="30" t="s">
        <v>370</v>
      </c>
      <c r="J309" s="30" t="s">
        <v>385</v>
      </c>
      <c r="K309" s="30">
        <v>0.15</v>
      </c>
      <c r="L309" s="41">
        <v>18</v>
      </c>
    </row>
    <row r="310" spans="1:12" x14ac:dyDescent="0.3">
      <c r="A310"/>
      <c r="B310"/>
      <c r="E310"/>
      <c r="F310"/>
      <c r="H310" s="44" t="s">
        <v>688</v>
      </c>
      <c r="I310" s="30" t="s">
        <v>371</v>
      </c>
      <c r="J310" s="30" t="s">
        <v>387</v>
      </c>
      <c r="K310" s="30">
        <v>0.2</v>
      </c>
      <c r="L310" s="41">
        <v>16</v>
      </c>
    </row>
    <row r="311" spans="1:12" x14ac:dyDescent="0.3">
      <c r="A311"/>
      <c r="B311"/>
      <c r="E311"/>
      <c r="F311"/>
      <c r="H311" s="44" t="s">
        <v>689</v>
      </c>
      <c r="I311" s="30" t="s">
        <v>372</v>
      </c>
      <c r="J311" s="30" t="s">
        <v>389</v>
      </c>
      <c r="K311" s="30">
        <v>0.1</v>
      </c>
      <c r="L311" s="41">
        <v>20</v>
      </c>
    </row>
    <row r="312" spans="1:12" x14ac:dyDescent="0.3">
      <c r="A312"/>
      <c r="B312"/>
      <c r="E312"/>
      <c r="F312"/>
      <c r="H312" s="44" t="s">
        <v>690</v>
      </c>
      <c r="I312" s="30" t="s">
        <v>368</v>
      </c>
      <c r="J312" s="30" t="s">
        <v>360</v>
      </c>
      <c r="K312" s="30">
        <v>0.05</v>
      </c>
      <c r="L312" s="41">
        <v>20</v>
      </c>
    </row>
    <row r="313" spans="1:12" x14ac:dyDescent="0.3">
      <c r="A313"/>
      <c r="B313"/>
      <c r="E313"/>
      <c r="F313"/>
      <c r="H313" s="44" t="s">
        <v>691</v>
      </c>
      <c r="I313" s="30" t="s">
        <v>369</v>
      </c>
      <c r="J313" s="30" t="s">
        <v>361</v>
      </c>
      <c r="K313" s="30">
        <v>0.1</v>
      </c>
      <c r="L313" s="41">
        <v>15</v>
      </c>
    </row>
    <row r="314" spans="1:12" x14ac:dyDescent="0.3">
      <c r="A314"/>
      <c r="B314"/>
      <c r="E314"/>
      <c r="F314"/>
      <c r="H314" s="44" t="s">
        <v>692</v>
      </c>
      <c r="I314" s="30" t="s">
        <v>370</v>
      </c>
      <c r="J314" s="30" t="s">
        <v>362</v>
      </c>
      <c r="K314" s="30">
        <v>0.15</v>
      </c>
      <c r="L314" s="41">
        <v>25</v>
      </c>
    </row>
    <row r="315" spans="1:12" x14ac:dyDescent="0.3">
      <c r="A315"/>
      <c r="B315"/>
      <c r="E315"/>
      <c r="F315"/>
      <c r="H315" s="44" t="s">
        <v>693</v>
      </c>
      <c r="I315" s="30" t="s">
        <v>371</v>
      </c>
      <c r="J315" s="30" t="s">
        <v>363</v>
      </c>
      <c r="K315" s="30">
        <v>0.05</v>
      </c>
      <c r="L315" s="41">
        <v>10</v>
      </c>
    </row>
    <row r="316" spans="1:12" x14ac:dyDescent="0.3">
      <c r="A316"/>
      <c r="B316"/>
      <c r="E316"/>
      <c r="F316"/>
      <c r="H316" s="44" t="s">
        <v>694</v>
      </c>
      <c r="I316" s="30" t="s">
        <v>372</v>
      </c>
      <c r="J316" s="30" t="s">
        <v>364</v>
      </c>
      <c r="K316" s="30">
        <v>0.2</v>
      </c>
      <c r="L316" s="41">
        <v>30</v>
      </c>
    </row>
    <row r="317" spans="1:12" x14ac:dyDescent="0.3">
      <c r="A317"/>
      <c r="B317"/>
      <c r="E317"/>
      <c r="F317"/>
      <c r="H317" s="44" t="s">
        <v>695</v>
      </c>
      <c r="I317" s="30" t="s">
        <v>368</v>
      </c>
      <c r="J317" s="30" t="s">
        <v>365</v>
      </c>
      <c r="K317" s="30">
        <v>0.1</v>
      </c>
      <c r="L317" s="41">
        <v>12</v>
      </c>
    </row>
    <row r="318" spans="1:12" x14ac:dyDescent="0.3">
      <c r="A318"/>
      <c r="B318"/>
      <c r="E318"/>
      <c r="F318"/>
      <c r="H318" s="44" t="s">
        <v>696</v>
      </c>
      <c r="I318" s="30" t="s">
        <v>369</v>
      </c>
      <c r="J318" s="30" t="s">
        <v>366</v>
      </c>
      <c r="K318" s="30">
        <v>0.05</v>
      </c>
      <c r="L318" s="41">
        <v>22</v>
      </c>
    </row>
    <row r="319" spans="1:12" x14ac:dyDescent="0.3">
      <c r="A319"/>
      <c r="B319"/>
      <c r="E319"/>
      <c r="F319"/>
      <c r="H319" s="44" t="s">
        <v>697</v>
      </c>
      <c r="I319" s="30" t="s">
        <v>370</v>
      </c>
      <c r="J319" s="30" t="s">
        <v>385</v>
      </c>
      <c r="K319" s="30">
        <v>0.15</v>
      </c>
      <c r="L319" s="41">
        <v>18</v>
      </c>
    </row>
    <row r="320" spans="1:12" x14ac:dyDescent="0.3">
      <c r="A320"/>
      <c r="B320"/>
      <c r="E320"/>
      <c r="F320"/>
      <c r="H320" s="44" t="s">
        <v>698</v>
      </c>
      <c r="I320" s="30" t="s">
        <v>371</v>
      </c>
      <c r="J320" s="30" t="s">
        <v>387</v>
      </c>
      <c r="K320" s="30">
        <v>0.2</v>
      </c>
      <c r="L320" s="41">
        <v>16</v>
      </c>
    </row>
    <row r="321" spans="1:12" x14ac:dyDescent="0.3">
      <c r="A321"/>
      <c r="B321"/>
      <c r="E321"/>
      <c r="F321"/>
      <c r="H321" s="44" t="s">
        <v>699</v>
      </c>
      <c r="I321" s="30" t="s">
        <v>372</v>
      </c>
      <c r="J321" s="30" t="s">
        <v>389</v>
      </c>
      <c r="K321" s="30">
        <v>0.1</v>
      </c>
      <c r="L321" s="41">
        <v>20</v>
      </c>
    </row>
    <row r="322" spans="1:12" x14ac:dyDescent="0.3">
      <c r="A322"/>
      <c r="B322"/>
      <c r="E322"/>
      <c r="F322"/>
      <c r="H322" s="44" t="s">
        <v>700</v>
      </c>
      <c r="I322" s="30" t="s">
        <v>368</v>
      </c>
      <c r="J322" s="30" t="s">
        <v>360</v>
      </c>
      <c r="K322" s="30">
        <v>0.05</v>
      </c>
      <c r="L322" s="41">
        <v>20</v>
      </c>
    </row>
    <row r="323" spans="1:12" x14ac:dyDescent="0.3">
      <c r="A323"/>
      <c r="B323"/>
      <c r="E323"/>
      <c r="F323"/>
      <c r="H323" s="44" t="s">
        <v>701</v>
      </c>
      <c r="I323" s="30" t="s">
        <v>369</v>
      </c>
      <c r="J323" s="30" t="s">
        <v>361</v>
      </c>
      <c r="K323" s="30">
        <v>0.1</v>
      </c>
      <c r="L323" s="41">
        <v>15</v>
      </c>
    </row>
    <row r="324" spans="1:12" x14ac:dyDescent="0.3">
      <c r="A324"/>
      <c r="B324"/>
      <c r="E324"/>
      <c r="F324"/>
      <c r="H324" s="44" t="s">
        <v>702</v>
      </c>
      <c r="I324" s="30" t="s">
        <v>370</v>
      </c>
      <c r="J324" s="30" t="s">
        <v>362</v>
      </c>
      <c r="K324" s="30">
        <v>0.15</v>
      </c>
      <c r="L324" s="41">
        <v>25</v>
      </c>
    </row>
    <row r="325" spans="1:12" x14ac:dyDescent="0.3">
      <c r="A325"/>
      <c r="B325"/>
      <c r="E325"/>
      <c r="F325"/>
      <c r="H325" s="44" t="s">
        <v>703</v>
      </c>
      <c r="I325" s="30" t="s">
        <v>371</v>
      </c>
      <c r="J325" s="30" t="s">
        <v>363</v>
      </c>
      <c r="K325" s="30">
        <v>0.05</v>
      </c>
      <c r="L325" s="41">
        <v>10</v>
      </c>
    </row>
    <row r="326" spans="1:12" x14ac:dyDescent="0.3">
      <c r="A326"/>
      <c r="B326"/>
      <c r="E326"/>
      <c r="F326"/>
      <c r="H326" s="44" t="s">
        <v>704</v>
      </c>
      <c r="I326" s="30" t="s">
        <v>372</v>
      </c>
      <c r="J326" s="30" t="s">
        <v>364</v>
      </c>
      <c r="K326" s="30">
        <v>0.2</v>
      </c>
      <c r="L326" s="41">
        <v>30</v>
      </c>
    </row>
    <row r="327" spans="1:12" x14ac:dyDescent="0.3">
      <c r="A327"/>
      <c r="B327"/>
      <c r="E327"/>
      <c r="F327"/>
      <c r="H327" s="44" t="s">
        <v>705</v>
      </c>
      <c r="I327" s="30" t="s">
        <v>368</v>
      </c>
      <c r="J327" s="30" t="s">
        <v>365</v>
      </c>
      <c r="K327" s="30">
        <v>0.1</v>
      </c>
      <c r="L327" s="41">
        <v>12</v>
      </c>
    </row>
    <row r="328" spans="1:12" x14ac:dyDescent="0.3">
      <c r="A328"/>
      <c r="B328"/>
      <c r="E328"/>
      <c r="F328"/>
      <c r="H328" s="44" t="s">
        <v>706</v>
      </c>
      <c r="I328" s="30" t="s">
        <v>369</v>
      </c>
      <c r="J328" s="30" t="s">
        <v>366</v>
      </c>
      <c r="K328" s="30">
        <v>0.05</v>
      </c>
      <c r="L328" s="41">
        <v>22</v>
      </c>
    </row>
    <row r="329" spans="1:12" x14ac:dyDescent="0.3">
      <c r="A329"/>
      <c r="B329"/>
      <c r="E329"/>
      <c r="F329"/>
      <c r="H329" s="44" t="s">
        <v>707</v>
      </c>
      <c r="I329" s="30" t="s">
        <v>370</v>
      </c>
      <c r="J329" s="30" t="s">
        <v>385</v>
      </c>
      <c r="K329" s="30">
        <v>0.15</v>
      </c>
      <c r="L329" s="41">
        <v>18</v>
      </c>
    </row>
    <row r="330" spans="1:12" x14ac:dyDescent="0.3">
      <c r="A330"/>
      <c r="B330"/>
      <c r="E330"/>
      <c r="F330"/>
      <c r="H330" s="44" t="s">
        <v>708</v>
      </c>
      <c r="I330" s="30" t="s">
        <v>371</v>
      </c>
      <c r="J330" s="30" t="s">
        <v>387</v>
      </c>
      <c r="K330" s="30">
        <v>0.2</v>
      </c>
      <c r="L330" s="41">
        <v>16</v>
      </c>
    </row>
    <row r="331" spans="1:12" x14ac:dyDescent="0.3">
      <c r="A331"/>
      <c r="B331"/>
      <c r="E331"/>
      <c r="F331"/>
      <c r="H331" s="44" t="s">
        <v>709</v>
      </c>
      <c r="I331" s="30" t="s">
        <v>372</v>
      </c>
      <c r="J331" s="30" t="s">
        <v>389</v>
      </c>
      <c r="K331" s="30">
        <v>0.1</v>
      </c>
      <c r="L331" s="41">
        <v>20</v>
      </c>
    </row>
    <row r="332" spans="1:12" x14ac:dyDescent="0.3">
      <c r="A332"/>
      <c r="B332"/>
      <c r="E332"/>
      <c r="F332"/>
      <c r="H332" s="44" t="s">
        <v>710</v>
      </c>
      <c r="I332" s="30" t="s">
        <v>368</v>
      </c>
      <c r="J332" s="30" t="s">
        <v>360</v>
      </c>
      <c r="K332" s="30">
        <v>0.05</v>
      </c>
      <c r="L332" s="41">
        <v>20</v>
      </c>
    </row>
    <row r="333" spans="1:12" x14ac:dyDescent="0.3">
      <c r="A333"/>
      <c r="B333"/>
      <c r="E333"/>
      <c r="F333"/>
      <c r="H333" s="44" t="s">
        <v>711</v>
      </c>
      <c r="I333" s="30" t="s">
        <v>369</v>
      </c>
      <c r="J333" s="30" t="s">
        <v>361</v>
      </c>
      <c r="K333" s="30">
        <v>0.1</v>
      </c>
      <c r="L333" s="41">
        <v>15</v>
      </c>
    </row>
    <row r="334" spans="1:12" x14ac:dyDescent="0.3">
      <c r="A334"/>
      <c r="B334"/>
      <c r="E334"/>
      <c r="F334"/>
      <c r="H334" s="44" t="s">
        <v>712</v>
      </c>
      <c r="I334" s="30" t="s">
        <v>370</v>
      </c>
      <c r="J334" s="30" t="s">
        <v>362</v>
      </c>
      <c r="K334" s="30">
        <v>0.15</v>
      </c>
      <c r="L334" s="41">
        <v>25</v>
      </c>
    </row>
    <row r="335" spans="1:12" x14ac:dyDescent="0.3">
      <c r="A335"/>
      <c r="B335"/>
      <c r="E335"/>
      <c r="F335"/>
      <c r="H335" s="44" t="s">
        <v>713</v>
      </c>
      <c r="I335" s="30" t="s">
        <v>371</v>
      </c>
      <c r="J335" s="30" t="s">
        <v>363</v>
      </c>
      <c r="K335" s="30">
        <v>0.05</v>
      </c>
      <c r="L335" s="41">
        <v>10</v>
      </c>
    </row>
    <row r="336" spans="1:12" x14ac:dyDescent="0.3">
      <c r="A336"/>
      <c r="B336"/>
      <c r="E336"/>
      <c r="F336"/>
      <c r="H336" s="44" t="s">
        <v>714</v>
      </c>
      <c r="I336" s="30" t="s">
        <v>372</v>
      </c>
      <c r="J336" s="30" t="s">
        <v>364</v>
      </c>
      <c r="K336" s="30">
        <v>0.2</v>
      </c>
      <c r="L336" s="41">
        <v>30</v>
      </c>
    </row>
    <row r="337" spans="1:12" x14ac:dyDescent="0.3">
      <c r="A337"/>
      <c r="B337"/>
      <c r="E337"/>
      <c r="F337"/>
      <c r="H337" s="44" t="s">
        <v>715</v>
      </c>
      <c r="I337" s="30" t="s">
        <v>368</v>
      </c>
      <c r="J337" s="30" t="s">
        <v>365</v>
      </c>
      <c r="K337" s="30">
        <v>0.1</v>
      </c>
      <c r="L337" s="41">
        <v>12</v>
      </c>
    </row>
    <row r="338" spans="1:12" x14ac:dyDescent="0.3">
      <c r="A338"/>
      <c r="B338"/>
      <c r="E338"/>
      <c r="F338"/>
      <c r="H338" s="44" t="s">
        <v>716</v>
      </c>
      <c r="I338" s="30" t="s">
        <v>369</v>
      </c>
      <c r="J338" s="30" t="s">
        <v>366</v>
      </c>
      <c r="K338" s="30">
        <v>0.05</v>
      </c>
      <c r="L338" s="41">
        <v>22</v>
      </c>
    </row>
    <row r="339" spans="1:12" x14ac:dyDescent="0.3">
      <c r="A339"/>
      <c r="B339"/>
      <c r="E339"/>
      <c r="F339"/>
      <c r="H339" s="44" t="s">
        <v>717</v>
      </c>
      <c r="I339" s="30" t="s">
        <v>370</v>
      </c>
      <c r="J339" s="30" t="s">
        <v>385</v>
      </c>
      <c r="K339" s="30">
        <v>0.15</v>
      </c>
      <c r="L339" s="41">
        <v>18</v>
      </c>
    </row>
    <row r="340" spans="1:12" x14ac:dyDescent="0.3">
      <c r="A340"/>
      <c r="B340"/>
      <c r="E340"/>
      <c r="F340"/>
      <c r="H340" s="44" t="s">
        <v>718</v>
      </c>
      <c r="I340" s="30" t="s">
        <v>371</v>
      </c>
      <c r="J340" s="30" t="s">
        <v>387</v>
      </c>
      <c r="K340" s="30">
        <v>0.2</v>
      </c>
      <c r="L340" s="41">
        <v>16</v>
      </c>
    </row>
    <row r="341" spans="1:12" x14ac:dyDescent="0.3">
      <c r="A341"/>
      <c r="B341"/>
      <c r="E341"/>
      <c r="F341"/>
      <c r="H341" s="44" t="s">
        <v>719</v>
      </c>
      <c r="I341" s="30" t="s">
        <v>372</v>
      </c>
      <c r="J341" s="30" t="s">
        <v>389</v>
      </c>
      <c r="K341" s="30">
        <v>0.1</v>
      </c>
      <c r="L341" s="41">
        <v>20</v>
      </c>
    </row>
    <row r="342" spans="1:12" x14ac:dyDescent="0.3">
      <c r="A342"/>
      <c r="B342"/>
      <c r="E342"/>
      <c r="F342"/>
      <c r="H342" s="44" t="s">
        <v>720</v>
      </c>
      <c r="I342" s="30" t="s">
        <v>368</v>
      </c>
      <c r="J342" s="30" t="s">
        <v>360</v>
      </c>
      <c r="K342" s="30">
        <v>0.05</v>
      </c>
      <c r="L342" s="41">
        <v>20</v>
      </c>
    </row>
    <row r="343" spans="1:12" x14ac:dyDescent="0.3">
      <c r="A343"/>
      <c r="B343"/>
      <c r="E343"/>
      <c r="F343"/>
      <c r="H343" s="44" t="s">
        <v>721</v>
      </c>
      <c r="I343" s="30" t="s">
        <v>369</v>
      </c>
      <c r="J343" s="30" t="s">
        <v>361</v>
      </c>
      <c r="K343" s="30">
        <v>0.1</v>
      </c>
      <c r="L343" s="41">
        <v>15</v>
      </c>
    </row>
    <row r="344" spans="1:12" x14ac:dyDescent="0.3">
      <c r="A344"/>
      <c r="B344"/>
      <c r="E344"/>
      <c r="F344"/>
      <c r="H344" s="44" t="s">
        <v>722</v>
      </c>
      <c r="I344" s="30" t="s">
        <v>370</v>
      </c>
      <c r="J344" s="30" t="s">
        <v>362</v>
      </c>
      <c r="K344" s="30">
        <v>0.15</v>
      </c>
      <c r="L344" s="41">
        <v>25</v>
      </c>
    </row>
    <row r="345" spans="1:12" x14ac:dyDescent="0.3">
      <c r="A345"/>
      <c r="B345"/>
      <c r="E345"/>
      <c r="F345"/>
      <c r="H345" s="44" t="s">
        <v>723</v>
      </c>
      <c r="I345" s="30" t="s">
        <v>371</v>
      </c>
      <c r="J345" s="30" t="s">
        <v>363</v>
      </c>
      <c r="K345" s="30">
        <v>0.05</v>
      </c>
      <c r="L345" s="41">
        <v>10</v>
      </c>
    </row>
    <row r="346" spans="1:12" x14ac:dyDescent="0.3">
      <c r="A346"/>
      <c r="B346"/>
      <c r="E346"/>
      <c r="F346"/>
      <c r="H346" s="44" t="s">
        <v>724</v>
      </c>
      <c r="I346" s="30" t="s">
        <v>372</v>
      </c>
      <c r="J346" s="30" t="s">
        <v>364</v>
      </c>
      <c r="K346" s="30">
        <v>0.2</v>
      </c>
      <c r="L346" s="41">
        <v>30</v>
      </c>
    </row>
    <row r="347" spans="1:12" x14ac:dyDescent="0.3">
      <c r="A347"/>
      <c r="B347"/>
      <c r="E347"/>
      <c r="F347"/>
      <c r="H347" s="44" t="s">
        <v>725</v>
      </c>
      <c r="I347" s="30" t="s">
        <v>368</v>
      </c>
      <c r="J347" s="30" t="s">
        <v>365</v>
      </c>
      <c r="K347" s="30">
        <v>0.1</v>
      </c>
      <c r="L347" s="41">
        <v>12</v>
      </c>
    </row>
    <row r="348" spans="1:12" x14ac:dyDescent="0.3">
      <c r="A348"/>
      <c r="B348"/>
      <c r="E348"/>
      <c r="F348"/>
      <c r="H348" s="44" t="s">
        <v>726</v>
      </c>
      <c r="I348" s="30" t="s">
        <v>369</v>
      </c>
      <c r="J348" s="30" t="s">
        <v>366</v>
      </c>
      <c r="K348" s="30">
        <v>0.05</v>
      </c>
      <c r="L348" s="41">
        <v>22</v>
      </c>
    </row>
    <row r="349" spans="1:12" x14ac:dyDescent="0.3">
      <c r="A349"/>
      <c r="B349"/>
      <c r="E349"/>
      <c r="F349"/>
      <c r="H349" s="44" t="s">
        <v>727</v>
      </c>
      <c r="I349" s="30" t="s">
        <v>370</v>
      </c>
      <c r="J349" s="30" t="s">
        <v>385</v>
      </c>
      <c r="K349" s="30">
        <v>0.15</v>
      </c>
      <c r="L349" s="41">
        <v>18</v>
      </c>
    </row>
    <row r="350" spans="1:12" x14ac:dyDescent="0.3">
      <c r="A350"/>
      <c r="B350"/>
      <c r="E350"/>
      <c r="F350"/>
      <c r="H350" s="44" t="s">
        <v>728</v>
      </c>
      <c r="I350" s="30" t="s">
        <v>371</v>
      </c>
      <c r="J350" s="30" t="s">
        <v>387</v>
      </c>
      <c r="K350" s="30">
        <v>0.2</v>
      </c>
      <c r="L350" s="41">
        <v>16</v>
      </c>
    </row>
    <row r="351" spans="1:12" x14ac:dyDescent="0.3">
      <c r="A351"/>
      <c r="B351"/>
      <c r="E351"/>
      <c r="F351"/>
      <c r="H351" s="44" t="s">
        <v>729</v>
      </c>
      <c r="I351" s="30" t="s">
        <v>372</v>
      </c>
      <c r="J351" s="30" t="s">
        <v>389</v>
      </c>
      <c r="K351" s="30">
        <v>0.1</v>
      </c>
      <c r="L351" s="41">
        <v>20</v>
      </c>
    </row>
    <row r="352" spans="1:12" x14ac:dyDescent="0.3">
      <c r="A352"/>
      <c r="B352"/>
      <c r="E352"/>
      <c r="F352"/>
      <c r="H352" s="44" t="s">
        <v>730</v>
      </c>
      <c r="I352" s="30" t="s">
        <v>368</v>
      </c>
      <c r="J352" s="30" t="s">
        <v>360</v>
      </c>
      <c r="K352" s="30">
        <v>0.05</v>
      </c>
      <c r="L352" s="41">
        <v>20</v>
      </c>
    </row>
    <row r="353" spans="1:12" x14ac:dyDescent="0.3">
      <c r="A353"/>
      <c r="B353"/>
      <c r="E353"/>
      <c r="F353"/>
      <c r="H353" s="44" t="s">
        <v>731</v>
      </c>
      <c r="I353" s="30" t="s">
        <v>369</v>
      </c>
      <c r="J353" s="30" t="s">
        <v>361</v>
      </c>
      <c r="K353" s="30">
        <v>0.1</v>
      </c>
      <c r="L353" s="41">
        <v>15</v>
      </c>
    </row>
    <row r="354" spans="1:12" x14ac:dyDescent="0.3">
      <c r="A354"/>
      <c r="B354"/>
      <c r="E354"/>
      <c r="F354"/>
      <c r="H354" s="44" t="s">
        <v>732</v>
      </c>
      <c r="I354" s="30" t="s">
        <v>370</v>
      </c>
      <c r="J354" s="30" t="s">
        <v>362</v>
      </c>
      <c r="K354" s="30">
        <v>0.15</v>
      </c>
      <c r="L354" s="41">
        <v>25</v>
      </c>
    </row>
    <row r="355" spans="1:12" x14ac:dyDescent="0.3">
      <c r="A355"/>
      <c r="B355"/>
      <c r="E355"/>
      <c r="F355"/>
      <c r="H355" s="44" t="s">
        <v>733</v>
      </c>
      <c r="I355" s="30" t="s">
        <v>371</v>
      </c>
      <c r="J355" s="30" t="s">
        <v>363</v>
      </c>
      <c r="K355" s="30">
        <v>0.05</v>
      </c>
      <c r="L355" s="41">
        <v>10</v>
      </c>
    </row>
    <row r="356" spans="1:12" x14ac:dyDescent="0.3">
      <c r="A356"/>
      <c r="B356"/>
      <c r="E356"/>
      <c r="F356"/>
      <c r="H356" s="44" t="s">
        <v>734</v>
      </c>
      <c r="I356" s="30" t="s">
        <v>372</v>
      </c>
      <c r="J356" s="30" t="s">
        <v>364</v>
      </c>
      <c r="K356" s="30">
        <v>0.2</v>
      </c>
      <c r="L356" s="41">
        <v>30</v>
      </c>
    </row>
    <row r="357" spans="1:12" x14ac:dyDescent="0.3">
      <c r="A357"/>
      <c r="B357"/>
      <c r="E357"/>
      <c r="F357"/>
      <c r="H357" s="44" t="s">
        <v>735</v>
      </c>
      <c r="I357" s="30" t="s">
        <v>368</v>
      </c>
      <c r="J357" s="30" t="s">
        <v>365</v>
      </c>
      <c r="K357" s="30">
        <v>0.1</v>
      </c>
      <c r="L357" s="41">
        <v>12</v>
      </c>
    </row>
    <row r="358" spans="1:12" x14ac:dyDescent="0.3">
      <c r="A358"/>
      <c r="B358"/>
      <c r="E358"/>
      <c r="F358"/>
      <c r="H358" s="44" t="s">
        <v>736</v>
      </c>
      <c r="I358" s="30" t="s">
        <v>369</v>
      </c>
      <c r="J358" s="30" t="s">
        <v>366</v>
      </c>
      <c r="K358" s="30">
        <v>0.05</v>
      </c>
      <c r="L358" s="41">
        <v>22</v>
      </c>
    </row>
    <row r="359" spans="1:12" x14ac:dyDescent="0.3">
      <c r="A359"/>
      <c r="B359"/>
      <c r="E359"/>
      <c r="F359"/>
      <c r="H359" s="44" t="s">
        <v>737</v>
      </c>
      <c r="I359" s="30" t="s">
        <v>370</v>
      </c>
      <c r="J359" s="30" t="s">
        <v>385</v>
      </c>
      <c r="K359" s="30">
        <v>0.15</v>
      </c>
      <c r="L359" s="41">
        <v>18</v>
      </c>
    </row>
    <row r="360" spans="1:12" x14ac:dyDescent="0.3">
      <c r="A360"/>
      <c r="B360"/>
      <c r="E360"/>
      <c r="F360"/>
      <c r="H360" s="44" t="s">
        <v>738</v>
      </c>
      <c r="I360" s="30" t="s">
        <v>371</v>
      </c>
      <c r="J360" s="30" t="s">
        <v>387</v>
      </c>
      <c r="K360" s="30">
        <v>0.2</v>
      </c>
      <c r="L360" s="41">
        <v>16</v>
      </c>
    </row>
    <row r="361" spans="1:12" x14ac:dyDescent="0.3">
      <c r="A361"/>
      <c r="B361"/>
      <c r="E361"/>
      <c r="F361"/>
      <c r="H361" s="44" t="s">
        <v>739</v>
      </c>
      <c r="I361" s="30" t="s">
        <v>372</v>
      </c>
      <c r="J361" s="30" t="s">
        <v>389</v>
      </c>
      <c r="K361" s="30">
        <v>0.1</v>
      </c>
      <c r="L361" s="41">
        <v>20</v>
      </c>
    </row>
    <row r="362" spans="1:12" x14ac:dyDescent="0.3">
      <c r="A362"/>
      <c r="B362"/>
      <c r="E362"/>
      <c r="F362"/>
      <c r="H362" s="44" t="s">
        <v>740</v>
      </c>
      <c r="I362" s="30" t="s">
        <v>368</v>
      </c>
      <c r="J362" s="30" t="s">
        <v>360</v>
      </c>
      <c r="K362" s="30">
        <v>0.05</v>
      </c>
      <c r="L362" s="41">
        <v>20</v>
      </c>
    </row>
    <row r="363" spans="1:12" x14ac:dyDescent="0.3">
      <c r="A363"/>
      <c r="B363"/>
      <c r="E363"/>
      <c r="F363"/>
      <c r="H363" s="44" t="s">
        <v>741</v>
      </c>
      <c r="I363" s="30" t="s">
        <v>369</v>
      </c>
      <c r="J363" s="30" t="s">
        <v>361</v>
      </c>
      <c r="K363" s="30">
        <v>0.1</v>
      </c>
      <c r="L363" s="41">
        <v>15</v>
      </c>
    </row>
    <row r="364" spans="1:12" x14ac:dyDescent="0.3">
      <c r="A364"/>
      <c r="B364"/>
      <c r="E364"/>
      <c r="F364"/>
      <c r="H364" s="44" t="s">
        <v>742</v>
      </c>
      <c r="I364" s="30" t="s">
        <v>370</v>
      </c>
      <c r="J364" s="30" t="s">
        <v>362</v>
      </c>
      <c r="K364" s="30">
        <v>0.15</v>
      </c>
      <c r="L364" s="41">
        <v>25</v>
      </c>
    </row>
    <row r="365" spans="1:12" x14ac:dyDescent="0.3">
      <c r="A365"/>
      <c r="B365"/>
      <c r="E365"/>
      <c r="F365"/>
      <c r="H365" s="44" t="s">
        <v>743</v>
      </c>
      <c r="I365" s="30" t="s">
        <v>371</v>
      </c>
      <c r="J365" s="30" t="s">
        <v>363</v>
      </c>
      <c r="K365" s="30">
        <v>0.05</v>
      </c>
      <c r="L365" s="41">
        <v>10</v>
      </c>
    </row>
    <row r="366" spans="1:12" x14ac:dyDescent="0.3">
      <c r="A366"/>
      <c r="B366"/>
      <c r="E366"/>
      <c r="F366"/>
      <c r="H366" s="44" t="s">
        <v>744</v>
      </c>
      <c r="I366" s="30" t="s">
        <v>372</v>
      </c>
      <c r="J366" s="30" t="s">
        <v>364</v>
      </c>
      <c r="K366" s="30">
        <v>0.2</v>
      </c>
      <c r="L366" s="41">
        <v>30</v>
      </c>
    </row>
    <row r="367" spans="1:12" x14ac:dyDescent="0.3">
      <c r="A367"/>
      <c r="B367"/>
      <c r="E367"/>
      <c r="F367"/>
      <c r="H367" s="44" t="s">
        <v>745</v>
      </c>
      <c r="I367" s="30" t="s">
        <v>368</v>
      </c>
      <c r="J367" s="30" t="s">
        <v>365</v>
      </c>
      <c r="K367" s="30">
        <v>0.1</v>
      </c>
      <c r="L367" s="41">
        <v>12</v>
      </c>
    </row>
    <row r="368" spans="1:12" x14ac:dyDescent="0.3">
      <c r="A368"/>
      <c r="B368"/>
      <c r="E368"/>
      <c r="F368"/>
      <c r="H368" s="44" t="s">
        <v>746</v>
      </c>
      <c r="I368" s="30" t="s">
        <v>369</v>
      </c>
      <c r="J368" s="30" t="s">
        <v>366</v>
      </c>
      <c r="K368" s="30">
        <v>0.05</v>
      </c>
      <c r="L368" s="41">
        <v>22</v>
      </c>
    </row>
    <row r="369" spans="1:12" x14ac:dyDescent="0.3">
      <c r="A369"/>
      <c r="B369"/>
      <c r="E369"/>
      <c r="F369"/>
      <c r="H369" s="44" t="s">
        <v>747</v>
      </c>
      <c r="I369" s="30" t="s">
        <v>370</v>
      </c>
      <c r="J369" s="30" t="s">
        <v>385</v>
      </c>
      <c r="K369" s="30">
        <v>0.15</v>
      </c>
      <c r="L369" s="41">
        <v>18</v>
      </c>
    </row>
    <row r="370" spans="1:12" x14ac:dyDescent="0.3">
      <c r="A370"/>
      <c r="B370"/>
      <c r="E370"/>
      <c r="F370"/>
      <c r="H370" s="44" t="s">
        <v>748</v>
      </c>
      <c r="I370" s="30" t="s">
        <v>371</v>
      </c>
      <c r="J370" s="30" t="s">
        <v>387</v>
      </c>
      <c r="K370" s="30">
        <v>0.2</v>
      </c>
      <c r="L370" s="41">
        <v>16</v>
      </c>
    </row>
    <row r="371" spans="1:12" x14ac:dyDescent="0.3">
      <c r="A371"/>
      <c r="B371"/>
      <c r="E371"/>
      <c r="F371"/>
      <c r="H371" s="44" t="s">
        <v>749</v>
      </c>
      <c r="I371" s="30" t="s">
        <v>372</v>
      </c>
      <c r="J371" s="30" t="s">
        <v>389</v>
      </c>
      <c r="K371" s="30">
        <v>0.1</v>
      </c>
      <c r="L371" s="41">
        <v>20</v>
      </c>
    </row>
    <row r="372" spans="1:12" x14ac:dyDescent="0.3">
      <c r="A372"/>
      <c r="B372"/>
      <c r="E372"/>
      <c r="F372"/>
      <c r="H372" s="44" t="s">
        <v>750</v>
      </c>
      <c r="I372" s="30" t="s">
        <v>368</v>
      </c>
      <c r="J372" s="30" t="s">
        <v>360</v>
      </c>
      <c r="K372" s="30">
        <v>0.05</v>
      </c>
      <c r="L372" s="41">
        <v>20</v>
      </c>
    </row>
    <row r="373" spans="1:12" x14ac:dyDescent="0.3">
      <c r="A373"/>
      <c r="B373"/>
      <c r="E373"/>
      <c r="F373"/>
      <c r="H373" s="44" t="s">
        <v>751</v>
      </c>
      <c r="I373" s="30" t="s">
        <v>369</v>
      </c>
      <c r="J373" s="30" t="s">
        <v>361</v>
      </c>
      <c r="K373" s="30">
        <v>0.1</v>
      </c>
      <c r="L373" s="41">
        <v>15</v>
      </c>
    </row>
    <row r="374" spans="1:12" x14ac:dyDescent="0.3">
      <c r="A374"/>
      <c r="B374"/>
      <c r="E374"/>
      <c r="F374"/>
      <c r="H374" s="44" t="s">
        <v>752</v>
      </c>
      <c r="I374" s="30" t="s">
        <v>370</v>
      </c>
      <c r="J374" s="30" t="s">
        <v>362</v>
      </c>
      <c r="K374" s="30">
        <v>0.15</v>
      </c>
      <c r="L374" s="41">
        <v>25</v>
      </c>
    </row>
    <row r="375" spans="1:12" x14ac:dyDescent="0.3">
      <c r="A375"/>
      <c r="B375"/>
      <c r="E375"/>
      <c r="F375"/>
      <c r="H375" s="44" t="s">
        <v>753</v>
      </c>
      <c r="I375" s="30" t="s">
        <v>371</v>
      </c>
      <c r="J375" s="30" t="s">
        <v>363</v>
      </c>
      <c r="K375" s="30">
        <v>0.05</v>
      </c>
      <c r="L375" s="41">
        <v>10</v>
      </c>
    </row>
    <row r="376" spans="1:12" x14ac:dyDescent="0.3">
      <c r="A376"/>
      <c r="B376"/>
      <c r="E376"/>
      <c r="F376"/>
      <c r="H376" s="44" t="s">
        <v>754</v>
      </c>
      <c r="I376" s="30" t="s">
        <v>372</v>
      </c>
      <c r="J376" s="30" t="s">
        <v>364</v>
      </c>
      <c r="K376" s="30">
        <v>0.2</v>
      </c>
      <c r="L376" s="41">
        <v>30</v>
      </c>
    </row>
    <row r="377" spans="1:12" x14ac:dyDescent="0.3">
      <c r="A377"/>
      <c r="B377"/>
      <c r="E377"/>
      <c r="F377"/>
      <c r="H377" s="44" t="s">
        <v>755</v>
      </c>
      <c r="I377" s="30" t="s">
        <v>368</v>
      </c>
      <c r="J377" s="30" t="s">
        <v>365</v>
      </c>
      <c r="K377" s="30">
        <v>0.1</v>
      </c>
      <c r="L377" s="41">
        <v>12</v>
      </c>
    </row>
    <row r="378" spans="1:12" x14ac:dyDescent="0.3">
      <c r="A378"/>
      <c r="B378"/>
      <c r="E378"/>
      <c r="F378"/>
      <c r="H378" s="44" t="s">
        <v>756</v>
      </c>
      <c r="I378" s="30" t="s">
        <v>369</v>
      </c>
      <c r="J378" s="30" t="s">
        <v>366</v>
      </c>
      <c r="K378" s="30">
        <v>0.05</v>
      </c>
      <c r="L378" s="41">
        <v>22</v>
      </c>
    </row>
    <row r="379" spans="1:12" x14ac:dyDescent="0.3">
      <c r="A379"/>
      <c r="B379"/>
      <c r="E379"/>
      <c r="F379"/>
      <c r="H379" s="44" t="s">
        <v>757</v>
      </c>
      <c r="I379" s="30" t="s">
        <v>370</v>
      </c>
      <c r="J379" s="30" t="s">
        <v>385</v>
      </c>
      <c r="K379" s="30">
        <v>0.15</v>
      </c>
      <c r="L379" s="41">
        <v>18</v>
      </c>
    </row>
    <row r="380" spans="1:12" x14ac:dyDescent="0.3">
      <c r="A380"/>
      <c r="B380"/>
      <c r="E380"/>
      <c r="F380"/>
      <c r="H380" s="44" t="s">
        <v>758</v>
      </c>
      <c r="I380" s="30" t="s">
        <v>371</v>
      </c>
      <c r="J380" s="30" t="s">
        <v>387</v>
      </c>
      <c r="K380" s="30">
        <v>0.2</v>
      </c>
      <c r="L380" s="41">
        <v>16</v>
      </c>
    </row>
    <row r="381" spans="1:12" x14ac:dyDescent="0.3">
      <c r="A381"/>
      <c r="B381"/>
      <c r="E381"/>
      <c r="F381"/>
      <c r="H381" s="44" t="s">
        <v>759</v>
      </c>
      <c r="I381" s="30" t="s">
        <v>372</v>
      </c>
      <c r="J381" s="30" t="s">
        <v>389</v>
      </c>
      <c r="K381" s="30">
        <v>0.1</v>
      </c>
      <c r="L381" s="41">
        <v>20</v>
      </c>
    </row>
    <row r="382" spans="1:12" x14ac:dyDescent="0.3">
      <c r="A382"/>
      <c r="B382"/>
      <c r="E382"/>
      <c r="F382"/>
      <c r="H382" s="44" t="s">
        <v>760</v>
      </c>
      <c r="I382" s="30" t="s">
        <v>368</v>
      </c>
      <c r="J382" s="30" t="s">
        <v>360</v>
      </c>
      <c r="K382" s="30">
        <v>0.05</v>
      </c>
      <c r="L382" s="41">
        <v>20</v>
      </c>
    </row>
    <row r="383" spans="1:12" x14ac:dyDescent="0.3">
      <c r="A383"/>
      <c r="B383"/>
      <c r="E383"/>
      <c r="F383"/>
      <c r="H383" s="44" t="s">
        <v>761</v>
      </c>
      <c r="I383" s="30" t="s">
        <v>369</v>
      </c>
      <c r="J383" s="30" t="s">
        <v>361</v>
      </c>
      <c r="K383" s="30">
        <v>0.1</v>
      </c>
      <c r="L383" s="41">
        <v>15</v>
      </c>
    </row>
    <row r="384" spans="1:12" x14ac:dyDescent="0.3">
      <c r="A384"/>
      <c r="B384"/>
      <c r="E384"/>
      <c r="F384"/>
      <c r="H384" s="44" t="s">
        <v>762</v>
      </c>
      <c r="I384" s="30" t="s">
        <v>370</v>
      </c>
      <c r="J384" s="30" t="s">
        <v>362</v>
      </c>
      <c r="K384" s="30">
        <v>0.15</v>
      </c>
      <c r="L384" s="41">
        <v>25</v>
      </c>
    </row>
    <row r="385" spans="1:12" x14ac:dyDescent="0.3">
      <c r="A385"/>
      <c r="B385"/>
      <c r="E385"/>
      <c r="F385"/>
      <c r="H385" s="44" t="s">
        <v>763</v>
      </c>
      <c r="I385" s="30" t="s">
        <v>371</v>
      </c>
      <c r="J385" s="30" t="s">
        <v>363</v>
      </c>
      <c r="K385" s="30">
        <v>0.05</v>
      </c>
      <c r="L385" s="41">
        <v>10</v>
      </c>
    </row>
    <row r="386" spans="1:12" x14ac:dyDescent="0.3">
      <c r="A386"/>
      <c r="B386"/>
      <c r="E386"/>
      <c r="F386"/>
      <c r="H386" s="44" t="s">
        <v>764</v>
      </c>
      <c r="I386" s="30" t="s">
        <v>372</v>
      </c>
      <c r="J386" s="30" t="s">
        <v>364</v>
      </c>
      <c r="K386" s="30">
        <v>0.2</v>
      </c>
      <c r="L386" s="41">
        <v>30</v>
      </c>
    </row>
    <row r="387" spans="1:12" x14ac:dyDescent="0.3">
      <c r="A387"/>
      <c r="B387"/>
      <c r="E387"/>
      <c r="F387"/>
      <c r="H387" s="44" t="s">
        <v>765</v>
      </c>
      <c r="I387" s="30" t="s">
        <v>368</v>
      </c>
      <c r="J387" s="30" t="s">
        <v>365</v>
      </c>
      <c r="K387" s="30">
        <v>0.1</v>
      </c>
      <c r="L387" s="41">
        <v>12</v>
      </c>
    </row>
    <row r="388" spans="1:12" x14ac:dyDescent="0.3">
      <c r="A388"/>
      <c r="B388"/>
      <c r="E388"/>
      <c r="F388"/>
      <c r="H388" s="44" t="s">
        <v>766</v>
      </c>
      <c r="I388" s="30" t="s">
        <v>369</v>
      </c>
      <c r="J388" s="30" t="s">
        <v>366</v>
      </c>
      <c r="K388" s="30">
        <v>0.05</v>
      </c>
      <c r="L388" s="41">
        <v>22</v>
      </c>
    </row>
    <row r="389" spans="1:12" x14ac:dyDescent="0.3">
      <c r="A389"/>
      <c r="B389"/>
      <c r="E389"/>
      <c r="F389"/>
      <c r="H389" s="44" t="s">
        <v>767</v>
      </c>
      <c r="I389" s="30" t="s">
        <v>370</v>
      </c>
      <c r="J389" s="30" t="s">
        <v>385</v>
      </c>
      <c r="K389" s="30">
        <v>0.15</v>
      </c>
      <c r="L389" s="41">
        <v>18</v>
      </c>
    </row>
    <row r="390" spans="1:12" x14ac:dyDescent="0.3">
      <c r="A390"/>
      <c r="B390"/>
      <c r="E390"/>
      <c r="F390"/>
      <c r="H390" s="44" t="s">
        <v>768</v>
      </c>
      <c r="I390" s="30" t="s">
        <v>371</v>
      </c>
      <c r="J390" s="30" t="s">
        <v>387</v>
      </c>
      <c r="K390" s="30">
        <v>0.2</v>
      </c>
      <c r="L390" s="41">
        <v>16</v>
      </c>
    </row>
    <row r="391" spans="1:12" x14ac:dyDescent="0.3">
      <c r="A391"/>
      <c r="B391"/>
      <c r="E391"/>
      <c r="F391"/>
      <c r="H391" s="44" t="s">
        <v>769</v>
      </c>
      <c r="I391" s="30" t="s">
        <v>372</v>
      </c>
      <c r="J391" s="30" t="s">
        <v>389</v>
      </c>
      <c r="K391" s="30">
        <v>0.1</v>
      </c>
      <c r="L391" s="41">
        <v>20</v>
      </c>
    </row>
    <row r="392" spans="1:12" x14ac:dyDescent="0.3">
      <c r="A392"/>
      <c r="B392"/>
      <c r="E392"/>
      <c r="F392"/>
      <c r="H392" s="44" t="s">
        <v>770</v>
      </c>
      <c r="I392" s="30" t="s">
        <v>368</v>
      </c>
      <c r="J392" s="30" t="s">
        <v>360</v>
      </c>
      <c r="K392" s="30">
        <v>0.05</v>
      </c>
      <c r="L392" s="41">
        <v>20</v>
      </c>
    </row>
    <row r="393" spans="1:12" x14ac:dyDescent="0.3">
      <c r="A393"/>
      <c r="B393"/>
      <c r="E393"/>
      <c r="F393"/>
      <c r="H393" s="44" t="s">
        <v>771</v>
      </c>
      <c r="I393" s="30" t="s">
        <v>369</v>
      </c>
      <c r="J393" s="30" t="s">
        <v>361</v>
      </c>
      <c r="K393" s="30">
        <v>0.1</v>
      </c>
      <c r="L393" s="41">
        <v>15</v>
      </c>
    </row>
    <row r="394" spans="1:12" x14ac:dyDescent="0.3">
      <c r="A394"/>
      <c r="B394"/>
      <c r="E394"/>
      <c r="F394"/>
      <c r="H394" s="44" t="s">
        <v>772</v>
      </c>
      <c r="I394" s="30" t="s">
        <v>370</v>
      </c>
      <c r="J394" s="30" t="s">
        <v>362</v>
      </c>
      <c r="K394" s="30">
        <v>0.15</v>
      </c>
      <c r="L394" s="41">
        <v>25</v>
      </c>
    </row>
    <row r="395" spans="1:12" x14ac:dyDescent="0.3">
      <c r="A395"/>
      <c r="B395"/>
      <c r="E395"/>
      <c r="F395"/>
      <c r="H395" s="44" t="s">
        <v>773</v>
      </c>
      <c r="I395" s="30" t="s">
        <v>371</v>
      </c>
      <c r="J395" s="30" t="s">
        <v>363</v>
      </c>
      <c r="K395" s="30">
        <v>0.05</v>
      </c>
      <c r="L395" s="41">
        <v>10</v>
      </c>
    </row>
    <row r="396" spans="1:12" x14ac:dyDescent="0.3">
      <c r="A396"/>
      <c r="B396"/>
      <c r="E396"/>
      <c r="F396"/>
      <c r="H396" s="44" t="s">
        <v>774</v>
      </c>
      <c r="I396" s="30" t="s">
        <v>372</v>
      </c>
      <c r="J396" s="30" t="s">
        <v>364</v>
      </c>
      <c r="K396" s="30">
        <v>0.2</v>
      </c>
      <c r="L396" s="41">
        <v>30</v>
      </c>
    </row>
    <row r="397" spans="1:12" x14ac:dyDescent="0.3">
      <c r="A397"/>
      <c r="B397"/>
      <c r="E397"/>
      <c r="F397"/>
      <c r="H397" s="44" t="s">
        <v>775</v>
      </c>
      <c r="I397" s="30" t="s">
        <v>368</v>
      </c>
      <c r="J397" s="30" t="s">
        <v>365</v>
      </c>
      <c r="K397" s="30">
        <v>0.1</v>
      </c>
      <c r="L397" s="41">
        <v>12</v>
      </c>
    </row>
    <row r="398" spans="1:12" x14ac:dyDescent="0.3">
      <c r="A398"/>
      <c r="B398"/>
      <c r="E398"/>
      <c r="F398"/>
      <c r="H398" s="44" t="s">
        <v>776</v>
      </c>
      <c r="I398" s="30" t="s">
        <v>369</v>
      </c>
      <c r="J398" s="30" t="s">
        <v>366</v>
      </c>
      <c r="K398" s="30">
        <v>0.05</v>
      </c>
      <c r="L398" s="41">
        <v>22</v>
      </c>
    </row>
    <row r="399" spans="1:12" x14ac:dyDescent="0.3">
      <c r="A399"/>
      <c r="B399"/>
      <c r="E399"/>
      <c r="F399"/>
      <c r="H399" s="44" t="s">
        <v>777</v>
      </c>
      <c r="I399" s="30" t="s">
        <v>370</v>
      </c>
      <c r="J399" s="30" t="s">
        <v>385</v>
      </c>
      <c r="K399" s="30">
        <v>0.15</v>
      </c>
      <c r="L399" s="41">
        <v>18</v>
      </c>
    </row>
    <row r="400" spans="1:12" x14ac:dyDescent="0.3">
      <c r="A400"/>
      <c r="B400"/>
      <c r="E400"/>
      <c r="F400"/>
      <c r="H400" s="44" t="s">
        <v>778</v>
      </c>
      <c r="I400" s="30" t="s">
        <v>371</v>
      </c>
      <c r="J400" s="30" t="s">
        <v>387</v>
      </c>
      <c r="K400" s="30">
        <v>0.2</v>
      </c>
      <c r="L400" s="41">
        <v>16</v>
      </c>
    </row>
    <row r="401" spans="1:12" x14ac:dyDescent="0.3">
      <c r="A401"/>
      <c r="B401"/>
      <c r="E401"/>
      <c r="F401"/>
      <c r="H401" s="44" t="s">
        <v>779</v>
      </c>
      <c r="I401" s="30" t="s">
        <v>372</v>
      </c>
      <c r="J401" s="30" t="s">
        <v>389</v>
      </c>
      <c r="K401" s="30">
        <v>0.1</v>
      </c>
      <c r="L401" s="41">
        <v>20</v>
      </c>
    </row>
    <row r="402" spans="1:12" x14ac:dyDescent="0.3">
      <c r="A402"/>
      <c r="B402"/>
      <c r="E402"/>
      <c r="F402"/>
      <c r="H402" s="44" t="s">
        <v>780</v>
      </c>
      <c r="I402" s="30" t="s">
        <v>368</v>
      </c>
      <c r="J402" s="30" t="s">
        <v>360</v>
      </c>
      <c r="K402" s="30">
        <v>0.05</v>
      </c>
      <c r="L402" s="41">
        <v>20</v>
      </c>
    </row>
    <row r="403" spans="1:12" x14ac:dyDescent="0.3">
      <c r="A403"/>
      <c r="B403"/>
      <c r="E403"/>
      <c r="F403"/>
      <c r="H403" s="44" t="s">
        <v>781</v>
      </c>
      <c r="I403" s="30" t="s">
        <v>369</v>
      </c>
      <c r="J403" s="30" t="s">
        <v>361</v>
      </c>
      <c r="K403" s="30">
        <v>0.1</v>
      </c>
      <c r="L403" s="41">
        <v>15</v>
      </c>
    </row>
    <row r="404" spans="1:12" x14ac:dyDescent="0.3">
      <c r="A404"/>
      <c r="B404"/>
      <c r="E404"/>
      <c r="F404"/>
      <c r="H404" s="44" t="s">
        <v>782</v>
      </c>
      <c r="I404" s="30" t="s">
        <v>370</v>
      </c>
      <c r="J404" s="30" t="s">
        <v>362</v>
      </c>
      <c r="K404" s="30">
        <v>0.15</v>
      </c>
      <c r="L404" s="41">
        <v>25</v>
      </c>
    </row>
    <row r="405" spans="1:12" x14ac:dyDescent="0.3">
      <c r="A405"/>
      <c r="B405"/>
      <c r="E405"/>
      <c r="F405"/>
      <c r="H405" s="44" t="s">
        <v>783</v>
      </c>
      <c r="I405" s="30" t="s">
        <v>371</v>
      </c>
      <c r="J405" s="30" t="s">
        <v>363</v>
      </c>
      <c r="K405" s="30">
        <v>0.05</v>
      </c>
      <c r="L405" s="41">
        <v>10</v>
      </c>
    </row>
    <row r="406" spans="1:12" x14ac:dyDescent="0.3">
      <c r="A406"/>
      <c r="B406"/>
      <c r="E406"/>
      <c r="F406"/>
      <c r="H406" s="44" t="s">
        <v>784</v>
      </c>
      <c r="I406" s="30" t="s">
        <v>372</v>
      </c>
      <c r="J406" s="30" t="s">
        <v>364</v>
      </c>
      <c r="K406" s="30">
        <v>0.2</v>
      </c>
      <c r="L406" s="41">
        <v>30</v>
      </c>
    </row>
    <row r="407" spans="1:12" x14ac:dyDescent="0.3">
      <c r="A407"/>
      <c r="B407"/>
      <c r="E407"/>
      <c r="F407"/>
      <c r="H407" s="44" t="s">
        <v>785</v>
      </c>
      <c r="I407" s="30" t="s">
        <v>368</v>
      </c>
      <c r="J407" s="30" t="s">
        <v>365</v>
      </c>
      <c r="K407" s="30">
        <v>0.1</v>
      </c>
      <c r="L407" s="41">
        <v>12</v>
      </c>
    </row>
    <row r="408" spans="1:12" x14ac:dyDescent="0.3">
      <c r="A408"/>
      <c r="B408"/>
      <c r="E408"/>
      <c r="F408"/>
      <c r="H408" s="44" t="s">
        <v>786</v>
      </c>
      <c r="I408" s="30" t="s">
        <v>369</v>
      </c>
      <c r="J408" s="30" t="s">
        <v>366</v>
      </c>
      <c r="K408" s="30">
        <v>0.05</v>
      </c>
      <c r="L408" s="41">
        <v>22</v>
      </c>
    </row>
    <row r="409" spans="1:12" x14ac:dyDescent="0.3">
      <c r="A409"/>
      <c r="B409"/>
      <c r="E409"/>
      <c r="F409"/>
      <c r="H409" s="44" t="s">
        <v>787</v>
      </c>
      <c r="I409" s="30" t="s">
        <v>370</v>
      </c>
      <c r="J409" s="30" t="s">
        <v>385</v>
      </c>
      <c r="K409" s="30">
        <v>0.15</v>
      </c>
      <c r="L409" s="41">
        <v>18</v>
      </c>
    </row>
    <row r="410" spans="1:12" x14ac:dyDescent="0.3">
      <c r="A410"/>
      <c r="B410"/>
      <c r="E410"/>
      <c r="F410"/>
      <c r="H410" s="44" t="s">
        <v>788</v>
      </c>
      <c r="I410" s="30" t="s">
        <v>371</v>
      </c>
      <c r="J410" s="30" t="s">
        <v>387</v>
      </c>
      <c r="K410" s="30">
        <v>0.2</v>
      </c>
      <c r="L410" s="41">
        <v>16</v>
      </c>
    </row>
    <row r="411" spans="1:12" x14ac:dyDescent="0.3">
      <c r="A411"/>
      <c r="B411"/>
      <c r="E411"/>
      <c r="F411"/>
      <c r="H411" s="44" t="s">
        <v>789</v>
      </c>
      <c r="I411" s="30" t="s">
        <v>372</v>
      </c>
      <c r="J411" s="30" t="s">
        <v>389</v>
      </c>
      <c r="K411" s="30">
        <v>0.1</v>
      </c>
      <c r="L411" s="41">
        <v>20</v>
      </c>
    </row>
    <row r="412" spans="1:12" x14ac:dyDescent="0.3">
      <c r="A412"/>
      <c r="B412"/>
      <c r="E412"/>
      <c r="F412"/>
      <c r="H412" s="44" t="s">
        <v>790</v>
      </c>
      <c r="I412" s="30" t="s">
        <v>368</v>
      </c>
      <c r="J412" s="30" t="s">
        <v>360</v>
      </c>
      <c r="K412" s="30">
        <v>0.05</v>
      </c>
      <c r="L412" s="41">
        <v>20</v>
      </c>
    </row>
    <row r="413" spans="1:12" x14ac:dyDescent="0.3">
      <c r="A413"/>
      <c r="B413"/>
      <c r="E413"/>
      <c r="F413"/>
      <c r="H413" s="44" t="s">
        <v>791</v>
      </c>
      <c r="I413" s="30" t="s">
        <v>369</v>
      </c>
      <c r="J413" s="30" t="s">
        <v>361</v>
      </c>
      <c r="K413" s="30">
        <v>0.1</v>
      </c>
      <c r="L413" s="41">
        <v>15</v>
      </c>
    </row>
    <row r="414" spans="1:12" x14ac:dyDescent="0.3">
      <c r="A414"/>
      <c r="B414"/>
      <c r="E414"/>
      <c r="F414"/>
      <c r="H414" s="44" t="s">
        <v>792</v>
      </c>
      <c r="I414" s="30" t="s">
        <v>370</v>
      </c>
      <c r="J414" s="30" t="s">
        <v>362</v>
      </c>
      <c r="K414" s="30">
        <v>0.15</v>
      </c>
      <c r="L414" s="41">
        <v>25</v>
      </c>
    </row>
    <row r="415" spans="1:12" x14ac:dyDescent="0.3">
      <c r="A415"/>
      <c r="B415"/>
      <c r="E415"/>
      <c r="F415"/>
      <c r="H415" s="44" t="s">
        <v>793</v>
      </c>
      <c r="I415" s="30" t="s">
        <v>371</v>
      </c>
      <c r="J415" s="30" t="s">
        <v>363</v>
      </c>
      <c r="K415" s="30">
        <v>0.05</v>
      </c>
      <c r="L415" s="41">
        <v>10</v>
      </c>
    </row>
    <row r="416" spans="1:12" x14ac:dyDescent="0.3">
      <c r="A416"/>
      <c r="B416"/>
      <c r="E416"/>
      <c r="F416"/>
      <c r="H416" s="44" t="s">
        <v>794</v>
      </c>
      <c r="I416" s="30" t="s">
        <v>372</v>
      </c>
      <c r="J416" s="30" t="s">
        <v>364</v>
      </c>
      <c r="K416" s="30">
        <v>0.2</v>
      </c>
      <c r="L416" s="41">
        <v>30</v>
      </c>
    </row>
    <row r="417" spans="1:12" x14ac:dyDescent="0.3">
      <c r="A417"/>
      <c r="B417"/>
      <c r="E417"/>
      <c r="F417"/>
      <c r="H417" s="44" t="s">
        <v>795</v>
      </c>
      <c r="I417" s="30" t="s">
        <v>368</v>
      </c>
      <c r="J417" s="30" t="s">
        <v>365</v>
      </c>
      <c r="K417" s="30">
        <v>0.1</v>
      </c>
      <c r="L417" s="41">
        <v>12</v>
      </c>
    </row>
    <row r="418" spans="1:12" x14ac:dyDescent="0.3">
      <c r="A418"/>
      <c r="B418"/>
      <c r="E418"/>
      <c r="F418"/>
      <c r="H418" s="44" t="s">
        <v>796</v>
      </c>
      <c r="I418" s="30" t="s">
        <v>369</v>
      </c>
      <c r="J418" s="30" t="s">
        <v>366</v>
      </c>
      <c r="K418" s="30">
        <v>0.05</v>
      </c>
      <c r="L418" s="41">
        <v>22</v>
      </c>
    </row>
    <row r="419" spans="1:12" x14ac:dyDescent="0.3">
      <c r="A419"/>
      <c r="B419"/>
      <c r="E419"/>
      <c r="F419"/>
      <c r="H419" s="44" t="s">
        <v>797</v>
      </c>
      <c r="I419" s="30" t="s">
        <v>370</v>
      </c>
      <c r="J419" s="30" t="s">
        <v>385</v>
      </c>
      <c r="K419" s="30">
        <v>0.15</v>
      </c>
      <c r="L419" s="41">
        <v>18</v>
      </c>
    </row>
    <row r="420" spans="1:12" x14ac:dyDescent="0.3">
      <c r="A420"/>
      <c r="B420"/>
      <c r="E420"/>
      <c r="F420"/>
      <c r="H420" s="44" t="s">
        <v>798</v>
      </c>
      <c r="I420" s="30" t="s">
        <v>371</v>
      </c>
      <c r="J420" s="30" t="s">
        <v>387</v>
      </c>
      <c r="K420" s="30">
        <v>0.2</v>
      </c>
      <c r="L420" s="41">
        <v>16</v>
      </c>
    </row>
    <row r="421" spans="1:12" x14ac:dyDescent="0.3">
      <c r="A421"/>
      <c r="B421"/>
      <c r="E421"/>
      <c r="F421"/>
      <c r="H421" s="44" t="s">
        <v>799</v>
      </c>
      <c r="I421" s="30" t="s">
        <v>372</v>
      </c>
      <c r="J421" s="30" t="s">
        <v>389</v>
      </c>
      <c r="K421" s="30">
        <v>0.1</v>
      </c>
      <c r="L421" s="41">
        <v>20</v>
      </c>
    </row>
    <row r="422" spans="1:12" x14ac:dyDescent="0.3">
      <c r="A422"/>
      <c r="B422"/>
      <c r="E422"/>
      <c r="F422"/>
      <c r="H422" s="44" t="s">
        <v>800</v>
      </c>
      <c r="I422" s="30" t="s">
        <v>368</v>
      </c>
      <c r="J422" s="30" t="s">
        <v>360</v>
      </c>
      <c r="K422" s="30">
        <v>0.05</v>
      </c>
      <c r="L422" s="41">
        <v>20</v>
      </c>
    </row>
    <row r="423" spans="1:12" x14ac:dyDescent="0.3">
      <c r="A423"/>
      <c r="B423"/>
      <c r="E423"/>
      <c r="F423"/>
      <c r="H423" s="44" t="s">
        <v>801</v>
      </c>
      <c r="I423" s="30" t="s">
        <v>369</v>
      </c>
      <c r="J423" s="30" t="s">
        <v>361</v>
      </c>
      <c r="K423" s="30">
        <v>0.1</v>
      </c>
      <c r="L423" s="41">
        <v>15</v>
      </c>
    </row>
    <row r="424" spans="1:12" x14ac:dyDescent="0.3">
      <c r="A424"/>
      <c r="B424"/>
      <c r="E424"/>
      <c r="F424"/>
      <c r="H424" s="44" t="s">
        <v>802</v>
      </c>
      <c r="I424" s="30" t="s">
        <v>370</v>
      </c>
      <c r="J424" s="30" t="s">
        <v>362</v>
      </c>
      <c r="K424" s="30">
        <v>0.15</v>
      </c>
      <c r="L424" s="41">
        <v>25</v>
      </c>
    </row>
    <row r="425" spans="1:12" x14ac:dyDescent="0.3">
      <c r="A425"/>
      <c r="B425"/>
      <c r="E425"/>
      <c r="F425"/>
      <c r="H425" s="44" t="s">
        <v>803</v>
      </c>
      <c r="I425" s="30" t="s">
        <v>371</v>
      </c>
      <c r="J425" s="30" t="s">
        <v>363</v>
      </c>
      <c r="K425" s="30">
        <v>0.05</v>
      </c>
      <c r="L425" s="41">
        <v>10</v>
      </c>
    </row>
    <row r="426" spans="1:12" x14ac:dyDescent="0.3">
      <c r="A426"/>
      <c r="B426"/>
      <c r="E426"/>
      <c r="F426"/>
      <c r="H426" s="44" t="s">
        <v>804</v>
      </c>
      <c r="I426" s="30" t="s">
        <v>372</v>
      </c>
      <c r="J426" s="30" t="s">
        <v>364</v>
      </c>
      <c r="K426" s="30">
        <v>0.2</v>
      </c>
      <c r="L426" s="41">
        <v>30</v>
      </c>
    </row>
    <row r="427" spans="1:12" x14ac:dyDescent="0.3">
      <c r="A427"/>
      <c r="B427"/>
      <c r="E427"/>
      <c r="F427"/>
      <c r="H427" s="44" t="s">
        <v>805</v>
      </c>
      <c r="I427" s="30" t="s">
        <v>368</v>
      </c>
      <c r="J427" s="30" t="s">
        <v>365</v>
      </c>
      <c r="K427" s="30">
        <v>0.1</v>
      </c>
      <c r="L427" s="41">
        <v>12</v>
      </c>
    </row>
    <row r="428" spans="1:12" x14ac:dyDescent="0.3">
      <c r="A428"/>
      <c r="B428"/>
      <c r="E428"/>
      <c r="F428"/>
      <c r="H428" s="44" t="s">
        <v>806</v>
      </c>
      <c r="I428" s="30" t="s">
        <v>369</v>
      </c>
      <c r="J428" s="30" t="s">
        <v>366</v>
      </c>
      <c r="K428" s="30">
        <v>0.05</v>
      </c>
      <c r="L428" s="41">
        <v>22</v>
      </c>
    </row>
    <row r="429" spans="1:12" x14ac:dyDescent="0.3">
      <c r="A429"/>
      <c r="B429"/>
      <c r="E429"/>
      <c r="F429"/>
      <c r="H429" s="44" t="s">
        <v>807</v>
      </c>
      <c r="I429" s="30" t="s">
        <v>370</v>
      </c>
      <c r="J429" s="30" t="s">
        <v>385</v>
      </c>
      <c r="K429" s="30">
        <v>0.15</v>
      </c>
      <c r="L429" s="41">
        <v>18</v>
      </c>
    </row>
    <row r="430" spans="1:12" x14ac:dyDescent="0.3">
      <c r="A430"/>
      <c r="B430"/>
      <c r="E430"/>
      <c r="F430"/>
      <c r="H430" s="44" t="s">
        <v>808</v>
      </c>
      <c r="I430" s="30" t="s">
        <v>371</v>
      </c>
      <c r="J430" s="30" t="s">
        <v>387</v>
      </c>
      <c r="K430" s="30">
        <v>0.2</v>
      </c>
      <c r="L430" s="41">
        <v>16</v>
      </c>
    </row>
    <row r="431" spans="1:12" x14ac:dyDescent="0.3">
      <c r="A431"/>
      <c r="B431"/>
      <c r="E431"/>
      <c r="F431"/>
      <c r="H431" s="44" t="s">
        <v>809</v>
      </c>
      <c r="I431" s="30" t="s">
        <v>372</v>
      </c>
      <c r="J431" s="30" t="s">
        <v>389</v>
      </c>
      <c r="K431" s="30">
        <v>0.1</v>
      </c>
      <c r="L431" s="41">
        <v>20</v>
      </c>
    </row>
    <row r="432" spans="1:12" x14ac:dyDescent="0.3">
      <c r="A432"/>
      <c r="B432"/>
      <c r="E432"/>
      <c r="F432"/>
      <c r="H432" s="44" t="s">
        <v>810</v>
      </c>
      <c r="I432" s="30" t="s">
        <v>368</v>
      </c>
      <c r="J432" s="30" t="s">
        <v>360</v>
      </c>
      <c r="K432" s="30">
        <v>0.05</v>
      </c>
      <c r="L432" s="41">
        <v>20</v>
      </c>
    </row>
    <row r="433" spans="1:12" x14ac:dyDescent="0.3">
      <c r="A433"/>
      <c r="B433"/>
      <c r="E433"/>
      <c r="F433"/>
      <c r="H433" s="44" t="s">
        <v>811</v>
      </c>
      <c r="I433" s="30" t="s">
        <v>369</v>
      </c>
      <c r="J433" s="30" t="s">
        <v>361</v>
      </c>
      <c r="K433" s="30">
        <v>0.1</v>
      </c>
      <c r="L433" s="41">
        <v>15</v>
      </c>
    </row>
    <row r="434" spans="1:12" x14ac:dyDescent="0.3">
      <c r="A434"/>
      <c r="B434"/>
      <c r="E434"/>
      <c r="F434"/>
      <c r="H434" s="44" t="s">
        <v>812</v>
      </c>
      <c r="I434" s="30" t="s">
        <v>370</v>
      </c>
      <c r="J434" s="30" t="s">
        <v>362</v>
      </c>
      <c r="K434" s="30">
        <v>0.15</v>
      </c>
      <c r="L434" s="41">
        <v>25</v>
      </c>
    </row>
    <row r="435" spans="1:12" x14ac:dyDescent="0.3">
      <c r="A435"/>
      <c r="B435"/>
      <c r="E435"/>
      <c r="F435"/>
      <c r="H435" s="44" t="s">
        <v>813</v>
      </c>
      <c r="I435" s="30" t="s">
        <v>371</v>
      </c>
      <c r="J435" s="30" t="s">
        <v>363</v>
      </c>
      <c r="K435" s="30">
        <v>0.05</v>
      </c>
      <c r="L435" s="41">
        <v>10</v>
      </c>
    </row>
    <row r="436" spans="1:12" x14ac:dyDescent="0.3">
      <c r="A436"/>
      <c r="B436"/>
      <c r="E436"/>
      <c r="F436"/>
      <c r="H436" s="44" t="s">
        <v>814</v>
      </c>
      <c r="I436" s="30" t="s">
        <v>372</v>
      </c>
      <c r="J436" s="30" t="s">
        <v>364</v>
      </c>
      <c r="K436" s="30">
        <v>0.2</v>
      </c>
      <c r="L436" s="41">
        <v>30</v>
      </c>
    </row>
    <row r="437" spans="1:12" x14ac:dyDescent="0.3">
      <c r="A437"/>
      <c r="B437"/>
      <c r="E437"/>
      <c r="F437"/>
      <c r="H437" s="44" t="s">
        <v>815</v>
      </c>
      <c r="I437" s="30" t="s">
        <v>368</v>
      </c>
      <c r="J437" s="30" t="s">
        <v>365</v>
      </c>
      <c r="K437" s="30">
        <v>0.1</v>
      </c>
      <c r="L437" s="41">
        <v>12</v>
      </c>
    </row>
    <row r="438" spans="1:12" x14ac:dyDescent="0.3">
      <c r="A438"/>
      <c r="B438"/>
      <c r="E438"/>
      <c r="F438"/>
      <c r="H438" s="44" t="s">
        <v>816</v>
      </c>
      <c r="I438" s="30" t="s">
        <v>369</v>
      </c>
      <c r="J438" s="30" t="s">
        <v>366</v>
      </c>
      <c r="K438" s="30">
        <v>0.05</v>
      </c>
      <c r="L438" s="41">
        <v>22</v>
      </c>
    </row>
    <row r="439" spans="1:12" x14ac:dyDescent="0.3">
      <c r="A439"/>
      <c r="B439"/>
      <c r="E439"/>
      <c r="F439"/>
      <c r="H439" s="44" t="s">
        <v>817</v>
      </c>
      <c r="I439" s="30" t="s">
        <v>370</v>
      </c>
      <c r="J439" s="30" t="s">
        <v>385</v>
      </c>
      <c r="K439" s="30">
        <v>0.15</v>
      </c>
      <c r="L439" s="41">
        <v>18</v>
      </c>
    </row>
    <row r="440" spans="1:12" x14ac:dyDescent="0.3">
      <c r="A440"/>
      <c r="B440"/>
      <c r="E440"/>
      <c r="F440"/>
      <c r="H440" s="44" t="s">
        <v>818</v>
      </c>
      <c r="I440" s="30" t="s">
        <v>371</v>
      </c>
      <c r="J440" s="30" t="s">
        <v>387</v>
      </c>
      <c r="K440" s="30">
        <v>0.2</v>
      </c>
      <c r="L440" s="41">
        <v>16</v>
      </c>
    </row>
    <row r="441" spans="1:12" x14ac:dyDescent="0.3">
      <c r="A441"/>
      <c r="B441"/>
      <c r="E441"/>
      <c r="F441"/>
      <c r="H441" s="44" t="s">
        <v>819</v>
      </c>
      <c r="I441" s="30" t="s">
        <v>372</v>
      </c>
      <c r="J441" s="30" t="s">
        <v>389</v>
      </c>
      <c r="K441" s="30">
        <v>0.1</v>
      </c>
      <c r="L441" s="41">
        <v>20</v>
      </c>
    </row>
    <row r="442" spans="1:12" x14ac:dyDescent="0.3">
      <c r="A442"/>
      <c r="B442"/>
      <c r="E442"/>
      <c r="F442"/>
      <c r="H442" s="44" t="s">
        <v>820</v>
      </c>
      <c r="I442" s="30" t="s">
        <v>368</v>
      </c>
      <c r="J442" s="30" t="s">
        <v>360</v>
      </c>
      <c r="K442" s="30">
        <v>0.05</v>
      </c>
      <c r="L442" s="41">
        <v>20</v>
      </c>
    </row>
    <row r="443" spans="1:12" x14ac:dyDescent="0.3">
      <c r="A443"/>
      <c r="B443"/>
      <c r="E443"/>
      <c r="F443"/>
      <c r="H443" s="44" t="s">
        <v>821</v>
      </c>
      <c r="I443" s="30" t="s">
        <v>369</v>
      </c>
      <c r="J443" s="30" t="s">
        <v>361</v>
      </c>
      <c r="K443" s="30">
        <v>0.1</v>
      </c>
      <c r="L443" s="41">
        <v>15</v>
      </c>
    </row>
    <row r="444" spans="1:12" x14ac:dyDescent="0.3">
      <c r="A444"/>
      <c r="B444"/>
      <c r="E444"/>
      <c r="F444"/>
      <c r="H444" s="44" t="s">
        <v>822</v>
      </c>
      <c r="I444" s="30" t="s">
        <v>370</v>
      </c>
      <c r="J444" s="30" t="s">
        <v>362</v>
      </c>
      <c r="K444" s="30">
        <v>0.15</v>
      </c>
      <c r="L444" s="41">
        <v>25</v>
      </c>
    </row>
    <row r="445" spans="1:12" x14ac:dyDescent="0.3">
      <c r="A445"/>
      <c r="B445"/>
      <c r="E445"/>
      <c r="F445"/>
      <c r="H445" s="44" t="s">
        <v>823</v>
      </c>
      <c r="I445" s="30" t="s">
        <v>371</v>
      </c>
      <c r="J445" s="30" t="s">
        <v>363</v>
      </c>
      <c r="K445" s="30">
        <v>0.05</v>
      </c>
      <c r="L445" s="41">
        <v>10</v>
      </c>
    </row>
    <row r="446" spans="1:12" x14ac:dyDescent="0.3">
      <c r="A446"/>
      <c r="B446"/>
      <c r="E446"/>
      <c r="F446"/>
      <c r="H446" s="44" t="s">
        <v>824</v>
      </c>
      <c r="I446" s="30" t="s">
        <v>372</v>
      </c>
      <c r="J446" s="30" t="s">
        <v>364</v>
      </c>
      <c r="K446" s="30">
        <v>0.2</v>
      </c>
      <c r="L446" s="41">
        <v>30</v>
      </c>
    </row>
    <row r="447" spans="1:12" x14ac:dyDescent="0.3">
      <c r="A447"/>
      <c r="B447"/>
      <c r="E447"/>
      <c r="F447"/>
      <c r="H447" s="44" t="s">
        <v>825</v>
      </c>
      <c r="I447" s="30" t="s">
        <v>368</v>
      </c>
      <c r="J447" s="30" t="s">
        <v>365</v>
      </c>
      <c r="K447" s="30">
        <v>0.1</v>
      </c>
      <c r="L447" s="41">
        <v>12</v>
      </c>
    </row>
    <row r="448" spans="1:12" x14ac:dyDescent="0.3">
      <c r="A448"/>
      <c r="B448"/>
      <c r="E448"/>
      <c r="F448"/>
      <c r="H448" s="44" t="s">
        <v>826</v>
      </c>
      <c r="I448" s="30" t="s">
        <v>369</v>
      </c>
      <c r="J448" s="30" t="s">
        <v>366</v>
      </c>
      <c r="K448" s="30">
        <v>0.05</v>
      </c>
      <c r="L448" s="41">
        <v>22</v>
      </c>
    </row>
    <row r="449" spans="1:12" x14ac:dyDescent="0.3">
      <c r="A449"/>
      <c r="B449"/>
      <c r="E449"/>
      <c r="F449"/>
      <c r="H449" s="44" t="s">
        <v>827</v>
      </c>
      <c r="I449" s="30" t="s">
        <v>370</v>
      </c>
      <c r="J449" s="30" t="s">
        <v>385</v>
      </c>
      <c r="K449" s="30">
        <v>0.15</v>
      </c>
      <c r="L449" s="41">
        <v>18</v>
      </c>
    </row>
    <row r="450" spans="1:12" x14ac:dyDescent="0.3">
      <c r="A450"/>
      <c r="B450"/>
      <c r="E450"/>
      <c r="F450"/>
      <c r="H450" s="44" t="s">
        <v>828</v>
      </c>
      <c r="I450" s="30" t="s">
        <v>371</v>
      </c>
      <c r="J450" s="30" t="s">
        <v>387</v>
      </c>
      <c r="K450" s="30">
        <v>0.2</v>
      </c>
      <c r="L450" s="41">
        <v>16</v>
      </c>
    </row>
    <row r="451" spans="1:12" x14ac:dyDescent="0.3">
      <c r="A451"/>
      <c r="B451"/>
      <c r="E451"/>
      <c r="F451"/>
      <c r="H451" s="44" t="s">
        <v>829</v>
      </c>
      <c r="I451" s="30" t="s">
        <v>372</v>
      </c>
      <c r="J451" s="30" t="s">
        <v>389</v>
      </c>
      <c r="K451" s="30">
        <v>0.1</v>
      </c>
      <c r="L451" s="41">
        <v>20</v>
      </c>
    </row>
    <row r="452" spans="1:12" x14ac:dyDescent="0.3">
      <c r="A452"/>
      <c r="B452"/>
      <c r="E452"/>
      <c r="F452"/>
      <c r="H452" s="44" t="s">
        <v>830</v>
      </c>
      <c r="I452" s="30" t="s">
        <v>368</v>
      </c>
      <c r="J452" s="30" t="s">
        <v>360</v>
      </c>
      <c r="K452" s="30">
        <v>0.05</v>
      </c>
      <c r="L452" s="41">
        <v>20</v>
      </c>
    </row>
    <row r="453" spans="1:12" x14ac:dyDescent="0.3">
      <c r="A453"/>
      <c r="B453"/>
      <c r="E453"/>
      <c r="F453"/>
      <c r="H453" s="44" t="s">
        <v>831</v>
      </c>
      <c r="I453" s="30" t="s">
        <v>369</v>
      </c>
      <c r="J453" s="30" t="s">
        <v>361</v>
      </c>
      <c r="K453" s="30">
        <v>0.1</v>
      </c>
      <c r="L453" s="41">
        <v>15</v>
      </c>
    </row>
    <row r="454" spans="1:12" x14ac:dyDescent="0.3">
      <c r="A454"/>
      <c r="B454"/>
      <c r="E454"/>
      <c r="F454"/>
      <c r="H454" s="44" t="s">
        <v>832</v>
      </c>
      <c r="I454" s="30" t="s">
        <v>370</v>
      </c>
      <c r="J454" s="30" t="s">
        <v>362</v>
      </c>
      <c r="K454" s="30">
        <v>0.15</v>
      </c>
      <c r="L454" s="41">
        <v>25</v>
      </c>
    </row>
    <row r="455" spans="1:12" x14ac:dyDescent="0.3">
      <c r="A455"/>
      <c r="B455"/>
      <c r="E455"/>
      <c r="F455"/>
      <c r="H455" s="44" t="s">
        <v>833</v>
      </c>
      <c r="I455" s="30" t="s">
        <v>371</v>
      </c>
      <c r="J455" s="30" t="s">
        <v>363</v>
      </c>
      <c r="K455" s="30">
        <v>0.05</v>
      </c>
      <c r="L455" s="41">
        <v>10</v>
      </c>
    </row>
    <row r="456" spans="1:12" x14ac:dyDescent="0.3">
      <c r="A456"/>
      <c r="B456"/>
      <c r="E456"/>
      <c r="F456"/>
      <c r="H456" s="44" t="s">
        <v>834</v>
      </c>
      <c r="I456" s="30" t="s">
        <v>372</v>
      </c>
      <c r="J456" s="30" t="s">
        <v>364</v>
      </c>
      <c r="K456" s="30">
        <v>0.2</v>
      </c>
      <c r="L456" s="41">
        <v>30</v>
      </c>
    </row>
    <row r="457" spans="1:12" x14ac:dyDescent="0.3">
      <c r="A457"/>
      <c r="B457"/>
      <c r="E457"/>
      <c r="F457"/>
      <c r="H457" s="44" t="s">
        <v>835</v>
      </c>
      <c r="I457" s="30" t="s">
        <v>368</v>
      </c>
      <c r="J457" s="30" t="s">
        <v>365</v>
      </c>
      <c r="K457" s="30">
        <v>0.1</v>
      </c>
      <c r="L457" s="41">
        <v>12</v>
      </c>
    </row>
    <row r="458" spans="1:12" x14ac:dyDescent="0.3">
      <c r="A458"/>
      <c r="B458"/>
      <c r="E458"/>
      <c r="F458"/>
      <c r="H458" s="44" t="s">
        <v>836</v>
      </c>
      <c r="I458" s="30" t="s">
        <v>369</v>
      </c>
      <c r="J458" s="30" t="s">
        <v>366</v>
      </c>
      <c r="K458" s="30">
        <v>0.05</v>
      </c>
      <c r="L458" s="41">
        <v>22</v>
      </c>
    </row>
    <row r="459" spans="1:12" x14ac:dyDescent="0.3">
      <c r="A459"/>
      <c r="B459"/>
      <c r="E459"/>
      <c r="F459"/>
      <c r="H459" s="44" t="s">
        <v>837</v>
      </c>
      <c r="I459" s="30" t="s">
        <v>370</v>
      </c>
      <c r="J459" s="30" t="s">
        <v>385</v>
      </c>
      <c r="K459" s="30">
        <v>0.15</v>
      </c>
      <c r="L459" s="41">
        <v>18</v>
      </c>
    </row>
    <row r="460" spans="1:12" x14ac:dyDescent="0.3">
      <c r="A460"/>
      <c r="B460"/>
      <c r="E460"/>
      <c r="F460"/>
      <c r="H460" s="44" t="s">
        <v>838</v>
      </c>
      <c r="I460" s="30" t="s">
        <v>371</v>
      </c>
      <c r="J460" s="30" t="s">
        <v>387</v>
      </c>
      <c r="K460" s="30">
        <v>0.2</v>
      </c>
      <c r="L460" s="41">
        <v>16</v>
      </c>
    </row>
    <row r="461" spans="1:12" x14ac:dyDescent="0.3">
      <c r="A461"/>
      <c r="B461"/>
      <c r="E461"/>
      <c r="F461"/>
      <c r="H461" s="44" t="s">
        <v>839</v>
      </c>
      <c r="I461" s="30" t="s">
        <v>372</v>
      </c>
      <c r="J461" s="30" t="s">
        <v>389</v>
      </c>
      <c r="K461" s="30">
        <v>0.1</v>
      </c>
      <c r="L461" s="41">
        <v>20</v>
      </c>
    </row>
    <row r="462" spans="1:12" x14ac:dyDescent="0.3">
      <c r="A462"/>
      <c r="B462"/>
      <c r="E462"/>
      <c r="F462"/>
      <c r="H462" s="44" t="s">
        <v>840</v>
      </c>
      <c r="I462" s="30" t="s">
        <v>368</v>
      </c>
      <c r="J462" s="30" t="s">
        <v>360</v>
      </c>
      <c r="K462" s="30">
        <v>0.05</v>
      </c>
      <c r="L462" s="41">
        <v>20</v>
      </c>
    </row>
    <row r="463" spans="1:12" x14ac:dyDescent="0.3">
      <c r="A463"/>
      <c r="B463"/>
      <c r="E463"/>
      <c r="F463"/>
      <c r="H463" s="44" t="s">
        <v>841</v>
      </c>
      <c r="I463" s="30" t="s">
        <v>369</v>
      </c>
      <c r="J463" s="30" t="s">
        <v>361</v>
      </c>
      <c r="K463" s="30">
        <v>0.1</v>
      </c>
      <c r="L463" s="41">
        <v>15</v>
      </c>
    </row>
    <row r="464" spans="1:12" x14ac:dyDescent="0.3">
      <c r="A464"/>
      <c r="B464"/>
      <c r="E464"/>
      <c r="F464"/>
      <c r="H464" s="44" t="s">
        <v>842</v>
      </c>
      <c r="I464" s="30" t="s">
        <v>370</v>
      </c>
      <c r="J464" s="30" t="s">
        <v>362</v>
      </c>
      <c r="K464" s="30">
        <v>0.15</v>
      </c>
      <c r="L464" s="41">
        <v>25</v>
      </c>
    </row>
    <row r="465" spans="1:12" x14ac:dyDescent="0.3">
      <c r="A465"/>
      <c r="B465"/>
      <c r="E465"/>
      <c r="F465"/>
      <c r="H465" s="44" t="s">
        <v>843</v>
      </c>
      <c r="I465" s="30" t="s">
        <v>371</v>
      </c>
      <c r="J465" s="30" t="s">
        <v>363</v>
      </c>
      <c r="K465" s="30">
        <v>0.05</v>
      </c>
      <c r="L465" s="41">
        <v>10</v>
      </c>
    </row>
    <row r="466" spans="1:12" x14ac:dyDescent="0.3">
      <c r="A466"/>
      <c r="B466"/>
      <c r="E466"/>
      <c r="F466"/>
      <c r="H466" s="44" t="s">
        <v>844</v>
      </c>
      <c r="I466" s="30" t="s">
        <v>372</v>
      </c>
      <c r="J466" s="30" t="s">
        <v>364</v>
      </c>
      <c r="K466" s="30">
        <v>0.2</v>
      </c>
      <c r="L466" s="41">
        <v>30</v>
      </c>
    </row>
    <row r="467" spans="1:12" x14ac:dyDescent="0.3">
      <c r="A467"/>
      <c r="B467"/>
      <c r="E467"/>
      <c r="F467"/>
      <c r="H467" s="44" t="s">
        <v>845</v>
      </c>
      <c r="I467" s="30" t="s">
        <v>368</v>
      </c>
      <c r="J467" s="30" t="s">
        <v>365</v>
      </c>
      <c r="K467" s="30">
        <v>0.1</v>
      </c>
      <c r="L467" s="41">
        <v>12</v>
      </c>
    </row>
    <row r="468" spans="1:12" x14ac:dyDescent="0.3">
      <c r="A468"/>
      <c r="B468"/>
      <c r="E468"/>
      <c r="F468"/>
      <c r="H468" s="44" t="s">
        <v>846</v>
      </c>
      <c r="I468" s="30" t="s">
        <v>369</v>
      </c>
      <c r="J468" s="30" t="s">
        <v>366</v>
      </c>
      <c r="K468" s="30">
        <v>0.05</v>
      </c>
      <c r="L468" s="41">
        <v>22</v>
      </c>
    </row>
    <row r="469" spans="1:12" x14ac:dyDescent="0.3">
      <c r="A469"/>
      <c r="B469"/>
      <c r="E469"/>
      <c r="F469"/>
      <c r="H469" s="44" t="s">
        <v>847</v>
      </c>
      <c r="I469" s="30" t="s">
        <v>370</v>
      </c>
      <c r="J469" s="30" t="s">
        <v>385</v>
      </c>
      <c r="K469" s="30">
        <v>0.15</v>
      </c>
      <c r="L469" s="41">
        <v>18</v>
      </c>
    </row>
    <row r="470" spans="1:12" x14ac:dyDescent="0.3">
      <c r="A470"/>
      <c r="B470"/>
      <c r="E470"/>
      <c r="F470"/>
      <c r="H470" s="44" t="s">
        <v>848</v>
      </c>
      <c r="I470" s="30" t="s">
        <v>371</v>
      </c>
      <c r="J470" s="30" t="s">
        <v>387</v>
      </c>
      <c r="K470" s="30">
        <v>0.2</v>
      </c>
      <c r="L470" s="41">
        <v>16</v>
      </c>
    </row>
    <row r="471" spans="1:12" x14ac:dyDescent="0.3">
      <c r="A471"/>
      <c r="B471"/>
      <c r="E471"/>
      <c r="F471"/>
      <c r="H471" s="44" t="s">
        <v>849</v>
      </c>
      <c r="I471" s="30" t="s">
        <v>372</v>
      </c>
      <c r="J471" s="30" t="s">
        <v>389</v>
      </c>
      <c r="K471" s="30">
        <v>0.1</v>
      </c>
      <c r="L471" s="41">
        <v>20</v>
      </c>
    </row>
    <row r="472" spans="1:12" x14ac:dyDescent="0.3">
      <c r="A472"/>
      <c r="B472"/>
      <c r="E472"/>
      <c r="F472"/>
      <c r="H472" s="44" t="s">
        <v>850</v>
      </c>
      <c r="I472" s="30" t="s">
        <v>368</v>
      </c>
      <c r="J472" s="30" t="s">
        <v>360</v>
      </c>
      <c r="K472" s="30">
        <v>0.05</v>
      </c>
      <c r="L472" s="41">
        <v>20</v>
      </c>
    </row>
    <row r="473" spans="1:12" x14ac:dyDescent="0.3">
      <c r="A473"/>
      <c r="B473"/>
      <c r="E473"/>
      <c r="F473"/>
      <c r="H473" s="44" t="s">
        <v>851</v>
      </c>
      <c r="I473" s="30" t="s">
        <v>369</v>
      </c>
      <c r="J473" s="30" t="s">
        <v>361</v>
      </c>
      <c r="K473" s="30">
        <v>0.1</v>
      </c>
      <c r="L473" s="41">
        <v>15</v>
      </c>
    </row>
    <row r="474" spans="1:12" x14ac:dyDescent="0.3">
      <c r="A474"/>
      <c r="B474"/>
      <c r="E474"/>
      <c r="F474"/>
      <c r="H474" s="44" t="s">
        <v>852</v>
      </c>
      <c r="I474" s="30" t="s">
        <v>370</v>
      </c>
      <c r="J474" s="30" t="s">
        <v>362</v>
      </c>
      <c r="K474" s="30">
        <v>0.15</v>
      </c>
      <c r="L474" s="41">
        <v>25</v>
      </c>
    </row>
    <row r="475" spans="1:12" x14ac:dyDescent="0.3">
      <c r="A475"/>
      <c r="B475"/>
      <c r="E475"/>
      <c r="F475"/>
      <c r="H475" s="44" t="s">
        <v>853</v>
      </c>
      <c r="I475" s="30" t="s">
        <v>371</v>
      </c>
      <c r="J475" s="30" t="s">
        <v>363</v>
      </c>
      <c r="K475" s="30">
        <v>0.05</v>
      </c>
      <c r="L475" s="41">
        <v>10</v>
      </c>
    </row>
    <row r="476" spans="1:12" x14ac:dyDescent="0.3">
      <c r="A476"/>
      <c r="B476"/>
      <c r="E476"/>
      <c r="F476"/>
      <c r="H476" s="44" t="s">
        <v>854</v>
      </c>
      <c r="I476" s="30" t="s">
        <v>372</v>
      </c>
      <c r="J476" s="30" t="s">
        <v>364</v>
      </c>
      <c r="K476" s="30">
        <v>0.2</v>
      </c>
      <c r="L476" s="41">
        <v>30</v>
      </c>
    </row>
    <row r="477" spans="1:12" x14ac:dyDescent="0.3">
      <c r="A477"/>
      <c r="B477"/>
      <c r="E477"/>
      <c r="F477"/>
      <c r="H477" s="44" t="s">
        <v>855</v>
      </c>
      <c r="I477" s="30" t="s">
        <v>368</v>
      </c>
      <c r="J477" s="30" t="s">
        <v>365</v>
      </c>
      <c r="K477" s="30">
        <v>0.1</v>
      </c>
      <c r="L477" s="41">
        <v>12</v>
      </c>
    </row>
    <row r="478" spans="1:12" x14ac:dyDescent="0.3">
      <c r="A478"/>
      <c r="B478"/>
      <c r="E478"/>
      <c r="F478"/>
      <c r="H478" s="44" t="s">
        <v>856</v>
      </c>
      <c r="I478" s="30" t="s">
        <v>369</v>
      </c>
      <c r="J478" s="30" t="s">
        <v>366</v>
      </c>
      <c r="K478" s="30">
        <v>0.05</v>
      </c>
      <c r="L478" s="41">
        <v>22</v>
      </c>
    </row>
    <row r="479" spans="1:12" x14ac:dyDescent="0.3">
      <c r="A479"/>
      <c r="B479"/>
      <c r="E479"/>
      <c r="F479"/>
      <c r="H479" s="44" t="s">
        <v>857</v>
      </c>
      <c r="I479" s="30" t="s">
        <v>370</v>
      </c>
      <c r="J479" s="30" t="s">
        <v>385</v>
      </c>
      <c r="K479" s="30">
        <v>0.15</v>
      </c>
      <c r="L479" s="41">
        <v>18</v>
      </c>
    </row>
    <row r="480" spans="1:12" x14ac:dyDescent="0.3">
      <c r="A480"/>
      <c r="B480"/>
      <c r="E480"/>
      <c r="F480"/>
      <c r="H480" s="44" t="s">
        <v>858</v>
      </c>
      <c r="I480" s="30" t="s">
        <v>371</v>
      </c>
      <c r="J480" s="30" t="s">
        <v>387</v>
      </c>
      <c r="K480" s="30">
        <v>0.2</v>
      </c>
      <c r="L480" s="41">
        <v>16</v>
      </c>
    </row>
    <row r="481" spans="1:12" x14ac:dyDescent="0.3">
      <c r="A481"/>
      <c r="B481"/>
      <c r="E481"/>
      <c r="F481"/>
      <c r="H481" s="44" t="s">
        <v>859</v>
      </c>
      <c r="I481" s="30" t="s">
        <v>372</v>
      </c>
      <c r="J481" s="30" t="s">
        <v>389</v>
      </c>
      <c r="K481" s="30">
        <v>0.1</v>
      </c>
      <c r="L481" s="41">
        <v>20</v>
      </c>
    </row>
    <row r="482" spans="1:12" x14ac:dyDescent="0.3">
      <c r="A482"/>
      <c r="B482"/>
      <c r="E482"/>
      <c r="F482"/>
      <c r="H482" s="44" t="s">
        <v>860</v>
      </c>
      <c r="I482" s="30" t="s">
        <v>368</v>
      </c>
      <c r="J482" s="30" t="s">
        <v>360</v>
      </c>
      <c r="K482" s="30">
        <v>0.05</v>
      </c>
      <c r="L482" s="41">
        <v>20</v>
      </c>
    </row>
    <row r="483" spans="1:12" x14ac:dyDescent="0.3">
      <c r="A483"/>
      <c r="B483"/>
      <c r="E483"/>
      <c r="F483"/>
      <c r="H483" s="44" t="s">
        <v>861</v>
      </c>
      <c r="I483" s="30" t="s">
        <v>369</v>
      </c>
      <c r="J483" s="30" t="s">
        <v>361</v>
      </c>
      <c r="K483" s="30">
        <v>0.1</v>
      </c>
      <c r="L483" s="41">
        <v>15</v>
      </c>
    </row>
    <row r="484" spans="1:12" x14ac:dyDescent="0.3">
      <c r="A484"/>
      <c r="B484"/>
      <c r="E484"/>
      <c r="F484"/>
      <c r="H484" s="44" t="s">
        <v>862</v>
      </c>
      <c r="I484" s="30" t="s">
        <v>370</v>
      </c>
      <c r="J484" s="30" t="s">
        <v>362</v>
      </c>
      <c r="K484" s="30">
        <v>0.15</v>
      </c>
      <c r="L484" s="41">
        <v>25</v>
      </c>
    </row>
    <row r="485" spans="1:12" x14ac:dyDescent="0.3">
      <c r="A485"/>
      <c r="B485"/>
      <c r="E485"/>
      <c r="F485"/>
      <c r="H485" s="44" t="s">
        <v>863</v>
      </c>
      <c r="I485" s="30" t="s">
        <v>371</v>
      </c>
      <c r="J485" s="30" t="s">
        <v>363</v>
      </c>
      <c r="K485" s="30">
        <v>0.05</v>
      </c>
      <c r="L485" s="41">
        <v>10</v>
      </c>
    </row>
    <row r="486" spans="1:12" x14ac:dyDescent="0.3">
      <c r="A486"/>
      <c r="B486"/>
      <c r="E486"/>
      <c r="F486"/>
      <c r="H486" s="44" t="s">
        <v>864</v>
      </c>
      <c r="I486" s="30" t="s">
        <v>372</v>
      </c>
      <c r="J486" s="30" t="s">
        <v>364</v>
      </c>
      <c r="K486" s="30">
        <v>0.2</v>
      </c>
      <c r="L486" s="41">
        <v>30</v>
      </c>
    </row>
    <row r="487" spans="1:12" x14ac:dyDescent="0.3">
      <c r="A487"/>
      <c r="B487"/>
      <c r="E487"/>
      <c r="F487"/>
      <c r="H487" s="44" t="s">
        <v>865</v>
      </c>
      <c r="I487" s="30" t="s">
        <v>368</v>
      </c>
      <c r="J487" s="30" t="s">
        <v>365</v>
      </c>
      <c r="K487" s="30">
        <v>0.1</v>
      </c>
      <c r="L487" s="41">
        <v>12</v>
      </c>
    </row>
    <row r="488" spans="1:12" x14ac:dyDescent="0.3">
      <c r="A488"/>
      <c r="B488"/>
      <c r="E488"/>
      <c r="F488"/>
      <c r="H488" s="44" t="s">
        <v>866</v>
      </c>
      <c r="I488" s="30" t="s">
        <v>369</v>
      </c>
      <c r="J488" s="30" t="s">
        <v>366</v>
      </c>
      <c r="K488" s="30">
        <v>0.05</v>
      </c>
      <c r="L488" s="41">
        <v>22</v>
      </c>
    </row>
    <row r="489" spans="1:12" x14ac:dyDescent="0.3">
      <c r="A489"/>
      <c r="B489"/>
      <c r="E489"/>
      <c r="F489"/>
      <c r="H489" s="44" t="s">
        <v>867</v>
      </c>
      <c r="I489" s="30" t="s">
        <v>370</v>
      </c>
      <c r="J489" s="30" t="s">
        <v>385</v>
      </c>
      <c r="K489" s="30">
        <v>0.15</v>
      </c>
      <c r="L489" s="41">
        <v>18</v>
      </c>
    </row>
    <row r="490" spans="1:12" x14ac:dyDescent="0.3">
      <c r="A490"/>
      <c r="B490"/>
      <c r="E490"/>
      <c r="F490"/>
      <c r="H490" s="44" t="s">
        <v>868</v>
      </c>
      <c r="I490" s="30" t="s">
        <v>371</v>
      </c>
      <c r="J490" s="30" t="s">
        <v>387</v>
      </c>
      <c r="K490" s="30">
        <v>0.2</v>
      </c>
      <c r="L490" s="41">
        <v>16</v>
      </c>
    </row>
    <row r="491" spans="1:12" x14ac:dyDescent="0.3">
      <c r="A491"/>
      <c r="B491"/>
      <c r="E491"/>
      <c r="F491"/>
      <c r="H491" s="44" t="s">
        <v>869</v>
      </c>
      <c r="I491" s="30" t="s">
        <v>372</v>
      </c>
      <c r="J491" s="30" t="s">
        <v>389</v>
      </c>
      <c r="K491" s="30">
        <v>0.1</v>
      </c>
      <c r="L491" s="41">
        <v>20</v>
      </c>
    </row>
    <row r="492" spans="1:12" x14ac:dyDescent="0.3">
      <c r="A492"/>
      <c r="B492"/>
      <c r="E492"/>
      <c r="F492"/>
      <c r="H492" s="44" t="s">
        <v>870</v>
      </c>
      <c r="I492" s="30" t="s">
        <v>368</v>
      </c>
      <c r="J492" s="30" t="s">
        <v>360</v>
      </c>
      <c r="K492" s="30">
        <v>0.05</v>
      </c>
      <c r="L492" s="41">
        <v>20</v>
      </c>
    </row>
    <row r="493" spans="1:12" x14ac:dyDescent="0.3">
      <c r="A493"/>
      <c r="B493"/>
      <c r="E493"/>
      <c r="F493"/>
      <c r="H493" s="44" t="s">
        <v>871</v>
      </c>
      <c r="I493" s="30" t="s">
        <v>369</v>
      </c>
      <c r="J493" s="30" t="s">
        <v>361</v>
      </c>
      <c r="K493" s="30">
        <v>0.1</v>
      </c>
      <c r="L493" s="41">
        <v>15</v>
      </c>
    </row>
    <row r="494" spans="1:12" x14ac:dyDescent="0.3">
      <c r="A494"/>
      <c r="B494"/>
      <c r="E494"/>
      <c r="F494"/>
      <c r="H494" s="44" t="s">
        <v>872</v>
      </c>
      <c r="I494" s="30" t="s">
        <v>370</v>
      </c>
      <c r="J494" s="30" t="s">
        <v>362</v>
      </c>
      <c r="K494" s="30">
        <v>0.15</v>
      </c>
      <c r="L494" s="41">
        <v>25</v>
      </c>
    </row>
    <row r="495" spans="1:12" x14ac:dyDescent="0.3">
      <c r="A495"/>
      <c r="B495"/>
      <c r="E495"/>
      <c r="F495"/>
      <c r="H495" s="44" t="s">
        <v>873</v>
      </c>
      <c r="I495" s="30" t="s">
        <v>371</v>
      </c>
      <c r="J495" s="30" t="s">
        <v>363</v>
      </c>
      <c r="K495" s="30">
        <v>0.05</v>
      </c>
      <c r="L495" s="41">
        <v>10</v>
      </c>
    </row>
    <row r="496" spans="1:12" x14ac:dyDescent="0.3">
      <c r="A496"/>
      <c r="B496"/>
      <c r="E496"/>
      <c r="F496"/>
      <c r="H496" s="44" t="s">
        <v>874</v>
      </c>
      <c r="I496" s="30" t="s">
        <v>372</v>
      </c>
      <c r="J496" s="30" t="s">
        <v>364</v>
      </c>
      <c r="K496" s="30">
        <v>0.2</v>
      </c>
      <c r="L496" s="41">
        <v>30</v>
      </c>
    </row>
    <row r="497" spans="1:12" x14ac:dyDescent="0.3">
      <c r="A497"/>
      <c r="B497"/>
      <c r="E497"/>
      <c r="F497"/>
      <c r="H497" s="44" t="s">
        <v>875</v>
      </c>
      <c r="I497" s="30" t="s">
        <v>368</v>
      </c>
      <c r="J497" s="30" t="s">
        <v>365</v>
      </c>
      <c r="K497" s="30">
        <v>0.1</v>
      </c>
      <c r="L497" s="41">
        <v>12</v>
      </c>
    </row>
    <row r="498" spans="1:12" x14ac:dyDescent="0.3">
      <c r="A498"/>
      <c r="B498"/>
      <c r="E498"/>
      <c r="F498"/>
      <c r="H498" s="44" t="s">
        <v>876</v>
      </c>
      <c r="I498" s="30" t="s">
        <v>369</v>
      </c>
      <c r="J498" s="30" t="s">
        <v>366</v>
      </c>
      <c r="K498" s="30">
        <v>0.05</v>
      </c>
      <c r="L498" s="41">
        <v>22</v>
      </c>
    </row>
    <row r="499" spans="1:12" x14ac:dyDescent="0.3">
      <c r="A499"/>
      <c r="B499"/>
      <c r="E499"/>
      <c r="F499"/>
      <c r="H499" s="44" t="s">
        <v>877</v>
      </c>
      <c r="I499" s="30" t="s">
        <v>370</v>
      </c>
      <c r="J499" s="30" t="s">
        <v>385</v>
      </c>
      <c r="K499" s="30">
        <v>0.15</v>
      </c>
      <c r="L499" s="41">
        <v>18</v>
      </c>
    </row>
    <row r="500" spans="1:12" x14ac:dyDescent="0.3">
      <c r="A500"/>
      <c r="B500"/>
      <c r="E500"/>
      <c r="F500"/>
      <c r="H500" s="44" t="s">
        <v>878</v>
      </c>
      <c r="I500" s="30" t="s">
        <v>371</v>
      </c>
      <c r="J500" s="30" t="s">
        <v>387</v>
      </c>
      <c r="K500" s="30">
        <v>0.2</v>
      </c>
      <c r="L500" s="41">
        <v>16</v>
      </c>
    </row>
    <row r="501" spans="1:12" x14ac:dyDescent="0.3">
      <c r="A501"/>
      <c r="B501"/>
      <c r="E501"/>
      <c r="F501"/>
      <c r="H501" s="44" t="s">
        <v>879</v>
      </c>
      <c r="I501" s="30" t="s">
        <v>372</v>
      </c>
      <c r="J501" s="30" t="s">
        <v>389</v>
      </c>
      <c r="K501" s="30">
        <v>0.1</v>
      </c>
      <c r="L501" s="41">
        <v>20</v>
      </c>
    </row>
    <row r="502" spans="1:12" x14ac:dyDescent="0.3">
      <c r="A502"/>
      <c r="B502"/>
      <c r="E502"/>
      <c r="F502"/>
      <c r="H502" s="44" t="s">
        <v>880</v>
      </c>
      <c r="I502" s="30" t="s">
        <v>368</v>
      </c>
      <c r="J502" s="30" t="s">
        <v>360</v>
      </c>
      <c r="K502" s="30">
        <v>0.05</v>
      </c>
      <c r="L502" s="41">
        <v>20</v>
      </c>
    </row>
    <row r="503" spans="1:12" x14ac:dyDescent="0.3">
      <c r="A503"/>
      <c r="B503"/>
      <c r="E503"/>
      <c r="F503"/>
      <c r="H503" s="44" t="s">
        <v>881</v>
      </c>
      <c r="I503" s="30" t="s">
        <v>369</v>
      </c>
      <c r="J503" s="30" t="s">
        <v>361</v>
      </c>
      <c r="K503" s="30">
        <v>0.1</v>
      </c>
      <c r="L503" s="41">
        <v>15</v>
      </c>
    </row>
    <row r="504" spans="1:12" x14ac:dyDescent="0.3">
      <c r="A504"/>
      <c r="B504"/>
      <c r="E504"/>
      <c r="F504"/>
      <c r="H504" s="44" t="s">
        <v>882</v>
      </c>
      <c r="I504" s="30" t="s">
        <v>370</v>
      </c>
      <c r="J504" s="30" t="s">
        <v>362</v>
      </c>
      <c r="K504" s="30">
        <v>0.15</v>
      </c>
      <c r="L504" s="41">
        <v>25</v>
      </c>
    </row>
    <row r="505" spans="1:12" x14ac:dyDescent="0.3">
      <c r="A505"/>
      <c r="B505"/>
      <c r="E505"/>
      <c r="F505"/>
      <c r="H505" s="44" t="s">
        <v>883</v>
      </c>
      <c r="I505" s="30" t="s">
        <v>371</v>
      </c>
      <c r="J505" s="30" t="s">
        <v>363</v>
      </c>
      <c r="K505" s="30">
        <v>0.05</v>
      </c>
      <c r="L505" s="41">
        <v>10</v>
      </c>
    </row>
    <row r="506" spans="1:12" x14ac:dyDescent="0.3">
      <c r="A506"/>
      <c r="B506"/>
      <c r="E506"/>
      <c r="F506"/>
      <c r="H506" s="44" t="s">
        <v>884</v>
      </c>
      <c r="I506" s="30" t="s">
        <v>372</v>
      </c>
      <c r="J506" s="30" t="s">
        <v>364</v>
      </c>
      <c r="K506" s="30">
        <v>0.2</v>
      </c>
      <c r="L506" s="41">
        <v>30</v>
      </c>
    </row>
    <row r="507" spans="1:12" x14ac:dyDescent="0.3">
      <c r="A507"/>
      <c r="B507"/>
      <c r="E507"/>
      <c r="F507"/>
      <c r="H507" s="44" t="s">
        <v>885</v>
      </c>
      <c r="I507" s="30" t="s">
        <v>368</v>
      </c>
      <c r="J507" s="30" t="s">
        <v>365</v>
      </c>
      <c r="K507" s="30">
        <v>0.1</v>
      </c>
      <c r="L507" s="41">
        <v>12</v>
      </c>
    </row>
    <row r="508" spans="1:12" x14ac:dyDescent="0.3">
      <c r="A508"/>
      <c r="B508"/>
      <c r="E508"/>
      <c r="F508"/>
      <c r="H508" s="44" t="s">
        <v>886</v>
      </c>
      <c r="I508" s="30" t="s">
        <v>369</v>
      </c>
      <c r="J508" s="30" t="s">
        <v>366</v>
      </c>
      <c r="K508" s="30">
        <v>0.05</v>
      </c>
      <c r="L508" s="41">
        <v>22</v>
      </c>
    </row>
    <row r="509" spans="1:12" x14ac:dyDescent="0.3">
      <c r="A509"/>
      <c r="B509"/>
      <c r="E509"/>
      <c r="F509"/>
      <c r="H509" s="44" t="s">
        <v>887</v>
      </c>
      <c r="I509" s="30" t="s">
        <v>370</v>
      </c>
      <c r="J509" s="30" t="s">
        <v>385</v>
      </c>
      <c r="K509" s="30">
        <v>0.15</v>
      </c>
      <c r="L509" s="41">
        <v>18</v>
      </c>
    </row>
    <row r="510" spans="1:12" x14ac:dyDescent="0.3">
      <c r="A510"/>
      <c r="B510"/>
      <c r="E510"/>
      <c r="F510"/>
      <c r="H510" s="44" t="s">
        <v>888</v>
      </c>
      <c r="I510" s="30" t="s">
        <v>371</v>
      </c>
      <c r="J510" s="30" t="s">
        <v>387</v>
      </c>
      <c r="K510" s="30">
        <v>0.2</v>
      </c>
      <c r="L510" s="41">
        <v>16</v>
      </c>
    </row>
    <row r="511" spans="1:12" x14ac:dyDescent="0.3">
      <c r="A511"/>
      <c r="B511"/>
      <c r="E511"/>
      <c r="F511"/>
      <c r="H511" s="44" t="s">
        <v>889</v>
      </c>
      <c r="I511" s="30" t="s">
        <v>372</v>
      </c>
      <c r="J511" s="30" t="s">
        <v>389</v>
      </c>
      <c r="K511" s="30">
        <v>0.1</v>
      </c>
      <c r="L511" s="41">
        <v>20</v>
      </c>
    </row>
    <row r="512" spans="1:12" x14ac:dyDescent="0.3">
      <c r="A512"/>
      <c r="B512"/>
      <c r="E512"/>
      <c r="F512"/>
      <c r="H512" s="44" t="s">
        <v>890</v>
      </c>
      <c r="I512" s="30" t="s">
        <v>368</v>
      </c>
      <c r="J512" s="30" t="s">
        <v>360</v>
      </c>
      <c r="K512" s="30">
        <v>0.05</v>
      </c>
      <c r="L512" s="41">
        <v>20</v>
      </c>
    </row>
    <row r="513" spans="1:12" x14ac:dyDescent="0.3">
      <c r="A513"/>
      <c r="B513"/>
      <c r="E513"/>
      <c r="F513"/>
      <c r="H513" s="44" t="s">
        <v>891</v>
      </c>
      <c r="I513" s="30" t="s">
        <v>369</v>
      </c>
      <c r="J513" s="30" t="s">
        <v>361</v>
      </c>
      <c r="K513" s="30">
        <v>0.1</v>
      </c>
      <c r="L513" s="41">
        <v>15</v>
      </c>
    </row>
    <row r="514" spans="1:12" x14ac:dyDescent="0.3">
      <c r="A514"/>
      <c r="B514"/>
      <c r="E514"/>
      <c r="F514"/>
      <c r="H514" s="44" t="s">
        <v>892</v>
      </c>
      <c r="I514" s="30" t="s">
        <v>370</v>
      </c>
      <c r="J514" s="30" t="s">
        <v>362</v>
      </c>
      <c r="K514" s="30">
        <v>0.15</v>
      </c>
      <c r="L514" s="41">
        <v>25</v>
      </c>
    </row>
    <row r="515" spans="1:12" x14ac:dyDescent="0.3">
      <c r="A515"/>
      <c r="B515"/>
      <c r="E515"/>
      <c r="F515"/>
      <c r="H515" s="44" t="s">
        <v>893</v>
      </c>
      <c r="I515" s="30" t="s">
        <v>371</v>
      </c>
      <c r="J515" s="30" t="s">
        <v>363</v>
      </c>
      <c r="K515" s="30">
        <v>0.05</v>
      </c>
      <c r="L515" s="41">
        <v>10</v>
      </c>
    </row>
    <row r="516" spans="1:12" x14ac:dyDescent="0.3">
      <c r="A516"/>
      <c r="B516"/>
      <c r="E516"/>
      <c r="F516"/>
      <c r="H516" s="44" t="s">
        <v>894</v>
      </c>
      <c r="I516" s="30" t="s">
        <v>372</v>
      </c>
      <c r="J516" s="30" t="s">
        <v>364</v>
      </c>
      <c r="K516" s="30">
        <v>0.2</v>
      </c>
      <c r="L516" s="41">
        <v>30</v>
      </c>
    </row>
    <row r="517" spans="1:12" x14ac:dyDescent="0.3">
      <c r="A517"/>
      <c r="B517"/>
      <c r="E517"/>
      <c r="F517"/>
      <c r="H517" s="44" t="s">
        <v>895</v>
      </c>
      <c r="I517" s="30" t="s">
        <v>368</v>
      </c>
      <c r="J517" s="30" t="s">
        <v>365</v>
      </c>
      <c r="K517" s="30">
        <v>0.1</v>
      </c>
      <c r="L517" s="41">
        <v>12</v>
      </c>
    </row>
    <row r="518" spans="1:12" x14ac:dyDescent="0.3">
      <c r="A518"/>
      <c r="B518"/>
      <c r="E518"/>
      <c r="F518"/>
      <c r="H518" s="44" t="s">
        <v>896</v>
      </c>
      <c r="I518" s="30" t="s">
        <v>369</v>
      </c>
      <c r="J518" s="30" t="s">
        <v>366</v>
      </c>
      <c r="K518" s="30">
        <v>0.05</v>
      </c>
      <c r="L518" s="41">
        <v>22</v>
      </c>
    </row>
    <row r="519" spans="1:12" x14ac:dyDescent="0.3">
      <c r="A519"/>
      <c r="B519"/>
      <c r="E519"/>
      <c r="F519"/>
      <c r="H519" s="44" t="s">
        <v>897</v>
      </c>
      <c r="I519" s="30" t="s">
        <v>370</v>
      </c>
      <c r="J519" s="30" t="s">
        <v>385</v>
      </c>
      <c r="K519" s="30">
        <v>0.15</v>
      </c>
      <c r="L519" s="41">
        <v>18</v>
      </c>
    </row>
    <row r="520" spans="1:12" x14ac:dyDescent="0.3">
      <c r="A520"/>
      <c r="B520"/>
      <c r="E520"/>
      <c r="F520"/>
      <c r="H520" s="44" t="s">
        <v>898</v>
      </c>
      <c r="I520" s="30" t="s">
        <v>371</v>
      </c>
      <c r="J520" s="30" t="s">
        <v>387</v>
      </c>
      <c r="K520" s="30">
        <v>0.2</v>
      </c>
      <c r="L520" s="41">
        <v>16</v>
      </c>
    </row>
    <row r="521" spans="1:12" x14ac:dyDescent="0.3">
      <c r="A521"/>
      <c r="B521"/>
      <c r="E521"/>
      <c r="F521"/>
      <c r="H521" s="44" t="s">
        <v>899</v>
      </c>
      <c r="I521" s="30" t="s">
        <v>372</v>
      </c>
      <c r="J521" s="30" t="s">
        <v>389</v>
      </c>
      <c r="K521" s="30">
        <v>0.1</v>
      </c>
      <c r="L521" s="41">
        <v>20</v>
      </c>
    </row>
    <row r="522" spans="1:12" x14ac:dyDescent="0.3">
      <c r="A522"/>
      <c r="B522"/>
      <c r="E522"/>
      <c r="F522"/>
      <c r="H522" s="44" t="s">
        <v>900</v>
      </c>
      <c r="I522" s="30" t="s">
        <v>368</v>
      </c>
      <c r="J522" s="30" t="s">
        <v>360</v>
      </c>
      <c r="K522" s="30">
        <v>0.05</v>
      </c>
      <c r="L522" s="41">
        <v>20</v>
      </c>
    </row>
    <row r="523" spans="1:12" x14ac:dyDescent="0.3">
      <c r="A523"/>
      <c r="B523"/>
      <c r="E523"/>
      <c r="F523"/>
      <c r="H523" s="44" t="s">
        <v>901</v>
      </c>
      <c r="I523" s="30" t="s">
        <v>369</v>
      </c>
      <c r="J523" s="30" t="s">
        <v>361</v>
      </c>
      <c r="K523" s="30">
        <v>0.1</v>
      </c>
      <c r="L523" s="41">
        <v>15</v>
      </c>
    </row>
    <row r="524" spans="1:12" x14ac:dyDescent="0.3">
      <c r="A524"/>
      <c r="B524"/>
      <c r="E524"/>
      <c r="F524"/>
      <c r="H524" s="44" t="s">
        <v>902</v>
      </c>
      <c r="I524" s="30" t="s">
        <v>370</v>
      </c>
      <c r="J524" s="30" t="s">
        <v>362</v>
      </c>
      <c r="K524" s="30">
        <v>0.15</v>
      </c>
      <c r="L524" s="41">
        <v>25</v>
      </c>
    </row>
    <row r="525" spans="1:12" x14ac:dyDescent="0.3">
      <c r="A525"/>
      <c r="B525"/>
      <c r="E525"/>
      <c r="F525"/>
      <c r="H525" s="44" t="s">
        <v>903</v>
      </c>
      <c r="I525" s="30" t="s">
        <v>371</v>
      </c>
      <c r="J525" s="30" t="s">
        <v>363</v>
      </c>
      <c r="K525" s="30">
        <v>0.05</v>
      </c>
      <c r="L525" s="41">
        <v>10</v>
      </c>
    </row>
    <row r="526" spans="1:12" x14ac:dyDescent="0.3">
      <c r="A526"/>
      <c r="B526"/>
      <c r="E526"/>
      <c r="F526"/>
      <c r="H526" s="44" t="s">
        <v>904</v>
      </c>
      <c r="I526" s="30" t="s">
        <v>372</v>
      </c>
      <c r="J526" s="30" t="s">
        <v>364</v>
      </c>
      <c r="K526" s="30">
        <v>0.2</v>
      </c>
      <c r="L526" s="41">
        <v>30</v>
      </c>
    </row>
    <row r="527" spans="1:12" x14ac:dyDescent="0.3">
      <c r="A527"/>
      <c r="B527"/>
      <c r="E527"/>
      <c r="F527"/>
      <c r="H527" s="44" t="s">
        <v>905</v>
      </c>
      <c r="I527" s="30" t="s">
        <v>368</v>
      </c>
      <c r="J527" s="30" t="s">
        <v>365</v>
      </c>
      <c r="K527" s="30">
        <v>0.1</v>
      </c>
      <c r="L527" s="41">
        <v>12</v>
      </c>
    </row>
    <row r="528" spans="1:12" x14ac:dyDescent="0.3">
      <c r="A528"/>
      <c r="B528"/>
      <c r="E528"/>
      <c r="F528"/>
      <c r="H528" s="44" t="s">
        <v>906</v>
      </c>
      <c r="I528" s="30" t="s">
        <v>369</v>
      </c>
      <c r="J528" s="30" t="s">
        <v>366</v>
      </c>
      <c r="K528" s="30">
        <v>0.05</v>
      </c>
      <c r="L528" s="41">
        <v>22</v>
      </c>
    </row>
    <row r="529" spans="1:12" x14ac:dyDescent="0.3">
      <c r="A529"/>
      <c r="B529"/>
      <c r="E529"/>
      <c r="F529"/>
      <c r="H529" s="44" t="s">
        <v>907</v>
      </c>
      <c r="I529" s="30" t="s">
        <v>370</v>
      </c>
      <c r="J529" s="30" t="s">
        <v>385</v>
      </c>
      <c r="K529" s="30">
        <v>0.15</v>
      </c>
      <c r="L529" s="41">
        <v>18</v>
      </c>
    </row>
    <row r="530" spans="1:12" x14ac:dyDescent="0.3">
      <c r="A530"/>
      <c r="B530"/>
      <c r="E530"/>
      <c r="F530"/>
      <c r="H530" s="44" t="s">
        <v>908</v>
      </c>
      <c r="I530" s="30" t="s">
        <v>371</v>
      </c>
      <c r="J530" s="30" t="s">
        <v>387</v>
      </c>
      <c r="K530" s="30">
        <v>0.2</v>
      </c>
      <c r="L530" s="41">
        <v>16</v>
      </c>
    </row>
    <row r="531" spans="1:12" x14ac:dyDescent="0.3">
      <c r="A531"/>
      <c r="B531"/>
      <c r="E531"/>
      <c r="F531"/>
      <c r="H531" s="44" t="s">
        <v>909</v>
      </c>
      <c r="I531" s="30" t="s">
        <v>372</v>
      </c>
      <c r="J531" s="30" t="s">
        <v>389</v>
      </c>
      <c r="K531" s="30">
        <v>0.1</v>
      </c>
      <c r="L531" s="41">
        <v>20</v>
      </c>
    </row>
    <row r="532" spans="1:12" x14ac:dyDescent="0.3">
      <c r="A532"/>
      <c r="B532"/>
      <c r="E532"/>
      <c r="F532"/>
      <c r="H532" s="44" t="s">
        <v>910</v>
      </c>
      <c r="I532" s="30" t="s">
        <v>368</v>
      </c>
      <c r="J532" s="30" t="s">
        <v>360</v>
      </c>
      <c r="K532" s="30">
        <v>0.05</v>
      </c>
      <c r="L532" s="41">
        <v>20</v>
      </c>
    </row>
    <row r="533" spans="1:12" x14ac:dyDescent="0.3">
      <c r="A533"/>
      <c r="B533"/>
      <c r="E533"/>
      <c r="F533"/>
      <c r="H533" s="44" t="s">
        <v>911</v>
      </c>
      <c r="I533" s="30" t="s">
        <v>369</v>
      </c>
      <c r="J533" s="30" t="s">
        <v>361</v>
      </c>
      <c r="K533" s="30">
        <v>0.1</v>
      </c>
      <c r="L533" s="41">
        <v>15</v>
      </c>
    </row>
    <row r="534" spans="1:12" x14ac:dyDescent="0.3">
      <c r="A534"/>
      <c r="B534"/>
      <c r="E534"/>
      <c r="F534"/>
      <c r="H534" s="44" t="s">
        <v>912</v>
      </c>
      <c r="I534" s="30" t="s">
        <v>370</v>
      </c>
      <c r="J534" s="30" t="s">
        <v>362</v>
      </c>
      <c r="K534" s="30">
        <v>0.15</v>
      </c>
      <c r="L534" s="41">
        <v>25</v>
      </c>
    </row>
    <row r="535" spans="1:12" x14ac:dyDescent="0.3">
      <c r="A535"/>
      <c r="B535"/>
      <c r="E535"/>
      <c r="F535"/>
      <c r="H535" s="44" t="s">
        <v>913</v>
      </c>
      <c r="I535" s="30" t="s">
        <v>371</v>
      </c>
      <c r="J535" s="30" t="s">
        <v>363</v>
      </c>
      <c r="K535" s="30">
        <v>0.05</v>
      </c>
      <c r="L535" s="41">
        <v>10</v>
      </c>
    </row>
    <row r="536" spans="1:12" x14ac:dyDescent="0.3">
      <c r="A536"/>
      <c r="B536"/>
      <c r="E536"/>
      <c r="F536"/>
      <c r="H536" s="44" t="s">
        <v>914</v>
      </c>
      <c r="I536" s="30" t="s">
        <v>372</v>
      </c>
      <c r="J536" s="30" t="s">
        <v>364</v>
      </c>
      <c r="K536" s="30">
        <v>0.2</v>
      </c>
      <c r="L536" s="41">
        <v>30</v>
      </c>
    </row>
    <row r="537" spans="1:12" x14ac:dyDescent="0.3">
      <c r="A537"/>
      <c r="B537"/>
      <c r="E537"/>
      <c r="F537"/>
      <c r="H537" s="44" t="s">
        <v>915</v>
      </c>
      <c r="I537" s="30" t="s">
        <v>368</v>
      </c>
      <c r="J537" s="30" t="s">
        <v>365</v>
      </c>
      <c r="K537" s="30">
        <v>0.1</v>
      </c>
      <c r="L537" s="41">
        <v>12</v>
      </c>
    </row>
    <row r="538" spans="1:12" x14ac:dyDescent="0.3">
      <c r="A538"/>
      <c r="B538"/>
      <c r="E538"/>
      <c r="F538"/>
      <c r="H538" s="44" t="s">
        <v>916</v>
      </c>
      <c r="I538" s="30" t="s">
        <v>369</v>
      </c>
      <c r="J538" s="30" t="s">
        <v>366</v>
      </c>
      <c r="K538" s="30">
        <v>0.05</v>
      </c>
      <c r="L538" s="41">
        <v>22</v>
      </c>
    </row>
    <row r="539" spans="1:12" x14ac:dyDescent="0.3">
      <c r="A539"/>
      <c r="B539"/>
      <c r="E539"/>
      <c r="F539"/>
      <c r="H539" s="44" t="s">
        <v>917</v>
      </c>
      <c r="I539" s="30" t="s">
        <v>370</v>
      </c>
      <c r="J539" s="30" t="s">
        <v>385</v>
      </c>
      <c r="K539" s="30">
        <v>0.15</v>
      </c>
      <c r="L539" s="41">
        <v>18</v>
      </c>
    </row>
    <row r="540" spans="1:12" x14ac:dyDescent="0.3">
      <c r="A540"/>
      <c r="B540"/>
      <c r="E540"/>
      <c r="F540"/>
      <c r="H540" s="44" t="s">
        <v>918</v>
      </c>
      <c r="I540" s="30" t="s">
        <v>371</v>
      </c>
      <c r="J540" s="30" t="s">
        <v>387</v>
      </c>
      <c r="K540" s="30">
        <v>0.2</v>
      </c>
      <c r="L540" s="41">
        <v>16</v>
      </c>
    </row>
    <row r="541" spans="1:12" x14ac:dyDescent="0.3">
      <c r="A541"/>
      <c r="B541"/>
      <c r="E541"/>
      <c r="F541"/>
      <c r="H541" s="44" t="s">
        <v>919</v>
      </c>
      <c r="I541" s="30" t="s">
        <v>372</v>
      </c>
      <c r="J541" s="30" t="s">
        <v>389</v>
      </c>
      <c r="K541" s="30">
        <v>0.1</v>
      </c>
      <c r="L541" s="41">
        <v>20</v>
      </c>
    </row>
    <row r="542" spans="1:12" x14ac:dyDescent="0.3">
      <c r="A542"/>
      <c r="B542"/>
      <c r="E542"/>
      <c r="F542"/>
      <c r="H542" s="44" t="s">
        <v>920</v>
      </c>
      <c r="I542" s="30" t="s">
        <v>368</v>
      </c>
      <c r="J542" s="30" t="s">
        <v>360</v>
      </c>
      <c r="K542" s="30">
        <v>0.05</v>
      </c>
      <c r="L542" s="41">
        <v>20</v>
      </c>
    </row>
    <row r="543" spans="1:12" x14ac:dyDescent="0.3">
      <c r="A543"/>
      <c r="B543"/>
      <c r="E543"/>
      <c r="F543"/>
      <c r="H543" s="44" t="s">
        <v>921</v>
      </c>
      <c r="I543" s="30" t="s">
        <v>369</v>
      </c>
      <c r="J543" s="30" t="s">
        <v>361</v>
      </c>
      <c r="K543" s="30">
        <v>0.1</v>
      </c>
      <c r="L543" s="41">
        <v>15</v>
      </c>
    </row>
    <row r="544" spans="1:12" x14ac:dyDescent="0.3">
      <c r="A544"/>
      <c r="B544"/>
      <c r="E544"/>
      <c r="F544"/>
      <c r="H544" s="44" t="s">
        <v>922</v>
      </c>
      <c r="I544" s="30" t="s">
        <v>370</v>
      </c>
      <c r="J544" s="30" t="s">
        <v>362</v>
      </c>
      <c r="K544" s="30">
        <v>0.15</v>
      </c>
      <c r="L544" s="41">
        <v>25</v>
      </c>
    </row>
    <row r="545" spans="1:12" x14ac:dyDescent="0.3">
      <c r="A545"/>
      <c r="B545"/>
      <c r="E545"/>
      <c r="F545"/>
      <c r="H545" s="44" t="s">
        <v>923</v>
      </c>
      <c r="I545" s="30" t="s">
        <v>371</v>
      </c>
      <c r="J545" s="30" t="s">
        <v>363</v>
      </c>
      <c r="K545" s="30">
        <v>0.05</v>
      </c>
      <c r="L545" s="41">
        <v>10</v>
      </c>
    </row>
    <row r="546" spans="1:12" x14ac:dyDescent="0.3">
      <c r="A546"/>
      <c r="B546"/>
      <c r="E546"/>
      <c r="F546"/>
      <c r="H546" s="44" t="s">
        <v>924</v>
      </c>
      <c r="I546" s="30" t="s">
        <v>372</v>
      </c>
      <c r="J546" s="30" t="s">
        <v>364</v>
      </c>
      <c r="K546" s="30">
        <v>0.2</v>
      </c>
      <c r="L546" s="41">
        <v>30</v>
      </c>
    </row>
    <row r="547" spans="1:12" x14ac:dyDescent="0.3">
      <c r="A547"/>
      <c r="B547"/>
      <c r="E547"/>
      <c r="F547"/>
      <c r="H547" s="44" t="s">
        <v>925</v>
      </c>
      <c r="I547" s="30" t="s">
        <v>368</v>
      </c>
      <c r="J547" s="30" t="s">
        <v>365</v>
      </c>
      <c r="K547" s="30">
        <v>0.1</v>
      </c>
      <c r="L547" s="41">
        <v>12</v>
      </c>
    </row>
    <row r="548" spans="1:12" x14ac:dyDescent="0.3">
      <c r="A548"/>
      <c r="B548"/>
      <c r="E548"/>
      <c r="F548"/>
      <c r="H548" s="44" t="s">
        <v>926</v>
      </c>
      <c r="I548" s="30" t="s">
        <v>369</v>
      </c>
      <c r="J548" s="30" t="s">
        <v>366</v>
      </c>
      <c r="K548" s="30">
        <v>0.05</v>
      </c>
      <c r="L548" s="41">
        <v>22</v>
      </c>
    </row>
    <row r="549" spans="1:12" x14ac:dyDescent="0.3">
      <c r="A549"/>
      <c r="B549"/>
      <c r="E549"/>
      <c r="F549"/>
      <c r="H549" s="44" t="s">
        <v>927</v>
      </c>
      <c r="I549" s="30" t="s">
        <v>370</v>
      </c>
      <c r="J549" s="30" t="s">
        <v>385</v>
      </c>
      <c r="K549" s="30">
        <v>0.15</v>
      </c>
      <c r="L549" s="41">
        <v>18</v>
      </c>
    </row>
    <row r="550" spans="1:12" x14ac:dyDescent="0.3">
      <c r="A550"/>
      <c r="B550"/>
      <c r="E550"/>
      <c r="F550"/>
      <c r="H550" s="44" t="s">
        <v>928</v>
      </c>
      <c r="I550" s="30" t="s">
        <v>371</v>
      </c>
      <c r="J550" s="30" t="s">
        <v>387</v>
      </c>
      <c r="K550" s="30">
        <v>0.2</v>
      </c>
      <c r="L550" s="41">
        <v>16</v>
      </c>
    </row>
    <row r="551" spans="1:12" x14ac:dyDescent="0.3">
      <c r="A551"/>
      <c r="B551"/>
      <c r="E551"/>
      <c r="F551"/>
      <c r="H551" s="44" t="s">
        <v>929</v>
      </c>
      <c r="I551" s="30" t="s">
        <v>372</v>
      </c>
      <c r="J551" s="30" t="s">
        <v>389</v>
      </c>
      <c r="K551" s="30">
        <v>0.1</v>
      </c>
      <c r="L551" s="41">
        <v>20</v>
      </c>
    </row>
    <row r="552" spans="1:12" x14ac:dyDescent="0.3">
      <c r="A552"/>
      <c r="B552"/>
      <c r="E552"/>
      <c r="F552"/>
      <c r="H552" s="44" t="s">
        <v>930</v>
      </c>
      <c r="I552" s="30" t="s">
        <v>368</v>
      </c>
      <c r="J552" s="30" t="s">
        <v>360</v>
      </c>
      <c r="K552" s="30">
        <v>0.05</v>
      </c>
      <c r="L552" s="41">
        <v>20</v>
      </c>
    </row>
    <row r="553" spans="1:12" x14ac:dyDescent="0.3">
      <c r="A553"/>
      <c r="B553"/>
      <c r="E553"/>
      <c r="F553"/>
      <c r="H553" s="44" t="s">
        <v>931</v>
      </c>
      <c r="I553" s="30" t="s">
        <v>369</v>
      </c>
      <c r="J553" s="30" t="s">
        <v>361</v>
      </c>
      <c r="K553" s="30">
        <v>0.1</v>
      </c>
      <c r="L553" s="41">
        <v>15</v>
      </c>
    </row>
    <row r="554" spans="1:12" x14ac:dyDescent="0.3">
      <c r="A554"/>
      <c r="B554"/>
      <c r="E554"/>
      <c r="F554"/>
      <c r="H554" s="44" t="s">
        <v>932</v>
      </c>
      <c r="I554" s="30" t="s">
        <v>370</v>
      </c>
      <c r="J554" s="30" t="s">
        <v>362</v>
      </c>
      <c r="K554" s="30">
        <v>0.15</v>
      </c>
      <c r="L554" s="41">
        <v>25</v>
      </c>
    </row>
    <row r="555" spans="1:12" x14ac:dyDescent="0.3">
      <c r="A555"/>
      <c r="B555"/>
      <c r="E555"/>
      <c r="F555"/>
      <c r="H555" s="44" t="s">
        <v>933</v>
      </c>
      <c r="I555" s="30" t="s">
        <v>371</v>
      </c>
      <c r="J555" s="30" t="s">
        <v>363</v>
      </c>
      <c r="K555" s="30">
        <v>0.05</v>
      </c>
      <c r="L555" s="41">
        <v>10</v>
      </c>
    </row>
    <row r="556" spans="1:12" x14ac:dyDescent="0.3">
      <c r="A556"/>
      <c r="B556"/>
      <c r="E556"/>
      <c r="F556"/>
      <c r="H556" s="44" t="s">
        <v>934</v>
      </c>
      <c r="I556" s="30" t="s">
        <v>372</v>
      </c>
      <c r="J556" s="30" t="s">
        <v>364</v>
      </c>
      <c r="K556" s="30">
        <v>0.2</v>
      </c>
      <c r="L556" s="41">
        <v>30</v>
      </c>
    </row>
    <row r="557" spans="1:12" x14ac:dyDescent="0.3">
      <c r="A557"/>
      <c r="B557"/>
      <c r="E557"/>
      <c r="F557"/>
      <c r="H557" s="44" t="s">
        <v>935</v>
      </c>
      <c r="I557" s="30" t="s">
        <v>368</v>
      </c>
      <c r="J557" s="30" t="s">
        <v>365</v>
      </c>
      <c r="K557" s="30">
        <v>0.1</v>
      </c>
      <c r="L557" s="41">
        <v>12</v>
      </c>
    </row>
    <row r="558" spans="1:12" x14ac:dyDescent="0.3">
      <c r="A558"/>
      <c r="B558"/>
      <c r="E558"/>
      <c r="F558"/>
      <c r="H558" s="44" t="s">
        <v>936</v>
      </c>
      <c r="I558" s="30" t="s">
        <v>369</v>
      </c>
      <c r="J558" s="30" t="s">
        <v>366</v>
      </c>
      <c r="K558" s="30">
        <v>0.05</v>
      </c>
      <c r="L558" s="41">
        <v>22</v>
      </c>
    </row>
    <row r="559" spans="1:12" x14ac:dyDescent="0.3">
      <c r="A559"/>
      <c r="B559"/>
      <c r="E559"/>
      <c r="F559"/>
      <c r="H559" s="44" t="s">
        <v>937</v>
      </c>
      <c r="I559" s="30" t="s">
        <v>370</v>
      </c>
      <c r="J559" s="30" t="s">
        <v>385</v>
      </c>
      <c r="K559" s="30">
        <v>0.15</v>
      </c>
      <c r="L559" s="41">
        <v>18</v>
      </c>
    </row>
    <row r="560" spans="1:12" x14ac:dyDescent="0.3">
      <c r="A560"/>
      <c r="B560"/>
      <c r="E560"/>
      <c r="F560"/>
      <c r="H560" s="44" t="s">
        <v>938</v>
      </c>
      <c r="I560" s="30" t="s">
        <v>371</v>
      </c>
      <c r="J560" s="30" t="s">
        <v>387</v>
      </c>
      <c r="K560" s="30">
        <v>0.2</v>
      </c>
      <c r="L560" s="41">
        <v>16</v>
      </c>
    </row>
    <row r="561" spans="1:12" x14ac:dyDescent="0.3">
      <c r="A561"/>
      <c r="B561"/>
      <c r="E561"/>
      <c r="F561"/>
      <c r="H561" s="44" t="s">
        <v>939</v>
      </c>
      <c r="I561" s="30" t="s">
        <v>372</v>
      </c>
      <c r="J561" s="30" t="s">
        <v>389</v>
      </c>
      <c r="K561" s="30">
        <v>0.1</v>
      </c>
      <c r="L561" s="41">
        <v>20</v>
      </c>
    </row>
    <row r="562" spans="1:12" x14ac:dyDescent="0.3">
      <c r="A562"/>
      <c r="B562"/>
      <c r="E562"/>
      <c r="F562"/>
      <c r="H562" s="44" t="s">
        <v>940</v>
      </c>
      <c r="I562" s="30" t="s">
        <v>368</v>
      </c>
      <c r="J562" s="30" t="s">
        <v>360</v>
      </c>
      <c r="K562" s="30">
        <v>0.05</v>
      </c>
      <c r="L562" s="41">
        <v>20</v>
      </c>
    </row>
    <row r="563" spans="1:12" x14ac:dyDescent="0.3">
      <c r="A563"/>
      <c r="B563"/>
      <c r="E563"/>
      <c r="F563"/>
      <c r="H563" s="44" t="s">
        <v>941</v>
      </c>
      <c r="I563" s="30" t="s">
        <v>369</v>
      </c>
      <c r="J563" s="30" t="s">
        <v>361</v>
      </c>
      <c r="K563" s="30">
        <v>0.1</v>
      </c>
      <c r="L563" s="41">
        <v>15</v>
      </c>
    </row>
    <row r="564" spans="1:12" x14ac:dyDescent="0.3">
      <c r="A564"/>
      <c r="B564"/>
      <c r="E564"/>
      <c r="F564"/>
      <c r="H564" s="44" t="s">
        <v>942</v>
      </c>
      <c r="I564" s="30" t="s">
        <v>370</v>
      </c>
      <c r="J564" s="30" t="s">
        <v>362</v>
      </c>
      <c r="K564" s="30">
        <v>0.15</v>
      </c>
      <c r="L564" s="41">
        <v>25</v>
      </c>
    </row>
    <row r="565" spans="1:12" x14ac:dyDescent="0.3">
      <c r="A565"/>
      <c r="B565"/>
      <c r="E565"/>
      <c r="F565"/>
      <c r="H565" s="44" t="s">
        <v>943</v>
      </c>
      <c r="I565" s="30" t="s">
        <v>371</v>
      </c>
      <c r="J565" s="30" t="s">
        <v>363</v>
      </c>
      <c r="K565" s="30">
        <v>0.05</v>
      </c>
      <c r="L565" s="41">
        <v>10</v>
      </c>
    </row>
    <row r="566" spans="1:12" x14ac:dyDescent="0.3">
      <c r="A566"/>
      <c r="B566"/>
      <c r="E566"/>
      <c r="F566"/>
      <c r="H566" s="44" t="s">
        <v>944</v>
      </c>
      <c r="I566" s="30" t="s">
        <v>372</v>
      </c>
      <c r="J566" s="30" t="s">
        <v>364</v>
      </c>
      <c r="K566" s="30">
        <v>0.2</v>
      </c>
      <c r="L566" s="41">
        <v>30</v>
      </c>
    </row>
    <row r="567" spans="1:12" x14ac:dyDescent="0.3">
      <c r="A567"/>
      <c r="B567"/>
      <c r="E567"/>
      <c r="F567"/>
      <c r="H567" s="44" t="s">
        <v>945</v>
      </c>
      <c r="I567" s="30" t="s">
        <v>368</v>
      </c>
      <c r="J567" s="30" t="s">
        <v>365</v>
      </c>
      <c r="K567" s="30">
        <v>0.1</v>
      </c>
      <c r="L567" s="41">
        <v>12</v>
      </c>
    </row>
    <row r="568" spans="1:12" x14ac:dyDescent="0.3">
      <c r="A568"/>
      <c r="B568"/>
      <c r="E568"/>
      <c r="F568"/>
      <c r="H568" s="44" t="s">
        <v>946</v>
      </c>
      <c r="I568" s="30" t="s">
        <v>369</v>
      </c>
      <c r="J568" s="30" t="s">
        <v>366</v>
      </c>
      <c r="K568" s="30">
        <v>0.05</v>
      </c>
      <c r="L568" s="41">
        <v>22</v>
      </c>
    </row>
    <row r="569" spans="1:12" x14ac:dyDescent="0.3">
      <c r="A569"/>
      <c r="B569"/>
      <c r="E569"/>
      <c r="F569"/>
      <c r="H569" s="44" t="s">
        <v>947</v>
      </c>
      <c r="I569" s="30" t="s">
        <v>370</v>
      </c>
      <c r="J569" s="30" t="s">
        <v>385</v>
      </c>
      <c r="K569" s="30">
        <v>0.15</v>
      </c>
      <c r="L569" s="41">
        <v>18</v>
      </c>
    </row>
    <row r="570" spans="1:12" x14ac:dyDescent="0.3">
      <c r="A570"/>
      <c r="B570"/>
      <c r="E570"/>
      <c r="F570"/>
      <c r="H570" s="44" t="s">
        <v>948</v>
      </c>
      <c r="I570" s="30" t="s">
        <v>371</v>
      </c>
      <c r="J570" s="30" t="s">
        <v>387</v>
      </c>
      <c r="K570" s="30">
        <v>0.2</v>
      </c>
      <c r="L570" s="41">
        <v>16</v>
      </c>
    </row>
    <row r="571" spans="1:12" x14ac:dyDescent="0.3">
      <c r="A571"/>
      <c r="B571"/>
      <c r="E571"/>
      <c r="F571"/>
      <c r="H571" s="44" t="s">
        <v>949</v>
      </c>
      <c r="I571" s="30" t="s">
        <v>372</v>
      </c>
      <c r="J571" s="30" t="s">
        <v>389</v>
      </c>
      <c r="K571" s="30">
        <v>0.1</v>
      </c>
      <c r="L571" s="41">
        <v>20</v>
      </c>
    </row>
    <row r="572" spans="1:12" x14ac:dyDescent="0.3">
      <c r="A572"/>
      <c r="B572"/>
      <c r="E572"/>
      <c r="F572"/>
      <c r="H572" s="44" t="s">
        <v>950</v>
      </c>
      <c r="I572" s="30" t="s">
        <v>368</v>
      </c>
      <c r="J572" s="30" t="s">
        <v>360</v>
      </c>
      <c r="K572" s="30">
        <v>0.05</v>
      </c>
      <c r="L572" s="41">
        <v>20</v>
      </c>
    </row>
    <row r="573" spans="1:12" x14ac:dyDescent="0.3">
      <c r="A573"/>
      <c r="B573"/>
      <c r="E573"/>
      <c r="F573"/>
      <c r="H573" s="44" t="s">
        <v>951</v>
      </c>
      <c r="I573" s="30" t="s">
        <v>369</v>
      </c>
      <c r="J573" s="30" t="s">
        <v>361</v>
      </c>
      <c r="K573" s="30">
        <v>0.1</v>
      </c>
      <c r="L573" s="41">
        <v>15</v>
      </c>
    </row>
    <row r="574" spans="1:12" x14ac:dyDescent="0.3">
      <c r="A574"/>
      <c r="B574"/>
      <c r="E574"/>
      <c r="F574"/>
      <c r="H574" s="44" t="s">
        <v>952</v>
      </c>
      <c r="I574" s="30" t="s">
        <v>370</v>
      </c>
      <c r="J574" s="30" t="s">
        <v>362</v>
      </c>
      <c r="K574" s="30">
        <v>0.15</v>
      </c>
      <c r="L574" s="41">
        <v>25</v>
      </c>
    </row>
    <row r="575" spans="1:12" x14ac:dyDescent="0.3">
      <c r="A575"/>
      <c r="B575"/>
      <c r="E575"/>
      <c r="F575"/>
      <c r="H575" s="44" t="s">
        <v>953</v>
      </c>
      <c r="I575" s="30" t="s">
        <v>371</v>
      </c>
      <c r="J575" s="30" t="s">
        <v>363</v>
      </c>
      <c r="K575" s="30">
        <v>0.05</v>
      </c>
      <c r="L575" s="41">
        <v>10</v>
      </c>
    </row>
    <row r="576" spans="1:12" x14ac:dyDescent="0.3">
      <c r="A576"/>
      <c r="B576"/>
      <c r="E576"/>
      <c r="F576"/>
      <c r="H576" s="44" t="s">
        <v>954</v>
      </c>
      <c r="I576" s="30" t="s">
        <v>372</v>
      </c>
      <c r="J576" s="30" t="s">
        <v>364</v>
      </c>
      <c r="K576" s="30">
        <v>0.2</v>
      </c>
      <c r="L576" s="41">
        <v>30</v>
      </c>
    </row>
    <row r="577" spans="1:12" x14ac:dyDescent="0.3">
      <c r="A577"/>
      <c r="B577"/>
      <c r="E577"/>
      <c r="F577"/>
      <c r="H577" s="44" t="s">
        <v>955</v>
      </c>
      <c r="I577" s="30" t="s">
        <v>368</v>
      </c>
      <c r="J577" s="30" t="s">
        <v>365</v>
      </c>
      <c r="K577" s="30">
        <v>0.1</v>
      </c>
      <c r="L577" s="41">
        <v>12</v>
      </c>
    </row>
    <row r="578" spans="1:12" x14ac:dyDescent="0.3">
      <c r="A578"/>
      <c r="B578"/>
      <c r="E578"/>
      <c r="F578"/>
      <c r="H578" s="44" t="s">
        <v>956</v>
      </c>
      <c r="I578" s="30" t="s">
        <v>369</v>
      </c>
      <c r="J578" s="30" t="s">
        <v>366</v>
      </c>
      <c r="K578" s="30">
        <v>0.05</v>
      </c>
      <c r="L578" s="41">
        <v>22</v>
      </c>
    </row>
    <row r="579" spans="1:12" x14ac:dyDescent="0.3">
      <c r="A579"/>
      <c r="B579"/>
      <c r="E579"/>
      <c r="F579"/>
      <c r="H579" s="44" t="s">
        <v>957</v>
      </c>
      <c r="I579" s="30" t="s">
        <v>370</v>
      </c>
      <c r="J579" s="30" t="s">
        <v>385</v>
      </c>
      <c r="K579" s="30">
        <v>0.15</v>
      </c>
      <c r="L579" s="41">
        <v>18</v>
      </c>
    </row>
    <row r="580" spans="1:12" x14ac:dyDescent="0.3">
      <c r="A580"/>
      <c r="B580"/>
      <c r="E580"/>
      <c r="F580"/>
      <c r="H580" s="44" t="s">
        <v>958</v>
      </c>
      <c r="I580" s="30" t="s">
        <v>371</v>
      </c>
      <c r="J580" s="30" t="s">
        <v>387</v>
      </c>
      <c r="K580" s="30">
        <v>0.2</v>
      </c>
      <c r="L580" s="41">
        <v>16</v>
      </c>
    </row>
    <row r="581" spans="1:12" x14ac:dyDescent="0.3">
      <c r="A581"/>
      <c r="B581"/>
      <c r="E581"/>
      <c r="F581"/>
      <c r="H581" s="44" t="s">
        <v>959</v>
      </c>
      <c r="I581" s="30" t="s">
        <v>372</v>
      </c>
      <c r="J581" s="30" t="s">
        <v>389</v>
      </c>
      <c r="K581" s="30">
        <v>0.1</v>
      </c>
      <c r="L581" s="41">
        <v>20</v>
      </c>
    </row>
    <row r="582" spans="1:12" x14ac:dyDescent="0.3">
      <c r="A582"/>
      <c r="B582"/>
      <c r="E582"/>
      <c r="F582"/>
      <c r="H582" s="44" t="s">
        <v>960</v>
      </c>
      <c r="I582" s="30" t="s">
        <v>368</v>
      </c>
      <c r="J582" s="30" t="s">
        <v>360</v>
      </c>
      <c r="K582" s="30">
        <v>0.05</v>
      </c>
      <c r="L582" s="41">
        <v>20</v>
      </c>
    </row>
    <row r="583" spans="1:12" x14ac:dyDescent="0.3">
      <c r="A583"/>
      <c r="B583"/>
      <c r="E583"/>
      <c r="F583"/>
      <c r="H583" s="44" t="s">
        <v>961</v>
      </c>
      <c r="I583" s="30" t="s">
        <v>369</v>
      </c>
      <c r="J583" s="30" t="s">
        <v>361</v>
      </c>
      <c r="K583" s="30">
        <v>0.1</v>
      </c>
      <c r="L583" s="41">
        <v>15</v>
      </c>
    </row>
    <row r="584" spans="1:12" x14ac:dyDescent="0.3">
      <c r="A584"/>
      <c r="B584"/>
      <c r="E584"/>
      <c r="F584"/>
      <c r="H584" s="44" t="s">
        <v>962</v>
      </c>
      <c r="I584" s="30" t="s">
        <v>370</v>
      </c>
      <c r="J584" s="30" t="s">
        <v>362</v>
      </c>
      <c r="K584" s="30">
        <v>0.15</v>
      </c>
      <c r="L584" s="41">
        <v>25</v>
      </c>
    </row>
    <row r="585" spans="1:12" x14ac:dyDescent="0.3">
      <c r="A585"/>
      <c r="B585"/>
      <c r="E585"/>
      <c r="F585"/>
      <c r="H585" s="44" t="s">
        <v>963</v>
      </c>
      <c r="I585" s="30" t="s">
        <v>371</v>
      </c>
      <c r="J585" s="30" t="s">
        <v>363</v>
      </c>
      <c r="K585" s="30">
        <v>0.05</v>
      </c>
      <c r="L585" s="41">
        <v>10</v>
      </c>
    </row>
    <row r="586" spans="1:12" x14ac:dyDescent="0.3">
      <c r="A586"/>
      <c r="B586"/>
      <c r="E586"/>
      <c r="F586"/>
      <c r="H586" s="44" t="s">
        <v>964</v>
      </c>
      <c r="I586" s="30" t="s">
        <v>372</v>
      </c>
      <c r="J586" s="30" t="s">
        <v>364</v>
      </c>
      <c r="K586" s="30">
        <v>0.2</v>
      </c>
      <c r="L586" s="41">
        <v>30</v>
      </c>
    </row>
    <row r="587" spans="1:12" x14ac:dyDescent="0.3">
      <c r="A587"/>
      <c r="B587"/>
      <c r="E587"/>
      <c r="F587"/>
      <c r="H587" s="44" t="s">
        <v>965</v>
      </c>
      <c r="I587" s="30" t="s">
        <v>368</v>
      </c>
      <c r="J587" s="30" t="s">
        <v>365</v>
      </c>
      <c r="K587" s="30">
        <v>0.1</v>
      </c>
      <c r="L587" s="41">
        <v>12</v>
      </c>
    </row>
    <row r="588" spans="1:12" x14ac:dyDescent="0.3">
      <c r="A588"/>
      <c r="B588"/>
      <c r="E588"/>
      <c r="F588"/>
      <c r="H588" s="44" t="s">
        <v>966</v>
      </c>
      <c r="I588" s="30" t="s">
        <v>369</v>
      </c>
      <c r="J588" s="30" t="s">
        <v>366</v>
      </c>
      <c r="K588" s="30">
        <v>0.05</v>
      </c>
      <c r="L588" s="41">
        <v>22</v>
      </c>
    </row>
    <row r="589" spans="1:12" x14ac:dyDescent="0.3">
      <c r="A589"/>
      <c r="B589"/>
      <c r="E589"/>
      <c r="F589"/>
      <c r="H589" s="44" t="s">
        <v>967</v>
      </c>
      <c r="I589" s="30" t="s">
        <v>370</v>
      </c>
      <c r="J589" s="30" t="s">
        <v>385</v>
      </c>
      <c r="K589" s="30">
        <v>0.15</v>
      </c>
      <c r="L589" s="41">
        <v>18</v>
      </c>
    </row>
    <row r="590" spans="1:12" x14ac:dyDescent="0.3">
      <c r="A590"/>
      <c r="B590"/>
      <c r="E590"/>
      <c r="F590"/>
      <c r="H590" s="44" t="s">
        <v>968</v>
      </c>
      <c r="I590" s="30" t="s">
        <v>371</v>
      </c>
      <c r="J590" s="30" t="s">
        <v>387</v>
      </c>
      <c r="K590" s="30">
        <v>0.2</v>
      </c>
      <c r="L590" s="41">
        <v>16</v>
      </c>
    </row>
    <row r="591" spans="1:12" x14ac:dyDescent="0.3">
      <c r="A591"/>
      <c r="B591"/>
      <c r="E591"/>
      <c r="F591"/>
      <c r="H591" s="44" t="s">
        <v>969</v>
      </c>
      <c r="I591" s="30" t="s">
        <v>372</v>
      </c>
      <c r="J591" s="30" t="s">
        <v>389</v>
      </c>
      <c r="K591" s="30">
        <v>0.1</v>
      </c>
      <c r="L591" s="41">
        <v>20</v>
      </c>
    </row>
    <row r="592" spans="1:12" x14ac:dyDescent="0.3">
      <c r="A592"/>
      <c r="B592"/>
      <c r="E592"/>
      <c r="F592"/>
      <c r="H592" s="44" t="s">
        <v>970</v>
      </c>
      <c r="I592" s="30" t="s">
        <v>368</v>
      </c>
      <c r="J592" s="30" t="s">
        <v>360</v>
      </c>
      <c r="K592" s="30">
        <v>0.05</v>
      </c>
      <c r="L592" s="41">
        <v>20</v>
      </c>
    </row>
    <row r="593" spans="1:12" x14ac:dyDescent="0.3">
      <c r="A593"/>
      <c r="B593"/>
      <c r="E593"/>
      <c r="F593"/>
      <c r="H593" s="44" t="s">
        <v>971</v>
      </c>
      <c r="I593" s="30" t="s">
        <v>369</v>
      </c>
      <c r="J593" s="30" t="s">
        <v>361</v>
      </c>
      <c r="K593" s="30">
        <v>0.1</v>
      </c>
      <c r="L593" s="41">
        <v>15</v>
      </c>
    </row>
    <row r="594" spans="1:12" x14ac:dyDescent="0.3">
      <c r="A594"/>
      <c r="B594"/>
      <c r="E594"/>
      <c r="F594"/>
      <c r="H594" s="44" t="s">
        <v>972</v>
      </c>
      <c r="I594" s="30" t="s">
        <v>370</v>
      </c>
      <c r="J594" s="30" t="s">
        <v>362</v>
      </c>
      <c r="K594" s="30">
        <v>0.15</v>
      </c>
      <c r="L594" s="41">
        <v>25</v>
      </c>
    </row>
    <row r="595" spans="1:12" x14ac:dyDescent="0.3">
      <c r="A595"/>
      <c r="B595"/>
      <c r="E595"/>
      <c r="F595"/>
      <c r="H595" s="44" t="s">
        <v>973</v>
      </c>
      <c r="I595" s="30" t="s">
        <v>371</v>
      </c>
      <c r="J595" s="30" t="s">
        <v>363</v>
      </c>
      <c r="K595" s="30">
        <v>0.05</v>
      </c>
      <c r="L595" s="41">
        <v>10</v>
      </c>
    </row>
    <row r="596" spans="1:12" x14ac:dyDescent="0.3">
      <c r="A596"/>
      <c r="B596"/>
      <c r="E596"/>
      <c r="F596"/>
      <c r="H596" s="44" t="s">
        <v>974</v>
      </c>
      <c r="I596" s="30" t="s">
        <v>372</v>
      </c>
      <c r="J596" s="30" t="s">
        <v>364</v>
      </c>
      <c r="K596" s="30">
        <v>0.2</v>
      </c>
      <c r="L596" s="41">
        <v>30</v>
      </c>
    </row>
    <row r="597" spans="1:12" x14ac:dyDescent="0.3">
      <c r="A597"/>
      <c r="B597"/>
      <c r="E597"/>
      <c r="F597"/>
      <c r="H597" s="44" t="s">
        <v>975</v>
      </c>
      <c r="I597" s="30" t="s">
        <v>368</v>
      </c>
      <c r="J597" s="30" t="s">
        <v>365</v>
      </c>
      <c r="K597" s="30">
        <v>0.1</v>
      </c>
      <c r="L597" s="41">
        <v>12</v>
      </c>
    </row>
    <row r="598" spans="1:12" x14ac:dyDescent="0.3">
      <c r="A598"/>
      <c r="B598"/>
      <c r="E598"/>
      <c r="F598"/>
      <c r="H598" s="44" t="s">
        <v>976</v>
      </c>
      <c r="I598" s="30" t="s">
        <v>369</v>
      </c>
      <c r="J598" s="30" t="s">
        <v>366</v>
      </c>
      <c r="K598" s="30">
        <v>0.05</v>
      </c>
      <c r="L598" s="41">
        <v>22</v>
      </c>
    </row>
    <row r="599" spans="1:12" x14ac:dyDescent="0.3">
      <c r="A599"/>
      <c r="B599"/>
      <c r="E599"/>
      <c r="F599"/>
      <c r="H599" s="44" t="s">
        <v>977</v>
      </c>
      <c r="I599" s="30" t="s">
        <v>370</v>
      </c>
      <c r="J599" s="30" t="s">
        <v>385</v>
      </c>
      <c r="K599" s="30">
        <v>0.15</v>
      </c>
      <c r="L599" s="41">
        <v>18</v>
      </c>
    </row>
    <row r="600" spans="1:12" x14ac:dyDescent="0.3">
      <c r="A600"/>
      <c r="B600"/>
      <c r="E600"/>
      <c r="F600"/>
      <c r="H600" s="44" t="s">
        <v>978</v>
      </c>
      <c r="I600" s="30" t="s">
        <v>371</v>
      </c>
      <c r="J600" s="30" t="s">
        <v>387</v>
      </c>
      <c r="K600" s="30">
        <v>0.2</v>
      </c>
      <c r="L600" s="41">
        <v>16</v>
      </c>
    </row>
    <row r="601" spans="1:12" x14ac:dyDescent="0.3">
      <c r="A601"/>
      <c r="B601"/>
      <c r="E601"/>
      <c r="F601"/>
      <c r="H601" s="44" t="s">
        <v>979</v>
      </c>
      <c r="I601" s="30" t="s">
        <v>372</v>
      </c>
      <c r="J601" s="30" t="s">
        <v>389</v>
      </c>
      <c r="K601" s="30">
        <v>0.1</v>
      </c>
      <c r="L601" s="41">
        <v>20</v>
      </c>
    </row>
    <row r="602" spans="1:12" x14ac:dyDescent="0.3">
      <c r="A602"/>
      <c r="B602"/>
      <c r="E602"/>
      <c r="F602"/>
      <c r="H602" s="44" t="s">
        <v>980</v>
      </c>
      <c r="I602" s="30" t="s">
        <v>368</v>
      </c>
      <c r="J602" s="30" t="s">
        <v>360</v>
      </c>
      <c r="K602" s="30">
        <v>0.05</v>
      </c>
      <c r="L602" s="41">
        <v>20</v>
      </c>
    </row>
    <row r="603" spans="1:12" x14ac:dyDescent="0.3">
      <c r="A603"/>
      <c r="B603"/>
      <c r="E603"/>
      <c r="F603"/>
      <c r="H603" s="44" t="s">
        <v>981</v>
      </c>
      <c r="I603" s="30" t="s">
        <v>369</v>
      </c>
      <c r="J603" s="30" t="s">
        <v>361</v>
      </c>
      <c r="K603" s="30">
        <v>0.1</v>
      </c>
      <c r="L603" s="41">
        <v>15</v>
      </c>
    </row>
    <row r="604" spans="1:12" x14ac:dyDescent="0.3">
      <c r="A604"/>
      <c r="B604"/>
      <c r="E604"/>
      <c r="F604"/>
      <c r="H604" s="44" t="s">
        <v>982</v>
      </c>
      <c r="I604" s="30" t="s">
        <v>370</v>
      </c>
      <c r="J604" s="30" t="s">
        <v>362</v>
      </c>
      <c r="K604" s="30">
        <v>0.15</v>
      </c>
      <c r="L604" s="41">
        <v>25</v>
      </c>
    </row>
    <row r="605" spans="1:12" x14ac:dyDescent="0.3">
      <c r="A605"/>
      <c r="B605"/>
      <c r="E605"/>
      <c r="F605"/>
      <c r="H605" s="44" t="s">
        <v>983</v>
      </c>
      <c r="I605" s="30" t="s">
        <v>371</v>
      </c>
      <c r="J605" s="30" t="s">
        <v>363</v>
      </c>
      <c r="K605" s="30">
        <v>0.05</v>
      </c>
      <c r="L605" s="41">
        <v>10</v>
      </c>
    </row>
    <row r="606" spans="1:12" x14ac:dyDescent="0.3">
      <c r="A606"/>
      <c r="B606"/>
      <c r="E606"/>
      <c r="F606"/>
      <c r="H606" s="44" t="s">
        <v>984</v>
      </c>
      <c r="I606" s="30" t="s">
        <v>372</v>
      </c>
      <c r="J606" s="30" t="s">
        <v>364</v>
      </c>
      <c r="K606" s="30">
        <v>0.2</v>
      </c>
      <c r="L606" s="41">
        <v>30</v>
      </c>
    </row>
    <row r="607" spans="1:12" x14ac:dyDescent="0.3">
      <c r="A607"/>
      <c r="B607"/>
      <c r="E607"/>
      <c r="F607"/>
      <c r="H607" s="44" t="s">
        <v>985</v>
      </c>
      <c r="I607" s="30" t="s">
        <v>368</v>
      </c>
      <c r="J607" s="30" t="s">
        <v>365</v>
      </c>
      <c r="K607" s="30">
        <v>0.1</v>
      </c>
      <c r="L607" s="41">
        <v>12</v>
      </c>
    </row>
    <row r="608" spans="1:12" x14ac:dyDescent="0.3">
      <c r="A608"/>
      <c r="B608"/>
      <c r="E608"/>
      <c r="F608"/>
      <c r="H608" s="44" t="s">
        <v>986</v>
      </c>
      <c r="I608" s="30" t="s">
        <v>369</v>
      </c>
      <c r="J608" s="30" t="s">
        <v>366</v>
      </c>
      <c r="K608" s="30">
        <v>0.05</v>
      </c>
      <c r="L608" s="41">
        <v>22</v>
      </c>
    </row>
    <row r="609" spans="1:12" x14ac:dyDescent="0.3">
      <c r="A609"/>
      <c r="B609"/>
      <c r="E609"/>
      <c r="F609"/>
      <c r="H609" s="44" t="s">
        <v>987</v>
      </c>
      <c r="I609" s="30" t="s">
        <v>370</v>
      </c>
      <c r="J609" s="30" t="s">
        <v>385</v>
      </c>
      <c r="K609" s="30">
        <v>0.15</v>
      </c>
      <c r="L609" s="41">
        <v>18</v>
      </c>
    </row>
    <row r="610" spans="1:12" x14ac:dyDescent="0.3">
      <c r="A610"/>
      <c r="B610"/>
      <c r="E610"/>
      <c r="F610"/>
      <c r="H610" s="44" t="s">
        <v>988</v>
      </c>
      <c r="I610" s="30" t="s">
        <v>371</v>
      </c>
      <c r="J610" s="30" t="s">
        <v>387</v>
      </c>
      <c r="K610" s="30">
        <v>0.2</v>
      </c>
      <c r="L610" s="41">
        <v>16</v>
      </c>
    </row>
    <row r="611" spans="1:12" x14ac:dyDescent="0.3">
      <c r="A611"/>
      <c r="B611"/>
      <c r="E611"/>
      <c r="F611"/>
      <c r="H611" s="44" t="s">
        <v>989</v>
      </c>
      <c r="I611" s="30" t="s">
        <v>372</v>
      </c>
      <c r="J611" s="30" t="s">
        <v>389</v>
      </c>
      <c r="K611" s="30">
        <v>0.1</v>
      </c>
      <c r="L611" s="41">
        <v>20</v>
      </c>
    </row>
    <row r="612" spans="1:12" x14ac:dyDescent="0.3">
      <c r="A612"/>
      <c r="B612"/>
      <c r="E612"/>
      <c r="F612"/>
      <c r="H612" s="44" t="s">
        <v>990</v>
      </c>
      <c r="I612" s="30" t="s">
        <v>368</v>
      </c>
      <c r="J612" s="30" t="s">
        <v>360</v>
      </c>
      <c r="K612" s="30">
        <v>0.05</v>
      </c>
      <c r="L612" s="41">
        <v>20</v>
      </c>
    </row>
    <row r="613" spans="1:12" x14ac:dyDescent="0.3">
      <c r="A613"/>
      <c r="B613"/>
      <c r="E613"/>
      <c r="F613"/>
      <c r="H613" s="44" t="s">
        <v>991</v>
      </c>
      <c r="I613" s="30" t="s">
        <v>369</v>
      </c>
      <c r="J613" s="30" t="s">
        <v>361</v>
      </c>
      <c r="K613" s="30">
        <v>0.1</v>
      </c>
      <c r="L613" s="41">
        <v>15</v>
      </c>
    </row>
    <row r="614" spans="1:12" x14ac:dyDescent="0.3">
      <c r="A614"/>
      <c r="B614"/>
      <c r="E614"/>
      <c r="F614"/>
      <c r="H614" s="44" t="s">
        <v>992</v>
      </c>
      <c r="I614" s="30" t="s">
        <v>370</v>
      </c>
      <c r="J614" s="30" t="s">
        <v>362</v>
      </c>
      <c r="K614" s="30">
        <v>0.15</v>
      </c>
      <c r="L614" s="41">
        <v>25</v>
      </c>
    </row>
    <row r="615" spans="1:12" x14ac:dyDescent="0.3">
      <c r="A615"/>
      <c r="B615"/>
      <c r="E615"/>
      <c r="F615"/>
      <c r="H615" s="44" t="s">
        <v>993</v>
      </c>
      <c r="I615" s="30" t="s">
        <v>371</v>
      </c>
      <c r="J615" s="30" t="s">
        <v>363</v>
      </c>
      <c r="K615" s="30">
        <v>0.05</v>
      </c>
      <c r="L615" s="41">
        <v>10</v>
      </c>
    </row>
    <row r="616" spans="1:12" x14ac:dyDescent="0.3">
      <c r="A616"/>
      <c r="B616"/>
      <c r="E616"/>
      <c r="F616"/>
      <c r="H616" s="44" t="s">
        <v>994</v>
      </c>
      <c r="I616" s="30" t="s">
        <v>372</v>
      </c>
      <c r="J616" s="30" t="s">
        <v>364</v>
      </c>
      <c r="K616" s="30">
        <v>0.2</v>
      </c>
      <c r="L616" s="41">
        <v>30</v>
      </c>
    </row>
    <row r="617" spans="1:12" x14ac:dyDescent="0.3">
      <c r="A617"/>
      <c r="B617"/>
      <c r="E617"/>
      <c r="F617"/>
      <c r="H617" s="44" t="s">
        <v>995</v>
      </c>
      <c r="I617" s="30" t="s">
        <v>368</v>
      </c>
      <c r="J617" s="30" t="s">
        <v>365</v>
      </c>
      <c r="K617" s="30">
        <v>0.1</v>
      </c>
      <c r="L617" s="41">
        <v>12</v>
      </c>
    </row>
    <row r="618" spans="1:12" x14ac:dyDescent="0.3">
      <c r="A618"/>
      <c r="B618"/>
      <c r="E618"/>
      <c r="F618"/>
      <c r="H618" s="44" t="s">
        <v>996</v>
      </c>
      <c r="I618" s="30" t="s">
        <v>369</v>
      </c>
      <c r="J618" s="30" t="s">
        <v>366</v>
      </c>
      <c r="K618" s="30">
        <v>0.05</v>
      </c>
      <c r="L618" s="41">
        <v>22</v>
      </c>
    </row>
    <row r="619" spans="1:12" x14ac:dyDescent="0.3">
      <c r="A619"/>
      <c r="B619"/>
      <c r="E619"/>
      <c r="F619"/>
      <c r="H619" s="44" t="s">
        <v>997</v>
      </c>
      <c r="I619" s="30" t="s">
        <v>370</v>
      </c>
      <c r="J619" s="30" t="s">
        <v>385</v>
      </c>
      <c r="K619" s="30">
        <v>0.15</v>
      </c>
      <c r="L619" s="41">
        <v>18</v>
      </c>
    </row>
    <row r="620" spans="1:12" x14ac:dyDescent="0.3">
      <c r="A620"/>
      <c r="B620"/>
      <c r="E620"/>
      <c r="F620"/>
      <c r="H620" s="44" t="s">
        <v>998</v>
      </c>
      <c r="I620" s="30" t="s">
        <v>371</v>
      </c>
      <c r="J620" s="30" t="s">
        <v>387</v>
      </c>
      <c r="K620" s="30">
        <v>0.2</v>
      </c>
      <c r="L620" s="41">
        <v>16</v>
      </c>
    </row>
    <row r="621" spans="1:12" x14ac:dyDescent="0.3">
      <c r="A621"/>
      <c r="B621"/>
      <c r="E621"/>
      <c r="F621"/>
      <c r="H621" s="44" t="s">
        <v>999</v>
      </c>
      <c r="I621" s="30" t="s">
        <v>372</v>
      </c>
      <c r="J621" s="30" t="s">
        <v>389</v>
      </c>
      <c r="K621" s="30">
        <v>0.1</v>
      </c>
      <c r="L621" s="41">
        <v>20</v>
      </c>
    </row>
    <row r="622" spans="1:12" x14ac:dyDescent="0.3">
      <c r="A622"/>
      <c r="B622"/>
      <c r="E622"/>
      <c r="F622"/>
      <c r="H622" s="44" t="s">
        <v>1000</v>
      </c>
      <c r="I622" s="30" t="s">
        <v>368</v>
      </c>
      <c r="J622" s="30" t="s">
        <v>360</v>
      </c>
      <c r="K622" s="30">
        <v>0.05</v>
      </c>
      <c r="L622" s="41">
        <v>20</v>
      </c>
    </row>
    <row r="623" spans="1:12" x14ac:dyDescent="0.3">
      <c r="A623"/>
      <c r="B623"/>
      <c r="E623"/>
      <c r="F623"/>
      <c r="H623" s="44" t="s">
        <v>1001</v>
      </c>
      <c r="I623" s="30" t="s">
        <v>369</v>
      </c>
      <c r="J623" s="30" t="s">
        <v>361</v>
      </c>
      <c r="K623" s="30">
        <v>0.1</v>
      </c>
      <c r="L623" s="41">
        <v>15</v>
      </c>
    </row>
    <row r="624" spans="1:12" x14ac:dyDescent="0.3">
      <c r="A624"/>
      <c r="B624"/>
      <c r="E624"/>
      <c r="F624"/>
      <c r="H624" s="44" t="s">
        <v>1002</v>
      </c>
      <c r="I624" s="30" t="s">
        <v>370</v>
      </c>
      <c r="J624" s="30" t="s">
        <v>362</v>
      </c>
      <c r="K624" s="30">
        <v>0.15</v>
      </c>
      <c r="L624" s="41">
        <v>25</v>
      </c>
    </row>
    <row r="625" spans="1:12" x14ac:dyDescent="0.3">
      <c r="A625"/>
      <c r="B625"/>
      <c r="E625"/>
      <c r="F625"/>
      <c r="H625" s="44" t="s">
        <v>1003</v>
      </c>
      <c r="I625" s="30" t="s">
        <v>371</v>
      </c>
      <c r="J625" s="30" t="s">
        <v>363</v>
      </c>
      <c r="K625" s="30">
        <v>0.05</v>
      </c>
      <c r="L625" s="41">
        <v>10</v>
      </c>
    </row>
    <row r="626" spans="1:12" x14ac:dyDescent="0.3">
      <c r="A626"/>
      <c r="B626"/>
      <c r="E626"/>
      <c r="F626"/>
      <c r="H626" s="44" t="s">
        <v>1004</v>
      </c>
      <c r="I626" s="30" t="s">
        <v>372</v>
      </c>
      <c r="J626" s="30" t="s">
        <v>364</v>
      </c>
      <c r="K626" s="30">
        <v>0.2</v>
      </c>
      <c r="L626" s="41">
        <v>30</v>
      </c>
    </row>
    <row r="627" spans="1:12" x14ac:dyDescent="0.3">
      <c r="A627"/>
      <c r="B627"/>
      <c r="E627"/>
      <c r="F627"/>
      <c r="H627" s="44" t="s">
        <v>1005</v>
      </c>
      <c r="I627" s="30" t="s">
        <v>368</v>
      </c>
      <c r="J627" s="30" t="s">
        <v>365</v>
      </c>
      <c r="K627" s="30">
        <v>0.1</v>
      </c>
      <c r="L627" s="41">
        <v>12</v>
      </c>
    </row>
    <row r="628" spans="1:12" x14ac:dyDescent="0.3">
      <c r="A628"/>
      <c r="B628"/>
      <c r="E628"/>
      <c r="F628"/>
      <c r="H628" s="44" t="s">
        <v>1006</v>
      </c>
      <c r="I628" s="30" t="s">
        <v>369</v>
      </c>
      <c r="J628" s="30" t="s">
        <v>366</v>
      </c>
      <c r="K628" s="30">
        <v>0.05</v>
      </c>
      <c r="L628" s="41">
        <v>22</v>
      </c>
    </row>
    <row r="629" spans="1:12" x14ac:dyDescent="0.3">
      <c r="A629"/>
      <c r="B629"/>
      <c r="E629"/>
      <c r="F629"/>
      <c r="H629" s="44" t="s">
        <v>1007</v>
      </c>
      <c r="I629" s="30" t="s">
        <v>370</v>
      </c>
      <c r="J629" s="30" t="s">
        <v>385</v>
      </c>
      <c r="K629" s="30">
        <v>0.15</v>
      </c>
      <c r="L629" s="41">
        <v>18</v>
      </c>
    </row>
    <row r="630" spans="1:12" x14ac:dyDescent="0.3">
      <c r="A630"/>
      <c r="B630"/>
      <c r="E630"/>
      <c r="F630"/>
      <c r="H630" s="44" t="s">
        <v>1008</v>
      </c>
      <c r="I630" s="30" t="s">
        <v>371</v>
      </c>
      <c r="J630" s="30" t="s">
        <v>387</v>
      </c>
      <c r="K630" s="30">
        <v>0.2</v>
      </c>
      <c r="L630" s="41">
        <v>16</v>
      </c>
    </row>
    <row r="631" spans="1:12" x14ac:dyDescent="0.3">
      <c r="A631"/>
      <c r="B631"/>
      <c r="E631"/>
      <c r="F631"/>
      <c r="H631" s="44" t="s">
        <v>1009</v>
      </c>
      <c r="I631" s="30" t="s">
        <v>372</v>
      </c>
      <c r="J631" s="30" t="s">
        <v>389</v>
      </c>
      <c r="K631" s="30">
        <v>0.1</v>
      </c>
      <c r="L631" s="41">
        <v>20</v>
      </c>
    </row>
    <row r="632" spans="1:12" x14ac:dyDescent="0.3">
      <c r="A632"/>
      <c r="B632"/>
      <c r="E632"/>
      <c r="F632"/>
      <c r="H632" s="44" t="s">
        <v>1010</v>
      </c>
      <c r="I632" s="30" t="s">
        <v>368</v>
      </c>
      <c r="J632" s="30" t="s">
        <v>360</v>
      </c>
      <c r="K632" s="30">
        <v>0.05</v>
      </c>
      <c r="L632" s="41">
        <v>20</v>
      </c>
    </row>
    <row r="633" spans="1:12" x14ac:dyDescent="0.3">
      <c r="A633"/>
      <c r="B633"/>
      <c r="E633"/>
      <c r="F633"/>
      <c r="H633" s="44" t="s">
        <v>1011</v>
      </c>
      <c r="I633" s="30" t="s">
        <v>369</v>
      </c>
      <c r="J633" s="30" t="s">
        <v>361</v>
      </c>
      <c r="K633" s="30">
        <v>0.1</v>
      </c>
      <c r="L633" s="41">
        <v>15</v>
      </c>
    </row>
    <row r="634" spans="1:12" x14ac:dyDescent="0.3">
      <c r="A634"/>
      <c r="B634"/>
      <c r="E634"/>
      <c r="F634"/>
      <c r="H634" s="44" t="s">
        <v>1012</v>
      </c>
      <c r="I634" s="30" t="s">
        <v>370</v>
      </c>
      <c r="J634" s="30" t="s">
        <v>362</v>
      </c>
      <c r="K634" s="30">
        <v>0.15</v>
      </c>
      <c r="L634" s="41">
        <v>25</v>
      </c>
    </row>
    <row r="635" spans="1:12" x14ac:dyDescent="0.3">
      <c r="A635"/>
      <c r="B635"/>
      <c r="E635"/>
      <c r="F635"/>
      <c r="H635" s="44" t="s">
        <v>1013</v>
      </c>
      <c r="I635" s="30" t="s">
        <v>371</v>
      </c>
      <c r="J635" s="30" t="s">
        <v>363</v>
      </c>
      <c r="K635" s="30">
        <v>0.05</v>
      </c>
      <c r="L635" s="41">
        <v>10</v>
      </c>
    </row>
    <row r="636" spans="1:12" x14ac:dyDescent="0.3">
      <c r="A636"/>
      <c r="B636"/>
      <c r="E636"/>
      <c r="F636"/>
      <c r="H636" s="44" t="s">
        <v>1014</v>
      </c>
      <c r="I636" s="30" t="s">
        <v>372</v>
      </c>
      <c r="J636" s="30" t="s">
        <v>364</v>
      </c>
      <c r="K636" s="30">
        <v>0.2</v>
      </c>
      <c r="L636" s="41">
        <v>30</v>
      </c>
    </row>
    <row r="637" spans="1:12" x14ac:dyDescent="0.3">
      <c r="A637"/>
      <c r="B637"/>
      <c r="E637"/>
      <c r="F637"/>
      <c r="H637" s="44" t="s">
        <v>1015</v>
      </c>
      <c r="I637" s="30" t="s">
        <v>368</v>
      </c>
      <c r="J637" s="30" t="s">
        <v>365</v>
      </c>
      <c r="K637" s="30">
        <v>0.1</v>
      </c>
      <c r="L637" s="41">
        <v>12</v>
      </c>
    </row>
    <row r="638" spans="1:12" x14ac:dyDescent="0.3">
      <c r="A638"/>
      <c r="B638"/>
      <c r="E638"/>
      <c r="F638"/>
      <c r="H638" s="44" t="s">
        <v>1016</v>
      </c>
      <c r="I638" s="30" t="s">
        <v>369</v>
      </c>
      <c r="J638" s="30" t="s">
        <v>366</v>
      </c>
      <c r="K638" s="30">
        <v>0.05</v>
      </c>
      <c r="L638" s="41">
        <v>22</v>
      </c>
    </row>
    <row r="639" spans="1:12" x14ac:dyDescent="0.3">
      <c r="A639"/>
      <c r="B639"/>
      <c r="E639"/>
      <c r="F639"/>
      <c r="H639" s="44" t="s">
        <v>1017</v>
      </c>
      <c r="I639" s="30" t="s">
        <v>370</v>
      </c>
      <c r="J639" s="30" t="s">
        <v>385</v>
      </c>
      <c r="K639" s="30">
        <v>0.15</v>
      </c>
      <c r="L639" s="41">
        <v>18</v>
      </c>
    </row>
    <row r="640" spans="1:12" x14ac:dyDescent="0.3">
      <c r="A640"/>
      <c r="B640"/>
      <c r="E640"/>
      <c r="F640"/>
      <c r="H640" s="44" t="s">
        <v>1018</v>
      </c>
      <c r="I640" s="30" t="s">
        <v>371</v>
      </c>
      <c r="J640" s="30" t="s">
        <v>387</v>
      </c>
      <c r="K640" s="30">
        <v>0.2</v>
      </c>
      <c r="L640" s="41">
        <v>16</v>
      </c>
    </row>
    <row r="641" spans="1:12" x14ac:dyDescent="0.3">
      <c r="A641"/>
      <c r="B641"/>
      <c r="E641"/>
      <c r="F641"/>
      <c r="H641" s="44" t="s">
        <v>1019</v>
      </c>
      <c r="I641" s="30" t="s">
        <v>372</v>
      </c>
      <c r="J641" s="30" t="s">
        <v>389</v>
      </c>
      <c r="K641" s="30">
        <v>0.1</v>
      </c>
      <c r="L641" s="41">
        <v>20</v>
      </c>
    </row>
    <row r="642" spans="1:12" x14ac:dyDescent="0.3">
      <c r="A642"/>
      <c r="B642"/>
      <c r="E642"/>
      <c r="F642"/>
      <c r="H642" s="44" t="s">
        <v>1020</v>
      </c>
      <c r="I642" s="30" t="s">
        <v>368</v>
      </c>
      <c r="J642" s="30" t="s">
        <v>360</v>
      </c>
      <c r="K642" s="30">
        <v>0.05</v>
      </c>
      <c r="L642" s="41">
        <v>20</v>
      </c>
    </row>
    <row r="643" spans="1:12" x14ac:dyDescent="0.3">
      <c r="A643"/>
      <c r="B643"/>
      <c r="E643"/>
      <c r="F643"/>
      <c r="H643" s="44" t="s">
        <v>1021</v>
      </c>
      <c r="I643" s="30" t="s">
        <v>369</v>
      </c>
      <c r="J643" s="30" t="s">
        <v>361</v>
      </c>
      <c r="K643" s="30">
        <v>0.1</v>
      </c>
      <c r="L643" s="41">
        <v>15</v>
      </c>
    </row>
    <row r="644" spans="1:12" x14ac:dyDescent="0.3">
      <c r="A644"/>
      <c r="B644"/>
      <c r="E644"/>
      <c r="F644"/>
      <c r="H644" s="44" t="s">
        <v>1022</v>
      </c>
      <c r="I644" s="30" t="s">
        <v>370</v>
      </c>
      <c r="J644" s="30" t="s">
        <v>362</v>
      </c>
      <c r="K644" s="30">
        <v>0.15</v>
      </c>
      <c r="L644" s="41">
        <v>25</v>
      </c>
    </row>
    <row r="645" spans="1:12" x14ac:dyDescent="0.3">
      <c r="A645"/>
      <c r="B645"/>
      <c r="E645"/>
      <c r="F645"/>
      <c r="H645" s="44" t="s">
        <v>1023</v>
      </c>
      <c r="I645" s="30" t="s">
        <v>371</v>
      </c>
      <c r="J645" s="30" t="s">
        <v>363</v>
      </c>
      <c r="K645" s="30">
        <v>0.05</v>
      </c>
      <c r="L645" s="41">
        <v>10</v>
      </c>
    </row>
    <row r="646" spans="1:12" x14ac:dyDescent="0.3">
      <c r="A646"/>
      <c r="B646"/>
      <c r="E646"/>
      <c r="F646"/>
      <c r="H646" s="44" t="s">
        <v>1024</v>
      </c>
      <c r="I646" s="30" t="s">
        <v>372</v>
      </c>
      <c r="J646" s="30" t="s">
        <v>364</v>
      </c>
      <c r="K646" s="30">
        <v>0.2</v>
      </c>
      <c r="L646" s="41">
        <v>30</v>
      </c>
    </row>
    <row r="647" spans="1:12" x14ac:dyDescent="0.3">
      <c r="A647"/>
      <c r="B647"/>
      <c r="E647"/>
      <c r="F647"/>
      <c r="H647" s="44" t="s">
        <v>1025</v>
      </c>
      <c r="I647" s="30" t="s">
        <v>368</v>
      </c>
      <c r="J647" s="30" t="s">
        <v>365</v>
      </c>
      <c r="K647" s="30">
        <v>0.1</v>
      </c>
      <c r="L647" s="41">
        <v>12</v>
      </c>
    </row>
    <row r="648" spans="1:12" x14ac:dyDescent="0.3">
      <c r="A648"/>
      <c r="B648"/>
      <c r="E648"/>
      <c r="F648"/>
      <c r="H648" s="44" t="s">
        <v>1026</v>
      </c>
      <c r="I648" s="30" t="s">
        <v>369</v>
      </c>
      <c r="J648" s="30" t="s">
        <v>366</v>
      </c>
      <c r="K648" s="30">
        <v>0.05</v>
      </c>
      <c r="L648" s="41">
        <v>22</v>
      </c>
    </row>
    <row r="649" spans="1:12" x14ac:dyDescent="0.3">
      <c r="A649"/>
      <c r="B649"/>
      <c r="E649"/>
      <c r="F649"/>
      <c r="H649" s="44" t="s">
        <v>1027</v>
      </c>
      <c r="I649" s="30" t="s">
        <v>370</v>
      </c>
      <c r="J649" s="30" t="s">
        <v>385</v>
      </c>
      <c r="K649" s="30">
        <v>0.15</v>
      </c>
      <c r="L649" s="41">
        <v>18</v>
      </c>
    </row>
    <row r="650" spans="1:12" x14ac:dyDescent="0.3">
      <c r="A650"/>
      <c r="B650"/>
      <c r="E650"/>
      <c r="F650"/>
      <c r="H650" s="44" t="s">
        <v>1028</v>
      </c>
      <c r="I650" s="30" t="s">
        <v>371</v>
      </c>
      <c r="J650" s="30" t="s">
        <v>387</v>
      </c>
      <c r="K650" s="30">
        <v>0.2</v>
      </c>
      <c r="L650" s="41">
        <v>16</v>
      </c>
    </row>
    <row r="651" spans="1:12" x14ac:dyDescent="0.3">
      <c r="A651"/>
      <c r="B651"/>
      <c r="E651"/>
      <c r="F651"/>
      <c r="H651" s="44" t="s">
        <v>1029</v>
      </c>
      <c r="I651" s="30" t="s">
        <v>372</v>
      </c>
      <c r="J651" s="30" t="s">
        <v>389</v>
      </c>
      <c r="K651" s="30">
        <v>0.1</v>
      </c>
      <c r="L651" s="41">
        <v>20</v>
      </c>
    </row>
    <row r="652" spans="1:12" x14ac:dyDescent="0.3">
      <c r="A652"/>
      <c r="B652"/>
      <c r="E652"/>
      <c r="F652"/>
      <c r="H652" s="44" t="s">
        <v>1030</v>
      </c>
      <c r="I652" s="30" t="s">
        <v>368</v>
      </c>
      <c r="J652" s="30" t="s">
        <v>360</v>
      </c>
      <c r="K652" s="30">
        <v>0.05</v>
      </c>
      <c r="L652" s="41">
        <v>20</v>
      </c>
    </row>
    <row r="653" spans="1:12" x14ac:dyDescent="0.3">
      <c r="A653"/>
      <c r="B653"/>
      <c r="E653"/>
      <c r="F653"/>
      <c r="H653" s="44" t="s">
        <v>1031</v>
      </c>
      <c r="I653" s="30" t="s">
        <v>369</v>
      </c>
      <c r="J653" s="30" t="s">
        <v>361</v>
      </c>
      <c r="K653" s="30">
        <v>0.1</v>
      </c>
      <c r="L653" s="41">
        <v>15</v>
      </c>
    </row>
    <row r="654" spans="1:12" x14ac:dyDescent="0.3">
      <c r="A654"/>
      <c r="B654"/>
      <c r="E654"/>
      <c r="F654"/>
      <c r="H654" s="44" t="s">
        <v>1032</v>
      </c>
      <c r="I654" s="30" t="s">
        <v>370</v>
      </c>
      <c r="J654" s="30" t="s">
        <v>362</v>
      </c>
      <c r="K654" s="30">
        <v>0.15</v>
      </c>
      <c r="L654" s="41">
        <v>25</v>
      </c>
    </row>
    <row r="655" spans="1:12" x14ac:dyDescent="0.3">
      <c r="A655"/>
      <c r="B655"/>
      <c r="E655"/>
      <c r="F655"/>
      <c r="H655" s="44" t="s">
        <v>1033</v>
      </c>
      <c r="I655" s="30" t="s">
        <v>371</v>
      </c>
      <c r="J655" s="30" t="s">
        <v>363</v>
      </c>
      <c r="K655" s="30">
        <v>0.05</v>
      </c>
      <c r="L655" s="41">
        <v>10</v>
      </c>
    </row>
    <row r="656" spans="1:12" x14ac:dyDescent="0.3">
      <c r="A656"/>
      <c r="B656"/>
      <c r="E656"/>
      <c r="F656"/>
      <c r="H656" s="44" t="s">
        <v>1034</v>
      </c>
      <c r="I656" s="30" t="s">
        <v>372</v>
      </c>
      <c r="J656" s="30" t="s">
        <v>364</v>
      </c>
      <c r="K656" s="30">
        <v>0.2</v>
      </c>
      <c r="L656" s="41">
        <v>30</v>
      </c>
    </row>
    <row r="657" spans="1:12" x14ac:dyDescent="0.3">
      <c r="A657"/>
      <c r="B657"/>
      <c r="E657"/>
      <c r="F657"/>
      <c r="H657" s="44" t="s">
        <v>1035</v>
      </c>
      <c r="I657" s="30" t="s">
        <v>368</v>
      </c>
      <c r="J657" s="30" t="s">
        <v>365</v>
      </c>
      <c r="K657" s="30">
        <v>0.1</v>
      </c>
      <c r="L657" s="41">
        <v>12</v>
      </c>
    </row>
    <row r="658" spans="1:12" x14ac:dyDescent="0.3">
      <c r="A658"/>
      <c r="B658"/>
      <c r="E658"/>
      <c r="F658"/>
      <c r="H658" s="44" t="s">
        <v>1036</v>
      </c>
      <c r="I658" s="30" t="s">
        <v>369</v>
      </c>
      <c r="J658" s="30" t="s">
        <v>366</v>
      </c>
      <c r="K658" s="30">
        <v>0.05</v>
      </c>
      <c r="L658" s="41">
        <v>22</v>
      </c>
    </row>
    <row r="659" spans="1:12" x14ac:dyDescent="0.3">
      <c r="A659"/>
      <c r="B659"/>
      <c r="E659"/>
      <c r="F659"/>
      <c r="H659" s="44" t="s">
        <v>1037</v>
      </c>
      <c r="I659" s="30" t="s">
        <v>370</v>
      </c>
      <c r="J659" s="30" t="s">
        <v>385</v>
      </c>
      <c r="K659" s="30">
        <v>0.15</v>
      </c>
      <c r="L659" s="41">
        <v>18</v>
      </c>
    </row>
    <row r="660" spans="1:12" x14ac:dyDescent="0.3">
      <c r="A660"/>
      <c r="B660"/>
      <c r="E660"/>
      <c r="F660"/>
      <c r="H660" s="44" t="s">
        <v>1038</v>
      </c>
      <c r="I660" s="30" t="s">
        <v>371</v>
      </c>
      <c r="J660" s="30" t="s">
        <v>387</v>
      </c>
      <c r="K660" s="30">
        <v>0.2</v>
      </c>
      <c r="L660" s="41">
        <v>16</v>
      </c>
    </row>
    <row r="661" spans="1:12" x14ac:dyDescent="0.3">
      <c r="A661"/>
      <c r="B661"/>
      <c r="E661"/>
      <c r="F661"/>
      <c r="H661" s="44" t="s">
        <v>1039</v>
      </c>
      <c r="I661" s="30" t="s">
        <v>372</v>
      </c>
      <c r="J661" s="30" t="s">
        <v>389</v>
      </c>
      <c r="K661" s="30">
        <v>0.1</v>
      </c>
      <c r="L661" s="41">
        <v>20</v>
      </c>
    </row>
    <row r="662" spans="1:12" x14ac:dyDescent="0.3">
      <c r="A662"/>
      <c r="B662"/>
      <c r="E662"/>
      <c r="F662"/>
      <c r="H662" s="44" t="s">
        <v>1040</v>
      </c>
      <c r="I662" s="30" t="s">
        <v>368</v>
      </c>
      <c r="J662" s="30" t="s">
        <v>360</v>
      </c>
      <c r="K662" s="30">
        <v>0.05</v>
      </c>
      <c r="L662" s="41">
        <v>20</v>
      </c>
    </row>
    <row r="663" spans="1:12" x14ac:dyDescent="0.3">
      <c r="A663"/>
      <c r="B663"/>
      <c r="E663"/>
      <c r="F663"/>
      <c r="H663" s="44" t="s">
        <v>1041</v>
      </c>
      <c r="I663" s="30" t="s">
        <v>369</v>
      </c>
      <c r="J663" s="30" t="s">
        <v>361</v>
      </c>
      <c r="K663" s="30">
        <v>0.1</v>
      </c>
      <c r="L663" s="41">
        <v>15</v>
      </c>
    </row>
    <row r="664" spans="1:12" x14ac:dyDescent="0.3">
      <c r="A664"/>
      <c r="B664"/>
      <c r="E664"/>
      <c r="F664"/>
      <c r="H664" s="44" t="s">
        <v>1042</v>
      </c>
      <c r="I664" s="30" t="s">
        <v>370</v>
      </c>
      <c r="J664" s="30" t="s">
        <v>362</v>
      </c>
      <c r="K664" s="30">
        <v>0.15</v>
      </c>
      <c r="L664" s="41">
        <v>25</v>
      </c>
    </row>
    <row r="665" spans="1:12" x14ac:dyDescent="0.3">
      <c r="A665"/>
      <c r="B665"/>
      <c r="E665"/>
      <c r="F665"/>
      <c r="H665" s="44" t="s">
        <v>1043</v>
      </c>
      <c r="I665" s="30" t="s">
        <v>371</v>
      </c>
      <c r="J665" s="30" t="s">
        <v>363</v>
      </c>
      <c r="K665" s="30">
        <v>0.05</v>
      </c>
      <c r="L665" s="41">
        <v>10</v>
      </c>
    </row>
    <row r="666" spans="1:12" x14ac:dyDescent="0.3">
      <c r="A666"/>
      <c r="B666"/>
      <c r="E666"/>
      <c r="F666"/>
      <c r="H666" s="44" t="s">
        <v>1044</v>
      </c>
      <c r="I666" s="30" t="s">
        <v>372</v>
      </c>
      <c r="J666" s="30" t="s">
        <v>364</v>
      </c>
      <c r="K666" s="30">
        <v>0.2</v>
      </c>
      <c r="L666" s="41">
        <v>30</v>
      </c>
    </row>
    <row r="667" spans="1:12" x14ac:dyDescent="0.3">
      <c r="A667"/>
      <c r="B667"/>
      <c r="E667"/>
      <c r="F667"/>
      <c r="H667" s="44" t="s">
        <v>1045</v>
      </c>
      <c r="I667" s="30" t="s">
        <v>368</v>
      </c>
      <c r="J667" s="30" t="s">
        <v>365</v>
      </c>
      <c r="K667" s="30">
        <v>0.1</v>
      </c>
      <c r="L667" s="41">
        <v>12</v>
      </c>
    </row>
    <row r="668" spans="1:12" x14ac:dyDescent="0.3">
      <c r="A668"/>
      <c r="B668"/>
      <c r="E668"/>
      <c r="F668"/>
      <c r="H668" s="44" t="s">
        <v>1046</v>
      </c>
      <c r="I668" s="30" t="s">
        <v>369</v>
      </c>
      <c r="J668" s="30" t="s">
        <v>366</v>
      </c>
      <c r="K668" s="30">
        <v>0.05</v>
      </c>
      <c r="L668" s="41">
        <v>22</v>
      </c>
    </row>
    <row r="669" spans="1:12" x14ac:dyDescent="0.3">
      <c r="A669"/>
      <c r="B669"/>
      <c r="E669"/>
      <c r="F669"/>
      <c r="H669" s="44" t="s">
        <v>1047</v>
      </c>
      <c r="I669" s="30" t="s">
        <v>370</v>
      </c>
      <c r="J669" s="30" t="s">
        <v>385</v>
      </c>
      <c r="K669" s="30">
        <v>0.15</v>
      </c>
      <c r="L669" s="41">
        <v>18</v>
      </c>
    </row>
    <row r="670" spans="1:12" x14ac:dyDescent="0.3">
      <c r="A670"/>
      <c r="B670"/>
      <c r="E670"/>
      <c r="F670"/>
      <c r="H670" s="44" t="s">
        <v>1048</v>
      </c>
      <c r="I670" s="30" t="s">
        <v>371</v>
      </c>
      <c r="J670" s="30" t="s">
        <v>387</v>
      </c>
      <c r="K670" s="30">
        <v>0.2</v>
      </c>
      <c r="L670" s="41">
        <v>16</v>
      </c>
    </row>
    <row r="671" spans="1:12" x14ac:dyDescent="0.3">
      <c r="A671"/>
      <c r="B671"/>
      <c r="E671"/>
      <c r="F671"/>
      <c r="H671" s="44" t="s">
        <v>1049</v>
      </c>
      <c r="I671" s="30" t="s">
        <v>372</v>
      </c>
      <c r="J671" s="30" t="s">
        <v>389</v>
      </c>
      <c r="K671" s="30">
        <v>0.1</v>
      </c>
      <c r="L671" s="41">
        <v>20</v>
      </c>
    </row>
    <row r="672" spans="1:12" x14ac:dyDescent="0.3">
      <c r="A672"/>
      <c r="B672"/>
      <c r="E672"/>
      <c r="F672"/>
      <c r="H672" s="44" t="s">
        <v>1050</v>
      </c>
      <c r="I672" s="30" t="s">
        <v>368</v>
      </c>
      <c r="J672" s="30" t="s">
        <v>360</v>
      </c>
      <c r="K672" s="30">
        <v>0.05</v>
      </c>
      <c r="L672" s="41">
        <v>20</v>
      </c>
    </row>
    <row r="673" spans="1:12" x14ac:dyDescent="0.3">
      <c r="A673"/>
      <c r="B673"/>
      <c r="E673"/>
      <c r="F673"/>
      <c r="H673" s="44" t="s">
        <v>1051</v>
      </c>
      <c r="I673" s="30" t="s">
        <v>369</v>
      </c>
      <c r="J673" s="30" t="s">
        <v>361</v>
      </c>
      <c r="K673" s="30">
        <v>0.1</v>
      </c>
      <c r="L673" s="41">
        <v>15</v>
      </c>
    </row>
    <row r="674" spans="1:12" x14ac:dyDescent="0.3">
      <c r="A674"/>
      <c r="B674"/>
      <c r="E674"/>
      <c r="F674"/>
      <c r="H674" s="44" t="s">
        <v>1052</v>
      </c>
      <c r="I674" s="30" t="s">
        <v>370</v>
      </c>
      <c r="J674" s="30" t="s">
        <v>362</v>
      </c>
      <c r="K674" s="30">
        <v>0.15</v>
      </c>
      <c r="L674" s="41">
        <v>25</v>
      </c>
    </row>
    <row r="675" spans="1:12" x14ac:dyDescent="0.3">
      <c r="A675"/>
      <c r="B675"/>
      <c r="E675"/>
      <c r="F675"/>
      <c r="H675" s="44" t="s">
        <v>1053</v>
      </c>
      <c r="I675" s="30" t="s">
        <v>371</v>
      </c>
      <c r="J675" s="30" t="s">
        <v>363</v>
      </c>
      <c r="K675" s="30">
        <v>0.05</v>
      </c>
      <c r="L675" s="41">
        <v>10</v>
      </c>
    </row>
    <row r="676" spans="1:12" x14ac:dyDescent="0.3">
      <c r="A676"/>
      <c r="B676"/>
      <c r="E676"/>
      <c r="F676"/>
      <c r="H676" s="44" t="s">
        <v>1054</v>
      </c>
      <c r="I676" s="30" t="s">
        <v>372</v>
      </c>
      <c r="J676" s="30" t="s">
        <v>364</v>
      </c>
      <c r="K676" s="30">
        <v>0.2</v>
      </c>
      <c r="L676" s="41">
        <v>30</v>
      </c>
    </row>
    <row r="677" spans="1:12" x14ac:dyDescent="0.3">
      <c r="A677"/>
      <c r="B677"/>
      <c r="E677"/>
      <c r="F677"/>
      <c r="H677" s="44" t="s">
        <v>1055</v>
      </c>
      <c r="I677" s="30" t="s">
        <v>368</v>
      </c>
      <c r="J677" s="30" t="s">
        <v>365</v>
      </c>
      <c r="K677" s="30">
        <v>0.1</v>
      </c>
      <c r="L677" s="41">
        <v>12</v>
      </c>
    </row>
    <row r="678" spans="1:12" x14ac:dyDescent="0.3">
      <c r="A678"/>
      <c r="B678"/>
      <c r="E678"/>
      <c r="F678"/>
      <c r="H678" s="44" t="s">
        <v>1056</v>
      </c>
      <c r="I678" s="30" t="s">
        <v>369</v>
      </c>
      <c r="J678" s="30" t="s">
        <v>366</v>
      </c>
      <c r="K678" s="30">
        <v>0.05</v>
      </c>
      <c r="L678" s="41">
        <v>22</v>
      </c>
    </row>
    <row r="679" spans="1:12" x14ac:dyDescent="0.3">
      <c r="A679"/>
      <c r="B679"/>
      <c r="E679"/>
      <c r="F679"/>
      <c r="H679" s="44" t="s">
        <v>1057</v>
      </c>
      <c r="I679" s="30" t="s">
        <v>370</v>
      </c>
      <c r="J679" s="30" t="s">
        <v>385</v>
      </c>
      <c r="K679" s="30">
        <v>0.15</v>
      </c>
      <c r="L679" s="41">
        <v>18</v>
      </c>
    </row>
    <row r="680" spans="1:12" x14ac:dyDescent="0.3">
      <c r="A680"/>
      <c r="B680"/>
      <c r="E680"/>
      <c r="F680"/>
      <c r="H680" s="44" t="s">
        <v>1058</v>
      </c>
      <c r="I680" s="30" t="s">
        <v>371</v>
      </c>
      <c r="J680" s="30" t="s">
        <v>387</v>
      </c>
      <c r="K680" s="30">
        <v>0.2</v>
      </c>
      <c r="L680" s="41">
        <v>16</v>
      </c>
    </row>
    <row r="681" spans="1:12" x14ac:dyDescent="0.3">
      <c r="A681"/>
      <c r="B681"/>
      <c r="E681"/>
      <c r="F681"/>
      <c r="H681" s="44" t="s">
        <v>1059</v>
      </c>
      <c r="I681" s="30" t="s">
        <v>372</v>
      </c>
      <c r="J681" s="30" t="s">
        <v>389</v>
      </c>
      <c r="K681" s="30">
        <v>0.1</v>
      </c>
      <c r="L681" s="41">
        <v>20</v>
      </c>
    </row>
    <row r="682" spans="1:12" x14ac:dyDescent="0.3">
      <c r="A682"/>
      <c r="B682"/>
      <c r="E682"/>
      <c r="F682"/>
      <c r="H682" s="44" t="s">
        <v>1060</v>
      </c>
      <c r="I682" s="30" t="s">
        <v>368</v>
      </c>
      <c r="J682" s="30" t="s">
        <v>360</v>
      </c>
      <c r="K682" s="30">
        <v>0.05</v>
      </c>
      <c r="L682" s="41">
        <v>20</v>
      </c>
    </row>
    <row r="683" spans="1:12" x14ac:dyDescent="0.3">
      <c r="A683"/>
      <c r="B683"/>
      <c r="E683"/>
      <c r="F683"/>
      <c r="H683" s="44" t="s">
        <v>1061</v>
      </c>
      <c r="I683" s="30" t="s">
        <v>369</v>
      </c>
      <c r="J683" s="30" t="s">
        <v>361</v>
      </c>
      <c r="K683" s="30">
        <v>0.1</v>
      </c>
      <c r="L683" s="41">
        <v>15</v>
      </c>
    </row>
    <row r="684" spans="1:12" x14ac:dyDescent="0.3">
      <c r="A684"/>
      <c r="B684"/>
      <c r="E684"/>
      <c r="F684"/>
      <c r="H684" s="44" t="s">
        <v>1062</v>
      </c>
      <c r="I684" s="30" t="s">
        <v>370</v>
      </c>
      <c r="J684" s="30" t="s">
        <v>362</v>
      </c>
      <c r="K684" s="30">
        <v>0.15</v>
      </c>
      <c r="L684" s="41">
        <v>25</v>
      </c>
    </row>
    <row r="685" spans="1:12" x14ac:dyDescent="0.3">
      <c r="A685"/>
      <c r="B685"/>
      <c r="E685"/>
      <c r="F685"/>
      <c r="H685" s="44" t="s">
        <v>1063</v>
      </c>
      <c r="I685" s="30" t="s">
        <v>371</v>
      </c>
      <c r="J685" s="30" t="s">
        <v>363</v>
      </c>
      <c r="K685" s="30">
        <v>0.05</v>
      </c>
      <c r="L685" s="41">
        <v>10</v>
      </c>
    </row>
    <row r="686" spans="1:12" x14ac:dyDescent="0.3">
      <c r="A686"/>
      <c r="B686"/>
      <c r="E686"/>
      <c r="F686"/>
      <c r="H686" s="44" t="s">
        <v>1064</v>
      </c>
      <c r="I686" s="30" t="s">
        <v>372</v>
      </c>
      <c r="J686" s="30" t="s">
        <v>364</v>
      </c>
      <c r="K686" s="30">
        <v>0.2</v>
      </c>
      <c r="L686" s="41">
        <v>30</v>
      </c>
    </row>
    <row r="687" spans="1:12" x14ac:dyDescent="0.3">
      <c r="A687"/>
      <c r="B687"/>
      <c r="E687"/>
      <c r="F687"/>
      <c r="H687" s="44" t="s">
        <v>1065</v>
      </c>
      <c r="I687" s="30" t="s">
        <v>368</v>
      </c>
      <c r="J687" s="30" t="s">
        <v>365</v>
      </c>
      <c r="K687" s="30">
        <v>0.1</v>
      </c>
      <c r="L687" s="41">
        <v>12</v>
      </c>
    </row>
    <row r="688" spans="1:12" x14ac:dyDescent="0.3">
      <c r="A688"/>
      <c r="B688"/>
      <c r="E688"/>
      <c r="F688"/>
      <c r="H688" s="44" t="s">
        <v>1066</v>
      </c>
      <c r="I688" s="30" t="s">
        <v>369</v>
      </c>
      <c r="J688" s="30" t="s">
        <v>366</v>
      </c>
      <c r="K688" s="30">
        <v>0.05</v>
      </c>
      <c r="L688" s="41">
        <v>22</v>
      </c>
    </row>
    <row r="689" spans="1:12" x14ac:dyDescent="0.3">
      <c r="A689"/>
      <c r="B689"/>
      <c r="E689"/>
      <c r="F689"/>
      <c r="H689" s="44" t="s">
        <v>1067</v>
      </c>
      <c r="I689" s="30" t="s">
        <v>370</v>
      </c>
      <c r="J689" s="30" t="s">
        <v>385</v>
      </c>
      <c r="K689" s="30">
        <v>0.15</v>
      </c>
      <c r="L689" s="41">
        <v>18</v>
      </c>
    </row>
    <row r="690" spans="1:12" x14ac:dyDescent="0.3">
      <c r="A690"/>
      <c r="B690"/>
      <c r="E690"/>
      <c r="F690"/>
      <c r="H690" s="44" t="s">
        <v>1068</v>
      </c>
      <c r="I690" s="30" t="s">
        <v>371</v>
      </c>
      <c r="J690" s="30" t="s">
        <v>387</v>
      </c>
      <c r="K690" s="30">
        <v>0.2</v>
      </c>
      <c r="L690" s="41">
        <v>16</v>
      </c>
    </row>
    <row r="691" spans="1:12" x14ac:dyDescent="0.3">
      <c r="A691"/>
      <c r="B691"/>
      <c r="E691"/>
      <c r="F691"/>
      <c r="H691" s="44" t="s">
        <v>1069</v>
      </c>
      <c r="I691" s="30" t="s">
        <v>372</v>
      </c>
      <c r="J691" s="30" t="s">
        <v>389</v>
      </c>
      <c r="K691" s="30">
        <v>0.1</v>
      </c>
      <c r="L691" s="41">
        <v>20</v>
      </c>
    </row>
    <row r="692" spans="1:12" x14ac:dyDescent="0.3">
      <c r="A692"/>
      <c r="B692"/>
      <c r="E692"/>
      <c r="F692"/>
      <c r="H692" s="44" t="s">
        <v>1070</v>
      </c>
      <c r="I692" s="30" t="s">
        <v>368</v>
      </c>
      <c r="J692" s="30" t="s">
        <v>360</v>
      </c>
      <c r="K692" s="30">
        <v>0.05</v>
      </c>
      <c r="L692" s="41">
        <v>20</v>
      </c>
    </row>
    <row r="693" spans="1:12" x14ac:dyDescent="0.3">
      <c r="A693"/>
      <c r="B693"/>
      <c r="E693"/>
      <c r="F693"/>
      <c r="H693" s="44" t="s">
        <v>1071</v>
      </c>
      <c r="I693" s="30" t="s">
        <v>369</v>
      </c>
      <c r="J693" s="30" t="s">
        <v>361</v>
      </c>
      <c r="K693" s="30">
        <v>0.1</v>
      </c>
      <c r="L693" s="41">
        <v>15</v>
      </c>
    </row>
    <row r="694" spans="1:12" x14ac:dyDescent="0.3">
      <c r="A694"/>
      <c r="B694"/>
      <c r="E694"/>
      <c r="F694"/>
      <c r="H694" s="44" t="s">
        <v>1072</v>
      </c>
      <c r="I694" s="30" t="s">
        <v>370</v>
      </c>
      <c r="J694" s="30" t="s">
        <v>362</v>
      </c>
      <c r="K694" s="30">
        <v>0.15</v>
      </c>
      <c r="L694" s="41">
        <v>25</v>
      </c>
    </row>
    <row r="695" spans="1:12" x14ac:dyDescent="0.3">
      <c r="A695"/>
      <c r="B695"/>
      <c r="E695"/>
      <c r="F695"/>
      <c r="H695" s="44" t="s">
        <v>1073</v>
      </c>
      <c r="I695" s="30" t="s">
        <v>371</v>
      </c>
      <c r="J695" s="30" t="s">
        <v>363</v>
      </c>
      <c r="K695" s="30">
        <v>0.05</v>
      </c>
      <c r="L695" s="41">
        <v>10</v>
      </c>
    </row>
    <row r="696" spans="1:12" x14ac:dyDescent="0.3">
      <c r="A696"/>
      <c r="B696"/>
      <c r="E696"/>
      <c r="F696"/>
      <c r="H696" s="44" t="s">
        <v>1074</v>
      </c>
      <c r="I696" s="30" t="s">
        <v>372</v>
      </c>
      <c r="J696" s="30" t="s">
        <v>364</v>
      </c>
      <c r="K696" s="30">
        <v>0.2</v>
      </c>
      <c r="L696" s="41">
        <v>30</v>
      </c>
    </row>
    <row r="697" spans="1:12" x14ac:dyDescent="0.3">
      <c r="A697"/>
      <c r="B697"/>
      <c r="E697"/>
      <c r="F697"/>
      <c r="H697" s="44" t="s">
        <v>1075</v>
      </c>
      <c r="I697" s="30" t="s">
        <v>368</v>
      </c>
      <c r="J697" s="30" t="s">
        <v>365</v>
      </c>
      <c r="K697" s="30">
        <v>0.1</v>
      </c>
      <c r="L697" s="41">
        <v>12</v>
      </c>
    </row>
    <row r="698" spans="1:12" x14ac:dyDescent="0.3">
      <c r="A698"/>
      <c r="B698"/>
      <c r="E698"/>
      <c r="F698"/>
      <c r="H698" s="44" t="s">
        <v>1076</v>
      </c>
      <c r="I698" s="30" t="s">
        <v>369</v>
      </c>
      <c r="J698" s="30" t="s">
        <v>366</v>
      </c>
      <c r="K698" s="30">
        <v>0.05</v>
      </c>
      <c r="L698" s="41">
        <v>22</v>
      </c>
    </row>
    <row r="699" spans="1:12" x14ac:dyDescent="0.3">
      <c r="A699"/>
      <c r="B699"/>
      <c r="E699"/>
      <c r="F699"/>
      <c r="H699" s="44" t="s">
        <v>1077</v>
      </c>
      <c r="I699" s="30" t="s">
        <v>370</v>
      </c>
      <c r="J699" s="30" t="s">
        <v>385</v>
      </c>
      <c r="K699" s="30">
        <v>0.15</v>
      </c>
      <c r="L699" s="41">
        <v>18</v>
      </c>
    </row>
    <row r="700" spans="1:12" x14ac:dyDescent="0.3">
      <c r="A700"/>
      <c r="B700"/>
      <c r="E700"/>
      <c r="F700"/>
      <c r="H700" s="44" t="s">
        <v>1078</v>
      </c>
      <c r="I700" s="30" t="s">
        <v>371</v>
      </c>
      <c r="J700" s="30" t="s">
        <v>387</v>
      </c>
      <c r="K700" s="30">
        <v>0.2</v>
      </c>
      <c r="L700" s="41">
        <v>16</v>
      </c>
    </row>
    <row r="701" spans="1:12" x14ac:dyDescent="0.3">
      <c r="A701"/>
      <c r="B701"/>
      <c r="E701"/>
      <c r="F701"/>
      <c r="H701" s="44" t="s">
        <v>1079</v>
      </c>
      <c r="I701" s="30" t="s">
        <v>372</v>
      </c>
      <c r="J701" s="30" t="s">
        <v>389</v>
      </c>
      <c r="K701" s="30">
        <v>0.1</v>
      </c>
      <c r="L701" s="41">
        <v>20</v>
      </c>
    </row>
    <row r="702" spans="1:12" x14ac:dyDescent="0.3">
      <c r="A702"/>
      <c r="B702"/>
      <c r="E702"/>
      <c r="F702"/>
      <c r="H702" s="44" t="s">
        <v>1080</v>
      </c>
      <c r="I702" s="30" t="s">
        <v>368</v>
      </c>
      <c r="J702" s="30" t="s">
        <v>360</v>
      </c>
      <c r="K702" s="30">
        <v>0.05</v>
      </c>
      <c r="L702" s="41">
        <v>20</v>
      </c>
    </row>
    <row r="703" spans="1:12" x14ac:dyDescent="0.3">
      <c r="A703"/>
      <c r="B703"/>
      <c r="E703"/>
      <c r="F703"/>
      <c r="H703" s="44" t="s">
        <v>1081</v>
      </c>
      <c r="I703" s="30" t="s">
        <v>369</v>
      </c>
      <c r="J703" s="30" t="s">
        <v>361</v>
      </c>
      <c r="K703" s="30">
        <v>0.1</v>
      </c>
      <c r="L703" s="41">
        <v>15</v>
      </c>
    </row>
    <row r="704" spans="1:12" x14ac:dyDescent="0.3">
      <c r="A704"/>
      <c r="B704"/>
      <c r="E704"/>
      <c r="F704"/>
      <c r="H704" s="44" t="s">
        <v>1082</v>
      </c>
      <c r="I704" s="30" t="s">
        <v>370</v>
      </c>
      <c r="J704" s="30" t="s">
        <v>362</v>
      </c>
      <c r="K704" s="30">
        <v>0.15</v>
      </c>
      <c r="L704" s="41">
        <v>25</v>
      </c>
    </row>
    <row r="705" spans="1:12" x14ac:dyDescent="0.3">
      <c r="A705"/>
      <c r="B705"/>
      <c r="E705"/>
      <c r="F705"/>
      <c r="H705" s="44" t="s">
        <v>1083</v>
      </c>
      <c r="I705" s="30" t="s">
        <v>371</v>
      </c>
      <c r="J705" s="30" t="s">
        <v>363</v>
      </c>
      <c r="K705" s="30">
        <v>0.05</v>
      </c>
      <c r="L705" s="41">
        <v>10</v>
      </c>
    </row>
    <row r="706" spans="1:12" x14ac:dyDescent="0.3">
      <c r="A706"/>
      <c r="B706"/>
      <c r="E706"/>
      <c r="F706"/>
      <c r="H706" s="44" t="s">
        <v>1084</v>
      </c>
      <c r="I706" s="30" t="s">
        <v>372</v>
      </c>
      <c r="J706" s="30" t="s">
        <v>364</v>
      </c>
      <c r="K706" s="30">
        <v>0.2</v>
      </c>
      <c r="L706" s="41">
        <v>30</v>
      </c>
    </row>
    <row r="707" spans="1:12" x14ac:dyDescent="0.3">
      <c r="A707"/>
      <c r="B707"/>
      <c r="E707"/>
      <c r="F707"/>
      <c r="H707" s="44" t="s">
        <v>1085</v>
      </c>
      <c r="I707" s="30" t="s">
        <v>368</v>
      </c>
      <c r="J707" s="30" t="s">
        <v>365</v>
      </c>
      <c r="K707" s="30">
        <v>0.1</v>
      </c>
      <c r="L707" s="41">
        <v>12</v>
      </c>
    </row>
    <row r="708" spans="1:12" x14ac:dyDescent="0.3">
      <c r="A708"/>
      <c r="B708"/>
      <c r="E708"/>
      <c r="F708"/>
      <c r="H708" s="44" t="s">
        <v>1086</v>
      </c>
      <c r="I708" s="30" t="s">
        <v>369</v>
      </c>
      <c r="J708" s="30" t="s">
        <v>366</v>
      </c>
      <c r="K708" s="30">
        <v>0.05</v>
      </c>
      <c r="L708" s="41">
        <v>22</v>
      </c>
    </row>
    <row r="709" spans="1:12" x14ac:dyDescent="0.3">
      <c r="A709"/>
      <c r="B709"/>
      <c r="E709"/>
      <c r="F709"/>
      <c r="H709" s="44" t="s">
        <v>1087</v>
      </c>
      <c r="I709" s="30" t="s">
        <v>370</v>
      </c>
      <c r="J709" s="30" t="s">
        <v>385</v>
      </c>
      <c r="K709" s="30">
        <v>0.15</v>
      </c>
      <c r="L709" s="41">
        <v>18</v>
      </c>
    </row>
    <row r="710" spans="1:12" x14ac:dyDescent="0.3">
      <c r="A710"/>
      <c r="B710"/>
      <c r="E710"/>
      <c r="F710"/>
      <c r="H710" s="44" t="s">
        <v>1088</v>
      </c>
      <c r="I710" s="30" t="s">
        <v>371</v>
      </c>
      <c r="J710" s="30" t="s">
        <v>387</v>
      </c>
      <c r="K710" s="30">
        <v>0.2</v>
      </c>
      <c r="L710" s="41">
        <v>16</v>
      </c>
    </row>
    <row r="711" spans="1:12" x14ac:dyDescent="0.3">
      <c r="A711"/>
      <c r="B711"/>
      <c r="E711"/>
      <c r="F711"/>
      <c r="H711" s="44" t="s">
        <v>1089</v>
      </c>
      <c r="I711" s="30" t="s">
        <v>372</v>
      </c>
      <c r="J711" s="30" t="s">
        <v>389</v>
      </c>
      <c r="K711" s="30">
        <v>0.1</v>
      </c>
      <c r="L711" s="41">
        <v>20</v>
      </c>
    </row>
    <row r="712" spans="1:12" x14ac:dyDescent="0.3">
      <c r="A712"/>
      <c r="B712"/>
      <c r="E712"/>
      <c r="F712"/>
      <c r="H712" s="44" t="s">
        <v>1090</v>
      </c>
      <c r="I712" s="30" t="s">
        <v>368</v>
      </c>
      <c r="J712" s="30" t="s">
        <v>360</v>
      </c>
      <c r="K712" s="30">
        <v>0.05</v>
      </c>
      <c r="L712" s="41">
        <v>20</v>
      </c>
    </row>
    <row r="713" spans="1:12" x14ac:dyDescent="0.3">
      <c r="A713"/>
      <c r="B713"/>
      <c r="E713"/>
      <c r="F713"/>
      <c r="H713" s="44" t="s">
        <v>1091</v>
      </c>
      <c r="I713" s="30" t="s">
        <v>369</v>
      </c>
      <c r="J713" s="30" t="s">
        <v>361</v>
      </c>
      <c r="K713" s="30">
        <v>0.1</v>
      </c>
      <c r="L713" s="41">
        <v>15</v>
      </c>
    </row>
    <row r="714" spans="1:12" x14ac:dyDescent="0.3">
      <c r="A714"/>
      <c r="B714"/>
      <c r="E714"/>
      <c r="F714"/>
      <c r="H714" s="44" t="s">
        <v>1092</v>
      </c>
      <c r="I714" s="30" t="s">
        <v>370</v>
      </c>
      <c r="J714" s="30" t="s">
        <v>362</v>
      </c>
      <c r="K714" s="30">
        <v>0.15</v>
      </c>
      <c r="L714" s="41">
        <v>25</v>
      </c>
    </row>
    <row r="715" spans="1:12" x14ac:dyDescent="0.3">
      <c r="A715"/>
      <c r="B715"/>
      <c r="E715"/>
      <c r="F715"/>
      <c r="H715" s="44" t="s">
        <v>1093</v>
      </c>
      <c r="I715" s="30" t="s">
        <v>371</v>
      </c>
      <c r="J715" s="30" t="s">
        <v>363</v>
      </c>
      <c r="K715" s="30">
        <v>0.05</v>
      </c>
      <c r="L715" s="41">
        <v>10</v>
      </c>
    </row>
    <row r="716" spans="1:12" x14ac:dyDescent="0.3">
      <c r="A716"/>
      <c r="B716"/>
      <c r="E716"/>
      <c r="F716"/>
      <c r="H716" s="44" t="s">
        <v>1094</v>
      </c>
      <c r="I716" s="30" t="s">
        <v>372</v>
      </c>
      <c r="J716" s="30" t="s">
        <v>364</v>
      </c>
      <c r="K716" s="30">
        <v>0.2</v>
      </c>
      <c r="L716" s="41">
        <v>30</v>
      </c>
    </row>
    <row r="717" spans="1:12" x14ac:dyDescent="0.3">
      <c r="A717"/>
      <c r="B717"/>
      <c r="E717"/>
      <c r="F717"/>
      <c r="H717" s="44" t="s">
        <v>1095</v>
      </c>
      <c r="I717" s="30" t="s">
        <v>368</v>
      </c>
      <c r="J717" s="30" t="s">
        <v>365</v>
      </c>
      <c r="K717" s="30">
        <v>0.1</v>
      </c>
      <c r="L717" s="41">
        <v>12</v>
      </c>
    </row>
    <row r="718" spans="1:12" x14ac:dyDescent="0.3">
      <c r="A718"/>
      <c r="B718"/>
      <c r="E718"/>
      <c r="F718"/>
      <c r="H718" s="44" t="s">
        <v>1096</v>
      </c>
      <c r="I718" s="30" t="s">
        <v>369</v>
      </c>
      <c r="J718" s="30" t="s">
        <v>366</v>
      </c>
      <c r="K718" s="30">
        <v>0.05</v>
      </c>
      <c r="L718" s="41">
        <v>22</v>
      </c>
    </row>
    <row r="719" spans="1:12" x14ac:dyDescent="0.3">
      <c r="A719"/>
      <c r="B719"/>
      <c r="E719"/>
      <c r="F719"/>
      <c r="H719" s="44" t="s">
        <v>1097</v>
      </c>
      <c r="I719" s="30" t="s">
        <v>370</v>
      </c>
      <c r="J719" s="30" t="s">
        <v>385</v>
      </c>
      <c r="K719" s="30">
        <v>0.15</v>
      </c>
      <c r="L719" s="41">
        <v>18</v>
      </c>
    </row>
    <row r="720" spans="1:12" x14ac:dyDescent="0.3">
      <c r="A720"/>
      <c r="B720"/>
      <c r="E720"/>
      <c r="F720"/>
      <c r="H720" s="44" t="s">
        <v>1098</v>
      </c>
      <c r="I720" s="30" t="s">
        <v>371</v>
      </c>
      <c r="J720" s="30" t="s">
        <v>387</v>
      </c>
      <c r="K720" s="30">
        <v>0.2</v>
      </c>
      <c r="L720" s="41">
        <v>16</v>
      </c>
    </row>
    <row r="721" spans="1:12" x14ac:dyDescent="0.3">
      <c r="A721"/>
      <c r="B721"/>
      <c r="E721"/>
      <c r="F721"/>
      <c r="H721" s="44" t="s">
        <v>1099</v>
      </c>
      <c r="I721" s="30" t="s">
        <v>372</v>
      </c>
      <c r="J721" s="30" t="s">
        <v>389</v>
      </c>
      <c r="K721" s="30">
        <v>0.1</v>
      </c>
      <c r="L721" s="41">
        <v>20</v>
      </c>
    </row>
    <row r="722" spans="1:12" x14ac:dyDescent="0.3">
      <c r="A722"/>
      <c r="B722"/>
      <c r="E722"/>
      <c r="F722"/>
      <c r="H722" s="44" t="s">
        <v>1100</v>
      </c>
      <c r="I722" s="30" t="s">
        <v>368</v>
      </c>
      <c r="J722" s="30" t="s">
        <v>360</v>
      </c>
      <c r="K722" s="30">
        <v>0.05</v>
      </c>
      <c r="L722" s="41">
        <v>20</v>
      </c>
    </row>
    <row r="723" spans="1:12" x14ac:dyDescent="0.3">
      <c r="A723"/>
      <c r="B723"/>
      <c r="E723"/>
      <c r="F723"/>
      <c r="H723" s="44" t="s">
        <v>1101</v>
      </c>
      <c r="I723" s="30" t="s">
        <v>369</v>
      </c>
      <c r="J723" s="30" t="s">
        <v>361</v>
      </c>
      <c r="K723" s="30">
        <v>0.1</v>
      </c>
      <c r="L723" s="41">
        <v>15</v>
      </c>
    </row>
    <row r="724" spans="1:12" x14ac:dyDescent="0.3">
      <c r="A724"/>
      <c r="B724"/>
      <c r="E724"/>
      <c r="F724"/>
      <c r="H724" s="44" t="s">
        <v>1102</v>
      </c>
      <c r="I724" s="30" t="s">
        <v>370</v>
      </c>
      <c r="J724" s="30" t="s">
        <v>362</v>
      </c>
      <c r="K724" s="30">
        <v>0.15</v>
      </c>
      <c r="L724" s="41">
        <v>25</v>
      </c>
    </row>
    <row r="725" spans="1:12" x14ac:dyDescent="0.3">
      <c r="A725"/>
      <c r="B725"/>
      <c r="E725"/>
      <c r="F725"/>
      <c r="H725" s="44" t="s">
        <v>1103</v>
      </c>
      <c r="I725" s="30" t="s">
        <v>371</v>
      </c>
      <c r="J725" s="30" t="s">
        <v>363</v>
      </c>
      <c r="K725" s="30">
        <v>0.05</v>
      </c>
      <c r="L725" s="41">
        <v>10</v>
      </c>
    </row>
    <row r="726" spans="1:12" x14ac:dyDescent="0.3">
      <c r="A726"/>
      <c r="B726"/>
      <c r="E726"/>
      <c r="F726"/>
      <c r="H726" s="44" t="s">
        <v>1104</v>
      </c>
      <c r="I726" s="30" t="s">
        <v>372</v>
      </c>
      <c r="J726" s="30" t="s">
        <v>364</v>
      </c>
      <c r="K726" s="30">
        <v>0.2</v>
      </c>
      <c r="L726" s="41">
        <v>30</v>
      </c>
    </row>
    <row r="727" spans="1:12" x14ac:dyDescent="0.3">
      <c r="A727"/>
      <c r="B727"/>
      <c r="E727"/>
      <c r="F727"/>
      <c r="H727" s="44" t="s">
        <v>1105</v>
      </c>
      <c r="I727" s="30" t="s">
        <v>368</v>
      </c>
      <c r="J727" s="30" t="s">
        <v>365</v>
      </c>
      <c r="K727" s="30">
        <v>0.1</v>
      </c>
      <c r="L727" s="41">
        <v>12</v>
      </c>
    </row>
    <row r="728" spans="1:12" x14ac:dyDescent="0.3">
      <c r="A728"/>
      <c r="B728"/>
      <c r="E728"/>
      <c r="F728"/>
      <c r="H728" s="44" t="s">
        <v>1106</v>
      </c>
      <c r="I728" s="30" t="s">
        <v>369</v>
      </c>
      <c r="J728" s="30" t="s">
        <v>366</v>
      </c>
      <c r="K728" s="30">
        <v>0.05</v>
      </c>
      <c r="L728" s="41">
        <v>22</v>
      </c>
    </row>
    <row r="729" spans="1:12" x14ac:dyDescent="0.3">
      <c r="A729"/>
      <c r="B729"/>
      <c r="E729"/>
      <c r="F729"/>
      <c r="H729" s="44" t="s">
        <v>1107</v>
      </c>
      <c r="I729" s="30" t="s">
        <v>370</v>
      </c>
      <c r="J729" s="30" t="s">
        <v>385</v>
      </c>
      <c r="K729" s="30">
        <v>0.15</v>
      </c>
      <c r="L729" s="41">
        <v>18</v>
      </c>
    </row>
    <row r="730" spans="1:12" x14ac:dyDescent="0.3">
      <c r="A730"/>
      <c r="B730"/>
      <c r="E730"/>
      <c r="F730"/>
      <c r="H730" s="44" t="s">
        <v>1108</v>
      </c>
      <c r="I730" s="30" t="s">
        <v>371</v>
      </c>
      <c r="J730" s="30" t="s">
        <v>387</v>
      </c>
      <c r="K730" s="30">
        <v>0.2</v>
      </c>
      <c r="L730" s="41">
        <v>16</v>
      </c>
    </row>
    <row r="731" spans="1:12" x14ac:dyDescent="0.3">
      <c r="A731"/>
      <c r="B731"/>
      <c r="E731"/>
      <c r="F731"/>
      <c r="H731" s="44" t="s">
        <v>1109</v>
      </c>
      <c r="I731" s="30" t="s">
        <v>372</v>
      </c>
      <c r="J731" s="30" t="s">
        <v>389</v>
      </c>
      <c r="K731" s="30">
        <v>0.1</v>
      </c>
      <c r="L731" s="41">
        <v>20</v>
      </c>
    </row>
    <row r="732" spans="1:12" x14ac:dyDescent="0.3">
      <c r="A732"/>
      <c r="B732"/>
      <c r="E732"/>
      <c r="F732"/>
      <c r="H732" s="44" t="s">
        <v>1110</v>
      </c>
      <c r="I732" s="30" t="s">
        <v>368</v>
      </c>
      <c r="J732" s="30" t="s">
        <v>360</v>
      </c>
      <c r="K732" s="30">
        <v>0.05</v>
      </c>
      <c r="L732" s="41">
        <v>20</v>
      </c>
    </row>
    <row r="733" spans="1:12" x14ac:dyDescent="0.3">
      <c r="A733"/>
      <c r="B733"/>
      <c r="E733"/>
      <c r="F733"/>
      <c r="H733" s="44" t="s">
        <v>1111</v>
      </c>
      <c r="I733" s="30" t="s">
        <v>369</v>
      </c>
      <c r="J733" s="30" t="s">
        <v>361</v>
      </c>
      <c r="K733" s="30">
        <v>0.1</v>
      </c>
      <c r="L733" s="41">
        <v>15</v>
      </c>
    </row>
    <row r="734" spans="1:12" x14ac:dyDescent="0.3">
      <c r="A734"/>
      <c r="B734"/>
      <c r="E734"/>
      <c r="F734"/>
      <c r="H734" s="44" t="s">
        <v>1112</v>
      </c>
      <c r="I734" s="30" t="s">
        <v>370</v>
      </c>
      <c r="J734" s="30" t="s">
        <v>362</v>
      </c>
      <c r="K734" s="30">
        <v>0.15</v>
      </c>
      <c r="L734" s="41">
        <v>25</v>
      </c>
    </row>
    <row r="735" spans="1:12" x14ac:dyDescent="0.3">
      <c r="A735"/>
      <c r="B735"/>
      <c r="E735"/>
      <c r="F735"/>
      <c r="H735" s="44" t="s">
        <v>1113</v>
      </c>
      <c r="I735" s="30" t="s">
        <v>371</v>
      </c>
      <c r="J735" s="30" t="s">
        <v>363</v>
      </c>
      <c r="K735" s="30">
        <v>0.05</v>
      </c>
      <c r="L735" s="41">
        <v>10</v>
      </c>
    </row>
    <row r="736" spans="1:12" x14ac:dyDescent="0.3">
      <c r="A736"/>
      <c r="B736"/>
      <c r="E736"/>
      <c r="F736"/>
      <c r="H736" s="44" t="s">
        <v>1114</v>
      </c>
      <c r="I736" s="30" t="s">
        <v>372</v>
      </c>
      <c r="J736" s="30" t="s">
        <v>364</v>
      </c>
      <c r="K736" s="30">
        <v>0.2</v>
      </c>
      <c r="L736" s="41">
        <v>30</v>
      </c>
    </row>
    <row r="737" spans="1:12" x14ac:dyDescent="0.3">
      <c r="A737"/>
      <c r="B737"/>
      <c r="E737"/>
      <c r="F737"/>
      <c r="H737" s="44" t="s">
        <v>1115</v>
      </c>
      <c r="I737" s="30" t="s">
        <v>368</v>
      </c>
      <c r="J737" s="30" t="s">
        <v>365</v>
      </c>
      <c r="K737" s="30">
        <v>0.1</v>
      </c>
      <c r="L737" s="41">
        <v>12</v>
      </c>
    </row>
    <row r="738" spans="1:12" x14ac:dyDescent="0.3">
      <c r="A738"/>
      <c r="B738"/>
      <c r="E738"/>
      <c r="F738"/>
      <c r="H738" s="44" t="s">
        <v>1116</v>
      </c>
      <c r="I738" s="30" t="s">
        <v>369</v>
      </c>
      <c r="J738" s="30" t="s">
        <v>366</v>
      </c>
      <c r="K738" s="30">
        <v>0.05</v>
      </c>
      <c r="L738" s="41">
        <v>22</v>
      </c>
    </row>
    <row r="739" spans="1:12" x14ac:dyDescent="0.3">
      <c r="A739"/>
      <c r="B739"/>
      <c r="E739"/>
      <c r="F739"/>
      <c r="H739" s="44" t="s">
        <v>1117</v>
      </c>
      <c r="I739" s="30" t="s">
        <v>370</v>
      </c>
      <c r="J739" s="30" t="s">
        <v>385</v>
      </c>
      <c r="K739" s="30">
        <v>0.15</v>
      </c>
      <c r="L739" s="41">
        <v>18</v>
      </c>
    </row>
    <row r="740" spans="1:12" x14ac:dyDescent="0.3">
      <c r="A740"/>
      <c r="B740"/>
      <c r="E740"/>
      <c r="F740"/>
      <c r="H740" s="44" t="s">
        <v>1118</v>
      </c>
      <c r="I740" s="30" t="s">
        <v>371</v>
      </c>
      <c r="J740" s="30" t="s">
        <v>387</v>
      </c>
      <c r="K740" s="30">
        <v>0.2</v>
      </c>
      <c r="L740" s="41">
        <v>16</v>
      </c>
    </row>
    <row r="741" spans="1:12" x14ac:dyDescent="0.3">
      <c r="A741"/>
      <c r="B741"/>
      <c r="E741"/>
      <c r="F741"/>
      <c r="H741" s="44" t="s">
        <v>1119</v>
      </c>
      <c r="I741" s="30" t="s">
        <v>372</v>
      </c>
      <c r="J741" s="30" t="s">
        <v>389</v>
      </c>
      <c r="K741" s="30">
        <v>0.1</v>
      </c>
      <c r="L741" s="41">
        <v>20</v>
      </c>
    </row>
    <row r="742" spans="1:12" x14ac:dyDescent="0.3">
      <c r="A742"/>
      <c r="B742"/>
      <c r="E742"/>
      <c r="F742"/>
      <c r="H742" s="44" t="s">
        <v>1120</v>
      </c>
      <c r="I742" s="30" t="s">
        <v>368</v>
      </c>
      <c r="J742" s="30" t="s">
        <v>360</v>
      </c>
      <c r="K742" s="30">
        <v>0.05</v>
      </c>
      <c r="L742" s="41">
        <v>20</v>
      </c>
    </row>
    <row r="743" spans="1:12" x14ac:dyDescent="0.3">
      <c r="A743"/>
      <c r="B743"/>
      <c r="E743"/>
      <c r="F743"/>
      <c r="H743" s="44" t="s">
        <v>1121</v>
      </c>
      <c r="I743" s="30" t="s">
        <v>369</v>
      </c>
      <c r="J743" s="30" t="s">
        <v>361</v>
      </c>
      <c r="K743" s="30">
        <v>0.1</v>
      </c>
      <c r="L743" s="41">
        <v>15</v>
      </c>
    </row>
    <row r="744" spans="1:12" x14ac:dyDescent="0.3">
      <c r="A744"/>
      <c r="B744"/>
      <c r="E744"/>
      <c r="F744"/>
      <c r="H744" s="44" t="s">
        <v>1122</v>
      </c>
      <c r="I744" s="30" t="s">
        <v>370</v>
      </c>
      <c r="J744" s="30" t="s">
        <v>362</v>
      </c>
      <c r="K744" s="30">
        <v>0.15</v>
      </c>
      <c r="L744" s="41">
        <v>25</v>
      </c>
    </row>
    <row r="745" spans="1:12" x14ac:dyDescent="0.3">
      <c r="A745"/>
      <c r="B745"/>
      <c r="E745"/>
      <c r="F745"/>
      <c r="H745" s="44" t="s">
        <v>1123</v>
      </c>
      <c r="I745" s="30" t="s">
        <v>371</v>
      </c>
      <c r="J745" s="30" t="s">
        <v>363</v>
      </c>
      <c r="K745" s="30">
        <v>0.05</v>
      </c>
      <c r="L745" s="41">
        <v>10</v>
      </c>
    </row>
    <row r="746" spans="1:12" x14ac:dyDescent="0.3">
      <c r="A746"/>
      <c r="B746"/>
      <c r="E746"/>
      <c r="F746"/>
      <c r="H746" s="44" t="s">
        <v>1124</v>
      </c>
      <c r="I746" s="30" t="s">
        <v>372</v>
      </c>
      <c r="J746" s="30" t="s">
        <v>364</v>
      </c>
      <c r="K746" s="30">
        <v>0.2</v>
      </c>
      <c r="L746" s="41">
        <v>30</v>
      </c>
    </row>
    <row r="747" spans="1:12" x14ac:dyDescent="0.3">
      <c r="A747"/>
      <c r="B747"/>
      <c r="E747"/>
      <c r="F747"/>
      <c r="H747" s="44" t="s">
        <v>1125</v>
      </c>
      <c r="I747" s="30" t="s">
        <v>368</v>
      </c>
      <c r="J747" s="30" t="s">
        <v>365</v>
      </c>
      <c r="K747" s="30">
        <v>0.1</v>
      </c>
      <c r="L747" s="41">
        <v>12</v>
      </c>
    </row>
    <row r="748" spans="1:12" x14ac:dyDescent="0.3">
      <c r="A748"/>
      <c r="B748"/>
      <c r="E748"/>
      <c r="F748"/>
      <c r="H748" s="44" t="s">
        <v>1126</v>
      </c>
      <c r="I748" s="30" t="s">
        <v>369</v>
      </c>
      <c r="J748" s="30" t="s">
        <v>366</v>
      </c>
      <c r="K748" s="30">
        <v>0.05</v>
      </c>
      <c r="L748" s="41">
        <v>22</v>
      </c>
    </row>
    <row r="749" spans="1:12" x14ac:dyDescent="0.3">
      <c r="A749"/>
      <c r="B749"/>
      <c r="E749"/>
      <c r="F749"/>
      <c r="H749" s="44" t="s">
        <v>1127</v>
      </c>
      <c r="I749" s="30" t="s">
        <v>370</v>
      </c>
      <c r="J749" s="30" t="s">
        <v>385</v>
      </c>
      <c r="K749" s="30">
        <v>0.15</v>
      </c>
      <c r="L749" s="41">
        <v>18</v>
      </c>
    </row>
    <row r="750" spans="1:12" x14ac:dyDescent="0.3">
      <c r="A750"/>
      <c r="B750"/>
      <c r="E750"/>
      <c r="F750"/>
      <c r="H750" s="44" t="s">
        <v>1128</v>
      </c>
      <c r="I750" s="30" t="s">
        <v>371</v>
      </c>
      <c r="J750" s="30" t="s">
        <v>387</v>
      </c>
      <c r="K750" s="30">
        <v>0.2</v>
      </c>
      <c r="L750" s="41">
        <v>16</v>
      </c>
    </row>
    <row r="751" spans="1:12" x14ac:dyDescent="0.3">
      <c r="A751"/>
      <c r="B751"/>
      <c r="E751"/>
      <c r="F751"/>
      <c r="H751" s="44" t="s">
        <v>1129</v>
      </c>
      <c r="I751" s="30" t="s">
        <v>372</v>
      </c>
      <c r="J751" s="30" t="s">
        <v>389</v>
      </c>
      <c r="K751" s="30">
        <v>0.1</v>
      </c>
      <c r="L751" s="41">
        <v>20</v>
      </c>
    </row>
    <row r="752" spans="1:12" x14ac:dyDescent="0.3">
      <c r="A752"/>
      <c r="B752"/>
      <c r="E752"/>
      <c r="F752"/>
      <c r="H752" s="44" t="s">
        <v>1130</v>
      </c>
      <c r="I752" s="30" t="s">
        <v>368</v>
      </c>
      <c r="J752" s="30" t="s">
        <v>360</v>
      </c>
      <c r="K752" s="30">
        <v>0.05</v>
      </c>
      <c r="L752" s="41">
        <v>20</v>
      </c>
    </row>
    <row r="753" spans="1:12" x14ac:dyDescent="0.3">
      <c r="A753"/>
      <c r="B753"/>
      <c r="E753"/>
      <c r="F753"/>
      <c r="H753" s="44" t="s">
        <v>1131</v>
      </c>
      <c r="I753" s="30" t="s">
        <v>369</v>
      </c>
      <c r="J753" s="30" t="s">
        <v>361</v>
      </c>
      <c r="K753" s="30">
        <v>0.1</v>
      </c>
      <c r="L753" s="41">
        <v>15</v>
      </c>
    </row>
    <row r="754" spans="1:12" x14ac:dyDescent="0.3">
      <c r="A754"/>
      <c r="B754"/>
      <c r="E754"/>
      <c r="F754"/>
      <c r="H754" s="44" t="s">
        <v>1132</v>
      </c>
      <c r="I754" s="30" t="s">
        <v>370</v>
      </c>
      <c r="J754" s="30" t="s">
        <v>362</v>
      </c>
      <c r="K754" s="30">
        <v>0.15</v>
      </c>
      <c r="L754" s="41">
        <v>25</v>
      </c>
    </row>
    <row r="755" spans="1:12" x14ac:dyDescent="0.3">
      <c r="A755"/>
      <c r="B755"/>
      <c r="E755"/>
      <c r="F755"/>
      <c r="H755" s="44" t="s">
        <v>1133</v>
      </c>
      <c r="I755" s="30" t="s">
        <v>371</v>
      </c>
      <c r="J755" s="30" t="s">
        <v>363</v>
      </c>
      <c r="K755" s="30">
        <v>0.05</v>
      </c>
      <c r="L755" s="41">
        <v>10</v>
      </c>
    </row>
    <row r="756" spans="1:12" x14ac:dyDescent="0.3">
      <c r="A756"/>
      <c r="B756"/>
      <c r="E756"/>
      <c r="F756"/>
      <c r="H756" s="44" t="s">
        <v>1134</v>
      </c>
      <c r="I756" s="30" t="s">
        <v>372</v>
      </c>
      <c r="J756" s="30" t="s">
        <v>364</v>
      </c>
      <c r="K756" s="30">
        <v>0.2</v>
      </c>
      <c r="L756" s="41">
        <v>30</v>
      </c>
    </row>
    <row r="757" spans="1:12" x14ac:dyDescent="0.3">
      <c r="A757"/>
      <c r="B757"/>
      <c r="E757"/>
      <c r="F757"/>
      <c r="H757" s="44" t="s">
        <v>1135</v>
      </c>
      <c r="I757" s="30" t="s">
        <v>368</v>
      </c>
      <c r="J757" s="30" t="s">
        <v>365</v>
      </c>
      <c r="K757" s="30">
        <v>0.1</v>
      </c>
      <c r="L757" s="41">
        <v>12</v>
      </c>
    </row>
    <row r="758" spans="1:12" x14ac:dyDescent="0.3">
      <c r="A758"/>
      <c r="B758"/>
      <c r="E758"/>
      <c r="F758"/>
      <c r="H758" s="44" t="s">
        <v>1136</v>
      </c>
      <c r="I758" s="30" t="s">
        <v>369</v>
      </c>
      <c r="J758" s="30" t="s">
        <v>366</v>
      </c>
      <c r="K758" s="30">
        <v>0.05</v>
      </c>
      <c r="L758" s="41">
        <v>22</v>
      </c>
    </row>
    <row r="759" spans="1:12" x14ac:dyDescent="0.3">
      <c r="A759"/>
      <c r="B759"/>
      <c r="E759"/>
      <c r="F759"/>
      <c r="H759" s="44" t="s">
        <v>1137</v>
      </c>
      <c r="I759" s="30" t="s">
        <v>370</v>
      </c>
      <c r="J759" s="30" t="s">
        <v>385</v>
      </c>
      <c r="K759" s="30">
        <v>0.15</v>
      </c>
      <c r="L759" s="41">
        <v>18</v>
      </c>
    </row>
    <row r="760" spans="1:12" x14ac:dyDescent="0.3">
      <c r="A760"/>
      <c r="B760"/>
      <c r="E760"/>
      <c r="F760"/>
      <c r="H760" s="44" t="s">
        <v>1138</v>
      </c>
      <c r="I760" s="30" t="s">
        <v>371</v>
      </c>
      <c r="J760" s="30" t="s">
        <v>387</v>
      </c>
      <c r="K760" s="30">
        <v>0.2</v>
      </c>
      <c r="L760" s="41">
        <v>16</v>
      </c>
    </row>
    <row r="761" spans="1:12" x14ac:dyDescent="0.3">
      <c r="A761"/>
      <c r="B761"/>
      <c r="E761"/>
      <c r="F761"/>
      <c r="H761" s="44" t="s">
        <v>1139</v>
      </c>
      <c r="I761" s="30" t="s">
        <v>372</v>
      </c>
      <c r="J761" s="30" t="s">
        <v>389</v>
      </c>
      <c r="K761" s="30">
        <v>0.1</v>
      </c>
      <c r="L761" s="41">
        <v>20</v>
      </c>
    </row>
    <row r="762" spans="1:12" x14ac:dyDescent="0.3">
      <c r="A762"/>
      <c r="B762"/>
      <c r="E762"/>
      <c r="F762"/>
      <c r="H762" s="44" t="s">
        <v>1140</v>
      </c>
      <c r="I762" s="30" t="s">
        <v>368</v>
      </c>
      <c r="J762" s="30" t="s">
        <v>360</v>
      </c>
      <c r="K762" s="30">
        <v>0.05</v>
      </c>
      <c r="L762" s="41">
        <v>20</v>
      </c>
    </row>
    <row r="763" spans="1:12" x14ac:dyDescent="0.3">
      <c r="A763"/>
      <c r="B763"/>
      <c r="E763"/>
      <c r="F763"/>
      <c r="H763" s="44" t="s">
        <v>1141</v>
      </c>
      <c r="I763" s="30" t="s">
        <v>369</v>
      </c>
      <c r="J763" s="30" t="s">
        <v>361</v>
      </c>
      <c r="K763" s="30">
        <v>0.1</v>
      </c>
      <c r="L763" s="41">
        <v>15</v>
      </c>
    </row>
    <row r="764" spans="1:12" x14ac:dyDescent="0.3">
      <c r="A764"/>
      <c r="B764"/>
      <c r="E764"/>
      <c r="F764"/>
      <c r="H764" s="44" t="s">
        <v>1142</v>
      </c>
      <c r="I764" s="30" t="s">
        <v>370</v>
      </c>
      <c r="J764" s="30" t="s">
        <v>362</v>
      </c>
      <c r="K764" s="30">
        <v>0.15</v>
      </c>
      <c r="L764" s="41">
        <v>25</v>
      </c>
    </row>
    <row r="765" spans="1:12" x14ac:dyDescent="0.3">
      <c r="A765"/>
      <c r="B765"/>
      <c r="E765"/>
      <c r="F765"/>
      <c r="H765" s="44" t="s">
        <v>1143</v>
      </c>
      <c r="I765" s="30" t="s">
        <v>371</v>
      </c>
      <c r="J765" s="30" t="s">
        <v>363</v>
      </c>
      <c r="K765" s="30">
        <v>0.05</v>
      </c>
      <c r="L765" s="41">
        <v>10</v>
      </c>
    </row>
    <row r="766" spans="1:12" x14ac:dyDescent="0.3">
      <c r="A766"/>
      <c r="B766"/>
      <c r="E766"/>
      <c r="F766"/>
      <c r="H766" s="44" t="s">
        <v>1144</v>
      </c>
      <c r="I766" s="30" t="s">
        <v>372</v>
      </c>
      <c r="J766" s="30" t="s">
        <v>364</v>
      </c>
      <c r="K766" s="30">
        <v>0.2</v>
      </c>
      <c r="L766" s="41">
        <v>30</v>
      </c>
    </row>
    <row r="767" spans="1:12" x14ac:dyDescent="0.3">
      <c r="A767"/>
      <c r="B767"/>
      <c r="E767"/>
      <c r="F767"/>
      <c r="H767" s="44" t="s">
        <v>1145</v>
      </c>
      <c r="I767" s="30" t="s">
        <v>368</v>
      </c>
      <c r="J767" s="30" t="s">
        <v>365</v>
      </c>
      <c r="K767" s="30">
        <v>0.1</v>
      </c>
      <c r="L767" s="41">
        <v>12</v>
      </c>
    </row>
    <row r="768" spans="1:12" x14ac:dyDescent="0.3">
      <c r="A768"/>
      <c r="B768"/>
      <c r="E768"/>
      <c r="F768"/>
      <c r="H768" s="44" t="s">
        <v>1146</v>
      </c>
      <c r="I768" s="30" t="s">
        <v>369</v>
      </c>
      <c r="J768" s="30" t="s">
        <v>366</v>
      </c>
      <c r="K768" s="30">
        <v>0.05</v>
      </c>
      <c r="L768" s="41">
        <v>22</v>
      </c>
    </row>
    <row r="769" spans="1:12" x14ac:dyDescent="0.3">
      <c r="A769"/>
      <c r="B769"/>
      <c r="E769"/>
      <c r="F769"/>
      <c r="H769" s="44" t="s">
        <v>1147</v>
      </c>
      <c r="I769" s="30" t="s">
        <v>370</v>
      </c>
      <c r="J769" s="30" t="s">
        <v>385</v>
      </c>
      <c r="K769" s="30">
        <v>0.15</v>
      </c>
      <c r="L769" s="41">
        <v>18</v>
      </c>
    </row>
    <row r="770" spans="1:12" x14ac:dyDescent="0.3">
      <c r="A770"/>
      <c r="B770"/>
      <c r="E770"/>
      <c r="F770"/>
      <c r="H770" s="44" t="s">
        <v>1148</v>
      </c>
      <c r="I770" s="30" t="s">
        <v>371</v>
      </c>
      <c r="J770" s="30" t="s">
        <v>387</v>
      </c>
      <c r="K770" s="30">
        <v>0.2</v>
      </c>
      <c r="L770" s="41">
        <v>16</v>
      </c>
    </row>
    <row r="771" spans="1:12" x14ac:dyDescent="0.3">
      <c r="A771"/>
      <c r="B771"/>
      <c r="E771"/>
      <c r="F771"/>
      <c r="H771" s="44" t="s">
        <v>1149</v>
      </c>
      <c r="I771" s="30" t="s">
        <v>372</v>
      </c>
      <c r="J771" s="30" t="s">
        <v>389</v>
      </c>
      <c r="K771" s="30">
        <v>0.1</v>
      </c>
      <c r="L771" s="41">
        <v>20</v>
      </c>
    </row>
    <row r="772" spans="1:12" x14ac:dyDescent="0.3">
      <c r="A772"/>
      <c r="B772"/>
      <c r="E772"/>
      <c r="F772"/>
      <c r="H772" s="44" t="s">
        <v>1150</v>
      </c>
      <c r="I772" s="30" t="s">
        <v>368</v>
      </c>
      <c r="J772" s="30" t="s">
        <v>360</v>
      </c>
      <c r="K772" s="30">
        <v>0.05</v>
      </c>
      <c r="L772" s="41">
        <v>20</v>
      </c>
    </row>
    <row r="773" spans="1:12" x14ac:dyDescent="0.3">
      <c r="A773"/>
      <c r="B773"/>
      <c r="E773"/>
      <c r="F773"/>
      <c r="H773" s="44" t="s">
        <v>1151</v>
      </c>
      <c r="I773" s="30" t="s">
        <v>369</v>
      </c>
      <c r="J773" s="30" t="s">
        <v>361</v>
      </c>
      <c r="K773" s="30">
        <v>0.1</v>
      </c>
      <c r="L773" s="41">
        <v>15</v>
      </c>
    </row>
    <row r="774" spans="1:12" x14ac:dyDescent="0.3">
      <c r="A774"/>
      <c r="B774"/>
      <c r="E774"/>
      <c r="F774"/>
      <c r="H774" s="44" t="s">
        <v>1152</v>
      </c>
      <c r="I774" s="30" t="s">
        <v>370</v>
      </c>
      <c r="J774" s="30" t="s">
        <v>362</v>
      </c>
      <c r="K774" s="30">
        <v>0.15</v>
      </c>
      <c r="L774" s="41">
        <v>25</v>
      </c>
    </row>
    <row r="775" spans="1:12" x14ac:dyDescent="0.3">
      <c r="A775"/>
      <c r="B775"/>
      <c r="E775"/>
      <c r="F775"/>
      <c r="H775" s="44" t="s">
        <v>1153</v>
      </c>
      <c r="I775" s="30" t="s">
        <v>371</v>
      </c>
      <c r="J775" s="30" t="s">
        <v>363</v>
      </c>
      <c r="K775" s="30">
        <v>0.05</v>
      </c>
      <c r="L775" s="41">
        <v>10</v>
      </c>
    </row>
    <row r="776" spans="1:12" x14ac:dyDescent="0.3">
      <c r="A776"/>
      <c r="B776"/>
      <c r="E776"/>
      <c r="F776"/>
      <c r="H776" s="44" t="s">
        <v>1154</v>
      </c>
      <c r="I776" s="30" t="s">
        <v>372</v>
      </c>
      <c r="J776" s="30" t="s">
        <v>364</v>
      </c>
      <c r="K776" s="30">
        <v>0.2</v>
      </c>
      <c r="L776" s="41">
        <v>30</v>
      </c>
    </row>
    <row r="777" spans="1:12" x14ac:dyDescent="0.3">
      <c r="A777"/>
      <c r="B777"/>
      <c r="E777"/>
      <c r="F777"/>
      <c r="H777" s="44" t="s">
        <v>1155</v>
      </c>
      <c r="I777" s="30" t="s">
        <v>368</v>
      </c>
      <c r="J777" s="30" t="s">
        <v>365</v>
      </c>
      <c r="K777" s="30">
        <v>0.1</v>
      </c>
      <c r="L777" s="41">
        <v>12</v>
      </c>
    </row>
    <row r="778" spans="1:12" x14ac:dyDescent="0.3">
      <c r="A778"/>
      <c r="B778"/>
      <c r="E778"/>
      <c r="F778"/>
      <c r="H778" s="44" t="s">
        <v>1156</v>
      </c>
      <c r="I778" s="30" t="s">
        <v>369</v>
      </c>
      <c r="J778" s="30" t="s">
        <v>366</v>
      </c>
      <c r="K778" s="30">
        <v>0.05</v>
      </c>
      <c r="L778" s="41">
        <v>22</v>
      </c>
    </row>
    <row r="779" spans="1:12" x14ac:dyDescent="0.3">
      <c r="A779"/>
      <c r="B779"/>
      <c r="E779"/>
      <c r="F779"/>
      <c r="H779" s="44" t="s">
        <v>1157</v>
      </c>
      <c r="I779" s="30" t="s">
        <v>370</v>
      </c>
      <c r="J779" s="30" t="s">
        <v>385</v>
      </c>
      <c r="K779" s="30">
        <v>0.15</v>
      </c>
      <c r="L779" s="41">
        <v>18</v>
      </c>
    </row>
    <row r="780" spans="1:12" x14ac:dyDescent="0.3">
      <c r="A780"/>
      <c r="B780"/>
      <c r="E780"/>
      <c r="F780"/>
      <c r="H780" s="44" t="s">
        <v>1158</v>
      </c>
      <c r="I780" s="30" t="s">
        <v>371</v>
      </c>
      <c r="J780" s="30" t="s">
        <v>387</v>
      </c>
      <c r="K780" s="30">
        <v>0.2</v>
      </c>
      <c r="L780" s="41">
        <v>16</v>
      </c>
    </row>
    <row r="781" spans="1:12" x14ac:dyDescent="0.3">
      <c r="A781"/>
      <c r="B781"/>
      <c r="E781"/>
      <c r="F781"/>
      <c r="H781" s="44" t="s">
        <v>1159</v>
      </c>
      <c r="I781" s="30" t="s">
        <v>372</v>
      </c>
      <c r="J781" s="30" t="s">
        <v>389</v>
      </c>
      <c r="K781" s="30">
        <v>0.1</v>
      </c>
      <c r="L781" s="41">
        <v>20</v>
      </c>
    </row>
    <row r="782" spans="1:12" x14ac:dyDescent="0.3">
      <c r="A782"/>
      <c r="B782"/>
      <c r="E782"/>
      <c r="F782"/>
      <c r="H782" s="44" t="s">
        <v>1160</v>
      </c>
      <c r="I782" s="30" t="s">
        <v>368</v>
      </c>
      <c r="J782" s="30" t="s">
        <v>360</v>
      </c>
      <c r="K782" s="30">
        <v>0.05</v>
      </c>
      <c r="L782" s="41">
        <v>20</v>
      </c>
    </row>
    <row r="783" spans="1:12" x14ac:dyDescent="0.3">
      <c r="A783"/>
      <c r="B783"/>
      <c r="E783"/>
      <c r="F783"/>
      <c r="H783" s="44" t="s">
        <v>1161</v>
      </c>
      <c r="I783" s="30" t="s">
        <v>369</v>
      </c>
      <c r="J783" s="30" t="s">
        <v>361</v>
      </c>
      <c r="K783" s="30">
        <v>0.1</v>
      </c>
      <c r="L783" s="41">
        <v>15</v>
      </c>
    </row>
    <row r="784" spans="1:12" x14ac:dyDescent="0.3">
      <c r="A784"/>
      <c r="B784"/>
      <c r="E784"/>
      <c r="F784"/>
      <c r="H784" s="44" t="s">
        <v>1162</v>
      </c>
      <c r="I784" s="30" t="s">
        <v>370</v>
      </c>
      <c r="J784" s="30" t="s">
        <v>362</v>
      </c>
      <c r="K784" s="30">
        <v>0.15</v>
      </c>
      <c r="L784" s="41">
        <v>25</v>
      </c>
    </row>
    <row r="785" spans="1:12" x14ac:dyDescent="0.3">
      <c r="A785"/>
      <c r="B785"/>
      <c r="E785"/>
      <c r="F785"/>
      <c r="H785" s="44" t="s">
        <v>1163</v>
      </c>
      <c r="I785" s="30" t="s">
        <v>371</v>
      </c>
      <c r="J785" s="30" t="s">
        <v>363</v>
      </c>
      <c r="K785" s="30">
        <v>0.05</v>
      </c>
      <c r="L785" s="41">
        <v>10</v>
      </c>
    </row>
    <row r="786" spans="1:12" x14ac:dyDescent="0.3">
      <c r="A786"/>
      <c r="B786"/>
      <c r="E786"/>
      <c r="F786"/>
      <c r="H786" s="44" t="s">
        <v>1164</v>
      </c>
      <c r="I786" s="30" t="s">
        <v>372</v>
      </c>
      <c r="J786" s="30" t="s">
        <v>364</v>
      </c>
      <c r="K786" s="30">
        <v>0.2</v>
      </c>
      <c r="L786" s="41">
        <v>30</v>
      </c>
    </row>
    <row r="787" spans="1:12" x14ac:dyDescent="0.3">
      <c r="A787"/>
      <c r="B787"/>
      <c r="E787"/>
      <c r="F787"/>
      <c r="H787" s="44" t="s">
        <v>1165</v>
      </c>
      <c r="I787" s="30" t="s">
        <v>368</v>
      </c>
      <c r="J787" s="30" t="s">
        <v>365</v>
      </c>
      <c r="K787" s="30">
        <v>0.1</v>
      </c>
      <c r="L787" s="41">
        <v>12</v>
      </c>
    </row>
    <row r="788" spans="1:12" x14ac:dyDescent="0.3">
      <c r="A788"/>
      <c r="B788"/>
      <c r="E788"/>
      <c r="F788"/>
      <c r="H788" s="44" t="s">
        <v>1166</v>
      </c>
      <c r="I788" s="30" t="s">
        <v>369</v>
      </c>
      <c r="J788" s="30" t="s">
        <v>366</v>
      </c>
      <c r="K788" s="30">
        <v>0.05</v>
      </c>
      <c r="L788" s="41">
        <v>22</v>
      </c>
    </row>
    <row r="789" spans="1:12" x14ac:dyDescent="0.3">
      <c r="A789"/>
      <c r="B789"/>
      <c r="E789"/>
      <c r="F789"/>
      <c r="H789" s="44" t="s">
        <v>1167</v>
      </c>
      <c r="I789" s="30" t="s">
        <v>370</v>
      </c>
      <c r="J789" s="30" t="s">
        <v>385</v>
      </c>
      <c r="K789" s="30">
        <v>0.15</v>
      </c>
      <c r="L789" s="41">
        <v>18</v>
      </c>
    </row>
    <row r="790" spans="1:12" x14ac:dyDescent="0.3">
      <c r="A790"/>
      <c r="B790"/>
      <c r="E790"/>
      <c r="F790"/>
      <c r="H790" s="44" t="s">
        <v>1168</v>
      </c>
      <c r="I790" s="30" t="s">
        <v>371</v>
      </c>
      <c r="J790" s="30" t="s">
        <v>387</v>
      </c>
      <c r="K790" s="30">
        <v>0.2</v>
      </c>
      <c r="L790" s="41">
        <v>16</v>
      </c>
    </row>
    <row r="791" spans="1:12" x14ac:dyDescent="0.3">
      <c r="A791"/>
      <c r="B791"/>
      <c r="E791"/>
      <c r="F791"/>
      <c r="H791" s="44" t="s">
        <v>1169</v>
      </c>
      <c r="I791" s="30" t="s">
        <v>372</v>
      </c>
      <c r="J791" s="30" t="s">
        <v>389</v>
      </c>
      <c r="K791" s="30">
        <v>0.1</v>
      </c>
      <c r="L791" s="41">
        <v>20</v>
      </c>
    </row>
    <row r="792" spans="1:12" x14ac:dyDescent="0.3">
      <c r="A792"/>
      <c r="B792"/>
      <c r="E792"/>
      <c r="F792"/>
      <c r="H792" s="44" t="s">
        <v>1170</v>
      </c>
      <c r="I792" s="30" t="s">
        <v>368</v>
      </c>
      <c r="J792" s="30" t="s">
        <v>360</v>
      </c>
      <c r="K792" s="30">
        <v>0.05</v>
      </c>
      <c r="L792" s="41">
        <v>20</v>
      </c>
    </row>
    <row r="793" spans="1:12" x14ac:dyDescent="0.3">
      <c r="A793"/>
      <c r="B793"/>
      <c r="E793"/>
      <c r="F793"/>
      <c r="H793" s="44" t="s">
        <v>1171</v>
      </c>
      <c r="I793" s="30" t="s">
        <v>369</v>
      </c>
      <c r="J793" s="30" t="s">
        <v>361</v>
      </c>
      <c r="K793" s="30">
        <v>0.1</v>
      </c>
      <c r="L793" s="41">
        <v>15</v>
      </c>
    </row>
    <row r="794" spans="1:12" x14ac:dyDescent="0.3">
      <c r="A794"/>
      <c r="B794"/>
      <c r="E794"/>
      <c r="F794"/>
      <c r="H794" s="44" t="s">
        <v>1172</v>
      </c>
      <c r="I794" s="30" t="s">
        <v>370</v>
      </c>
      <c r="J794" s="30" t="s">
        <v>362</v>
      </c>
      <c r="K794" s="30">
        <v>0.15</v>
      </c>
      <c r="L794" s="41">
        <v>25</v>
      </c>
    </row>
    <row r="795" spans="1:12" x14ac:dyDescent="0.3">
      <c r="A795"/>
      <c r="B795"/>
      <c r="E795"/>
      <c r="F795"/>
      <c r="H795" s="44" t="s">
        <v>1173</v>
      </c>
      <c r="I795" s="30" t="s">
        <v>371</v>
      </c>
      <c r="J795" s="30" t="s">
        <v>363</v>
      </c>
      <c r="K795" s="30">
        <v>0.05</v>
      </c>
      <c r="L795" s="41">
        <v>10</v>
      </c>
    </row>
    <row r="796" spans="1:12" x14ac:dyDescent="0.3">
      <c r="A796"/>
      <c r="B796"/>
      <c r="E796"/>
      <c r="F796"/>
      <c r="H796" s="44" t="s">
        <v>1174</v>
      </c>
      <c r="I796" s="30" t="s">
        <v>372</v>
      </c>
      <c r="J796" s="30" t="s">
        <v>364</v>
      </c>
      <c r="K796" s="30">
        <v>0.2</v>
      </c>
      <c r="L796" s="41">
        <v>30</v>
      </c>
    </row>
    <row r="797" spans="1:12" x14ac:dyDescent="0.3">
      <c r="A797"/>
      <c r="B797"/>
      <c r="E797"/>
      <c r="F797"/>
      <c r="H797" s="44" t="s">
        <v>1175</v>
      </c>
      <c r="I797" s="30" t="s">
        <v>368</v>
      </c>
      <c r="J797" s="30" t="s">
        <v>365</v>
      </c>
      <c r="K797" s="30">
        <v>0.1</v>
      </c>
      <c r="L797" s="41">
        <v>12</v>
      </c>
    </row>
    <row r="798" spans="1:12" x14ac:dyDescent="0.3">
      <c r="A798"/>
      <c r="B798"/>
      <c r="E798"/>
      <c r="F798"/>
      <c r="H798" s="44" t="s">
        <v>1176</v>
      </c>
      <c r="I798" s="30" t="s">
        <v>369</v>
      </c>
      <c r="J798" s="30" t="s">
        <v>366</v>
      </c>
      <c r="K798" s="30">
        <v>0.05</v>
      </c>
      <c r="L798" s="41">
        <v>22</v>
      </c>
    </row>
    <row r="799" spans="1:12" x14ac:dyDescent="0.3">
      <c r="A799"/>
      <c r="B799"/>
      <c r="E799"/>
      <c r="F799"/>
      <c r="H799" s="44" t="s">
        <v>1177</v>
      </c>
      <c r="I799" s="30" t="s">
        <v>370</v>
      </c>
      <c r="J799" s="30" t="s">
        <v>385</v>
      </c>
      <c r="K799" s="30">
        <v>0.15</v>
      </c>
      <c r="L799" s="41">
        <v>18</v>
      </c>
    </row>
    <row r="800" spans="1:12" x14ac:dyDescent="0.3">
      <c r="A800"/>
      <c r="B800"/>
      <c r="E800"/>
      <c r="F800"/>
      <c r="H800" s="44" t="s">
        <v>1178</v>
      </c>
      <c r="I800" s="30" t="s">
        <v>371</v>
      </c>
      <c r="J800" s="30" t="s">
        <v>387</v>
      </c>
      <c r="K800" s="30">
        <v>0.2</v>
      </c>
      <c r="L800" s="41">
        <v>16</v>
      </c>
    </row>
    <row r="801" spans="1:12" x14ac:dyDescent="0.3">
      <c r="A801"/>
      <c r="B801"/>
      <c r="E801"/>
      <c r="F801"/>
      <c r="H801" s="44" t="s">
        <v>1179</v>
      </c>
      <c r="I801" s="30" t="s">
        <v>372</v>
      </c>
      <c r="J801" s="30" t="s">
        <v>389</v>
      </c>
      <c r="K801" s="30">
        <v>0.1</v>
      </c>
      <c r="L801" s="41">
        <v>20</v>
      </c>
    </row>
    <row r="802" spans="1:12" x14ac:dyDescent="0.3">
      <c r="A802"/>
      <c r="B802"/>
      <c r="E802"/>
      <c r="F802"/>
      <c r="H802" s="44" t="s">
        <v>1180</v>
      </c>
      <c r="I802" s="30" t="s">
        <v>368</v>
      </c>
      <c r="J802" s="30" t="s">
        <v>360</v>
      </c>
      <c r="K802" s="30">
        <v>0.05</v>
      </c>
      <c r="L802" s="41">
        <v>20</v>
      </c>
    </row>
    <row r="803" spans="1:12" x14ac:dyDescent="0.3">
      <c r="A803"/>
      <c r="B803"/>
      <c r="E803"/>
      <c r="F803"/>
      <c r="H803" s="44" t="s">
        <v>1181</v>
      </c>
      <c r="I803" s="30" t="s">
        <v>369</v>
      </c>
      <c r="J803" s="30" t="s">
        <v>361</v>
      </c>
      <c r="K803" s="30">
        <v>0.1</v>
      </c>
      <c r="L803" s="41">
        <v>15</v>
      </c>
    </row>
    <row r="804" spans="1:12" x14ac:dyDescent="0.3">
      <c r="A804"/>
      <c r="B804"/>
      <c r="E804"/>
      <c r="F804"/>
      <c r="H804" s="44" t="s">
        <v>1182</v>
      </c>
      <c r="I804" s="30" t="s">
        <v>370</v>
      </c>
      <c r="J804" s="30" t="s">
        <v>362</v>
      </c>
      <c r="K804" s="30">
        <v>0.15</v>
      </c>
      <c r="L804" s="41">
        <v>25</v>
      </c>
    </row>
    <row r="805" spans="1:12" x14ac:dyDescent="0.3">
      <c r="A805"/>
      <c r="B805"/>
      <c r="E805"/>
      <c r="F805"/>
      <c r="H805" s="44" t="s">
        <v>1183</v>
      </c>
      <c r="I805" s="30" t="s">
        <v>371</v>
      </c>
      <c r="J805" s="30" t="s">
        <v>363</v>
      </c>
      <c r="K805" s="30">
        <v>0.05</v>
      </c>
      <c r="L805" s="41">
        <v>10</v>
      </c>
    </row>
    <row r="806" spans="1:12" x14ac:dyDescent="0.3">
      <c r="A806"/>
      <c r="B806"/>
      <c r="E806"/>
      <c r="F806"/>
      <c r="H806" s="44" t="s">
        <v>1184</v>
      </c>
      <c r="I806" s="30" t="s">
        <v>372</v>
      </c>
      <c r="J806" s="30" t="s">
        <v>364</v>
      </c>
      <c r="K806" s="30">
        <v>0.2</v>
      </c>
      <c r="L806" s="41">
        <v>30</v>
      </c>
    </row>
    <row r="807" spans="1:12" x14ac:dyDescent="0.3">
      <c r="A807"/>
      <c r="B807"/>
      <c r="E807"/>
      <c r="F807"/>
      <c r="H807" s="44" t="s">
        <v>1185</v>
      </c>
      <c r="I807" s="30" t="s">
        <v>368</v>
      </c>
      <c r="J807" s="30" t="s">
        <v>365</v>
      </c>
      <c r="K807" s="30">
        <v>0.1</v>
      </c>
      <c r="L807" s="41">
        <v>12</v>
      </c>
    </row>
    <row r="808" spans="1:12" x14ac:dyDescent="0.3">
      <c r="A808"/>
      <c r="B808"/>
      <c r="E808"/>
      <c r="F808"/>
      <c r="H808" s="44" t="s">
        <v>1186</v>
      </c>
      <c r="I808" s="30" t="s">
        <v>369</v>
      </c>
      <c r="J808" s="30" t="s">
        <v>366</v>
      </c>
      <c r="K808" s="30">
        <v>0.05</v>
      </c>
      <c r="L808" s="41">
        <v>22</v>
      </c>
    </row>
    <row r="809" spans="1:12" x14ac:dyDescent="0.3">
      <c r="A809"/>
      <c r="B809"/>
      <c r="E809"/>
      <c r="F809"/>
      <c r="H809" s="44" t="s">
        <v>1187</v>
      </c>
      <c r="I809" s="30" t="s">
        <v>370</v>
      </c>
      <c r="J809" s="30" t="s">
        <v>385</v>
      </c>
      <c r="K809" s="30">
        <v>0.15</v>
      </c>
      <c r="L809" s="41">
        <v>18</v>
      </c>
    </row>
    <row r="810" spans="1:12" x14ac:dyDescent="0.3">
      <c r="A810"/>
      <c r="B810"/>
      <c r="E810"/>
      <c r="F810"/>
      <c r="H810" s="44" t="s">
        <v>1188</v>
      </c>
      <c r="I810" s="30" t="s">
        <v>371</v>
      </c>
      <c r="J810" s="30" t="s">
        <v>387</v>
      </c>
      <c r="K810" s="30">
        <v>0.2</v>
      </c>
      <c r="L810" s="41">
        <v>16</v>
      </c>
    </row>
    <row r="811" spans="1:12" x14ac:dyDescent="0.3">
      <c r="A811"/>
      <c r="B811"/>
      <c r="E811"/>
      <c r="F811"/>
      <c r="H811" s="44" t="s">
        <v>1189</v>
      </c>
      <c r="I811" s="30" t="s">
        <v>372</v>
      </c>
      <c r="J811" s="30" t="s">
        <v>389</v>
      </c>
      <c r="K811" s="30">
        <v>0.1</v>
      </c>
      <c r="L811" s="41">
        <v>20</v>
      </c>
    </row>
    <row r="812" spans="1:12" x14ac:dyDescent="0.3">
      <c r="A812"/>
      <c r="B812"/>
      <c r="E812"/>
      <c r="F812"/>
      <c r="H812" s="44" t="s">
        <v>1190</v>
      </c>
      <c r="I812" s="30" t="s">
        <v>368</v>
      </c>
      <c r="J812" s="30" t="s">
        <v>360</v>
      </c>
      <c r="K812" s="30">
        <v>0.05</v>
      </c>
      <c r="L812" s="41">
        <v>20</v>
      </c>
    </row>
    <row r="813" spans="1:12" x14ac:dyDescent="0.3">
      <c r="A813"/>
      <c r="B813"/>
      <c r="E813"/>
      <c r="F813"/>
      <c r="H813" s="44" t="s">
        <v>1191</v>
      </c>
      <c r="I813" s="30" t="s">
        <v>369</v>
      </c>
      <c r="J813" s="30" t="s">
        <v>361</v>
      </c>
      <c r="K813" s="30">
        <v>0.1</v>
      </c>
      <c r="L813" s="41">
        <v>15</v>
      </c>
    </row>
    <row r="814" spans="1:12" x14ac:dyDescent="0.3">
      <c r="A814"/>
      <c r="B814"/>
      <c r="E814"/>
      <c r="F814"/>
      <c r="H814" s="44" t="s">
        <v>1192</v>
      </c>
      <c r="I814" s="30" t="s">
        <v>370</v>
      </c>
      <c r="J814" s="30" t="s">
        <v>362</v>
      </c>
      <c r="K814" s="30">
        <v>0.15</v>
      </c>
      <c r="L814" s="41">
        <v>25</v>
      </c>
    </row>
    <row r="815" spans="1:12" x14ac:dyDescent="0.3">
      <c r="A815"/>
      <c r="B815"/>
      <c r="E815"/>
      <c r="F815"/>
      <c r="H815" s="44" t="s">
        <v>1193</v>
      </c>
      <c r="I815" s="30" t="s">
        <v>371</v>
      </c>
      <c r="J815" s="30" t="s">
        <v>363</v>
      </c>
      <c r="K815" s="30">
        <v>0.05</v>
      </c>
      <c r="L815" s="41">
        <v>10</v>
      </c>
    </row>
    <row r="816" spans="1:12" x14ac:dyDescent="0.3">
      <c r="A816"/>
      <c r="B816"/>
      <c r="E816"/>
      <c r="F816"/>
      <c r="H816" s="44" t="s">
        <v>1194</v>
      </c>
      <c r="I816" s="30" t="s">
        <v>372</v>
      </c>
      <c r="J816" s="30" t="s">
        <v>364</v>
      </c>
      <c r="K816" s="30">
        <v>0.2</v>
      </c>
      <c r="L816" s="41">
        <v>30</v>
      </c>
    </row>
    <row r="817" spans="1:12" x14ac:dyDescent="0.3">
      <c r="A817"/>
      <c r="B817"/>
      <c r="E817"/>
      <c r="F817"/>
      <c r="H817" s="44" t="s">
        <v>1195</v>
      </c>
      <c r="I817" s="30" t="s">
        <v>368</v>
      </c>
      <c r="J817" s="30" t="s">
        <v>365</v>
      </c>
      <c r="K817" s="30">
        <v>0.1</v>
      </c>
      <c r="L817" s="41">
        <v>12</v>
      </c>
    </row>
    <row r="818" spans="1:12" x14ac:dyDescent="0.3">
      <c r="A818"/>
      <c r="B818"/>
      <c r="E818"/>
      <c r="F818"/>
      <c r="H818" s="44" t="s">
        <v>1196</v>
      </c>
      <c r="I818" s="30" t="s">
        <v>369</v>
      </c>
      <c r="J818" s="30" t="s">
        <v>366</v>
      </c>
      <c r="K818" s="30">
        <v>0.05</v>
      </c>
      <c r="L818" s="41">
        <v>22</v>
      </c>
    </row>
    <row r="819" spans="1:12" x14ac:dyDescent="0.3">
      <c r="A819"/>
      <c r="B819"/>
      <c r="E819"/>
      <c r="F819"/>
      <c r="H819" s="44" t="s">
        <v>1197</v>
      </c>
      <c r="I819" s="30" t="s">
        <v>370</v>
      </c>
      <c r="J819" s="30" t="s">
        <v>385</v>
      </c>
      <c r="K819" s="30">
        <v>0.15</v>
      </c>
      <c r="L819" s="41">
        <v>18</v>
      </c>
    </row>
    <row r="820" spans="1:12" x14ac:dyDescent="0.3">
      <c r="A820"/>
      <c r="B820"/>
      <c r="E820"/>
      <c r="F820"/>
      <c r="H820" s="44" t="s">
        <v>1198</v>
      </c>
      <c r="I820" s="30" t="s">
        <v>371</v>
      </c>
      <c r="J820" s="30" t="s">
        <v>387</v>
      </c>
      <c r="K820" s="30">
        <v>0.2</v>
      </c>
      <c r="L820" s="41">
        <v>16</v>
      </c>
    </row>
    <row r="821" spans="1:12" x14ac:dyDescent="0.3">
      <c r="A821"/>
      <c r="B821"/>
      <c r="E821"/>
      <c r="F821"/>
      <c r="H821" s="44" t="s">
        <v>1199</v>
      </c>
      <c r="I821" s="30" t="s">
        <v>372</v>
      </c>
      <c r="J821" s="30" t="s">
        <v>389</v>
      </c>
      <c r="K821" s="30">
        <v>0.1</v>
      </c>
      <c r="L821" s="41">
        <v>20</v>
      </c>
    </row>
    <row r="822" spans="1:12" x14ac:dyDescent="0.3">
      <c r="A822"/>
      <c r="B822"/>
      <c r="E822"/>
      <c r="F822"/>
      <c r="H822" s="44" t="s">
        <v>1200</v>
      </c>
      <c r="I822" s="30" t="s">
        <v>368</v>
      </c>
      <c r="J822" s="30" t="s">
        <v>360</v>
      </c>
      <c r="K822" s="30">
        <v>0.05</v>
      </c>
      <c r="L822" s="41">
        <v>20</v>
      </c>
    </row>
    <row r="823" spans="1:12" x14ac:dyDescent="0.3">
      <c r="A823"/>
      <c r="B823"/>
      <c r="E823"/>
      <c r="F823"/>
      <c r="H823" s="44" t="s">
        <v>1201</v>
      </c>
      <c r="I823" s="30" t="s">
        <v>369</v>
      </c>
      <c r="J823" s="30" t="s">
        <v>361</v>
      </c>
      <c r="K823" s="30">
        <v>0.1</v>
      </c>
      <c r="L823" s="41">
        <v>15</v>
      </c>
    </row>
    <row r="824" spans="1:12" x14ac:dyDescent="0.3">
      <c r="A824"/>
      <c r="B824"/>
      <c r="E824"/>
      <c r="F824"/>
      <c r="H824" s="44" t="s">
        <v>1202</v>
      </c>
      <c r="I824" s="30" t="s">
        <v>370</v>
      </c>
      <c r="J824" s="30" t="s">
        <v>362</v>
      </c>
      <c r="K824" s="30">
        <v>0.15</v>
      </c>
      <c r="L824" s="41">
        <v>25</v>
      </c>
    </row>
    <row r="825" spans="1:12" x14ac:dyDescent="0.3">
      <c r="A825"/>
      <c r="B825"/>
      <c r="E825"/>
      <c r="F825"/>
      <c r="H825" s="44" t="s">
        <v>1203</v>
      </c>
      <c r="I825" s="30" t="s">
        <v>371</v>
      </c>
      <c r="J825" s="30" t="s">
        <v>363</v>
      </c>
      <c r="K825" s="30">
        <v>0.05</v>
      </c>
      <c r="L825" s="41">
        <v>10</v>
      </c>
    </row>
    <row r="826" spans="1:12" x14ac:dyDescent="0.3">
      <c r="A826"/>
      <c r="B826"/>
      <c r="E826"/>
      <c r="F826"/>
      <c r="H826" s="44" t="s">
        <v>1204</v>
      </c>
      <c r="I826" s="30" t="s">
        <v>372</v>
      </c>
      <c r="J826" s="30" t="s">
        <v>364</v>
      </c>
      <c r="K826" s="30">
        <v>0.2</v>
      </c>
      <c r="L826" s="41">
        <v>30</v>
      </c>
    </row>
    <row r="827" spans="1:12" x14ac:dyDescent="0.3">
      <c r="A827"/>
      <c r="B827"/>
      <c r="E827"/>
      <c r="F827"/>
      <c r="H827" s="44" t="s">
        <v>1205</v>
      </c>
      <c r="I827" s="30" t="s">
        <v>368</v>
      </c>
      <c r="J827" s="30" t="s">
        <v>365</v>
      </c>
      <c r="K827" s="30">
        <v>0.1</v>
      </c>
      <c r="L827" s="41">
        <v>12</v>
      </c>
    </row>
    <row r="828" spans="1:12" x14ac:dyDescent="0.3">
      <c r="A828"/>
      <c r="B828"/>
      <c r="E828"/>
      <c r="F828"/>
      <c r="H828" s="44" t="s">
        <v>1206</v>
      </c>
      <c r="I828" s="30" t="s">
        <v>369</v>
      </c>
      <c r="J828" s="30" t="s">
        <v>366</v>
      </c>
      <c r="K828" s="30">
        <v>0.05</v>
      </c>
      <c r="L828" s="41">
        <v>22</v>
      </c>
    </row>
    <row r="829" spans="1:12" x14ac:dyDescent="0.3">
      <c r="A829"/>
      <c r="B829"/>
      <c r="E829"/>
      <c r="F829"/>
      <c r="H829" s="44" t="s">
        <v>1207</v>
      </c>
      <c r="I829" s="30" t="s">
        <v>370</v>
      </c>
      <c r="J829" s="30" t="s">
        <v>385</v>
      </c>
      <c r="K829" s="30">
        <v>0.15</v>
      </c>
      <c r="L829" s="41">
        <v>18</v>
      </c>
    </row>
    <row r="830" spans="1:12" x14ac:dyDescent="0.3">
      <c r="A830"/>
      <c r="B830"/>
      <c r="E830"/>
      <c r="F830"/>
      <c r="H830" s="44" t="s">
        <v>1208</v>
      </c>
      <c r="I830" s="30" t="s">
        <v>371</v>
      </c>
      <c r="J830" s="30" t="s">
        <v>387</v>
      </c>
      <c r="K830" s="30">
        <v>0.2</v>
      </c>
      <c r="L830" s="41">
        <v>16</v>
      </c>
    </row>
    <row r="831" spans="1:12" x14ac:dyDescent="0.3">
      <c r="A831"/>
      <c r="B831"/>
      <c r="E831"/>
      <c r="F831"/>
      <c r="H831" s="44" t="s">
        <v>1209</v>
      </c>
      <c r="I831" s="30" t="s">
        <v>372</v>
      </c>
      <c r="J831" s="30" t="s">
        <v>389</v>
      </c>
      <c r="K831" s="30">
        <v>0.1</v>
      </c>
      <c r="L831" s="41">
        <v>20</v>
      </c>
    </row>
    <row r="832" spans="1:12" x14ac:dyDescent="0.3">
      <c r="A832"/>
      <c r="B832"/>
      <c r="E832"/>
      <c r="F832"/>
      <c r="H832" s="44" t="s">
        <v>1210</v>
      </c>
      <c r="I832" s="30" t="s">
        <v>368</v>
      </c>
      <c r="J832" s="30" t="s">
        <v>360</v>
      </c>
      <c r="K832" s="30">
        <v>0.05</v>
      </c>
      <c r="L832" s="41">
        <v>20</v>
      </c>
    </row>
    <row r="833" spans="1:12" x14ac:dyDescent="0.3">
      <c r="A833"/>
      <c r="B833"/>
      <c r="E833"/>
      <c r="F833"/>
      <c r="H833" s="44" t="s">
        <v>1211</v>
      </c>
      <c r="I833" s="30" t="s">
        <v>369</v>
      </c>
      <c r="J833" s="30" t="s">
        <v>361</v>
      </c>
      <c r="K833" s="30">
        <v>0.1</v>
      </c>
      <c r="L833" s="41">
        <v>15</v>
      </c>
    </row>
    <row r="834" spans="1:12" x14ac:dyDescent="0.3">
      <c r="A834"/>
      <c r="B834"/>
      <c r="E834"/>
      <c r="F834"/>
      <c r="H834" s="44" t="s">
        <v>1212</v>
      </c>
      <c r="I834" s="30" t="s">
        <v>370</v>
      </c>
      <c r="J834" s="30" t="s">
        <v>362</v>
      </c>
      <c r="K834" s="30">
        <v>0.15</v>
      </c>
      <c r="L834" s="41">
        <v>25</v>
      </c>
    </row>
    <row r="835" spans="1:12" x14ac:dyDescent="0.3">
      <c r="A835"/>
      <c r="B835"/>
      <c r="E835"/>
      <c r="F835"/>
      <c r="H835" s="44" t="s">
        <v>1213</v>
      </c>
      <c r="I835" s="30" t="s">
        <v>371</v>
      </c>
      <c r="J835" s="30" t="s">
        <v>363</v>
      </c>
      <c r="K835" s="30">
        <v>0.05</v>
      </c>
      <c r="L835" s="41">
        <v>10</v>
      </c>
    </row>
    <row r="836" spans="1:12" x14ac:dyDescent="0.3">
      <c r="A836"/>
      <c r="B836"/>
      <c r="E836"/>
      <c r="F836"/>
      <c r="H836" s="44" t="s">
        <v>1214</v>
      </c>
      <c r="I836" s="30" t="s">
        <v>372</v>
      </c>
      <c r="J836" s="30" t="s">
        <v>364</v>
      </c>
      <c r="K836" s="30">
        <v>0.2</v>
      </c>
      <c r="L836" s="41">
        <v>30</v>
      </c>
    </row>
    <row r="837" spans="1:12" x14ac:dyDescent="0.3">
      <c r="A837"/>
      <c r="B837"/>
      <c r="E837"/>
      <c r="F837"/>
      <c r="H837" s="44" t="s">
        <v>1215</v>
      </c>
      <c r="I837" s="30" t="s">
        <v>368</v>
      </c>
      <c r="J837" s="30" t="s">
        <v>365</v>
      </c>
      <c r="K837" s="30">
        <v>0.1</v>
      </c>
      <c r="L837" s="41">
        <v>12</v>
      </c>
    </row>
    <row r="838" spans="1:12" x14ac:dyDescent="0.3">
      <c r="A838"/>
      <c r="B838"/>
      <c r="E838"/>
      <c r="F838"/>
      <c r="H838" s="44" t="s">
        <v>1216</v>
      </c>
      <c r="I838" s="30" t="s">
        <v>369</v>
      </c>
      <c r="J838" s="30" t="s">
        <v>366</v>
      </c>
      <c r="K838" s="30">
        <v>0.05</v>
      </c>
      <c r="L838" s="41">
        <v>22</v>
      </c>
    </row>
    <row r="839" spans="1:12" x14ac:dyDescent="0.3">
      <c r="A839"/>
      <c r="B839"/>
      <c r="E839"/>
      <c r="F839"/>
      <c r="H839" s="44" t="s">
        <v>1217</v>
      </c>
      <c r="I839" s="30" t="s">
        <v>370</v>
      </c>
      <c r="J839" s="30" t="s">
        <v>385</v>
      </c>
      <c r="K839" s="30">
        <v>0.15</v>
      </c>
      <c r="L839" s="41">
        <v>18</v>
      </c>
    </row>
    <row r="840" spans="1:12" x14ac:dyDescent="0.3">
      <c r="A840"/>
      <c r="B840"/>
      <c r="E840"/>
      <c r="F840"/>
      <c r="H840" s="44" t="s">
        <v>1218</v>
      </c>
      <c r="I840" s="30" t="s">
        <v>371</v>
      </c>
      <c r="J840" s="30" t="s">
        <v>387</v>
      </c>
      <c r="K840" s="30">
        <v>0.2</v>
      </c>
      <c r="L840" s="41">
        <v>16</v>
      </c>
    </row>
    <row r="841" spans="1:12" x14ac:dyDescent="0.3">
      <c r="A841"/>
      <c r="B841"/>
      <c r="E841"/>
      <c r="F841"/>
      <c r="H841" s="44" t="s">
        <v>1219</v>
      </c>
      <c r="I841" s="30" t="s">
        <v>372</v>
      </c>
      <c r="J841" s="30" t="s">
        <v>389</v>
      </c>
      <c r="K841" s="30">
        <v>0.1</v>
      </c>
      <c r="L841" s="41">
        <v>20</v>
      </c>
    </row>
    <row r="842" spans="1:12" x14ac:dyDescent="0.3">
      <c r="A842"/>
      <c r="B842"/>
      <c r="E842"/>
      <c r="F842"/>
      <c r="H842" s="44" t="s">
        <v>1220</v>
      </c>
      <c r="I842" s="30" t="s">
        <v>368</v>
      </c>
      <c r="J842" s="30" t="s">
        <v>360</v>
      </c>
      <c r="K842" s="30">
        <v>0.05</v>
      </c>
      <c r="L842" s="41">
        <v>20</v>
      </c>
    </row>
    <row r="843" spans="1:12" x14ac:dyDescent="0.3">
      <c r="A843"/>
      <c r="B843"/>
      <c r="E843"/>
      <c r="F843"/>
      <c r="H843" s="44" t="s">
        <v>1221</v>
      </c>
      <c r="I843" s="30" t="s">
        <v>369</v>
      </c>
      <c r="J843" s="30" t="s">
        <v>361</v>
      </c>
      <c r="K843" s="30">
        <v>0.1</v>
      </c>
      <c r="L843" s="41">
        <v>15</v>
      </c>
    </row>
    <row r="844" spans="1:12" x14ac:dyDescent="0.3">
      <c r="A844"/>
      <c r="B844"/>
      <c r="E844"/>
      <c r="F844"/>
      <c r="H844" s="44" t="s">
        <v>1222</v>
      </c>
      <c r="I844" s="30" t="s">
        <v>370</v>
      </c>
      <c r="J844" s="30" t="s">
        <v>362</v>
      </c>
      <c r="K844" s="30">
        <v>0.15</v>
      </c>
      <c r="L844" s="41">
        <v>25</v>
      </c>
    </row>
    <row r="845" spans="1:12" x14ac:dyDescent="0.3">
      <c r="A845"/>
      <c r="B845"/>
      <c r="E845"/>
      <c r="F845"/>
      <c r="H845" s="44" t="s">
        <v>1223</v>
      </c>
      <c r="I845" s="30" t="s">
        <v>371</v>
      </c>
      <c r="J845" s="30" t="s">
        <v>363</v>
      </c>
      <c r="K845" s="30">
        <v>0.05</v>
      </c>
      <c r="L845" s="41">
        <v>10</v>
      </c>
    </row>
    <row r="846" spans="1:12" x14ac:dyDescent="0.3">
      <c r="A846"/>
      <c r="B846"/>
      <c r="E846"/>
      <c r="F846"/>
      <c r="H846" s="44" t="s">
        <v>1224</v>
      </c>
      <c r="I846" s="30" t="s">
        <v>372</v>
      </c>
      <c r="J846" s="30" t="s">
        <v>364</v>
      </c>
      <c r="K846" s="30">
        <v>0.2</v>
      </c>
      <c r="L846" s="41">
        <v>30</v>
      </c>
    </row>
    <row r="847" spans="1:12" x14ac:dyDescent="0.3">
      <c r="A847"/>
      <c r="B847"/>
      <c r="E847"/>
      <c r="F847"/>
      <c r="H847" s="44" t="s">
        <v>1225</v>
      </c>
      <c r="I847" s="30" t="s">
        <v>368</v>
      </c>
      <c r="J847" s="30" t="s">
        <v>365</v>
      </c>
      <c r="K847" s="30">
        <v>0.1</v>
      </c>
      <c r="L847" s="41">
        <v>12</v>
      </c>
    </row>
    <row r="848" spans="1:12" x14ac:dyDescent="0.3">
      <c r="A848"/>
      <c r="B848"/>
      <c r="E848"/>
      <c r="F848"/>
      <c r="H848" s="44" t="s">
        <v>1226</v>
      </c>
      <c r="I848" s="30" t="s">
        <v>369</v>
      </c>
      <c r="J848" s="30" t="s">
        <v>366</v>
      </c>
      <c r="K848" s="30">
        <v>0.05</v>
      </c>
      <c r="L848" s="41">
        <v>22</v>
      </c>
    </row>
    <row r="849" spans="1:12" x14ac:dyDescent="0.3">
      <c r="A849"/>
      <c r="B849"/>
      <c r="E849"/>
      <c r="F849"/>
      <c r="H849" s="44" t="s">
        <v>1227</v>
      </c>
      <c r="I849" s="30" t="s">
        <v>370</v>
      </c>
      <c r="J849" s="30" t="s">
        <v>385</v>
      </c>
      <c r="K849" s="30">
        <v>0.15</v>
      </c>
      <c r="L849" s="41">
        <v>18</v>
      </c>
    </row>
    <row r="850" spans="1:12" x14ac:dyDescent="0.3">
      <c r="A850"/>
      <c r="B850"/>
      <c r="E850"/>
      <c r="F850"/>
      <c r="H850" s="44" t="s">
        <v>1228</v>
      </c>
      <c r="I850" s="30" t="s">
        <v>371</v>
      </c>
      <c r="J850" s="30" t="s">
        <v>387</v>
      </c>
      <c r="K850" s="30">
        <v>0.2</v>
      </c>
      <c r="L850" s="41">
        <v>16</v>
      </c>
    </row>
    <row r="851" spans="1:12" x14ac:dyDescent="0.3">
      <c r="A851"/>
      <c r="B851"/>
      <c r="E851"/>
      <c r="F851"/>
      <c r="H851" s="44" t="s">
        <v>1229</v>
      </c>
      <c r="I851" s="30" t="s">
        <v>372</v>
      </c>
      <c r="J851" s="30" t="s">
        <v>389</v>
      </c>
      <c r="K851" s="30">
        <v>0.1</v>
      </c>
      <c r="L851" s="41">
        <v>20</v>
      </c>
    </row>
    <row r="852" spans="1:12" x14ac:dyDescent="0.3">
      <c r="A852"/>
      <c r="B852"/>
      <c r="E852"/>
      <c r="F852"/>
      <c r="H852" s="44" t="s">
        <v>1230</v>
      </c>
      <c r="I852" s="30" t="s">
        <v>368</v>
      </c>
      <c r="J852" s="30" t="s">
        <v>360</v>
      </c>
      <c r="K852" s="30">
        <v>0.05</v>
      </c>
      <c r="L852" s="41">
        <v>20</v>
      </c>
    </row>
    <row r="853" spans="1:12" x14ac:dyDescent="0.3">
      <c r="A853"/>
      <c r="B853"/>
      <c r="E853"/>
      <c r="F853"/>
      <c r="H853" s="44" t="s">
        <v>1231</v>
      </c>
      <c r="I853" s="30" t="s">
        <v>369</v>
      </c>
      <c r="J853" s="30" t="s">
        <v>361</v>
      </c>
      <c r="K853" s="30">
        <v>0.1</v>
      </c>
      <c r="L853" s="41">
        <v>15</v>
      </c>
    </row>
    <row r="854" spans="1:12" x14ac:dyDescent="0.3">
      <c r="A854"/>
      <c r="B854"/>
      <c r="E854"/>
      <c r="F854"/>
      <c r="H854" s="44" t="s">
        <v>1232</v>
      </c>
      <c r="I854" s="30" t="s">
        <v>370</v>
      </c>
      <c r="J854" s="30" t="s">
        <v>362</v>
      </c>
      <c r="K854" s="30">
        <v>0.15</v>
      </c>
      <c r="L854" s="41">
        <v>25</v>
      </c>
    </row>
    <row r="855" spans="1:12" x14ac:dyDescent="0.3">
      <c r="A855"/>
      <c r="B855"/>
      <c r="E855"/>
      <c r="F855"/>
      <c r="H855" s="44" t="s">
        <v>1233</v>
      </c>
      <c r="I855" s="30" t="s">
        <v>371</v>
      </c>
      <c r="J855" s="30" t="s">
        <v>363</v>
      </c>
      <c r="K855" s="30">
        <v>0.05</v>
      </c>
      <c r="L855" s="41">
        <v>10</v>
      </c>
    </row>
    <row r="856" spans="1:12" x14ac:dyDescent="0.3">
      <c r="A856"/>
      <c r="B856"/>
      <c r="E856"/>
      <c r="F856"/>
      <c r="H856" s="44" t="s">
        <v>1234</v>
      </c>
      <c r="I856" s="30" t="s">
        <v>372</v>
      </c>
      <c r="J856" s="30" t="s">
        <v>364</v>
      </c>
      <c r="K856" s="30">
        <v>0.2</v>
      </c>
      <c r="L856" s="41">
        <v>30</v>
      </c>
    </row>
    <row r="857" spans="1:12" x14ac:dyDescent="0.3">
      <c r="A857"/>
      <c r="B857"/>
      <c r="E857"/>
      <c r="F857"/>
      <c r="H857" s="44" t="s">
        <v>1235</v>
      </c>
      <c r="I857" s="30" t="s">
        <v>368</v>
      </c>
      <c r="J857" s="30" t="s">
        <v>365</v>
      </c>
      <c r="K857" s="30">
        <v>0.1</v>
      </c>
      <c r="L857" s="41">
        <v>12</v>
      </c>
    </row>
    <row r="858" spans="1:12" x14ac:dyDescent="0.3">
      <c r="A858"/>
      <c r="B858"/>
      <c r="E858"/>
      <c r="F858"/>
      <c r="H858" s="44" t="s">
        <v>1236</v>
      </c>
      <c r="I858" s="30" t="s">
        <v>369</v>
      </c>
      <c r="J858" s="30" t="s">
        <v>366</v>
      </c>
      <c r="K858" s="30">
        <v>0.05</v>
      </c>
      <c r="L858" s="41">
        <v>22</v>
      </c>
    </row>
    <row r="859" spans="1:12" x14ac:dyDescent="0.3">
      <c r="A859"/>
      <c r="B859"/>
      <c r="E859"/>
      <c r="F859"/>
      <c r="H859" s="44" t="s">
        <v>1237</v>
      </c>
      <c r="I859" s="30" t="s">
        <v>370</v>
      </c>
      <c r="J859" s="30" t="s">
        <v>385</v>
      </c>
      <c r="K859" s="30">
        <v>0.15</v>
      </c>
      <c r="L859" s="41">
        <v>18</v>
      </c>
    </row>
    <row r="860" spans="1:12" x14ac:dyDescent="0.3">
      <c r="A860"/>
      <c r="B860"/>
      <c r="E860"/>
      <c r="F860"/>
      <c r="H860" s="44" t="s">
        <v>1238</v>
      </c>
      <c r="I860" s="30" t="s">
        <v>371</v>
      </c>
      <c r="J860" s="30" t="s">
        <v>387</v>
      </c>
      <c r="K860" s="30">
        <v>0.2</v>
      </c>
      <c r="L860" s="41">
        <v>16</v>
      </c>
    </row>
    <row r="861" spans="1:12" x14ac:dyDescent="0.3">
      <c r="A861"/>
      <c r="B861"/>
      <c r="E861"/>
      <c r="F861"/>
      <c r="H861" s="44" t="s">
        <v>1239</v>
      </c>
      <c r="I861" s="30" t="s">
        <v>372</v>
      </c>
      <c r="J861" s="30" t="s">
        <v>389</v>
      </c>
      <c r="K861" s="30">
        <v>0.1</v>
      </c>
      <c r="L861" s="41">
        <v>20</v>
      </c>
    </row>
    <row r="862" spans="1:12" x14ac:dyDescent="0.3">
      <c r="A862"/>
      <c r="B862"/>
      <c r="E862"/>
      <c r="F862"/>
      <c r="H862" s="44" t="s">
        <v>1240</v>
      </c>
      <c r="I862" s="30" t="s">
        <v>368</v>
      </c>
      <c r="J862" s="30" t="s">
        <v>360</v>
      </c>
      <c r="K862" s="30">
        <v>0.05</v>
      </c>
      <c r="L862" s="41">
        <v>20</v>
      </c>
    </row>
    <row r="863" spans="1:12" x14ac:dyDescent="0.3">
      <c r="A863"/>
      <c r="B863"/>
      <c r="E863"/>
      <c r="F863"/>
      <c r="H863" s="44" t="s">
        <v>1241</v>
      </c>
      <c r="I863" s="30" t="s">
        <v>369</v>
      </c>
      <c r="J863" s="30" t="s">
        <v>361</v>
      </c>
      <c r="K863" s="30">
        <v>0.1</v>
      </c>
      <c r="L863" s="41">
        <v>15</v>
      </c>
    </row>
    <row r="864" spans="1:12" x14ac:dyDescent="0.3">
      <c r="A864"/>
      <c r="B864"/>
      <c r="E864"/>
      <c r="F864"/>
      <c r="H864" s="44" t="s">
        <v>1242</v>
      </c>
      <c r="I864" s="30" t="s">
        <v>370</v>
      </c>
      <c r="J864" s="30" t="s">
        <v>362</v>
      </c>
      <c r="K864" s="30">
        <v>0.15</v>
      </c>
      <c r="L864" s="41">
        <v>25</v>
      </c>
    </row>
    <row r="865" spans="1:12" x14ac:dyDescent="0.3">
      <c r="A865"/>
      <c r="B865"/>
      <c r="E865"/>
      <c r="F865"/>
      <c r="H865" s="44" t="s">
        <v>1243</v>
      </c>
      <c r="I865" s="30" t="s">
        <v>371</v>
      </c>
      <c r="J865" s="30" t="s">
        <v>363</v>
      </c>
      <c r="K865" s="30">
        <v>0.05</v>
      </c>
      <c r="L865" s="41">
        <v>10</v>
      </c>
    </row>
    <row r="866" spans="1:12" x14ac:dyDescent="0.3">
      <c r="A866"/>
      <c r="B866"/>
      <c r="E866"/>
      <c r="F866"/>
      <c r="H866" s="44" t="s">
        <v>1244</v>
      </c>
      <c r="I866" s="30" t="s">
        <v>372</v>
      </c>
      <c r="J866" s="30" t="s">
        <v>364</v>
      </c>
      <c r="K866" s="30">
        <v>0.2</v>
      </c>
      <c r="L866" s="41">
        <v>30</v>
      </c>
    </row>
    <row r="867" spans="1:12" x14ac:dyDescent="0.3">
      <c r="A867"/>
      <c r="B867"/>
      <c r="E867"/>
      <c r="F867"/>
      <c r="H867" s="44" t="s">
        <v>1245</v>
      </c>
      <c r="I867" s="30" t="s">
        <v>368</v>
      </c>
      <c r="J867" s="30" t="s">
        <v>365</v>
      </c>
      <c r="K867" s="30">
        <v>0.1</v>
      </c>
      <c r="L867" s="41">
        <v>12</v>
      </c>
    </row>
    <row r="868" spans="1:12" x14ac:dyDescent="0.3">
      <c r="A868"/>
      <c r="B868"/>
      <c r="E868"/>
      <c r="F868"/>
      <c r="H868" s="44" t="s">
        <v>1246</v>
      </c>
      <c r="I868" s="30" t="s">
        <v>369</v>
      </c>
      <c r="J868" s="30" t="s">
        <v>366</v>
      </c>
      <c r="K868" s="30">
        <v>0.05</v>
      </c>
      <c r="L868" s="41">
        <v>22</v>
      </c>
    </row>
    <row r="869" spans="1:12" x14ac:dyDescent="0.3">
      <c r="A869"/>
      <c r="B869"/>
      <c r="E869"/>
      <c r="F869"/>
      <c r="H869" s="44" t="s">
        <v>1247</v>
      </c>
      <c r="I869" s="30" t="s">
        <v>370</v>
      </c>
      <c r="J869" s="30" t="s">
        <v>385</v>
      </c>
      <c r="K869" s="30">
        <v>0.15</v>
      </c>
      <c r="L869" s="41">
        <v>18</v>
      </c>
    </row>
    <row r="870" spans="1:12" x14ac:dyDescent="0.3">
      <c r="A870"/>
      <c r="B870"/>
      <c r="E870"/>
      <c r="F870"/>
      <c r="H870" s="44" t="s">
        <v>1248</v>
      </c>
      <c r="I870" s="30" t="s">
        <v>371</v>
      </c>
      <c r="J870" s="30" t="s">
        <v>387</v>
      </c>
      <c r="K870" s="30">
        <v>0.2</v>
      </c>
      <c r="L870" s="41">
        <v>16</v>
      </c>
    </row>
    <row r="871" spans="1:12" x14ac:dyDescent="0.3">
      <c r="A871"/>
      <c r="B871"/>
      <c r="E871"/>
      <c r="F871"/>
      <c r="H871" s="44" t="s">
        <v>1249</v>
      </c>
      <c r="I871" s="30" t="s">
        <v>372</v>
      </c>
      <c r="J871" s="30" t="s">
        <v>389</v>
      </c>
      <c r="K871" s="30">
        <v>0.1</v>
      </c>
      <c r="L871" s="41">
        <v>20</v>
      </c>
    </row>
    <row r="872" spans="1:12" x14ac:dyDescent="0.3">
      <c r="A872"/>
      <c r="B872"/>
      <c r="E872"/>
      <c r="F872"/>
      <c r="H872" s="44" t="s">
        <v>1250</v>
      </c>
      <c r="I872" s="30" t="s">
        <v>368</v>
      </c>
      <c r="J872" s="30" t="s">
        <v>360</v>
      </c>
      <c r="K872" s="30">
        <v>0.05</v>
      </c>
      <c r="L872" s="41">
        <v>20</v>
      </c>
    </row>
    <row r="873" spans="1:12" x14ac:dyDescent="0.3">
      <c r="A873"/>
      <c r="B873"/>
      <c r="E873"/>
      <c r="F873"/>
      <c r="H873" s="44" t="s">
        <v>1251</v>
      </c>
      <c r="I873" s="30" t="s">
        <v>369</v>
      </c>
      <c r="J873" s="30" t="s">
        <v>361</v>
      </c>
      <c r="K873" s="30">
        <v>0.1</v>
      </c>
      <c r="L873" s="41">
        <v>15</v>
      </c>
    </row>
    <row r="874" spans="1:12" x14ac:dyDescent="0.3">
      <c r="A874"/>
      <c r="B874"/>
      <c r="E874"/>
      <c r="F874"/>
      <c r="H874" s="44" t="s">
        <v>1252</v>
      </c>
      <c r="I874" s="30" t="s">
        <v>370</v>
      </c>
      <c r="J874" s="30" t="s">
        <v>362</v>
      </c>
      <c r="K874" s="30">
        <v>0.15</v>
      </c>
      <c r="L874" s="41">
        <v>25</v>
      </c>
    </row>
    <row r="875" spans="1:12" x14ac:dyDescent="0.3">
      <c r="A875"/>
      <c r="B875"/>
      <c r="E875"/>
      <c r="F875"/>
      <c r="H875" s="44" t="s">
        <v>1253</v>
      </c>
      <c r="I875" s="30" t="s">
        <v>371</v>
      </c>
      <c r="J875" s="30" t="s">
        <v>363</v>
      </c>
      <c r="K875" s="30">
        <v>0.05</v>
      </c>
      <c r="L875" s="41">
        <v>10</v>
      </c>
    </row>
    <row r="876" spans="1:12" x14ac:dyDescent="0.3">
      <c r="A876"/>
      <c r="B876"/>
      <c r="E876"/>
      <c r="F876"/>
      <c r="H876" s="44" t="s">
        <v>1254</v>
      </c>
      <c r="I876" s="30" t="s">
        <v>372</v>
      </c>
      <c r="J876" s="30" t="s">
        <v>364</v>
      </c>
      <c r="K876" s="30">
        <v>0.2</v>
      </c>
      <c r="L876" s="41">
        <v>30</v>
      </c>
    </row>
    <row r="877" spans="1:12" x14ac:dyDescent="0.3">
      <c r="A877"/>
      <c r="B877"/>
      <c r="E877"/>
      <c r="F877"/>
      <c r="H877" s="44" t="s">
        <v>1255</v>
      </c>
      <c r="I877" s="30" t="s">
        <v>368</v>
      </c>
      <c r="J877" s="30" t="s">
        <v>365</v>
      </c>
      <c r="K877" s="30">
        <v>0.1</v>
      </c>
      <c r="L877" s="41">
        <v>12</v>
      </c>
    </row>
    <row r="878" spans="1:12" x14ac:dyDescent="0.3">
      <c r="A878"/>
      <c r="B878"/>
      <c r="E878"/>
      <c r="F878"/>
      <c r="H878" s="44" t="s">
        <v>1256</v>
      </c>
      <c r="I878" s="30" t="s">
        <v>369</v>
      </c>
      <c r="J878" s="30" t="s">
        <v>366</v>
      </c>
      <c r="K878" s="30">
        <v>0.05</v>
      </c>
      <c r="L878" s="41">
        <v>22</v>
      </c>
    </row>
    <row r="879" spans="1:12" x14ac:dyDescent="0.3">
      <c r="A879"/>
      <c r="B879"/>
      <c r="E879"/>
      <c r="F879"/>
      <c r="H879" s="44" t="s">
        <v>1257</v>
      </c>
      <c r="I879" s="30" t="s">
        <v>370</v>
      </c>
      <c r="J879" s="30" t="s">
        <v>385</v>
      </c>
      <c r="K879" s="30">
        <v>0.15</v>
      </c>
      <c r="L879" s="41">
        <v>18</v>
      </c>
    </row>
    <row r="880" spans="1:12" x14ac:dyDescent="0.3">
      <c r="A880"/>
      <c r="B880"/>
      <c r="E880"/>
      <c r="F880"/>
      <c r="H880" s="44" t="s">
        <v>1258</v>
      </c>
      <c r="I880" s="30" t="s">
        <v>371</v>
      </c>
      <c r="J880" s="30" t="s">
        <v>387</v>
      </c>
      <c r="K880" s="30">
        <v>0.2</v>
      </c>
      <c r="L880" s="41">
        <v>16</v>
      </c>
    </row>
    <row r="881" spans="1:12" x14ac:dyDescent="0.3">
      <c r="A881"/>
      <c r="B881"/>
      <c r="E881"/>
      <c r="F881"/>
      <c r="H881" s="44" t="s">
        <v>1259</v>
      </c>
      <c r="I881" s="30" t="s">
        <v>372</v>
      </c>
      <c r="J881" s="30" t="s">
        <v>389</v>
      </c>
      <c r="K881" s="30">
        <v>0.1</v>
      </c>
      <c r="L881" s="41">
        <v>20</v>
      </c>
    </row>
    <row r="882" spans="1:12" x14ac:dyDescent="0.3">
      <c r="A882"/>
      <c r="B882"/>
      <c r="E882"/>
      <c r="F882"/>
      <c r="H882" s="44" t="s">
        <v>1260</v>
      </c>
      <c r="I882" s="30" t="s">
        <v>368</v>
      </c>
      <c r="J882" s="30" t="s">
        <v>360</v>
      </c>
      <c r="K882" s="30">
        <v>0.05</v>
      </c>
      <c r="L882" s="41">
        <v>20</v>
      </c>
    </row>
    <row r="883" spans="1:12" x14ac:dyDescent="0.3">
      <c r="A883"/>
      <c r="B883"/>
      <c r="E883"/>
      <c r="F883"/>
      <c r="H883" s="44" t="s">
        <v>1261</v>
      </c>
      <c r="I883" s="30" t="s">
        <v>369</v>
      </c>
      <c r="J883" s="30" t="s">
        <v>361</v>
      </c>
      <c r="K883" s="30">
        <v>0.1</v>
      </c>
      <c r="L883" s="41">
        <v>15</v>
      </c>
    </row>
    <row r="884" spans="1:12" x14ac:dyDescent="0.3">
      <c r="A884"/>
      <c r="B884"/>
      <c r="E884"/>
      <c r="F884"/>
      <c r="H884" s="44" t="s">
        <v>1262</v>
      </c>
      <c r="I884" s="30" t="s">
        <v>370</v>
      </c>
      <c r="J884" s="30" t="s">
        <v>362</v>
      </c>
      <c r="K884" s="30">
        <v>0.15</v>
      </c>
      <c r="L884" s="41">
        <v>25</v>
      </c>
    </row>
    <row r="885" spans="1:12" x14ac:dyDescent="0.3">
      <c r="A885"/>
      <c r="B885"/>
      <c r="E885"/>
      <c r="F885"/>
      <c r="H885" s="44" t="s">
        <v>1263</v>
      </c>
      <c r="I885" s="30" t="s">
        <v>371</v>
      </c>
      <c r="J885" s="30" t="s">
        <v>363</v>
      </c>
      <c r="K885" s="30">
        <v>0.05</v>
      </c>
      <c r="L885" s="41">
        <v>10</v>
      </c>
    </row>
    <row r="886" spans="1:12" x14ac:dyDescent="0.3">
      <c r="A886"/>
      <c r="B886"/>
      <c r="E886"/>
      <c r="F886"/>
      <c r="H886" s="44" t="s">
        <v>1264</v>
      </c>
      <c r="I886" s="30" t="s">
        <v>372</v>
      </c>
      <c r="J886" s="30" t="s">
        <v>364</v>
      </c>
      <c r="K886" s="30">
        <v>0.2</v>
      </c>
      <c r="L886" s="41">
        <v>30</v>
      </c>
    </row>
    <row r="887" spans="1:12" x14ac:dyDescent="0.3">
      <c r="A887"/>
      <c r="B887"/>
      <c r="E887"/>
      <c r="F887"/>
      <c r="H887" s="44" t="s">
        <v>1265</v>
      </c>
      <c r="I887" s="30" t="s">
        <v>368</v>
      </c>
      <c r="J887" s="30" t="s">
        <v>365</v>
      </c>
      <c r="K887" s="30">
        <v>0.1</v>
      </c>
      <c r="L887" s="41">
        <v>12</v>
      </c>
    </row>
    <row r="888" spans="1:12" x14ac:dyDescent="0.3">
      <c r="A888"/>
      <c r="B888"/>
      <c r="E888"/>
      <c r="F888"/>
      <c r="H888" s="44" t="s">
        <v>1266</v>
      </c>
      <c r="I888" s="30" t="s">
        <v>369</v>
      </c>
      <c r="J888" s="30" t="s">
        <v>366</v>
      </c>
      <c r="K888" s="30">
        <v>0.05</v>
      </c>
      <c r="L888" s="41">
        <v>22</v>
      </c>
    </row>
    <row r="889" spans="1:12" x14ac:dyDescent="0.3">
      <c r="A889"/>
      <c r="B889"/>
      <c r="E889"/>
      <c r="F889"/>
      <c r="H889" s="44" t="s">
        <v>1267</v>
      </c>
      <c r="I889" s="30" t="s">
        <v>370</v>
      </c>
      <c r="J889" s="30" t="s">
        <v>385</v>
      </c>
      <c r="K889" s="30">
        <v>0.15</v>
      </c>
      <c r="L889" s="41">
        <v>18</v>
      </c>
    </row>
    <row r="890" spans="1:12" x14ac:dyDescent="0.3">
      <c r="A890"/>
      <c r="B890"/>
      <c r="E890"/>
      <c r="F890"/>
      <c r="H890" s="44" t="s">
        <v>1268</v>
      </c>
      <c r="I890" s="30" t="s">
        <v>371</v>
      </c>
      <c r="J890" s="30" t="s">
        <v>387</v>
      </c>
      <c r="K890" s="30">
        <v>0.2</v>
      </c>
      <c r="L890" s="41">
        <v>16</v>
      </c>
    </row>
    <row r="891" spans="1:12" x14ac:dyDescent="0.3">
      <c r="A891"/>
      <c r="B891"/>
      <c r="E891"/>
      <c r="F891"/>
      <c r="H891" s="44" t="s">
        <v>1269</v>
      </c>
      <c r="I891" s="30" t="s">
        <v>372</v>
      </c>
      <c r="J891" s="30" t="s">
        <v>389</v>
      </c>
      <c r="K891" s="30">
        <v>0.1</v>
      </c>
      <c r="L891" s="41">
        <v>20</v>
      </c>
    </row>
    <row r="892" spans="1:12" x14ac:dyDescent="0.3">
      <c r="A892"/>
      <c r="B892"/>
      <c r="E892"/>
      <c r="F892"/>
      <c r="H892" s="44" t="s">
        <v>1270</v>
      </c>
      <c r="I892" s="30" t="s">
        <v>368</v>
      </c>
      <c r="J892" s="30" t="s">
        <v>360</v>
      </c>
      <c r="K892" s="30">
        <v>0.05</v>
      </c>
      <c r="L892" s="41">
        <v>20</v>
      </c>
    </row>
    <row r="893" spans="1:12" x14ac:dyDescent="0.3">
      <c r="A893"/>
      <c r="B893"/>
      <c r="E893"/>
      <c r="F893"/>
      <c r="H893" s="44" t="s">
        <v>1271</v>
      </c>
      <c r="I893" s="30" t="s">
        <v>369</v>
      </c>
      <c r="J893" s="30" t="s">
        <v>361</v>
      </c>
      <c r="K893" s="30">
        <v>0.1</v>
      </c>
      <c r="L893" s="41">
        <v>15</v>
      </c>
    </row>
    <row r="894" spans="1:12" x14ac:dyDescent="0.3">
      <c r="A894"/>
      <c r="B894"/>
      <c r="E894"/>
      <c r="F894"/>
      <c r="H894" s="44" t="s">
        <v>1272</v>
      </c>
      <c r="I894" s="30" t="s">
        <v>370</v>
      </c>
      <c r="J894" s="30" t="s">
        <v>362</v>
      </c>
      <c r="K894" s="30">
        <v>0.15</v>
      </c>
      <c r="L894" s="41">
        <v>25</v>
      </c>
    </row>
    <row r="895" spans="1:12" x14ac:dyDescent="0.3">
      <c r="A895"/>
      <c r="B895"/>
      <c r="E895"/>
      <c r="F895"/>
      <c r="H895" s="44" t="s">
        <v>1273</v>
      </c>
      <c r="I895" s="30" t="s">
        <v>371</v>
      </c>
      <c r="J895" s="30" t="s">
        <v>363</v>
      </c>
      <c r="K895" s="30">
        <v>0.05</v>
      </c>
      <c r="L895" s="41">
        <v>10</v>
      </c>
    </row>
    <row r="896" spans="1:12" x14ac:dyDescent="0.3">
      <c r="A896"/>
      <c r="B896"/>
      <c r="E896"/>
      <c r="F896"/>
      <c r="H896" s="44" t="s">
        <v>1274</v>
      </c>
      <c r="I896" s="30" t="s">
        <v>372</v>
      </c>
      <c r="J896" s="30" t="s">
        <v>364</v>
      </c>
      <c r="K896" s="30">
        <v>0.2</v>
      </c>
      <c r="L896" s="41">
        <v>30</v>
      </c>
    </row>
    <row r="897" spans="1:12" x14ac:dyDescent="0.3">
      <c r="A897"/>
      <c r="B897"/>
      <c r="E897"/>
      <c r="F897"/>
      <c r="H897" s="44" t="s">
        <v>1275</v>
      </c>
      <c r="I897" s="30" t="s">
        <v>368</v>
      </c>
      <c r="J897" s="30" t="s">
        <v>365</v>
      </c>
      <c r="K897" s="30">
        <v>0.1</v>
      </c>
      <c r="L897" s="41">
        <v>12</v>
      </c>
    </row>
    <row r="898" spans="1:12" x14ac:dyDescent="0.3">
      <c r="A898"/>
      <c r="B898"/>
      <c r="E898"/>
      <c r="F898"/>
      <c r="H898" s="44" t="s">
        <v>1276</v>
      </c>
      <c r="I898" s="30" t="s">
        <v>369</v>
      </c>
      <c r="J898" s="30" t="s">
        <v>366</v>
      </c>
      <c r="K898" s="30">
        <v>0.05</v>
      </c>
      <c r="L898" s="41">
        <v>22</v>
      </c>
    </row>
    <row r="899" spans="1:12" x14ac:dyDescent="0.3">
      <c r="A899"/>
      <c r="B899"/>
      <c r="E899"/>
      <c r="F899"/>
      <c r="H899" s="44" t="s">
        <v>1277</v>
      </c>
      <c r="I899" s="30" t="s">
        <v>370</v>
      </c>
      <c r="J899" s="30" t="s">
        <v>385</v>
      </c>
      <c r="K899" s="30">
        <v>0.15</v>
      </c>
      <c r="L899" s="41">
        <v>18</v>
      </c>
    </row>
    <row r="900" spans="1:12" x14ac:dyDescent="0.3">
      <c r="A900"/>
      <c r="B900"/>
      <c r="E900"/>
      <c r="F900"/>
      <c r="H900" s="44" t="s">
        <v>1278</v>
      </c>
      <c r="I900" s="30" t="s">
        <v>371</v>
      </c>
      <c r="J900" s="30" t="s">
        <v>387</v>
      </c>
      <c r="K900" s="30">
        <v>0.2</v>
      </c>
      <c r="L900" s="41">
        <v>16</v>
      </c>
    </row>
    <row r="901" spans="1:12" x14ac:dyDescent="0.3">
      <c r="A901"/>
      <c r="B901"/>
      <c r="E901"/>
      <c r="F901"/>
      <c r="H901" s="44" t="s">
        <v>1279</v>
      </c>
      <c r="I901" s="30" t="s">
        <v>372</v>
      </c>
      <c r="J901" s="30" t="s">
        <v>389</v>
      </c>
      <c r="K901" s="30">
        <v>0.1</v>
      </c>
      <c r="L901" s="41">
        <v>20</v>
      </c>
    </row>
    <row r="902" spans="1:12" x14ac:dyDescent="0.3">
      <c r="A902"/>
      <c r="B902"/>
      <c r="E902"/>
      <c r="F902"/>
      <c r="H902" s="44" t="s">
        <v>1280</v>
      </c>
      <c r="I902" s="30" t="s">
        <v>368</v>
      </c>
      <c r="J902" s="30" t="s">
        <v>360</v>
      </c>
      <c r="K902" s="30">
        <v>0.05</v>
      </c>
      <c r="L902" s="41">
        <v>20</v>
      </c>
    </row>
    <row r="903" spans="1:12" x14ac:dyDescent="0.3">
      <c r="A903"/>
      <c r="B903"/>
      <c r="E903"/>
      <c r="F903"/>
      <c r="H903" s="44" t="s">
        <v>1281</v>
      </c>
      <c r="I903" s="30" t="s">
        <v>369</v>
      </c>
      <c r="J903" s="30" t="s">
        <v>361</v>
      </c>
      <c r="K903" s="30">
        <v>0.1</v>
      </c>
      <c r="L903" s="41">
        <v>15</v>
      </c>
    </row>
    <row r="904" spans="1:12" x14ac:dyDescent="0.3">
      <c r="A904"/>
      <c r="B904"/>
      <c r="E904"/>
      <c r="F904"/>
      <c r="H904" s="44" t="s">
        <v>1282</v>
      </c>
      <c r="I904" s="30" t="s">
        <v>370</v>
      </c>
      <c r="J904" s="30" t="s">
        <v>362</v>
      </c>
      <c r="K904" s="30">
        <v>0.15</v>
      </c>
      <c r="L904" s="41">
        <v>25</v>
      </c>
    </row>
    <row r="905" spans="1:12" x14ac:dyDescent="0.3">
      <c r="A905"/>
      <c r="B905"/>
      <c r="E905"/>
      <c r="F905"/>
      <c r="H905" s="44" t="s">
        <v>1283</v>
      </c>
      <c r="I905" s="30" t="s">
        <v>371</v>
      </c>
      <c r="J905" s="30" t="s">
        <v>363</v>
      </c>
      <c r="K905" s="30">
        <v>0.05</v>
      </c>
      <c r="L905" s="41">
        <v>10</v>
      </c>
    </row>
    <row r="906" spans="1:12" x14ac:dyDescent="0.3">
      <c r="A906"/>
      <c r="B906"/>
      <c r="E906"/>
      <c r="F906"/>
      <c r="H906" s="44" t="s">
        <v>1284</v>
      </c>
      <c r="I906" s="30" t="s">
        <v>372</v>
      </c>
      <c r="J906" s="30" t="s">
        <v>364</v>
      </c>
      <c r="K906" s="30">
        <v>0.2</v>
      </c>
      <c r="L906" s="41">
        <v>30</v>
      </c>
    </row>
    <row r="907" spans="1:12" x14ac:dyDescent="0.3">
      <c r="A907"/>
      <c r="B907"/>
      <c r="E907"/>
      <c r="F907"/>
      <c r="H907" s="44" t="s">
        <v>1285</v>
      </c>
      <c r="I907" s="30" t="s">
        <v>368</v>
      </c>
      <c r="J907" s="30" t="s">
        <v>365</v>
      </c>
      <c r="K907" s="30">
        <v>0.1</v>
      </c>
      <c r="L907" s="41">
        <v>12</v>
      </c>
    </row>
    <row r="908" spans="1:12" x14ac:dyDescent="0.3">
      <c r="A908"/>
      <c r="B908"/>
      <c r="E908"/>
      <c r="F908"/>
      <c r="H908" s="44" t="s">
        <v>1286</v>
      </c>
      <c r="I908" s="30" t="s">
        <v>369</v>
      </c>
      <c r="J908" s="30" t="s">
        <v>366</v>
      </c>
      <c r="K908" s="30">
        <v>0.05</v>
      </c>
      <c r="L908" s="41">
        <v>22</v>
      </c>
    </row>
    <row r="909" spans="1:12" x14ac:dyDescent="0.3">
      <c r="A909"/>
      <c r="B909"/>
      <c r="E909"/>
      <c r="F909"/>
      <c r="H909" s="44" t="s">
        <v>1287</v>
      </c>
      <c r="I909" s="30" t="s">
        <v>370</v>
      </c>
      <c r="J909" s="30" t="s">
        <v>385</v>
      </c>
      <c r="K909" s="30">
        <v>0.15</v>
      </c>
      <c r="L909" s="41">
        <v>18</v>
      </c>
    </row>
    <row r="910" spans="1:12" x14ac:dyDescent="0.3">
      <c r="A910"/>
      <c r="B910"/>
      <c r="E910"/>
      <c r="F910"/>
      <c r="H910" s="44" t="s">
        <v>1288</v>
      </c>
      <c r="I910" s="30" t="s">
        <v>371</v>
      </c>
      <c r="J910" s="30" t="s">
        <v>387</v>
      </c>
      <c r="K910" s="30">
        <v>0.2</v>
      </c>
      <c r="L910" s="41">
        <v>16</v>
      </c>
    </row>
    <row r="911" spans="1:12" x14ac:dyDescent="0.3">
      <c r="A911"/>
      <c r="B911"/>
      <c r="E911"/>
      <c r="F911"/>
      <c r="H911" s="44" t="s">
        <v>1289</v>
      </c>
      <c r="I911" s="30" t="s">
        <v>372</v>
      </c>
      <c r="J911" s="30" t="s">
        <v>389</v>
      </c>
      <c r="K911" s="30">
        <v>0.1</v>
      </c>
      <c r="L911" s="41">
        <v>20</v>
      </c>
    </row>
    <row r="912" spans="1:12" x14ac:dyDescent="0.3">
      <c r="A912"/>
      <c r="B912"/>
      <c r="E912"/>
      <c r="F912"/>
      <c r="H912" s="44" t="s">
        <v>1290</v>
      </c>
      <c r="I912" s="30" t="s">
        <v>368</v>
      </c>
      <c r="J912" s="30" t="s">
        <v>360</v>
      </c>
      <c r="K912" s="30">
        <v>0.05</v>
      </c>
      <c r="L912" s="41">
        <v>20</v>
      </c>
    </row>
    <row r="913" spans="1:12" x14ac:dyDescent="0.3">
      <c r="A913"/>
      <c r="B913"/>
      <c r="E913"/>
      <c r="F913"/>
      <c r="H913" s="44" t="s">
        <v>1291</v>
      </c>
      <c r="I913" s="30" t="s">
        <v>369</v>
      </c>
      <c r="J913" s="30" t="s">
        <v>361</v>
      </c>
      <c r="K913" s="30">
        <v>0.1</v>
      </c>
      <c r="L913" s="41">
        <v>15</v>
      </c>
    </row>
    <row r="914" spans="1:12" x14ac:dyDescent="0.3">
      <c r="A914"/>
      <c r="B914"/>
      <c r="E914"/>
      <c r="F914"/>
      <c r="H914" s="44" t="s">
        <v>1292</v>
      </c>
      <c r="I914" s="30" t="s">
        <v>370</v>
      </c>
      <c r="J914" s="30" t="s">
        <v>362</v>
      </c>
      <c r="K914" s="30">
        <v>0.15</v>
      </c>
      <c r="L914" s="41">
        <v>25</v>
      </c>
    </row>
    <row r="915" spans="1:12" x14ac:dyDescent="0.3">
      <c r="A915"/>
      <c r="B915"/>
      <c r="E915"/>
      <c r="F915"/>
      <c r="H915" s="44" t="s">
        <v>1293</v>
      </c>
      <c r="I915" s="30" t="s">
        <v>371</v>
      </c>
      <c r="J915" s="30" t="s">
        <v>363</v>
      </c>
      <c r="K915" s="30">
        <v>0.05</v>
      </c>
      <c r="L915" s="41">
        <v>10</v>
      </c>
    </row>
    <row r="916" spans="1:12" x14ac:dyDescent="0.3">
      <c r="A916"/>
      <c r="B916"/>
      <c r="E916"/>
      <c r="F916"/>
      <c r="H916" s="44" t="s">
        <v>1294</v>
      </c>
      <c r="I916" s="30" t="s">
        <v>372</v>
      </c>
      <c r="J916" s="30" t="s">
        <v>364</v>
      </c>
      <c r="K916" s="30">
        <v>0.2</v>
      </c>
      <c r="L916" s="41">
        <v>30</v>
      </c>
    </row>
    <row r="917" spans="1:12" x14ac:dyDescent="0.3">
      <c r="A917"/>
      <c r="B917"/>
      <c r="E917"/>
      <c r="F917"/>
      <c r="H917" s="44" t="s">
        <v>1295</v>
      </c>
      <c r="I917" s="30" t="s">
        <v>368</v>
      </c>
      <c r="J917" s="30" t="s">
        <v>365</v>
      </c>
      <c r="K917" s="30">
        <v>0.1</v>
      </c>
      <c r="L917" s="41">
        <v>12</v>
      </c>
    </row>
    <row r="918" spans="1:12" x14ac:dyDescent="0.3">
      <c r="A918"/>
      <c r="B918"/>
      <c r="E918"/>
      <c r="F918"/>
      <c r="H918" s="44" t="s">
        <v>1296</v>
      </c>
      <c r="I918" s="30" t="s">
        <v>369</v>
      </c>
      <c r="J918" s="30" t="s">
        <v>366</v>
      </c>
      <c r="K918" s="30">
        <v>0.05</v>
      </c>
      <c r="L918" s="41">
        <v>22</v>
      </c>
    </row>
    <row r="919" spans="1:12" x14ac:dyDescent="0.3">
      <c r="A919"/>
      <c r="B919"/>
      <c r="E919"/>
      <c r="F919"/>
      <c r="H919" s="44" t="s">
        <v>1297</v>
      </c>
      <c r="I919" s="30" t="s">
        <v>370</v>
      </c>
      <c r="J919" s="30" t="s">
        <v>385</v>
      </c>
      <c r="K919" s="30">
        <v>0.15</v>
      </c>
      <c r="L919" s="41">
        <v>18</v>
      </c>
    </row>
    <row r="920" spans="1:12" x14ac:dyDescent="0.3">
      <c r="A920"/>
      <c r="B920"/>
      <c r="E920"/>
      <c r="F920"/>
      <c r="H920" s="44" t="s">
        <v>1298</v>
      </c>
      <c r="I920" s="30" t="s">
        <v>371</v>
      </c>
      <c r="J920" s="30" t="s">
        <v>387</v>
      </c>
      <c r="K920" s="30">
        <v>0.2</v>
      </c>
      <c r="L920" s="41">
        <v>16</v>
      </c>
    </row>
    <row r="921" spans="1:12" x14ac:dyDescent="0.3">
      <c r="A921"/>
      <c r="B921"/>
      <c r="E921"/>
      <c r="F921"/>
      <c r="H921" s="44" t="s">
        <v>1299</v>
      </c>
      <c r="I921" s="30" t="s">
        <v>372</v>
      </c>
      <c r="J921" s="30" t="s">
        <v>389</v>
      </c>
      <c r="K921" s="30">
        <v>0.1</v>
      </c>
      <c r="L921" s="41">
        <v>20</v>
      </c>
    </row>
    <row r="922" spans="1:12" x14ac:dyDescent="0.3">
      <c r="A922"/>
      <c r="B922"/>
      <c r="E922"/>
      <c r="F922"/>
      <c r="H922" s="44" t="s">
        <v>1300</v>
      </c>
      <c r="I922" s="30" t="s">
        <v>368</v>
      </c>
      <c r="J922" s="30" t="s">
        <v>360</v>
      </c>
      <c r="K922" s="30">
        <v>0.05</v>
      </c>
      <c r="L922" s="41">
        <v>20</v>
      </c>
    </row>
    <row r="923" spans="1:12" x14ac:dyDescent="0.3">
      <c r="A923"/>
      <c r="B923"/>
      <c r="E923"/>
      <c r="F923"/>
      <c r="H923" s="44" t="s">
        <v>1301</v>
      </c>
      <c r="I923" s="30" t="s">
        <v>369</v>
      </c>
      <c r="J923" s="30" t="s">
        <v>361</v>
      </c>
      <c r="K923" s="30">
        <v>0.1</v>
      </c>
      <c r="L923" s="41">
        <v>15</v>
      </c>
    </row>
    <row r="924" spans="1:12" x14ac:dyDescent="0.3">
      <c r="A924"/>
      <c r="B924"/>
      <c r="E924"/>
      <c r="F924"/>
      <c r="H924" s="44" t="s">
        <v>1302</v>
      </c>
      <c r="I924" s="30" t="s">
        <v>370</v>
      </c>
      <c r="J924" s="30" t="s">
        <v>362</v>
      </c>
      <c r="K924" s="30">
        <v>0.15</v>
      </c>
      <c r="L924" s="41">
        <v>25</v>
      </c>
    </row>
    <row r="925" spans="1:12" x14ac:dyDescent="0.3">
      <c r="A925"/>
      <c r="B925"/>
      <c r="E925"/>
      <c r="F925"/>
      <c r="H925" s="44" t="s">
        <v>1303</v>
      </c>
      <c r="I925" s="30" t="s">
        <v>371</v>
      </c>
      <c r="J925" s="30" t="s">
        <v>363</v>
      </c>
      <c r="K925" s="30">
        <v>0.05</v>
      </c>
      <c r="L925" s="41">
        <v>10</v>
      </c>
    </row>
    <row r="926" spans="1:12" x14ac:dyDescent="0.3">
      <c r="A926"/>
      <c r="B926"/>
      <c r="E926"/>
      <c r="F926"/>
      <c r="H926" s="44" t="s">
        <v>1304</v>
      </c>
      <c r="I926" s="30" t="s">
        <v>372</v>
      </c>
      <c r="J926" s="30" t="s">
        <v>364</v>
      </c>
      <c r="K926" s="30">
        <v>0.2</v>
      </c>
      <c r="L926" s="41">
        <v>30</v>
      </c>
    </row>
    <row r="927" spans="1:12" x14ac:dyDescent="0.3">
      <c r="A927"/>
      <c r="B927"/>
      <c r="E927"/>
      <c r="F927"/>
      <c r="H927" s="44" t="s">
        <v>1305</v>
      </c>
      <c r="I927" s="30" t="s">
        <v>368</v>
      </c>
      <c r="J927" s="30" t="s">
        <v>365</v>
      </c>
      <c r="K927" s="30">
        <v>0.1</v>
      </c>
      <c r="L927" s="41">
        <v>12</v>
      </c>
    </row>
    <row r="928" spans="1:12" x14ac:dyDescent="0.3">
      <c r="A928"/>
      <c r="B928"/>
      <c r="E928"/>
      <c r="F928"/>
      <c r="H928" s="44" t="s">
        <v>1306</v>
      </c>
      <c r="I928" s="30" t="s">
        <v>369</v>
      </c>
      <c r="J928" s="30" t="s">
        <v>366</v>
      </c>
      <c r="K928" s="30">
        <v>0.05</v>
      </c>
      <c r="L928" s="41">
        <v>22</v>
      </c>
    </row>
    <row r="929" spans="1:12" x14ac:dyDescent="0.3">
      <c r="A929"/>
      <c r="B929"/>
      <c r="E929"/>
      <c r="F929"/>
      <c r="H929" s="44" t="s">
        <v>1307</v>
      </c>
      <c r="I929" s="30" t="s">
        <v>370</v>
      </c>
      <c r="J929" s="30" t="s">
        <v>385</v>
      </c>
      <c r="K929" s="30">
        <v>0.15</v>
      </c>
      <c r="L929" s="41">
        <v>18</v>
      </c>
    </row>
    <row r="930" spans="1:12" x14ac:dyDescent="0.3">
      <c r="A930"/>
      <c r="B930"/>
      <c r="E930"/>
      <c r="F930"/>
      <c r="H930" s="44" t="s">
        <v>1308</v>
      </c>
      <c r="I930" s="30" t="s">
        <v>371</v>
      </c>
      <c r="J930" s="30" t="s">
        <v>387</v>
      </c>
      <c r="K930" s="30">
        <v>0.2</v>
      </c>
      <c r="L930" s="41">
        <v>16</v>
      </c>
    </row>
    <row r="931" spans="1:12" x14ac:dyDescent="0.3">
      <c r="A931"/>
      <c r="B931"/>
      <c r="E931"/>
      <c r="F931"/>
      <c r="H931" s="44" t="s">
        <v>1309</v>
      </c>
      <c r="I931" s="30" t="s">
        <v>372</v>
      </c>
      <c r="J931" s="30" t="s">
        <v>389</v>
      </c>
      <c r="K931" s="30">
        <v>0.1</v>
      </c>
      <c r="L931" s="41">
        <v>20</v>
      </c>
    </row>
    <row r="932" spans="1:12" x14ac:dyDescent="0.3">
      <c r="A932"/>
      <c r="B932"/>
      <c r="E932"/>
      <c r="F932"/>
      <c r="H932" s="44" t="s">
        <v>1310</v>
      </c>
      <c r="I932" s="30" t="s">
        <v>368</v>
      </c>
      <c r="J932" s="30" t="s">
        <v>360</v>
      </c>
      <c r="K932" s="30">
        <v>0.05</v>
      </c>
      <c r="L932" s="41">
        <v>20</v>
      </c>
    </row>
    <row r="933" spans="1:12" x14ac:dyDescent="0.3">
      <c r="A933"/>
      <c r="B933"/>
      <c r="E933"/>
      <c r="F933"/>
      <c r="H933" s="44" t="s">
        <v>1311</v>
      </c>
      <c r="I933" s="30" t="s">
        <v>369</v>
      </c>
      <c r="J933" s="30" t="s">
        <v>361</v>
      </c>
      <c r="K933" s="30">
        <v>0.1</v>
      </c>
      <c r="L933" s="41">
        <v>15</v>
      </c>
    </row>
    <row r="934" spans="1:12" x14ac:dyDescent="0.3">
      <c r="A934"/>
      <c r="B934"/>
      <c r="E934"/>
      <c r="F934"/>
      <c r="H934" s="44" t="s">
        <v>1312</v>
      </c>
      <c r="I934" s="30" t="s">
        <v>370</v>
      </c>
      <c r="J934" s="30" t="s">
        <v>362</v>
      </c>
      <c r="K934" s="30">
        <v>0.15</v>
      </c>
      <c r="L934" s="41">
        <v>25</v>
      </c>
    </row>
    <row r="935" spans="1:12" x14ac:dyDescent="0.3">
      <c r="A935"/>
      <c r="B935"/>
      <c r="E935"/>
      <c r="F935"/>
      <c r="H935" s="44" t="s">
        <v>1313</v>
      </c>
      <c r="I935" s="30" t="s">
        <v>371</v>
      </c>
      <c r="J935" s="30" t="s">
        <v>363</v>
      </c>
      <c r="K935" s="30">
        <v>0.05</v>
      </c>
      <c r="L935" s="41">
        <v>10</v>
      </c>
    </row>
    <row r="936" spans="1:12" x14ac:dyDescent="0.3">
      <c r="A936"/>
      <c r="B936"/>
      <c r="E936"/>
      <c r="F936"/>
      <c r="H936" s="44" t="s">
        <v>1314</v>
      </c>
      <c r="I936" s="30" t="s">
        <v>372</v>
      </c>
      <c r="J936" s="30" t="s">
        <v>364</v>
      </c>
      <c r="K936" s="30">
        <v>0.2</v>
      </c>
      <c r="L936" s="41">
        <v>30</v>
      </c>
    </row>
    <row r="937" spans="1:12" x14ac:dyDescent="0.3">
      <c r="A937"/>
      <c r="B937"/>
      <c r="E937"/>
      <c r="F937"/>
      <c r="H937" s="44" t="s">
        <v>1315</v>
      </c>
      <c r="I937" s="30" t="s">
        <v>368</v>
      </c>
      <c r="J937" s="30" t="s">
        <v>365</v>
      </c>
      <c r="K937" s="30">
        <v>0.1</v>
      </c>
      <c r="L937" s="41">
        <v>12</v>
      </c>
    </row>
    <row r="938" spans="1:12" x14ac:dyDescent="0.3">
      <c r="A938"/>
      <c r="B938"/>
      <c r="E938"/>
      <c r="F938"/>
      <c r="H938" s="44" t="s">
        <v>1316</v>
      </c>
      <c r="I938" s="30" t="s">
        <v>369</v>
      </c>
      <c r="J938" s="30" t="s">
        <v>366</v>
      </c>
      <c r="K938" s="30">
        <v>0.05</v>
      </c>
      <c r="L938" s="41">
        <v>22</v>
      </c>
    </row>
    <row r="939" spans="1:12" x14ac:dyDescent="0.3">
      <c r="A939"/>
      <c r="B939"/>
      <c r="E939"/>
      <c r="F939"/>
      <c r="H939" s="44" t="s">
        <v>1317</v>
      </c>
      <c r="I939" s="30" t="s">
        <v>370</v>
      </c>
      <c r="J939" s="30" t="s">
        <v>385</v>
      </c>
      <c r="K939" s="30">
        <v>0.15</v>
      </c>
      <c r="L939" s="41">
        <v>18</v>
      </c>
    </row>
    <row r="940" spans="1:12" x14ac:dyDescent="0.3">
      <c r="A940"/>
      <c r="B940"/>
      <c r="E940"/>
      <c r="F940"/>
      <c r="H940" s="44" t="s">
        <v>1318</v>
      </c>
      <c r="I940" s="30" t="s">
        <v>371</v>
      </c>
      <c r="J940" s="30" t="s">
        <v>387</v>
      </c>
      <c r="K940" s="30">
        <v>0.2</v>
      </c>
      <c r="L940" s="41">
        <v>16</v>
      </c>
    </row>
    <row r="941" spans="1:12" x14ac:dyDescent="0.3">
      <c r="A941"/>
      <c r="B941"/>
      <c r="E941"/>
      <c r="F941"/>
      <c r="H941" s="44" t="s">
        <v>1319</v>
      </c>
      <c r="I941" s="30" t="s">
        <v>372</v>
      </c>
      <c r="J941" s="30" t="s">
        <v>389</v>
      </c>
      <c r="K941" s="30">
        <v>0.1</v>
      </c>
      <c r="L941" s="41">
        <v>20</v>
      </c>
    </row>
    <row r="942" spans="1:12" x14ac:dyDescent="0.3">
      <c r="A942"/>
      <c r="B942"/>
      <c r="E942"/>
      <c r="F942"/>
      <c r="H942" s="44" t="s">
        <v>1320</v>
      </c>
      <c r="I942" s="30" t="s">
        <v>368</v>
      </c>
      <c r="J942" s="30" t="s">
        <v>360</v>
      </c>
      <c r="K942" s="30">
        <v>0.05</v>
      </c>
      <c r="L942" s="41">
        <v>20</v>
      </c>
    </row>
    <row r="943" spans="1:12" x14ac:dyDescent="0.3">
      <c r="A943"/>
      <c r="B943"/>
      <c r="E943"/>
      <c r="F943"/>
      <c r="H943" s="44" t="s">
        <v>1321</v>
      </c>
      <c r="I943" s="30" t="s">
        <v>369</v>
      </c>
      <c r="J943" s="30" t="s">
        <v>361</v>
      </c>
      <c r="K943" s="30">
        <v>0.1</v>
      </c>
      <c r="L943" s="41">
        <v>15</v>
      </c>
    </row>
    <row r="944" spans="1:12" x14ac:dyDescent="0.3">
      <c r="A944"/>
      <c r="B944"/>
      <c r="E944"/>
      <c r="F944"/>
      <c r="H944" s="44" t="s">
        <v>1322</v>
      </c>
      <c r="I944" s="30" t="s">
        <v>370</v>
      </c>
      <c r="J944" s="30" t="s">
        <v>362</v>
      </c>
      <c r="K944" s="30">
        <v>0.15</v>
      </c>
      <c r="L944" s="41">
        <v>25</v>
      </c>
    </row>
    <row r="945" spans="1:12" x14ac:dyDescent="0.3">
      <c r="A945"/>
      <c r="B945"/>
      <c r="E945"/>
      <c r="F945"/>
      <c r="H945" s="44" t="s">
        <v>1323</v>
      </c>
      <c r="I945" s="30" t="s">
        <v>371</v>
      </c>
      <c r="J945" s="30" t="s">
        <v>363</v>
      </c>
      <c r="K945" s="30">
        <v>0.05</v>
      </c>
      <c r="L945" s="41">
        <v>10</v>
      </c>
    </row>
    <row r="946" spans="1:12" x14ac:dyDescent="0.3">
      <c r="A946"/>
      <c r="B946"/>
      <c r="E946"/>
      <c r="F946"/>
      <c r="H946" s="44" t="s">
        <v>1324</v>
      </c>
      <c r="I946" s="30" t="s">
        <v>372</v>
      </c>
      <c r="J946" s="30" t="s">
        <v>364</v>
      </c>
      <c r="K946" s="30">
        <v>0.2</v>
      </c>
      <c r="L946" s="41">
        <v>30</v>
      </c>
    </row>
    <row r="947" spans="1:12" x14ac:dyDescent="0.3">
      <c r="A947"/>
      <c r="B947"/>
      <c r="E947"/>
      <c r="F947"/>
      <c r="H947" s="44" t="s">
        <v>1325</v>
      </c>
      <c r="I947" s="30" t="s">
        <v>368</v>
      </c>
      <c r="J947" s="30" t="s">
        <v>365</v>
      </c>
      <c r="K947" s="30">
        <v>0.1</v>
      </c>
      <c r="L947" s="41">
        <v>12</v>
      </c>
    </row>
    <row r="948" spans="1:12" x14ac:dyDescent="0.3">
      <c r="A948"/>
      <c r="B948"/>
      <c r="E948"/>
      <c r="F948"/>
      <c r="H948" s="44" t="s">
        <v>1326</v>
      </c>
      <c r="I948" s="30" t="s">
        <v>369</v>
      </c>
      <c r="J948" s="30" t="s">
        <v>366</v>
      </c>
      <c r="K948" s="30">
        <v>0.05</v>
      </c>
      <c r="L948" s="41">
        <v>22</v>
      </c>
    </row>
    <row r="949" spans="1:12" x14ac:dyDescent="0.3">
      <c r="A949"/>
      <c r="B949"/>
      <c r="E949"/>
      <c r="F949"/>
      <c r="H949" s="44" t="s">
        <v>1327</v>
      </c>
      <c r="I949" s="30" t="s">
        <v>370</v>
      </c>
      <c r="J949" s="30" t="s">
        <v>385</v>
      </c>
      <c r="K949" s="30">
        <v>0.15</v>
      </c>
      <c r="L949" s="41">
        <v>18</v>
      </c>
    </row>
    <row r="950" spans="1:12" x14ac:dyDescent="0.3">
      <c r="A950"/>
      <c r="B950"/>
      <c r="E950"/>
      <c r="F950"/>
      <c r="H950" s="44" t="s">
        <v>1328</v>
      </c>
      <c r="I950" s="30" t="s">
        <v>371</v>
      </c>
      <c r="J950" s="30" t="s">
        <v>387</v>
      </c>
      <c r="K950" s="30">
        <v>0.2</v>
      </c>
      <c r="L950" s="41">
        <v>16</v>
      </c>
    </row>
    <row r="951" spans="1:12" x14ac:dyDescent="0.3">
      <c r="A951"/>
      <c r="B951"/>
      <c r="E951"/>
      <c r="F951"/>
      <c r="H951" s="44" t="s">
        <v>1329</v>
      </c>
      <c r="I951" s="30" t="s">
        <v>372</v>
      </c>
      <c r="J951" s="30" t="s">
        <v>389</v>
      </c>
      <c r="K951" s="30">
        <v>0.1</v>
      </c>
      <c r="L951" s="41">
        <v>20</v>
      </c>
    </row>
    <row r="952" spans="1:12" x14ac:dyDescent="0.3">
      <c r="A952"/>
      <c r="B952"/>
      <c r="E952"/>
      <c r="F952"/>
      <c r="H952" s="44" t="s">
        <v>1330</v>
      </c>
      <c r="I952" s="30" t="s">
        <v>368</v>
      </c>
      <c r="J952" s="30" t="s">
        <v>360</v>
      </c>
      <c r="K952" s="30">
        <v>0.05</v>
      </c>
      <c r="L952" s="41">
        <v>20</v>
      </c>
    </row>
    <row r="953" spans="1:12" x14ac:dyDescent="0.3">
      <c r="A953"/>
      <c r="B953"/>
      <c r="E953"/>
      <c r="F953"/>
      <c r="H953" s="44" t="s">
        <v>1331</v>
      </c>
      <c r="I953" s="30" t="s">
        <v>369</v>
      </c>
      <c r="J953" s="30" t="s">
        <v>361</v>
      </c>
      <c r="K953" s="30">
        <v>0.1</v>
      </c>
      <c r="L953" s="41">
        <v>15</v>
      </c>
    </row>
    <row r="954" spans="1:12" x14ac:dyDescent="0.3">
      <c r="A954"/>
      <c r="B954"/>
      <c r="E954"/>
      <c r="F954"/>
      <c r="H954" s="44" t="s">
        <v>1332</v>
      </c>
      <c r="I954" s="30" t="s">
        <v>370</v>
      </c>
      <c r="J954" s="30" t="s">
        <v>362</v>
      </c>
      <c r="K954" s="30">
        <v>0.15</v>
      </c>
      <c r="L954" s="41">
        <v>25</v>
      </c>
    </row>
    <row r="955" spans="1:12" x14ac:dyDescent="0.3">
      <c r="A955"/>
      <c r="B955"/>
      <c r="E955"/>
      <c r="F955"/>
      <c r="H955" s="44" t="s">
        <v>1333</v>
      </c>
      <c r="I955" s="30" t="s">
        <v>371</v>
      </c>
      <c r="J955" s="30" t="s">
        <v>363</v>
      </c>
      <c r="K955" s="30">
        <v>0.05</v>
      </c>
      <c r="L955" s="41">
        <v>10</v>
      </c>
    </row>
    <row r="956" spans="1:12" x14ac:dyDescent="0.3">
      <c r="A956"/>
      <c r="B956"/>
      <c r="E956"/>
      <c r="F956"/>
      <c r="H956" s="44" t="s">
        <v>1334</v>
      </c>
      <c r="I956" s="30" t="s">
        <v>372</v>
      </c>
      <c r="J956" s="30" t="s">
        <v>364</v>
      </c>
      <c r="K956" s="30">
        <v>0.2</v>
      </c>
      <c r="L956" s="41">
        <v>30</v>
      </c>
    </row>
    <row r="957" spans="1:12" x14ac:dyDescent="0.3">
      <c r="A957"/>
      <c r="B957"/>
      <c r="E957"/>
      <c r="F957"/>
      <c r="H957" s="44" t="s">
        <v>1335</v>
      </c>
      <c r="I957" s="30" t="s">
        <v>368</v>
      </c>
      <c r="J957" s="30" t="s">
        <v>365</v>
      </c>
      <c r="K957" s="30">
        <v>0.1</v>
      </c>
      <c r="L957" s="41">
        <v>12</v>
      </c>
    </row>
    <row r="958" spans="1:12" x14ac:dyDescent="0.3">
      <c r="A958"/>
      <c r="B958"/>
      <c r="E958"/>
      <c r="F958"/>
      <c r="H958" s="44" t="s">
        <v>1336</v>
      </c>
      <c r="I958" s="30" t="s">
        <v>369</v>
      </c>
      <c r="J958" s="30" t="s">
        <v>366</v>
      </c>
      <c r="K958" s="30">
        <v>0.05</v>
      </c>
      <c r="L958" s="41">
        <v>22</v>
      </c>
    </row>
    <row r="959" spans="1:12" x14ac:dyDescent="0.3">
      <c r="A959"/>
      <c r="B959"/>
      <c r="E959"/>
      <c r="F959"/>
      <c r="H959" s="44" t="s">
        <v>1337</v>
      </c>
      <c r="I959" s="30" t="s">
        <v>370</v>
      </c>
      <c r="J959" s="30" t="s">
        <v>385</v>
      </c>
      <c r="K959" s="30">
        <v>0.15</v>
      </c>
      <c r="L959" s="41">
        <v>18</v>
      </c>
    </row>
    <row r="960" spans="1:12" x14ac:dyDescent="0.3">
      <c r="A960"/>
      <c r="B960"/>
      <c r="E960"/>
      <c r="F960"/>
      <c r="H960" s="44" t="s">
        <v>1338</v>
      </c>
      <c r="I960" s="30" t="s">
        <v>371</v>
      </c>
      <c r="J960" s="30" t="s">
        <v>387</v>
      </c>
      <c r="K960" s="30">
        <v>0.2</v>
      </c>
      <c r="L960" s="41">
        <v>16</v>
      </c>
    </row>
    <row r="961" spans="1:12" x14ac:dyDescent="0.3">
      <c r="A961"/>
      <c r="B961"/>
      <c r="E961"/>
      <c r="F961"/>
      <c r="H961" s="44" t="s">
        <v>1339</v>
      </c>
      <c r="I961" s="30" t="s">
        <v>372</v>
      </c>
      <c r="J961" s="30" t="s">
        <v>389</v>
      </c>
      <c r="K961" s="30">
        <v>0.1</v>
      </c>
      <c r="L961" s="41">
        <v>20</v>
      </c>
    </row>
    <row r="962" spans="1:12" x14ac:dyDescent="0.3">
      <c r="A962"/>
      <c r="B962"/>
      <c r="E962"/>
      <c r="F962"/>
      <c r="H962" s="44" t="s">
        <v>1340</v>
      </c>
      <c r="I962" s="30" t="s">
        <v>368</v>
      </c>
      <c r="J962" s="30" t="s">
        <v>360</v>
      </c>
      <c r="K962" s="30">
        <v>0.05</v>
      </c>
      <c r="L962" s="41">
        <v>20</v>
      </c>
    </row>
    <row r="963" spans="1:12" x14ac:dyDescent="0.3">
      <c r="A963"/>
      <c r="B963"/>
      <c r="E963"/>
      <c r="F963"/>
      <c r="H963" s="44" t="s">
        <v>1341</v>
      </c>
      <c r="I963" s="30" t="s">
        <v>369</v>
      </c>
      <c r="J963" s="30" t="s">
        <v>361</v>
      </c>
      <c r="K963" s="30">
        <v>0.1</v>
      </c>
      <c r="L963" s="41">
        <v>15</v>
      </c>
    </row>
    <row r="964" spans="1:12" x14ac:dyDescent="0.3">
      <c r="A964"/>
      <c r="B964"/>
      <c r="E964"/>
      <c r="F964"/>
      <c r="H964" s="44" t="s">
        <v>1342</v>
      </c>
      <c r="I964" s="30" t="s">
        <v>370</v>
      </c>
      <c r="J964" s="30" t="s">
        <v>362</v>
      </c>
      <c r="K964" s="30">
        <v>0.15</v>
      </c>
      <c r="L964" s="41">
        <v>25</v>
      </c>
    </row>
    <row r="965" spans="1:12" x14ac:dyDescent="0.3">
      <c r="A965"/>
      <c r="B965"/>
      <c r="E965"/>
      <c r="F965"/>
      <c r="H965" s="44" t="s">
        <v>1343</v>
      </c>
      <c r="I965" s="30" t="s">
        <v>371</v>
      </c>
      <c r="J965" s="30" t="s">
        <v>363</v>
      </c>
      <c r="K965" s="30">
        <v>0.05</v>
      </c>
      <c r="L965" s="41">
        <v>10</v>
      </c>
    </row>
    <row r="966" spans="1:12" x14ac:dyDescent="0.3">
      <c r="A966"/>
      <c r="B966"/>
      <c r="E966"/>
      <c r="F966"/>
      <c r="H966" s="44" t="s">
        <v>1344</v>
      </c>
      <c r="I966" s="30" t="s">
        <v>372</v>
      </c>
      <c r="J966" s="30" t="s">
        <v>364</v>
      </c>
      <c r="K966" s="30">
        <v>0.2</v>
      </c>
      <c r="L966" s="41">
        <v>30</v>
      </c>
    </row>
    <row r="967" spans="1:12" x14ac:dyDescent="0.3">
      <c r="A967"/>
      <c r="B967"/>
      <c r="E967"/>
      <c r="F967"/>
      <c r="H967" s="44" t="s">
        <v>1345</v>
      </c>
      <c r="I967" s="30" t="s">
        <v>368</v>
      </c>
      <c r="J967" s="30" t="s">
        <v>365</v>
      </c>
      <c r="K967" s="30">
        <v>0.1</v>
      </c>
      <c r="L967" s="41">
        <v>12</v>
      </c>
    </row>
    <row r="968" spans="1:12" x14ac:dyDescent="0.3">
      <c r="A968"/>
      <c r="B968"/>
      <c r="E968"/>
      <c r="F968"/>
      <c r="H968" s="44" t="s">
        <v>1346</v>
      </c>
      <c r="I968" s="30" t="s">
        <v>369</v>
      </c>
      <c r="J968" s="30" t="s">
        <v>366</v>
      </c>
      <c r="K968" s="30">
        <v>0.05</v>
      </c>
      <c r="L968" s="41">
        <v>22</v>
      </c>
    </row>
    <row r="969" spans="1:12" x14ac:dyDescent="0.3">
      <c r="A969"/>
      <c r="B969"/>
      <c r="E969"/>
      <c r="F969"/>
      <c r="H969" s="44" t="s">
        <v>1347</v>
      </c>
      <c r="I969" s="30" t="s">
        <v>370</v>
      </c>
      <c r="J969" s="30" t="s">
        <v>385</v>
      </c>
      <c r="K969" s="30">
        <v>0.15</v>
      </c>
      <c r="L969" s="41">
        <v>18</v>
      </c>
    </row>
    <row r="970" spans="1:12" x14ac:dyDescent="0.3">
      <c r="A970"/>
      <c r="B970"/>
      <c r="E970"/>
      <c r="F970"/>
      <c r="H970" s="44" t="s">
        <v>1348</v>
      </c>
      <c r="I970" s="30" t="s">
        <v>371</v>
      </c>
      <c r="J970" s="30" t="s">
        <v>387</v>
      </c>
      <c r="K970" s="30">
        <v>0.2</v>
      </c>
      <c r="L970" s="41">
        <v>16</v>
      </c>
    </row>
    <row r="971" spans="1:12" x14ac:dyDescent="0.3">
      <c r="A971"/>
      <c r="B971"/>
      <c r="E971"/>
      <c r="F971"/>
      <c r="H971" s="44" t="s">
        <v>1349</v>
      </c>
      <c r="I971" s="30" t="s">
        <v>372</v>
      </c>
      <c r="J971" s="30" t="s">
        <v>389</v>
      </c>
      <c r="K971" s="30">
        <v>0.1</v>
      </c>
      <c r="L971" s="41">
        <v>20</v>
      </c>
    </row>
    <row r="972" spans="1:12" x14ac:dyDescent="0.3">
      <c r="A972"/>
      <c r="B972"/>
      <c r="E972"/>
      <c r="F972"/>
      <c r="H972" s="44" t="s">
        <v>1350</v>
      </c>
      <c r="I972" s="30" t="s">
        <v>368</v>
      </c>
      <c r="J972" s="30" t="s">
        <v>360</v>
      </c>
      <c r="K972" s="30">
        <v>0.05</v>
      </c>
      <c r="L972" s="41">
        <v>20</v>
      </c>
    </row>
    <row r="973" spans="1:12" x14ac:dyDescent="0.3">
      <c r="A973"/>
      <c r="B973"/>
      <c r="E973"/>
      <c r="F973"/>
      <c r="H973" s="44" t="s">
        <v>1351</v>
      </c>
      <c r="I973" s="30" t="s">
        <v>369</v>
      </c>
      <c r="J973" s="30" t="s">
        <v>361</v>
      </c>
      <c r="K973" s="30">
        <v>0.1</v>
      </c>
      <c r="L973" s="41">
        <v>15</v>
      </c>
    </row>
    <row r="974" spans="1:12" x14ac:dyDescent="0.3">
      <c r="A974"/>
      <c r="B974"/>
      <c r="E974"/>
      <c r="F974"/>
      <c r="H974" s="44" t="s">
        <v>1352</v>
      </c>
      <c r="I974" s="30" t="s">
        <v>370</v>
      </c>
      <c r="J974" s="30" t="s">
        <v>362</v>
      </c>
      <c r="K974" s="30">
        <v>0.15</v>
      </c>
      <c r="L974" s="41">
        <v>25</v>
      </c>
    </row>
    <row r="975" spans="1:12" x14ac:dyDescent="0.3">
      <c r="A975"/>
      <c r="B975"/>
      <c r="E975"/>
      <c r="F975"/>
      <c r="H975" s="44" t="s">
        <v>1353</v>
      </c>
      <c r="I975" s="30" t="s">
        <v>371</v>
      </c>
      <c r="J975" s="30" t="s">
        <v>363</v>
      </c>
      <c r="K975" s="30">
        <v>0.05</v>
      </c>
      <c r="L975" s="41">
        <v>10</v>
      </c>
    </row>
    <row r="976" spans="1:12" x14ac:dyDescent="0.3">
      <c r="A976"/>
      <c r="B976"/>
      <c r="E976"/>
      <c r="F976"/>
      <c r="H976" s="44" t="s">
        <v>1354</v>
      </c>
      <c r="I976" s="30" t="s">
        <v>372</v>
      </c>
      <c r="J976" s="30" t="s">
        <v>364</v>
      </c>
      <c r="K976" s="30">
        <v>0.2</v>
      </c>
      <c r="L976" s="41">
        <v>30</v>
      </c>
    </row>
    <row r="977" spans="1:12" x14ac:dyDescent="0.3">
      <c r="A977"/>
      <c r="B977"/>
      <c r="E977"/>
      <c r="F977"/>
      <c r="H977" s="44" t="s">
        <v>1355</v>
      </c>
      <c r="I977" s="30" t="s">
        <v>368</v>
      </c>
      <c r="J977" s="30" t="s">
        <v>365</v>
      </c>
      <c r="K977" s="30">
        <v>0.1</v>
      </c>
      <c r="L977" s="41">
        <v>12</v>
      </c>
    </row>
    <row r="978" spans="1:12" x14ac:dyDescent="0.3">
      <c r="A978"/>
      <c r="B978"/>
      <c r="E978"/>
      <c r="F978"/>
      <c r="H978" s="44" t="s">
        <v>1356</v>
      </c>
      <c r="I978" s="30" t="s">
        <v>369</v>
      </c>
      <c r="J978" s="30" t="s">
        <v>366</v>
      </c>
      <c r="K978" s="30">
        <v>0.05</v>
      </c>
      <c r="L978" s="41">
        <v>22</v>
      </c>
    </row>
    <row r="979" spans="1:12" x14ac:dyDescent="0.3">
      <c r="A979"/>
      <c r="B979"/>
      <c r="E979"/>
      <c r="F979"/>
      <c r="H979" s="44" t="s">
        <v>1357</v>
      </c>
      <c r="I979" s="30" t="s">
        <v>370</v>
      </c>
      <c r="J979" s="30" t="s">
        <v>385</v>
      </c>
      <c r="K979" s="30">
        <v>0.15</v>
      </c>
      <c r="L979" s="41">
        <v>18</v>
      </c>
    </row>
    <row r="980" spans="1:12" x14ac:dyDescent="0.3">
      <c r="A980"/>
      <c r="B980"/>
      <c r="E980"/>
      <c r="F980"/>
      <c r="H980" s="44" t="s">
        <v>1358</v>
      </c>
      <c r="I980" s="30" t="s">
        <v>371</v>
      </c>
      <c r="J980" s="30" t="s">
        <v>387</v>
      </c>
      <c r="K980" s="30">
        <v>0.2</v>
      </c>
      <c r="L980" s="41">
        <v>16</v>
      </c>
    </row>
    <row r="981" spans="1:12" x14ac:dyDescent="0.3">
      <c r="A981"/>
      <c r="B981"/>
      <c r="E981"/>
      <c r="F981"/>
      <c r="H981" s="44" t="s">
        <v>1359</v>
      </c>
      <c r="I981" s="30" t="s">
        <v>372</v>
      </c>
      <c r="J981" s="30" t="s">
        <v>389</v>
      </c>
      <c r="K981" s="30">
        <v>0.1</v>
      </c>
      <c r="L981" s="41">
        <v>20</v>
      </c>
    </row>
    <row r="982" spans="1:12" x14ac:dyDescent="0.3">
      <c r="A982"/>
      <c r="B982"/>
      <c r="E982"/>
      <c r="F982"/>
      <c r="H982" s="44" t="s">
        <v>1360</v>
      </c>
      <c r="I982" s="30" t="s">
        <v>368</v>
      </c>
      <c r="J982" s="30" t="s">
        <v>360</v>
      </c>
      <c r="K982" s="30">
        <v>0.05</v>
      </c>
      <c r="L982" s="41">
        <v>20</v>
      </c>
    </row>
    <row r="983" spans="1:12" x14ac:dyDescent="0.3">
      <c r="A983"/>
      <c r="B983"/>
      <c r="E983"/>
      <c r="F983"/>
      <c r="H983" s="44" t="s">
        <v>1361</v>
      </c>
      <c r="I983" s="30" t="s">
        <v>369</v>
      </c>
      <c r="J983" s="30" t="s">
        <v>361</v>
      </c>
      <c r="K983" s="30">
        <v>0.1</v>
      </c>
      <c r="L983" s="41">
        <v>15</v>
      </c>
    </row>
    <row r="984" spans="1:12" x14ac:dyDescent="0.3">
      <c r="A984"/>
      <c r="B984"/>
      <c r="E984"/>
      <c r="F984"/>
      <c r="H984" s="44" t="s">
        <v>1362</v>
      </c>
      <c r="I984" s="30" t="s">
        <v>370</v>
      </c>
      <c r="J984" s="30" t="s">
        <v>362</v>
      </c>
      <c r="K984" s="30">
        <v>0.15</v>
      </c>
      <c r="L984" s="41">
        <v>25</v>
      </c>
    </row>
    <row r="985" spans="1:12" x14ac:dyDescent="0.3">
      <c r="A985"/>
      <c r="B985"/>
      <c r="E985"/>
      <c r="F985"/>
      <c r="H985" s="44" t="s">
        <v>1363</v>
      </c>
      <c r="I985" s="30" t="s">
        <v>371</v>
      </c>
      <c r="J985" s="30" t="s">
        <v>363</v>
      </c>
      <c r="K985" s="30">
        <v>0.05</v>
      </c>
      <c r="L985" s="41">
        <v>10</v>
      </c>
    </row>
    <row r="986" spans="1:12" x14ac:dyDescent="0.3">
      <c r="A986"/>
      <c r="B986"/>
      <c r="E986"/>
      <c r="F986"/>
      <c r="H986" s="44" t="s">
        <v>1364</v>
      </c>
      <c r="I986" s="30" t="s">
        <v>372</v>
      </c>
      <c r="J986" s="30" t="s">
        <v>364</v>
      </c>
      <c r="K986" s="30">
        <v>0.2</v>
      </c>
      <c r="L986" s="41">
        <v>30</v>
      </c>
    </row>
    <row r="987" spans="1:12" x14ac:dyDescent="0.3">
      <c r="A987"/>
      <c r="B987"/>
      <c r="E987"/>
      <c r="F987"/>
      <c r="H987" s="44" t="s">
        <v>1365</v>
      </c>
      <c r="I987" s="30" t="s">
        <v>368</v>
      </c>
      <c r="J987" s="30" t="s">
        <v>365</v>
      </c>
      <c r="K987" s="30">
        <v>0.1</v>
      </c>
      <c r="L987" s="41">
        <v>12</v>
      </c>
    </row>
    <row r="988" spans="1:12" x14ac:dyDescent="0.3">
      <c r="A988"/>
      <c r="B988"/>
      <c r="E988"/>
      <c r="F988"/>
      <c r="H988" s="44" t="s">
        <v>1366</v>
      </c>
      <c r="I988" s="30" t="s">
        <v>369</v>
      </c>
      <c r="J988" s="30" t="s">
        <v>366</v>
      </c>
      <c r="K988" s="30">
        <v>0.05</v>
      </c>
      <c r="L988" s="41">
        <v>22</v>
      </c>
    </row>
    <row r="989" spans="1:12" x14ac:dyDescent="0.3">
      <c r="A989"/>
      <c r="B989"/>
      <c r="E989"/>
      <c r="F989"/>
      <c r="H989" s="44" t="s">
        <v>1367</v>
      </c>
      <c r="I989" s="30" t="s">
        <v>370</v>
      </c>
      <c r="J989" s="30" t="s">
        <v>385</v>
      </c>
      <c r="K989" s="30">
        <v>0.15</v>
      </c>
      <c r="L989" s="41">
        <v>18</v>
      </c>
    </row>
    <row r="990" spans="1:12" x14ac:dyDescent="0.3">
      <c r="A990"/>
      <c r="B990"/>
      <c r="E990"/>
      <c r="F990"/>
      <c r="H990" s="44" t="s">
        <v>1368</v>
      </c>
      <c r="I990" s="30" t="s">
        <v>371</v>
      </c>
      <c r="J990" s="30" t="s">
        <v>387</v>
      </c>
      <c r="K990" s="30">
        <v>0.2</v>
      </c>
      <c r="L990" s="41">
        <v>16</v>
      </c>
    </row>
    <row r="991" spans="1:12" x14ac:dyDescent="0.3">
      <c r="A991"/>
      <c r="B991"/>
      <c r="E991"/>
      <c r="F991"/>
      <c r="H991" s="44" t="s">
        <v>1369</v>
      </c>
      <c r="I991" s="30" t="s">
        <v>372</v>
      </c>
      <c r="J991" s="30" t="s">
        <v>389</v>
      </c>
      <c r="K991" s="30">
        <v>0.1</v>
      </c>
      <c r="L991" s="41">
        <v>20</v>
      </c>
    </row>
    <row r="992" spans="1:12" x14ac:dyDescent="0.3">
      <c r="A992"/>
      <c r="B992"/>
      <c r="E992"/>
      <c r="F992"/>
      <c r="H992" s="44" t="s">
        <v>1370</v>
      </c>
      <c r="I992" s="30" t="s">
        <v>368</v>
      </c>
      <c r="J992" s="30" t="s">
        <v>360</v>
      </c>
      <c r="K992" s="30">
        <v>0.05</v>
      </c>
      <c r="L992" s="41">
        <v>20</v>
      </c>
    </row>
    <row r="993" spans="1:12" x14ac:dyDescent="0.3">
      <c r="A993"/>
      <c r="B993"/>
      <c r="E993"/>
      <c r="F993"/>
      <c r="H993" s="44" t="s">
        <v>1371</v>
      </c>
      <c r="I993" s="30" t="s">
        <v>369</v>
      </c>
      <c r="J993" s="30" t="s">
        <v>361</v>
      </c>
      <c r="K993" s="30">
        <v>0.1</v>
      </c>
      <c r="L993" s="41">
        <v>15</v>
      </c>
    </row>
    <row r="994" spans="1:12" x14ac:dyDescent="0.3">
      <c r="A994"/>
      <c r="B994"/>
      <c r="E994"/>
      <c r="F994"/>
      <c r="H994" s="44" t="s">
        <v>1372</v>
      </c>
      <c r="I994" s="30" t="s">
        <v>370</v>
      </c>
      <c r="J994" s="30" t="s">
        <v>362</v>
      </c>
      <c r="K994" s="30">
        <v>0.15</v>
      </c>
      <c r="L994" s="41">
        <v>25</v>
      </c>
    </row>
    <row r="995" spans="1:12" x14ac:dyDescent="0.3">
      <c r="A995"/>
      <c r="B995"/>
      <c r="E995"/>
      <c r="F995"/>
      <c r="H995" s="44" t="s">
        <v>1373</v>
      </c>
      <c r="I995" s="30" t="s">
        <v>371</v>
      </c>
      <c r="J995" s="30" t="s">
        <v>363</v>
      </c>
      <c r="K995" s="30">
        <v>0.05</v>
      </c>
      <c r="L995" s="41">
        <v>10</v>
      </c>
    </row>
    <row r="996" spans="1:12" x14ac:dyDescent="0.3">
      <c r="A996"/>
      <c r="B996"/>
      <c r="E996"/>
      <c r="F996"/>
      <c r="H996" s="44" t="s">
        <v>1374</v>
      </c>
      <c r="I996" s="30" t="s">
        <v>372</v>
      </c>
      <c r="J996" s="30" t="s">
        <v>364</v>
      </c>
      <c r="K996" s="30">
        <v>0.2</v>
      </c>
      <c r="L996" s="41">
        <v>30</v>
      </c>
    </row>
    <row r="997" spans="1:12" x14ac:dyDescent="0.3">
      <c r="A997"/>
      <c r="B997"/>
      <c r="E997"/>
      <c r="F997"/>
      <c r="H997" s="44" t="s">
        <v>1375</v>
      </c>
      <c r="I997" s="30" t="s">
        <v>368</v>
      </c>
      <c r="J997" s="30" t="s">
        <v>365</v>
      </c>
      <c r="K997" s="30">
        <v>0.1</v>
      </c>
      <c r="L997" s="41">
        <v>12</v>
      </c>
    </row>
    <row r="998" spans="1:12" x14ac:dyDescent="0.3">
      <c r="A998"/>
      <c r="B998"/>
      <c r="E998"/>
      <c r="F998"/>
      <c r="H998" s="44" t="s">
        <v>1376</v>
      </c>
      <c r="I998" s="30" t="s">
        <v>369</v>
      </c>
      <c r="J998" s="30" t="s">
        <v>366</v>
      </c>
      <c r="K998" s="30">
        <v>0.05</v>
      </c>
      <c r="L998" s="41">
        <v>22</v>
      </c>
    </row>
    <row r="999" spans="1:12" x14ac:dyDescent="0.3">
      <c r="A999"/>
      <c r="B999"/>
      <c r="E999"/>
      <c r="F999"/>
      <c r="H999" s="44" t="s">
        <v>1377</v>
      </c>
      <c r="I999" s="30" t="s">
        <v>370</v>
      </c>
      <c r="J999" s="30" t="s">
        <v>385</v>
      </c>
      <c r="K999" s="30">
        <v>0.15</v>
      </c>
      <c r="L999" s="41">
        <v>18</v>
      </c>
    </row>
    <row r="1000" spans="1:12" x14ac:dyDescent="0.3">
      <c r="A1000"/>
      <c r="B1000"/>
      <c r="E1000"/>
      <c r="F1000"/>
      <c r="H1000" s="44" t="s">
        <v>1378</v>
      </c>
      <c r="I1000" s="30" t="s">
        <v>371</v>
      </c>
      <c r="J1000" s="30" t="s">
        <v>387</v>
      </c>
      <c r="K1000" s="30">
        <v>0.2</v>
      </c>
      <c r="L1000" s="41">
        <v>16</v>
      </c>
    </row>
    <row r="1001" spans="1:12" x14ac:dyDescent="0.3">
      <c r="A1001"/>
      <c r="B1001"/>
      <c r="E1001"/>
      <c r="F1001"/>
      <c r="H1001" s="47" t="s">
        <v>1379</v>
      </c>
      <c r="I1001" s="48" t="s">
        <v>372</v>
      </c>
      <c r="J1001" s="48" t="s">
        <v>389</v>
      </c>
      <c r="K1001" s="48">
        <v>0.1</v>
      </c>
      <c r="L1001" s="43">
        <v>20</v>
      </c>
    </row>
  </sheetData>
  <pageMargins left="0.7" right="0.7" top="0.75" bottom="0.75" header="0.3" footer="0.3"/>
  <tableParts count="3">
    <tablePart r:id="rId1"/>
    <tablePart r:id="rId2"/>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80132-0915-4B93-BF50-637712550629}">
  <sheetPr>
    <tabColor theme="4" tint="0.79998168889431442"/>
  </sheetPr>
  <dimension ref="A1:J201"/>
  <sheetViews>
    <sheetView topLeftCell="B1" workbookViewId="0">
      <selection activeCell="H9" sqref="H9"/>
    </sheetView>
  </sheetViews>
  <sheetFormatPr defaultRowHeight="14.4" x14ac:dyDescent="0.3"/>
  <cols>
    <col min="1" max="1" width="10.88671875" customWidth="1"/>
    <col min="3" max="3" width="11.6640625" customWidth="1"/>
    <col min="4" max="4" width="19.77734375" customWidth="1"/>
    <col min="5" max="5" width="11.44140625" customWidth="1"/>
    <col min="6" max="6" width="13.77734375" customWidth="1"/>
    <col min="7" max="9" width="14.5546875" customWidth="1"/>
    <col min="10" max="10" width="11.33203125" customWidth="1"/>
  </cols>
  <sheetData>
    <row r="1" spans="1:10" x14ac:dyDescent="0.3">
      <c r="A1" s="32" t="s">
        <v>165</v>
      </c>
      <c r="B1" s="32" t="s">
        <v>1380</v>
      </c>
      <c r="C1" s="32" t="s">
        <v>1381</v>
      </c>
      <c r="D1" s="32" t="s">
        <v>1612</v>
      </c>
      <c r="E1" s="32" t="s">
        <v>1382</v>
      </c>
      <c r="F1" s="32" t="s">
        <v>1383</v>
      </c>
      <c r="G1" s="32" t="s">
        <v>1384</v>
      </c>
      <c r="H1" s="32" t="s">
        <v>170</v>
      </c>
      <c r="I1" s="32" t="s">
        <v>171</v>
      </c>
      <c r="J1" s="32" t="s">
        <v>1385</v>
      </c>
    </row>
    <row r="2" spans="1:10" x14ac:dyDescent="0.3">
      <c r="A2" s="13" t="s">
        <v>1386</v>
      </c>
      <c r="B2" s="13" t="s">
        <v>75</v>
      </c>
      <c r="C2" s="13" t="s">
        <v>90</v>
      </c>
      <c r="D2" s="13" t="s">
        <v>1613</v>
      </c>
      <c r="E2" s="13" t="s">
        <v>1387</v>
      </c>
      <c r="F2" s="13" t="s">
        <v>377</v>
      </c>
      <c r="G2" s="13" t="s">
        <v>1388</v>
      </c>
      <c r="H2" s="13" t="s">
        <v>1623</v>
      </c>
      <c r="I2" s="13" t="s">
        <v>226</v>
      </c>
      <c r="J2" s="13">
        <v>1200</v>
      </c>
    </row>
    <row r="3" spans="1:10" x14ac:dyDescent="0.3">
      <c r="A3" s="13" t="s">
        <v>1389</v>
      </c>
      <c r="B3" s="13" t="s">
        <v>77</v>
      </c>
      <c r="C3" s="13" t="s">
        <v>84</v>
      </c>
      <c r="D3" s="13" t="s">
        <v>1614</v>
      </c>
      <c r="E3" s="13" t="s">
        <v>1390</v>
      </c>
      <c r="F3" s="13" t="s">
        <v>378</v>
      </c>
      <c r="G3" s="13" t="s">
        <v>1391</v>
      </c>
      <c r="H3" s="13" t="s">
        <v>1624</v>
      </c>
      <c r="I3" s="13" t="s">
        <v>1628</v>
      </c>
      <c r="J3" s="13">
        <v>800</v>
      </c>
    </row>
    <row r="4" spans="1:10" x14ac:dyDescent="0.3">
      <c r="A4" s="13" t="s">
        <v>1392</v>
      </c>
      <c r="B4" s="13" t="s">
        <v>79</v>
      </c>
      <c r="C4" s="13" t="s">
        <v>92</v>
      </c>
      <c r="D4" s="13" t="s">
        <v>1615</v>
      </c>
      <c r="E4" s="13" t="s">
        <v>1393</v>
      </c>
      <c r="F4" s="13" t="s">
        <v>379</v>
      </c>
      <c r="G4" s="13" t="s">
        <v>1394</v>
      </c>
      <c r="H4" s="13" t="s">
        <v>242</v>
      </c>
      <c r="I4" s="13" t="s">
        <v>1629</v>
      </c>
      <c r="J4" s="13">
        <v>450</v>
      </c>
    </row>
    <row r="5" spans="1:10" x14ac:dyDescent="0.3">
      <c r="A5" s="13" t="s">
        <v>1395</v>
      </c>
      <c r="B5" s="13" t="s">
        <v>81</v>
      </c>
      <c r="C5" s="13" t="s">
        <v>82</v>
      </c>
      <c r="D5" s="13" t="s">
        <v>1616</v>
      </c>
      <c r="E5" s="13" t="s">
        <v>1396</v>
      </c>
      <c r="F5" s="13" t="s">
        <v>380</v>
      </c>
      <c r="G5" s="13" t="s">
        <v>1397</v>
      </c>
      <c r="H5" s="13" t="s">
        <v>260</v>
      </c>
      <c r="I5" s="13" t="s">
        <v>1630</v>
      </c>
      <c r="J5" s="13">
        <v>950</v>
      </c>
    </row>
    <row r="6" spans="1:10" x14ac:dyDescent="0.3">
      <c r="A6" s="13" t="s">
        <v>1398</v>
      </c>
      <c r="B6" s="13" t="s">
        <v>83</v>
      </c>
      <c r="C6" s="13" t="s">
        <v>1399</v>
      </c>
      <c r="D6" s="13" t="s">
        <v>1617</v>
      </c>
      <c r="E6" s="13" t="s">
        <v>1400</v>
      </c>
      <c r="F6" s="13" t="s">
        <v>381</v>
      </c>
      <c r="G6" s="13" t="s">
        <v>1401</v>
      </c>
      <c r="H6" s="13" t="s">
        <v>199</v>
      </c>
      <c r="I6" s="13" t="s">
        <v>1631</v>
      </c>
      <c r="J6" s="13">
        <v>1100</v>
      </c>
    </row>
    <row r="7" spans="1:10" x14ac:dyDescent="0.3">
      <c r="A7" s="13" t="s">
        <v>1402</v>
      </c>
      <c r="B7" s="13" t="s">
        <v>85</v>
      </c>
      <c r="C7" s="13" t="s">
        <v>1403</v>
      </c>
      <c r="D7" s="13" t="s">
        <v>1618</v>
      </c>
      <c r="E7" s="13" t="s">
        <v>1404</v>
      </c>
      <c r="F7" s="13" t="s">
        <v>382</v>
      </c>
      <c r="G7" s="13" t="s">
        <v>1405</v>
      </c>
      <c r="H7" s="13" t="s">
        <v>247</v>
      </c>
      <c r="I7" s="13" t="s">
        <v>1631</v>
      </c>
      <c r="J7" s="13">
        <v>675</v>
      </c>
    </row>
    <row r="8" spans="1:10" x14ac:dyDescent="0.3">
      <c r="A8" s="13" t="s">
        <v>1406</v>
      </c>
      <c r="B8" s="13" t="s">
        <v>91</v>
      </c>
      <c r="C8" s="13" t="s">
        <v>1407</v>
      </c>
      <c r="D8" s="13" t="s">
        <v>1619</v>
      </c>
      <c r="E8" s="13" t="s">
        <v>1408</v>
      </c>
      <c r="F8" s="13" t="s">
        <v>383</v>
      </c>
      <c r="G8" s="13" t="s">
        <v>1409</v>
      </c>
      <c r="H8" s="13" t="s">
        <v>1625</v>
      </c>
      <c r="I8" s="13" t="s">
        <v>1632</v>
      </c>
      <c r="J8" s="13">
        <v>500</v>
      </c>
    </row>
    <row r="9" spans="1:10" x14ac:dyDescent="0.3">
      <c r="A9" s="13" t="s">
        <v>1410</v>
      </c>
      <c r="B9" s="13" t="s">
        <v>121</v>
      </c>
      <c r="C9" s="13" t="s">
        <v>1411</v>
      </c>
      <c r="D9" s="13" t="s">
        <v>1620</v>
      </c>
      <c r="E9" s="13" t="s">
        <v>1412</v>
      </c>
      <c r="F9" s="13" t="s">
        <v>384</v>
      </c>
      <c r="G9" s="13" t="s">
        <v>1413</v>
      </c>
      <c r="H9" s="13" t="s">
        <v>1626</v>
      </c>
      <c r="I9" s="13" t="s">
        <v>1633</v>
      </c>
      <c r="J9" s="13">
        <v>720</v>
      </c>
    </row>
    <row r="10" spans="1:10" x14ac:dyDescent="0.3">
      <c r="A10" s="13" t="s">
        <v>1414</v>
      </c>
      <c r="B10" s="13" t="s">
        <v>1415</v>
      </c>
      <c r="C10" s="13" t="s">
        <v>88</v>
      </c>
      <c r="D10" s="13" t="s">
        <v>1621</v>
      </c>
      <c r="E10" s="13" t="s">
        <v>1416</v>
      </c>
      <c r="F10" s="13" t="s">
        <v>386</v>
      </c>
      <c r="G10" s="13" t="s">
        <v>1417</v>
      </c>
      <c r="H10" s="13" t="s">
        <v>205</v>
      </c>
      <c r="I10" s="13" t="s">
        <v>1634</v>
      </c>
      <c r="J10" s="13">
        <v>950</v>
      </c>
    </row>
    <row r="11" spans="1:10" x14ac:dyDescent="0.3">
      <c r="A11" s="13" t="s">
        <v>1418</v>
      </c>
      <c r="B11" s="13" t="s">
        <v>113</v>
      </c>
      <c r="C11" s="13" t="s">
        <v>1419</v>
      </c>
      <c r="D11" s="13" t="s">
        <v>1622</v>
      </c>
      <c r="E11" s="13" t="s">
        <v>1420</v>
      </c>
      <c r="F11" s="13" t="s">
        <v>388</v>
      </c>
      <c r="G11" s="13" t="s">
        <v>1421</v>
      </c>
      <c r="H11" s="13" t="s">
        <v>1627</v>
      </c>
      <c r="I11" s="13" t="s">
        <v>1635</v>
      </c>
      <c r="J11" s="13">
        <v>820</v>
      </c>
    </row>
    <row r="12" spans="1:10" x14ac:dyDescent="0.3">
      <c r="A12" s="13" t="s">
        <v>1422</v>
      </c>
      <c r="B12" s="13" t="s">
        <v>75</v>
      </c>
      <c r="C12" s="13" t="s">
        <v>90</v>
      </c>
      <c r="D12" s="13" t="s">
        <v>1613</v>
      </c>
      <c r="E12" s="13" t="s">
        <v>1387</v>
      </c>
      <c r="F12" s="13" t="s">
        <v>390</v>
      </c>
      <c r="G12" s="13" t="s">
        <v>1388</v>
      </c>
      <c r="H12" s="13" t="s">
        <v>1623</v>
      </c>
      <c r="I12" s="13" t="s">
        <v>226</v>
      </c>
      <c r="J12" s="13">
        <v>1200</v>
      </c>
    </row>
    <row r="13" spans="1:10" x14ac:dyDescent="0.3">
      <c r="A13" s="13" t="s">
        <v>1423</v>
      </c>
      <c r="B13" s="13" t="s">
        <v>77</v>
      </c>
      <c r="C13" s="13" t="s">
        <v>84</v>
      </c>
      <c r="D13" s="13" t="s">
        <v>1614</v>
      </c>
      <c r="E13" s="13" t="s">
        <v>1390</v>
      </c>
      <c r="F13" s="13" t="s">
        <v>391</v>
      </c>
      <c r="G13" s="13" t="s">
        <v>1391</v>
      </c>
      <c r="H13" s="13" t="s">
        <v>1624</v>
      </c>
      <c r="I13" s="13" t="s">
        <v>1628</v>
      </c>
      <c r="J13" s="13">
        <v>800</v>
      </c>
    </row>
    <row r="14" spans="1:10" x14ac:dyDescent="0.3">
      <c r="A14" s="13" t="s">
        <v>1424</v>
      </c>
      <c r="B14" s="13" t="s">
        <v>79</v>
      </c>
      <c r="C14" s="13" t="s">
        <v>92</v>
      </c>
      <c r="D14" s="13" t="s">
        <v>1615</v>
      </c>
      <c r="E14" s="13" t="s">
        <v>1393</v>
      </c>
      <c r="F14" s="13" t="s">
        <v>392</v>
      </c>
      <c r="G14" s="13" t="s">
        <v>1394</v>
      </c>
      <c r="H14" s="13" t="s">
        <v>242</v>
      </c>
      <c r="I14" s="13" t="s">
        <v>1629</v>
      </c>
      <c r="J14" s="13">
        <v>450</v>
      </c>
    </row>
    <row r="15" spans="1:10" x14ac:dyDescent="0.3">
      <c r="A15" s="13" t="s">
        <v>1425</v>
      </c>
      <c r="B15" s="13" t="s">
        <v>81</v>
      </c>
      <c r="C15" s="13" t="s">
        <v>82</v>
      </c>
      <c r="D15" s="13" t="s">
        <v>1616</v>
      </c>
      <c r="E15" s="13" t="s">
        <v>1396</v>
      </c>
      <c r="F15" s="13" t="s">
        <v>393</v>
      </c>
      <c r="G15" s="13" t="s">
        <v>1397</v>
      </c>
      <c r="H15" s="13" t="s">
        <v>260</v>
      </c>
      <c r="I15" s="13" t="s">
        <v>1630</v>
      </c>
      <c r="J15" s="13">
        <v>950</v>
      </c>
    </row>
    <row r="16" spans="1:10" x14ac:dyDescent="0.3">
      <c r="A16" s="13" t="s">
        <v>1426</v>
      </c>
      <c r="B16" s="13" t="s">
        <v>83</v>
      </c>
      <c r="C16" s="13" t="s">
        <v>1399</v>
      </c>
      <c r="D16" s="13" t="s">
        <v>1617</v>
      </c>
      <c r="E16" s="13" t="s">
        <v>1400</v>
      </c>
      <c r="F16" s="13" t="s">
        <v>394</v>
      </c>
      <c r="G16" s="13" t="s">
        <v>1401</v>
      </c>
      <c r="H16" s="13" t="s">
        <v>199</v>
      </c>
      <c r="I16" s="13" t="s">
        <v>1631</v>
      </c>
      <c r="J16" s="13">
        <v>1100</v>
      </c>
    </row>
    <row r="17" spans="1:10" x14ac:dyDescent="0.3">
      <c r="A17" s="13" t="s">
        <v>1427</v>
      </c>
      <c r="B17" s="13" t="s">
        <v>85</v>
      </c>
      <c r="C17" s="13" t="s">
        <v>1403</v>
      </c>
      <c r="D17" s="13" t="s">
        <v>1618</v>
      </c>
      <c r="E17" s="13" t="s">
        <v>1404</v>
      </c>
      <c r="F17" s="13" t="s">
        <v>395</v>
      </c>
      <c r="G17" s="13" t="s">
        <v>1405</v>
      </c>
      <c r="H17" s="13" t="s">
        <v>247</v>
      </c>
      <c r="I17" s="13" t="s">
        <v>1631</v>
      </c>
      <c r="J17" s="13">
        <v>675</v>
      </c>
    </row>
    <row r="18" spans="1:10" x14ac:dyDescent="0.3">
      <c r="A18" s="13" t="s">
        <v>1428</v>
      </c>
      <c r="B18" s="13" t="s">
        <v>91</v>
      </c>
      <c r="C18" s="13" t="s">
        <v>1407</v>
      </c>
      <c r="D18" s="13" t="s">
        <v>1619</v>
      </c>
      <c r="E18" s="13" t="s">
        <v>1408</v>
      </c>
      <c r="F18" s="13" t="s">
        <v>396</v>
      </c>
      <c r="G18" s="13" t="s">
        <v>1409</v>
      </c>
      <c r="H18" s="13" t="s">
        <v>1625</v>
      </c>
      <c r="I18" s="13" t="s">
        <v>1632</v>
      </c>
      <c r="J18" s="13">
        <v>500</v>
      </c>
    </row>
    <row r="19" spans="1:10" x14ac:dyDescent="0.3">
      <c r="A19" s="13" t="s">
        <v>1429</v>
      </c>
      <c r="B19" s="13" t="s">
        <v>121</v>
      </c>
      <c r="C19" s="13" t="s">
        <v>1411</v>
      </c>
      <c r="D19" s="13" t="s">
        <v>1620</v>
      </c>
      <c r="E19" s="13" t="s">
        <v>1412</v>
      </c>
      <c r="F19" s="13" t="s">
        <v>397</v>
      </c>
      <c r="G19" s="13" t="s">
        <v>1413</v>
      </c>
      <c r="H19" s="13" t="s">
        <v>1626</v>
      </c>
      <c r="I19" s="13" t="s">
        <v>1633</v>
      </c>
      <c r="J19" s="13">
        <v>720</v>
      </c>
    </row>
    <row r="20" spans="1:10" x14ac:dyDescent="0.3">
      <c r="A20" s="13" t="s">
        <v>1430</v>
      </c>
      <c r="B20" s="13" t="s">
        <v>1415</v>
      </c>
      <c r="C20" s="13" t="s">
        <v>88</v>
      </c>
      <c r="D20" s="13" t="s">
        <v>1621</v>
      </c>
      <c r="E20" s="13" t="s">
        <v>1416</v>
      </c>
      <c r="F20" s="13" t="s">
        <v>398</v>
      </c>
      <c r="G20" s="13" t="s">
        <v>1417</v>
      </c>
      <c r="H20" s="13" t="s">
        <v>205</v>
      </c>
      <c r="I20" s="13" t="s">
        <v>1634</v>
      </c>
      <c r="J20" s="13">
        <v>950</v>
      </c>
    </row>
    <row r="21" spans="1:10" x14ac:dyDescent="0.3">
      <c r="A21" s="13" t="s">
        <v>1431</v>
      </c>
      <c r="B21" s="13" t="s">
        <v>113</v>
      </c>
      <c r="C21" s="13" t="s">
        <v>1419</v>
      </c>
      <c r="D21" s="13" t="s">
        <v>1622</v>
      </c>
      <c r="E21" s="13" t="s">
        <v>1420</v>
      </c>
      <c r="F21" s="13" t="s">
        <v>399</v>
      </c>
      <c r="G21" s="13" t="s">
        <v>1421</v>
      </c>
      <c r="H21" s="13" t="s">
        <v>1627</v>
      </c>
      <c r="I21" s="13" t="s">
        <v>1635</v>
      </c>
      <c r="J21" s="13">
        <v>820</v>
      </c>
    </row>
    <row r="22" spans="1:10" x14ac:dyDescent="0.3">
      <c r="A22" s="13" t="s">
        <v>1432</v>
      </c>
      <c r="B22" s="13" t="s">
        <v>75</v>
      </c>
      <c r="C22" s="13" t="s">
        <v>90</v>
      </c>
      <c r="D22" s="13" t="s">
        <v>1613</v>
      </c>
      <c r="E22" s="13" t="s">
        <v>1387</v>
      </c>
      <c r="F22" s="13" t="s">
        <v>400</v>
      </c>
      <c r="G22" s="13" t="s">
        <v>1388</v>
      </c>
      <c r="H22" s="13" t="s">
        <v>1623</v>
      </c>
      <c r="I22" s="13" t="s">
        <v>226</v>
      </c>
      <c r="J22" s="13">
        <v>1200</v>
      </c>
    </row>
    <row r="23" spans="1:10" x14ac:dyDescent="0.3">
      <c r="A23" s="13" t="s">
        <v>1433</v>
      </c>
      <c r="B23" s="13" t="s">
        <v>77</v>
      </c>
      <c r="C23" s="13" t="s">
        <v>84</v>
      </c>
      <c r="D23" s="13" t="s">
        <v>1614</v>
      </c>
      <c r="E23" s="13" t="s">
        <v>1390</v>
      </c>
      <c r="F23" s="13" t="s">
        <v>401</v>
      </c>
      <c r="G23" s="13" t="s">
        <v>1391</v>
      </c>
      <c r="H23" s="13" t="s">
        <v>1624</v>
      </c>
      <c r="I23" s="13" t="s">
        <v>1628</v>
      </c>
      <c r="J23" s="13">
        <v>800</v>
      </c>
    </row>
    <row r="24" spans="1:10" x14ac:dyDescent="0.3">
      <c r="A24" s="13" t="s">
        <v>1434</v>
      </c>
      <c r="B24" s="13" t="s">
        <v>79</v>
      </c>
      <c r="C24" s="13" t="s">
        <v>92</v>
      </c>
      <c r="D24" s="13" t="s">
        <v>1615</v>
      </c>
      <c r="E24" s="13" t="s">
        <v>1393</v>
      </c>
      <c r="F24" s="13" t="s">
        <v>402</v>
      </c>
      <c r="G24" s="13" t="s">
        <v>1394</v>
      </c>
      <c r="H24" s="13" t="s">
        <v>242</v>
      </c>
      <c r="I24" s="13" t="s">
        <v>1629</v>
      </c>
      <c r="J24" s="13">
        <v>450</v>
      </c>
    </row>
    <row r="25" spans="1:10" x14ac:dyDescent="0.3">
      <c r="A25" s="13" t="s">
        <v>1435</v>
      </c>
      <c r="B25" s="13" t="s">
        <v>81</v>
      </c>
      <c r="C25" s="13" t="s">
        <v>82</v>
      </c>
      <c r="D25" s="13" t="s">
        <v>1616</v>
      </c>
      <c r="E25" s="13" t="s">
        <v>1396</v>
      </c>
      <c r="F25" s="13" t="s">
        <v>403</v>
      </c>
      <c r="G25" s="13" t="s">
        <v>1397</v>
      </c>
      <c r="H25" s="13" t="s">
        <v>260</v>
      </c>
      <c r="I25" s="13" t="s">
        <v>1630</v>
      </c>
      <c r="J25" s="13">
        <v>950</v>
      </c>
    </row>
    <row r="26" spans="1:10" x14ac:dyDescent="0.3">
      <c r="A26" s="13" t="s">
        <v>1436</v>
      </c>
      <c r="B26" s="13" t="s">
        <v>83</v>
      </c>
      <c r="C26" s="13" t="s">
        <v>1399</v>
      </c>
      <c r="D26" s="13" t="s">
        <v>1617</v>
      </c>
      <c r="E26" s="13" t="s">
        <v>1400</v>
      </c>
      <c r="F26" s="13" t="s">
        <v>404</v>
      </c>
      <c r="G26" s="13" t="s">
        <v>1401</v>
      </c>
      <c r="H26" s="13" t="s">
        <v>199</v>
      </c>
      <c r="I26" s="13" t="s">
        <v>1631</v>
      </c>
      <c r="J26" s="13">
        <v>1100</v>
      </c>
    </row>
    <row r="27" spans="1:10" x14ac:dyDescent="0.3">
      <c r="A27" s="13" t="s">
        <v>1437</v>
      </c>
      <c r="B27" s="13" t="s">
        <v>85</v>
      </c>
      <c r="C27" s="13" t="s">
        <v>1403</v>
      </c>
      <c r="D27" s="13" t="s">
        <v>1618</v>
      </c>
      <c r="E27" s="13" t="s">
        <v>1404</v>
      </c>
      <c r="F27" s="13" t="s">
        <v>405</v>
      </c>
      <c r="G27" s="13" t="s">
        <v>1405</v>
      </c>
      <c r="H27" s="13" t="s">
        <v>247</v>
      </c>
      <c r="I27" s="13" t="s">
        <v>1631</v>
      </c>
      <c r="J27" s="13">
        <v>675</v>
      </c>
    </row>
    <row r="28" spans="1:10" x14ac:dyDescent="0.3">
      <c r="A28" s="13" t="s">
        <v>1438</v>
      </c>
      <c r="B28" s="13" t="s">
        <v>91</v>
      </c>
      <c r="C28" s="13" t="s">
        <v>1407</v>
      </c>
      <c r="D28" s="13" t="s">
        <v>1619</v>
      </c>
      <c r="E28" s="13" t="s">
        <v>1408</v>
      </c>
      <c r="F28" s="13" t="s">
        <v>406</v>
      </c>
      <c r="G28" s="13" t="s">
        <v>1409</v>
      </c>
      <c r="H28" s="13" t="s">
        <v>1625</v>
      </c>
      <c r="I28" s="13" t="s">
        <v>1632</v>
      </c>
      <c r="J28" s="13">
        <v>500</v>
      </c>
    </row>
    <row r="29" spans="1:10" x14ac:dyDescent="0.3">
      <c r="A29" s="13" t="s">
        <v>1439</v>
      </c>
      <c r="B29" s="13" t="s">
        <v>121</v>
      </c>
      <c r="C29" s="13" t="s">
        <v>1411</v>
      </c>
      <c r="D29" s="13" t="s">
        <v>1620</v>
      </c>
      <c r="E29" s="13" t="s">
        <v>1412</v>
      </c>
      <c r="F29" s="13" t="s">
        <v>407</v>
      </c>
      <c r="G29" s="13" t="s">
        <v>1413</v>
      </c>
      <c r="H29" s="13" t="s">
        <v>1626</v>
      </c>
      <c r="I29" s="13" t="s">
        <v>1633</v>
      </c>
      <c r="J29" s="13">
        <v>720</v>
      </c>
    </row>
    <row r="30" spans="1:10" x14ac:dyDescent="0.3">
      <c r="A30" s="13" t="s">
        <v>1440</v>
      </c>
      <c r="B30" s="13" t="s">
        <v>1415</v>
      </c>
      <c r="C30" s="13" t="s">
        <v>88</v>
      </c>
      <c r="D30" s="13" t="s">
        <v>1621</v>
      </c>
      <c r="E30" s="13" t="s">
        <v>1416</v>
      </c>
      <c r="F30" s="13" t="s">
        <v>408</v>
      </c>
      <c r="G30" s="13" t="s">
        <v>1417</v>
      </c>
      <c r="H30" s="13" t="s">
        <v>205</v>
      </c>
      <c r="I30" s="13" t="s">
        <v>1634</v>
      </c>
      <c r="J30" s="13">
        <v>950</v>
      </c>
    </row>
    <row r="31" spans="1:10" x14ac:dyDescent="0.3">
      <c r="A31" s="13" t="s">
        <v>1441</v>
      </c>
      <c r="B31" s="13" t="s">
        <v>113</v>
      </c>
      <c r="C31" s="13" t="s">
        <v>1419</v>
      </c>
      <c r="D31" s="13" t="s">
        <v>1622</v>
      </c>
      <c r="E31" s="13" t="s">
        <v>1420</v>
      </c>
      <c r="F31" s="13" t="s">
        <v>409</v>
      </c>
      <c r="G31" s="13" t="s">
        <v>1421</v>
      </c>
      <c r="H31" s="13" t="s">
        <v>1627</v>
      </c>
      <c r="I31" s="13" t="s">
        <v>1635</v>
      </c>
      <c r="J31" s="13">
        <v>820</v>
      </c>
    </row>
    <row r="32" spans="1:10" x14ac:dyDescent="0.3">
      <c r="A32" s="13" t="s">
        <v>1442</v>
      </c>
      <c r="B32" s="13" t="s">
        <v>75</v>
      </c>
      <c r="C32" s="13" t="s">
        <v>90</v>
      </c>
      <c r="D32" s="13" t="s">
        <v>1613</v>
      </c>
      <c r="E32" s="13" t="s">
        <v>1387</v>
      </c>
      <c r="F32" s="13" t="s">
        <v>410</v>
      </c>
      <c r="G32" s="13" t="s">
        <v>1388</v>
      </c>
      <c r="H32" s="13" t="s">
        <v>1623</v>
      </c>
      <c r="I32" s="13" t="s">
        <v>226</v>
      </c>
      <c r="J32" s="13">
        <v>1200</v>
      </c>
    </row>
    <row r="33" spans="1:10" x14ac:dyDescent="0.3">
      <c r="A33" s="13" t="s">
        <v>1443</v>
      </c>
      <c r="B33" s="13" t="s">
        <v>77</v>
      </c>
      <c r="C33" s="13" t="s">
        <v>84</v>
      </c>
      <c r="D33" s="13" t="s">
        <v>1614</v>
      </c>
      <c r="E33" s="13" t="s">
        <v>1390</v>
      </c>
      <c r="F33" s="13" t="s">
        <v>411</v>
      </c>
      <c r="G33" s="13" t="s">
        <v>1391</v>
      </c>
      <c r="H33" s="13" t="s">
        <v>1624</v>
      </c>
      <c r="I33" s="13" t="s">
        <v>1628</v>
      </c>
      <c r="J33" s="13">
        <v>800</v>
      </c>
    </row>
    <row r="34" spans="1:10" x14ac:dyDescent="0.3">
      <c r="A34" s="13" t="s">
        <v>1444</v>
      </c>
      <c r="B34" s="13" t="s">
        <v>79</v>
      </c>
      <c r="C34" s="13" t="s">
        <v>92</v>
      </c>
      <c r="D34" s="13" t="s">
        <v>1615</v>
      </c>
      <c r="E34" s="13" t="s">
        <v>1393</v>
      </c>
      <c r="F34" s="13" t="s">
        <v>412</v>
      </c>
      <c r="G34" s="13" t="s">
        <v>1394</v>
      </c>
      <c r="H34" s="13" t="s">
        <v>242</v>
      </c>
      <c r="I34" s="13" t="s">
        <v>1629</v>
      </c>
      <c r="J34" s="13">
        <v>450</v>
      </c>
    </row>
    <row r="35" spans="1:10" x14ac:dyDescent="0.3">
      <c r="A35" s="13" t="s">
        <v>1445</v>
      </c>
      <c r="B35" s="13" t="s">
        <v>81</v>
      </c>
      <c r="C35" s="13" t="s">
        <v>82</v>
      </c>
      <c r="D35" s="13" t="s">
        <v>1616</v>
      </c>
      <c r="E35" s="13" t="s">
        <v>1396</v>
      </c>
      <c r="F35" s="13" t="s">
        <v>413</v>
      </c>
      <c r="G35" s="13" t="s">
        <v>1397</v>
      </c>
      <c r="H35" s="13" t="s">
        <v>260</v>
      </c>
      <c r="I35" s="13" t="s">
        <v>1630</v>
      </c>
      <c r="J35" s="13">
        <v>950</v>
      </c>
    </row>
    <row r="36" spans="1:10" x14ac:dyDescent="0.3">
      <c r="A36" s="13" t="s">
        <v>1446</v>
      </c>
      <c r="B36" s="13" t="s">
        <v>83</v>
      </c>
      <c r="C36" s="13" t="s">
        <v>1399</v>
      </c>
      <c r="D36" s="13" t="s">
        <v>1617</v>
      </c>
      <c r="E36" s="13" t="s">
        <v>1400</v>
      </c>
      <c r="F36" s="13" t="s">
        <v>414</v>
      </c>
      <c r="G36" s="13" t="s">
        <v>1401</v>
      </c>
      <c r="H36" s="13" t="s">
        <v>199</v>
      </c>
      <c r="I36" s="13" t="s">
        <v>1631</v>
      </c>
      <c r="J36" s="13">
        <v>1100</v>
      </c>
    </row>
    <row r="37" spans="1:10" x14ac:dyDescent="0.3">
      <c r="A37" s="13" t="s">
        <v>1447</v>
      </c>
      <c r="B37" s="13" t="s">
        <v>85</v>
      </c>
      <c r="C37" s="13" t="s">
        <v>1403</v>
      </c>
      <c r="D37" s="13" t="s">
        <v>1618</v>
      </c>
      <c r="E37" s="13" t="s">
        <v>1404</v>
      </c>
      <c r="F37" s="13" t="s">
        <v>415</v>
      </c>
      <c r="G37" s="13" t="s">
        <v>1405</v>
      </c>
      <c r="H37" s="13" t="s">
        <v>247</v>
      </c>
      <c r="I37" s="13" t="s">
        <v>1631</v>
      </c>
      <c r="J37" s="13">
        <v>675</v>
      </c>
    </row>
    <row r="38" spans="1:10" x14ac:dyDescent="0.3">
      <c r="A38" s="13" t="s">
        <v>1448</v>
      </c>
      <c r="B38" s="13" t="s">
        <v>91</v>
      </c>
      <c r="C38" s="13" t="s">
        <v>1407</v>
      </c>
      <c r="D38" s="13" t="s">
        <v>1619</v>
      </c>
      <c r="E38" s="13" t="s">
        <v>1408</v>
      </c>
      <c r="F38" s="13" t="s">
        <v>416</v>
      </c>
      <c r="G38" s="13" t="s">
        <v>1409</v>
      </c>
      <c r="H38" s="13" t="s">
        <v>1625</v>
      </c>
      <c r="I38" s="13" t="s">
        <v>1632</v>
      </c>
      <c r="J38" s="13">
        <v>500</v>
      </c>
    </row>
    <row r="39" spans="1:10" x14ac:dyDescent="0.3">
      <c r="A39" s="13" t="s">
        <v>1449</v>
      </c>
      <c r="B39" s="13" t="s">
        <v>121</v>
      </c>
      <c r="C39" s="13" t="s">
        <v>1411</v>
      </c>
      <c r="D39" s="13" t="s">
        <v>1620</v>
      </c>
      <c r="E39" s="13" t="s">
        <v>1412</v>
      </c>
      <c r="F39" s="13" t="s">
        <v>417</v>
      </c>
      <c r="G39" s="13" t="s">
        <v>1413</v>
      </c>
      <c r="H39" s="13" t="s">
        <v>1626</v>
      </c>
      <c r="I39" s="13" t="s">
        <v>1633</v>
      </c>
      <c r="J39" s="13">
        <v>720</v>
      </c>
    </row>
    <row r="40" spans="1:10" x14ac:dyDescent="0.3">
      <c r="A40" s="13" t="s">
        <v>1450</v>
      </c>
      <c r="B40" s="13" t="s">
        <v>1415</v>
      </c>
      <c r="C40" s="13" t="s">
        <v>88</v>
      </c>
      <c r="D40" s="13" t="s">
        <v>1621</v>
      </c>
      <c r="E40" s="13" t="s">
        <v>1416</v>
      </c>
      <c r="F40" s="13" t="s">
        <v>418</v>
      </c>
      <c r="G40" s="13" t="s">
        <v>1417</v>
      </c>
      <c r="H40" s="13" t="s">
        <v>205</v>
      </c>
      <c r="I40" s="13" t="s">
        <v>1634</v>
      </c>
      <c r="J40" s="13">
        <v>950</v>
      </c>
    </row>
    <row r="41" spans="1:10" x14ac:dyDescent="0.3">
      <c r="A41" s="13" t="s">
        <v>1451</v>
      </c>
      <c r="B41" s="13" t="s">
        <v>113</v>
      </c>
      <c r="C41" s="13" t="s">
        <v>1419</v>
      </c>
      <c r="D41" s="13" t="s">
        <v>1622</v>
      </c>
      <c r="E41" s="13" t="s">
        <v>1420</v>
      </c>
      <c r="F41" s="13" t="s">
        <v>419</v>
      </c>
      <c r="G41" s="13" t="s">
        <v>1421</v>
      </c>
      <c r="H41" s="13" t="s">
        <v>1627</v>
      </c>
      <c r="I41" s="13" t="s">
        <v>1635</v>
      </c>
      <c r="J41" s="13">
        <v>820</v>
      </c>
    </row>
    <row r="42" spans="1:10" x14ac:dyDescent="0.3">
      <c r="A42" s="13" t="s">
        <v>1452</v>
      </c>
      <c r="B42" s="13" t="s">
        <v>75</v>
      </c>
      <c r="C42" s="13" t="s">
        <v>90</v>
      </c>
      <c r="D42" s="13" t="s">
        <v>1613</v>
      </c>
      <c r="E42" s="13" t="s">
        <v>1387</v>
      </c>
      <c r="F42" s="13" t="s">
        <v>420</v>
      </c>
      <c r="G42" s="13" t="s">
        <v>1388</v>
      </c>
      <c r="H42" s="13" t="s">
        <v>1623</v>
      </c>
      <c r="I42" s="13" t="s">
        <v>226</v>
      </c>
      <c r="J42" s="13">
        <v>1200</v>
      </c>
    </row>
    <row r="43" spans="1:10" x14ac:dyDescent="0.3">
      <c r="A43" s="13" t="s">
        <v>1453</v>
      </c>
      <c r="B43" s="13" t="s">
        <v>77</v>
      </c>
      <c r="C43" s="13" t="s">
        <v>84</v>
      </c>
      <c r="D43" s="13" t="s">
        <v>1614</v>
      </c>
      <c r="E43" s="13" t="s">
        <v>1390</v>
      </c>
      <c r="F43" s="13" t="s">
        <v>421</v>
      </c>
      <c r="G43" s="13" t="s">
        <v>1391</v>
      </c>
      <c r="H43" s="13" t="s">
        <v>1624</v>
      </c>
      <c r="I43" s="13" t="s">
        <v>1628</v>
      </c>
      <c r="J43" s="13">
        <v>800</v>
      </c>
    </row>
    <row r="44" spans="1:10" x14ac:dyDescent="0.3">
      <c r="A44" s="13" t="s">
        <v>1454</v>
      </c>
      <c r="B44" s="13" t="s">
        <v>79</v>
      </c>
      <c r="C44" s="13" t="s">
        <v>92</v>
      </c>
      <c r="D44" s="13" t="s">
        <v>1615</v>
      </c>
      <c r="E44" s="13" t="s">
        <v>1393</v>
      </c>
      <c r="F44" s="13" t="s">
        <v>422</v>
      </c>
      <c r="G44" s="13" t="s">
        <v>1394</v>
      </c>
      <c r="H44" s="13" t="s">
        <v>242</v>
      </c>
      <c r="I44" s="13" t="s">
        <v>1629</v>
      </c>
      <c r="J44" s="13">
        <v>450</v>
      </c>
    </row>
    <row r="45" spans="1:10" x14ac:dyDescent="0.3">
      <c r="A45" s="13" t="s">
        <v>1455</v>
      </c>
      <c r="B45" s="13" t="s">
        <v>81</v>
      </c>
      <c r="C45" s="13" t="s">
        <v>82</v>
      </c>
      <c r="D45" s="13" t="s">
        <v>1616</v>
      </c>
      <c r="E45" s="13" t="s">
        <v>1396</v>
      </c>
      <c r="F45" s="13" t="s">
        <v>423</v>
      </c>
      <c r="G45" s="13" t="s">
        <v>1397</v>
      </c>
      <c r="H45" s="13" t="s">
        <v>260</v>
      </c>
      <c r="I45" s="13" t="s">
        <v>1630</v>
      </c>
      <c r="J45" s="13">
        <v>950</v>
      </c>
    </row>
    <row r="46" spans="1:10" x14ac:dyDescent="0.3">
      <c r="A46" s="13" t="s">
        <v>1456</v>
      </c>
      <c r="B46" s="13" t="s">
        <v>83</v>
      </c>
      <c r="C46" s="13" t="s">
        <v>1399</v>
      </c>
      <c r="D46" s="13" t="s">
        <v>1617</v>
      </c>
      <c r="E46" s="13" t="s">
        <v>1400</v>
      </c>
      <c r="F46" s="13" t="s">
        <v>424</v>
      </c>
      <c r="G46" s="13" t="s">
        <v>1401</v>
      </c>
      <c r="H46" s="13" t="s">
        <v>199</v>
      </c>
      <c r="I46" s="13" t="s">
        <v>1631</v>
      </c>
      <c r="J46" s="13">
        <v>1100</v>
      </c>
    </row>
    <row r="47" spans="1:10" x14ac:dyDescent="0.3">
      <c r="A47" s="13" t="s">
        <v>1457</v>
      </c>
      <c r="B47" s="13" t="s">
        <v>85</v>
      </c>
      <c r="C47" s="13" t="s">
        <v>1403</v>
      </c>
      <c r="D47" s="13" t="s">
        <v>1618</v>
      </c>
      <c r="E47" s="13" t="s">
        <v>1404</v>
      </c>
      <c r="F47" s="13" t="s">
        <v>425</v>
      </c>
      <c r="G47" s="13" t="s">
        <v>1405</v>
      </c>
      <c r="H47" s="13" t="s">
        <v>247</v>
      </c>
      <c r="I47" s="13" t="s">
        <v>1631</v>
      </c>
      <c r="J47" s="13">
        <v>675</v>
      </c>
    </row>
    <row r="48" spans="1:10" x14ac:dyDescent="0.3">
      <c r="A48" s="13" t="s">
        <v>1458</v>
      </c>
      <c r="B48" s="13" t="s">
        <v>91</v>
      </c>
      <c r="C48" s="13" t="s">
        <v>1407</v>
      </c>
      <c r="D48" s="13" t="s">
        <v>1619</v>
      </c>
      <c r="E48" s="13" t="s">
        <v>1408</v>
      </c>
      <c r="F48" s="13" t="s">
        <v>426</v>
      </c>
      <c r="G48" s="13" t="s">
        <v>1409</v>
      </c>
      <c r="H48" s="13" t="s">
        <v>1625</v>
      </c>
      <c r="I48" s="13" t="s">
        <v>1632</v>
      </c>
      <c r="J48" s="13">
        <v>500</v>
      </c>
    </row>
    <row r="49" spans="1:10" x14ac:dyDescent="0.3">
      <c r="A49" s="13" t="s">
        <v>1459</v>
      </c>
      <c r="B49" s="13" t="s">
        <v>121</v>
      </c>
      <c r="C49" s="13" t="s">
        <v>1411</v>
      </c>
      <c r="D49" s="13" t="s">
        <v>1620</v>
      </c>
      <c r="E49" s="13" t="s">
        <v>1412</v>
      </c>
      <c r="F49" s="13" t="s">
        <v>427</v>
      </c>
      <c r="G49" s="13" t="s">
        <v>1413</v>
      </c>
      <c r="H49" s="13" t="s">
        <v>1626</v>
      </c>
      <c r="I49" s="13" t="s">
        <v>1633</v>
      </c>
      <c r="J49" s="13">
        <v>720</v>
      </c>
    </row>
    <row r="50" spans="1:10" x14ac:dyDescent="0.3">
      <c r="A50" s="13" t="s">
        <v>1460</v>
      </c>
      <c r="B50" s="13" t="s">
        <v>1415</v>
      </c>
      <c r="C50" s="13" t="s">
        <v>88</v>
      </c>
      <c r="D50" s="13" t="s">
        <v>1621</v>
      </c>
      <c r="E50" s="13" t="s">
        <v>1416</v>
      </c>
      <c r="F50" s="13" t="s">
        <v>428</v>
      </c>
      <c r="G50" s="13" t="s">
        <v>1417</v>
      </c>
      <c r="H50" s="13" t="s">
        <v>205</v>
      </c>
      <c r="I50" s="13" t="s">
        <v>1634</v>
      </c>
      <c r="J50" s="13">
        <v>950</v>
      </c>
    </row>
    <row r="51" spans="1:10" x14ac:dyDescent="0.3">
      <c r="A51" s="13" t="s">
        <v>1461</v>
      </c>
      <c r="B51" s="13" t="s">
        <v>113</v>
      </c>
      <c r="C51" s="13" t="s">
        <v>1419</v>
      </c>
      <c r="D51" s="13" t="s">
        <v>1622</v>
      </c>
      <c r="E51" s="13" t="s">
        <v>1420</v>
      </c>
      <c r="F51" s="13" t="s">
        <v>429</v>
      </c>
      <c r="G51" s="13" t="s">
        <v>1421</v>
      </c>
      <c r="H51" s="13" t="s">
        <v>1627</v>
      </c>
      <c r="I51" s="13" t="s">
        <v>1635</v>
      </c>
      <c r="J51" s="13">
        <v>820</v>
      </c>
    </row>
    <row r="52" spans="1:10" x14ac:dyDescent="0.3">
      <c r="A52" s="13" t="s">
        <v>1462</v>
      </c>
      <c r="B52" s="13" t="s">
        <v>75</v>
      </c>
      <c r="C52" s="13" t="s">
        <v>90</v>
      </c>
      <c r="D52" s="13" t="s">
        <v>1613</v>
      </c>
      <c r="E52" s="13" t="s">
        <v>1387</v>
      </c>
      <c r="F52" s="13" t="s">
        <v>430</v>
      </c>
      <c r="G52" s="13" t="s">
        <v>1388</v>
      </c>
      <c r="H52" s="13" t="s">
        <v>1623</v>
      </c>
      <c r="I52" s="13" t="s">
        <v>226</v>
      </c>
      <c r="J52" s="13">
        <v>1200</v>
      </c>
    </row>
    <row r="53" spans="1:10" x14ac:dyDescent="0.3">
      <c r="A53" s="13" t="s">
        <v>1463</v>
      </c>
      <c r="B53" s="13" t="s">
        <v>77</v>
      </c>
      <c r="C53" s="13" t="s">
        <v>84</v>
      </c>
      <c r="D53" s="13" t="s">
        <v>1614</v>
      </c>
      <c r="E53" s="13" t="s">
        <v>1390</v>
      </c>
      <c r="F53" s="13" t="s">
        <v>431</v>
      </c>
      <c r="G53" s="13" t="s">
        <v>1391</v>
      </c>
      <c r="H53" s="13" t="s">
        <v>1624</v>
      </c>
      <c r="I53" s="13" t="s">
        <v>1628</v>
      </c>
      <c r="J53" s="13">
        <v>800</v>
      </c>
    </row>
    <row r="54" spans="1:10" x14ac:dyDescent="0.3">
      <c r="A54" s="13" t="s">
        <v>1464</v>
      </c>
      <c r="B54" s="13" t="s">
        <v>79</v>
      </c>
      <c r="C54" s="13" t="s">
        <v>92</v>
      </c>
      <c r="D54" s="13" t="s">
        <v>1615</v>
      </c>
      <c r="E54" s="13" t="s">
        <v>1393</v>
      </c>
      <c r="F54" s="13" t="s">
        <v>432</v>
      </c>
      <c r="G54" s="13" t="s">
        <v>1394</v>
      </c>
      <c r="H54" s="13" t="s">
        <v>242</v>
      </c>
      <c r="I54" s="13" t="s">
        <v>1629</v>
      </c>
      <c r="J54" s="13">
        <v>450</v>
      </c>
    </row>
    <row r="55" spans="1:10" x14ac:dyDescent="0.3">
      <c r="A55" s="13" t="s">
        <v>1465</v>
      </c>
      <c r="B55" s="13" t="s">
        <v>81</v>
      </c>
      <c r="C55" s="13" t="s">
        <v>82</v>
      </c>
      <c r="D55" s="13" t="s">
        <v>1616</v>
      </c>
      <c r="E55" s="13" t="s">
        <v>1396</v>
      </c>
      <c r="F55" s="13" t="s">
        <v>433</v>
      </c>
      <c r="G55" s="13" t="s">
        <v>1397</v>
      </c>
      <c r="H55" s="13" t="s">
        <v>260</v>
      </c>
      <c r="I55" s="13" t="s">
        <v>1630</v>
      </c>
      <c r="J55" s="13">
        <v>950</v>
      </c>
    </row>
    <row r="56" spans="1:10" x14ac:dyDescent="0.3">
      <c r="A56" s="13" t="s">
        <v>1466</v>
      </c>
      <c r="B56" s="13" t="s">
        <v>83</v>
      </c>
      <c r="C56" s="13" t="s">
        <v>1399</v>
      </c>
      <c r="D56" s="13" t="s">
        <v>1617</v>
      </c>
      <c r="E56" s="13" t="s">
        <v>1400</v>
      </c>
      <c r="F56" s="13" t="s">
        <v>434</v>
      </c>
      <c r="G56" s="13" t="s">
        <v>1401</v>
      </c>
      <c r="H56" s="13" t="s">
        <v>199</v>
      </c>
      <c r="I56" s="13" t="s">
        <v>1631</v>
      </c>
      <c r="J56" s="13">
        <v>1100</v>
      </c>
    </row>
    <row r="57" spans="1:10" x14ac:dyDescent="0.3">
      <c r="A57" s="13" t="s">
        <v>1467</v>
      </c>
      <c r="B57" s="13" t="s">
        <v>85</v>
      </c>
      <c r="C57" s="13" t="s">
        <v>1403</v>
      </c>
      <c r="D57" s="13" t="s">
        <v>1618</v>
      </c>
      <c r="E57" s="13" t="s">
        <v>1404</v>
      </c>
      <c r="F57" s="13" t="s">
        <v>435</v>
      </c>
      <c r="G57" s="13" t="s">
        <v>1405</v>
      </c>
      <c r="H57" s="13" t="s">
        <v>247</v>
      </c>
      <c r="I57" s="13" t="s">
        <v>1631</v>
      </c>
      <c r="J57" s="13">
        <v>675</v>
      </c>
    </row>
    <row r="58" spans="1:10" x14ac:dyDescent="0.3">
      <c r="A58" s="13" t="s">
        <v>1468</v>
      </c>
      <c r="B58" s="13" t="s">
        <v>91</v>
      </c>
      <c r="C58" s="13" t="s">
        <v>1407</v>
      </c>
      <c r="D58" s="13" t="s">
        <v>1619</v>
      </c>
      <c r="E58" s="13" t="s">
        <v>1408</v>
      </c>
      <c r="F58" s="13" t="s">
        <v>436</v>
      </c>
      <c r="G58" s="13" t="s">
        <v>1409</v>
      </c>
      <c r="H58" s="13" t="s">
        <v>1625</v>
      </c>
      <c r="I58" s="13" t="s">
        <v>1632</v>
      </c>
      <c r="J58" s="13">
        <v>500</v>
      </c>
    </row>
    <row r="59" spans="1:10" x14ac:dyDescent="0.3">
      <c r="A59" s="13" t="s">
        <v>1469</v>
      </c>
      <c r="B59" s="13" t="s">
        <v>121</v>
      </c>
      <c r="C59" s="13" t="s">
        <v>1411</v>
      </c>
      <c r="D59" s="13" t="s">
        <v>1620</v>
      </c>
      <c r="E59" s="13" t="s">
        <v>1412</v>
      </c>
      <c r="F59" s="13" t="s">
        <v>437</v>
      </c>
      <c r="G59" s="13" t="s">
        <v>1413</v>
      </c>
      <c r="H59" s="13" t="s">
        <v>1626</v>
      </c>
      <c r="I59" s="13" t="s">
        <v>1633</v>
      </c>
      <c r="J59" s="13">
        <v>720</v>
      </c>
    </row>
    <row r="60" spans="1:10" x14ac:dyDescent="0.3">
      <c r="A60" s="13" t="s">
        <v>1470</v>
      </c>
      <c r="B60" s="13" t="s">
        <v>1415</v>
      </c>
      <c r="C60" s="13" t="s">
        <v>88</v>
      </c>
      <c r="D60" s="13" t="s">
        <v>1621</v>
      </c>
      <c r="E60" s="13" t="s">
        <v>1416</v>
      </c>
      <c r="F60" s="13" t="s">
        <v>438</v>
      </c>
      <c r="G60" s="13" t="s">
        <v>1417</v>
      </c>
      <c r="H60" s="13" t="s">
        <v>205</v>
      </c>
      <c r="I60" s="13" t="s">
        <v>1634</v>
      </c>
      <c r="J60" s="13">
        <v>950</v>
      </c>
    </row>
    <row r="61" spans="1:10" x14ac:dyDescent="0.3">
      <c r="A61" s="13" t="s">
        <v>1471</v>
      </c>
      <c r="B61" s="13" t="s">
        <v>113</v>
      </c>
      <c r="C61" s="13" t="s">
        <v>1419</v>
      </c>
      <c r="D61" s="13" t="s">
        <v>1622</v>
      </c>
      <c r="E61" s="13" t="s">
        <v>1420</v>
      </c>
      <c r="F61" s="13" t="s">
        <v>439</v>
      </c>
      <c r="G61" s="13" t="s">
        <v>1421</v>
      </c>
      <c r="H61" s="13" t="s">
        <v>1627</v>
      </c>
      <c r="I61" s="13" t="s">
        <v>1635</v>
      </c>
      <c r="J61" s="13">
        <v>820</v>
      </c>
    </row>
    <row r="62" spans="1:10" x14ac:dyDescent="0.3">
      <c r="A62" s="13" t="s">
        <v>1472</v>
      </c>
      <c r="B62" s="13" t="s">
        <v>75</v>
      </c>
      <c r="C62" s="13" t="s">
        <v>90</v>
      </c>
      <c r="D62" s="13" t="s">
        <v>1613</v>
      </c>
      <c r="E62" s="13" t="s">
        <v>1387</v>
      </c>
      <c r="F62" s="13" t="s">
        <v>440</v>
      </c>
      <c r="G62" s="13" t="s">
        <v>1388</v>
      </c>
      <c r="H62" s="13" t="s">
        <v>1623</v>
      </c>
      <c r="I62" s="13" t="s">
        <v>226</v>
      </c>
      <c r="J62" s="13">
        <v>1200</v>
      </c>
    </row>
    <row r="63" spans="1:10" x14ac:dyDescent="0.3">
      <c r="A63" s="13" t="s">
        <v>1473</v>
      </c>
      <c r="B63" s="13" t="s">
        <v>77</v>
      </c>
      <c r="C63" s="13" t="s">
        <v>84</v>
      </c>
      <c r="D63" s="13" t="s">
        <v>1614</v>
      </c>
      <c r="E63" s="13" t="s">
        <v>1390</v>
      </c>
      <c r="F63" s="13" t="s">
        <v>441</v>
      </c>
      <c r="G63" s="13" t="s">
        <v>1391</v>
      </c>
      <c r="H63" s="13" t="s">
        <v>1624</v>
      </c>
      <c r="I63" s="13" t="s">
        <v>1628</v>
      </c>
      <c r="J63" s="13">
        <v>800</v>
      </c>
    </row>
    <row r="64" spans="1:10" x14ac:dyDescent="0.3">
      <c r="A64" s="13" t="s">
        <v>1474</v>
      </c>
      <c r="B64" s="13" t="s">
        <v>79</v>
      </c>
      <c r="C64" s="13" t="s">
        <v>92</v>
      </c>
      <c r="D64" s="13" t="s">
        <v>1615</v>
      </c>
      <c r="E64" s="13" t="s">
        <v>1393</v>
      </c>
      <c r="F64" s="13" t="s">
        <v>442</v>
      </c>
      <c r="G64" s="13" t="s">
        <v>1394</v>
      </c>
      <c r="H64" s="13" t="s">
        <v>242</v>
      </c>
      <c r="I64" s="13" t="s">
        <v>1629</v>
      </c>
      <c r="J64" s="13">
        <v>450</v>
      </c>
    </row>
    <row r="65" spans="1:10" x14ac:dyDescent="0.3">
      <c r="A65" s="13" t="s">
        <v>1475</v>
      </c>
      <c r="B65" s="13" t="s">
        <v>81</v>
      </c>
      <c r="C65" s="13" t="s">
        <v>82</v>
      </c>
      <c r="D65" s="13" t="s">
        <v>1616</v>
      </c>
      <c r="E65" s="13" t="s">
        <v>1396</v>
      </c>
      <c r="F65" s="13" t="s">
        <v>443</v>
      </c>
      <c r="G65" s="13" t="s">
        <v>1397</v>
      </c>
      <c r="H65" s="13" t="s">
        <v>260</v>
      </c>
      <c r="I65" s="13" t="s">
        <v>1630</v>
      </c>
      <c r="J65" s="13">
        <v>950</v>
      </c>
    </row>
    <row r="66" spans="1:10" x14ac:dyDescent="0.3">
      <c r="A66" s="13" t="s">
        <v>1476</v>
      </c>
      <c r="B66" s="13" t="s">
        <v>83</v>
      </c>
      <c r="C66" s="13" t="s">
        <v>1399</v>
      </c>
      <c r="D66" s="13" t="s">
        <v>1617</v>
      </c>
      <c r="E66" s="13" t="s">
        <v>1400</v>
      </c>
      <c r="F66" s="13" t="s">
        <v>444</v>
      </c>
      <c r="G66" s="13" t="s">
        <v>1401</v>
      </c>
      <c r="H66" s="13" t="s">
        <v>199</v>
      </c>
      <c r="I66" s="13" t="s">
        <v>1631</v>
      </c>
      <c r="J66" s="13">
        <v>1100</v>
      </c>
    </row>
    <row r="67" spans="1:10" x14ac:dyDescent="0.3">
      <c r="A67" s="13" t="s">
        <v>1477</v>
      </c>
      <c r="B67" s="13" t="s">
        <v>85</v>
      </c>
      <c r="C67" s="13" t="s">
        <v>1403</v>
      </c>
      <c r="D67" s="13" t="s">
        <v>1618</v>
      </c>
      <c r="E67" s="13" t="s">
        <v>1404</v>
      </c>
      <c r="F67" s="13" t="s">
        <v>445</v>
      </c>
      <c r="G67" s="13" t="s">
        <v>1405</v>
      </c>
      <c r="H67" s="13" t="s">
        <v>247</v>
      </c>
      <c r="I67" s="13" t="s">
        <v>1631</v>
      </c>
      <c r="J67" s="13">
        <v>675</v>
      </c>
    </row>
    <row r="68" spans="1:10" x14ac:dyDescent="0.3">
      <c r="A68" s="13" t="s">
        <v>1478</v>
      </c>
      <c r="B68" s="13" t="s">
        <v>91</v>
      </c>
      <c r="C68" s="13" t="s">
        <v>1407</v>
      </c>
      <c r="D68" s="13" t="s">
        <v>1619</v>
      </c>
      <c r="E68" s="13" t="s">
        <v>1408</v>
      </c>
      <c r="F68" s="13" t="s">
        <v>446</v>
      </c>
      <c r="G68" s="13" t="s">
        <v>1409</v>
      </c>
      <c r="H68" s="13" t="s">
        <v>1625</v>
      </c>
      <c r="I68" s="13" t="s">
        <v>1632</v>
      </c>
      <c r="J68" s="13">
        <v>500</v>
      </c>
    </row>
    <row r="69" spans="1:10" x14ac:dyDescent="0.3">
      <c r="A69" s="13" t="s">
        <v>1479</v>
      </c>
      <c r="B69" s="13" t="s">
        <v>121</v>
      </c>
      <c r="C69" s="13" t="s">
        <v>1411</v>
      </c>
      <c r="D69" s="13" t="s">
        <v>1620</v>
      </c>
      <c r="E69" s="13" t="s">
        <v>1412</v>
      </c>
      <c r="F69" s="13" t="s">
        <v>447</v>
      </c>
      <c r="G69" s="13" t="s">
        <v>1413</v>
      </c>
      <c r="H69" s="13" t="s">
        <v>1626</v>
      </c>
      <c r="I69" s="13" t="s">
        <v>1633</v>
      </c>
      <c r="J69" s="13">
        <v>720</v>
      </c>
    </row>
    <row r="70" spans="1:10" x14ac:dyDescent="0.3">
      <c r="A70" s="13" t="s">
        <v>1480</v>
      </c>
      <c r="B70" s="13" t="s">
        <v>1415</v>
      </c>
      <c r="C70" s="13" t="s">
        <v>88</v>
      </c>
      <c r="D70" s="13" t="s">
        <v>1621</v>
      </c>
      <c r="E70" s="13" t="s">
        <v>1416</v>
      </c>
      <c r="F70" s="13" t="s">
        <v>448</v>
      </c>
      <c r="G70" s="13" t="s">
        <v>1417</v>
      </c>
      <c r="H70" s="13" t="s">
        <v>205</v>
      </c>
      <c r="I70" s="13" t="s">
        <v>1634</v>
      </c>
      <c r="J70" s="13">
        <v>950</v>
      </c>
    </row>
    <row r="71" spans="1:10" x14ac:dyDescent="0.3">
      <c r="A71" s="13" t="s">
        <v>1481</v>
      </c>
      <c r="B71" s="13" t="s">
        <v>113</v>
      </c>
      <c r="C71" s="13" t="s">
        <v>1419</v>
      </c>
      <c r="D71" s="13" t="s">
        <v>1622</v>
      </c>
      <c r="E71" s="13" t="s">
        <v>1420</v>
      </c>
      <c r="F71" s="13" t="s">
        <v>449</v>
      </c>
      <c r="G71" s="13" t="s">
        <v>1421</v>
      </c>
      <c r="H71" s="13" t="s">
        <v>1627</v>
      </c>
      <c r="I71" s="13" t="s">
        <v>1635</v>
      </c>
      <c r="J71" s="13">
        <v>820</v>
      </c>
    </row>
    <row r="72" spans="1:10" x14ac:dyDescent="0.3">
      <c r="A72" s="13" t="s">
        <v>1482</v>
      </c>
      <c r="B72" s="13" t="s">
        <v>75</v>
      </c>
      <c r="C72" s="13" t="s">
        <v>90</v>
      </c>
      <c r="D72" s="13" t="s">
        <v>1613</v>
      </c>
      <c r="E72" s="13" t="s">
        <v>1387</v>
      </c>
      <c r="F72" s="13" t="s">
        <v>450</v>
      </c>
      <c r="G72" s="13" t="s">
        <v>1388</v>
      </c>
      <c r="H72" s="13" t="s">
        <v>1623</v>
      </c>
      <c r="I72" s="13" t="s">
        <v>226</v>
      </c>
      <c r="J72" s="13">
        <v>1200</v>
      </c>
    </row>
    <row r="73" spans="1:10" x14ac:dyDescent="0.3">
      <c r="A73" s="13" t="s">
        <v>1483</v>
      </c>
      <c r="B73" s="13" t="s">
        <v>77</v>
      </c>
      <c r="C73" s="13" t="s">
        <v>84</v>
      </c>
      <c r="D73" s="13" t="s">
        <v>1614</v>
      </c>
      <c r="E73" s="13" t="s">
        <v>1390</v>
      </c>
      <c r="F73" s="13" t="s">
        <v>451</v>
      </c>
      <c r="G73" s="13" t="s">
        <v>1391</v>
      </c>
      <c r="H73" s="13" t="s">
        <v>1624</v>
      </c>
      <c r="I73" s="13" t="s">
        <v>1628</v>
      </c>
      <c r="J73" s="13">
        <v>800</v>
      </c>
    </row>
    <row r="74" spans="1:10" x14ac:dyDescent="0.3">
      <c r="A74" s="13" t="s">
        <v>1484</v>
      </c>
      <c r="B74" s="13" t="s">
        <v>79</v>
      </c>
      <c r="C74" s="13" t="s">
        <v>92</v>
      </c>
      <c r="D74" s="13" t="s">
        <v>1615</v>
      </c>
      <c r="E74" s="13" t="s">
        <v>1393</v>
      </c>
      <c r="F74" s="13" t="s">
        <v>452</v>
      </c>
      <c r="G74" s="13" t="s">
        <v>1394</v>
      </c>
      <c r="H74" s="13" t="s">
        <v>242</v>
      </c>
      <c r="I74" s="13" t="s">
        <v>1629</v>
      </c>
      <c r="J74" s="13">
        <v>450</v>
      </c>
    </row>
    <row r="75" spans="1:10" x14ac:dyDescent="0.3">
      <c r="A75" s="13" t="s">
        <v>1485</v>
      </c>
      <c r="B75" s="13" t="s">
        <v>81</v>
      </c>
      <c r="C75" s="13" t="s">
        <v>82</v>
      </c>
      <c r="D75" s="13" t="s">
        <v>1616</v>
      </c>
      <c r="E75" s="13" t="s">
        <v>1396</v>
      </c>
      <c r="F75" s="13" t="s">
        <v>453</v>
      </c>
      <c r="G75" s="13" t="s">
        <v>1397</v>
      </c>
      <c r="H75" s="13" t="s">
        <v>260</v>
      </c>
      <c r="I75" s="13" t="s">
        <v>1630</v>
      </c>
      <c r="J75" s="13">
        <v>950</v>
      </c>
    </row>
    <row r="76" spans="1:10" x14ac:dyDescent="0.3">
      <c r="A76" s="13" t="s">
        <v>1486</v>
      </c>
      <c r="B76" s="13" t="s">
        <v>83</v>
      </c>
      <c r="C76" s="13" t="s">
        <v>1399</v>
      </c>
      <c r="D76" s="13" t="s">
        <v>1617</v>
      </c>
      <c r="E76" s="13" t="s">
        <v>1400</v>
      </c>
      <c r="F76" s="13" t="s">
        <v>454</v>
      </c>
      <c r="G76" s="13" t="s">
        <v>1401</v>
      </c>
      <c r="H76" s="13" t="s">
        <v>199</v>
      </c>
      <c r="I76" s="13" t="s">
        <v>1631</v>
      </c>
      <c r="J76" s="13">
        <v>1100</v>
      </c>
    </row>
    <row r="77" spans="1:10" x14ac:dyDescent="0.3">
      <c r="A77" s="13" t="s">
        <v>1487</v>
      </c>
      <c r="B77" s="13" t="s">
        <v>85</v>
      </c>
      <c r="C77" s="13" t="s">
        <v>1403</v>
      </c>
      <c r="D77" s="13" t="s">
        <v>1618</v>
      </c>
      <c r="E77" s="13" t="s">
        <v>1404</v>
      </c>
      <c r="F77" s="13" t="s">
        <v>455</v>
      </c>
      <c r="G77" s="13" t="s">
        <v>1405</v>
      </c>
      <c r="H77" s="13" t="s">
        <v>247</v>
      </c>
      <c r="I77" s="13" t="s">
        <v>1631</v>
      </c>
      <c r="J77" s="13">
        <v>675</v>
      </c>
    </row>
    <row r="78" spans="1:10" x14ac:dyDescent="0.3">
      <c r="A78" s="13" t="s">
        <v>1488</v>
      </c>
      <c r="B78" s="13" t="s">
        <v>91</v>
      </c>
      <c r="C78" s="13" t="s">
        <v>1407</v>
      </c>
      <c r="D78" s="13" t="s">
        <v>1619</v>
      </c>
      <c r="E78" s="13" t="s">
        <v>1408</v>
      </c>
      <c r="F78" s="13" t="s">
        <v>456</v>
      </c>
      <c r="G78" s="13" t="s">
        <v>1409</v>
      </c>
      <c r="H78" s="13" t="s">
        <v>1625</v>
      </c>
      <c r="I78" s="13" t="s">
        <v>1632</v>
      </c>
      <c r="J78" s="13">
        <v>500</v>
      </c>
    </row>
    <row r="79" spans="1:10" x14ac:dyDescent="0.3">
      <c r="A79" s="13" t="s">
        <v>1489</v>
      </c>
      <c r="B79" s="13" t="s">
        <v>121</v>
      </c>
      <c r="C79" s="13" t="s">
        <v>1411</v>
      </c>
      <c r="D79" s="13" t="s">
        <v>1620</v>
      </c>
      <c r="E79" s="13" t="s">
        <v>1412</v>
      </c>
      <c r="F79" s="13" t="s">
        <v>457</v>
      </c>
      <c r="G79" s="13" t="s">
        <v>1413</v>
      </c>
      <c r="H79" s="13" t="s">
        <v>1626</v>
      </c>
      <c r="I79" s="13" t="s">
        <v>1633</v>
      </c>
      <c r="J79" s="13">
        <v>720</v>
      </c>
    </row>
    <row r="80" spans="1:10" x14ac:dyDescent="0.3">
      <c r="A80" s="13" t="s">
        <v>1490</v>
      </c>
      <c r="B80" s="13" t="s">
        <v>1415</v>
      </c>
      <c r="C80" s="13" t="s">
        <v>88</v>
      </c>
      <c r="D80" s="13" t="s">
        <v>1621</v>
      </c>
      <c r="E80" s="13" t="s">
        <v>1416</v>
      </c>
      <c r="F80" s="13" t="s">
        <v>458</v>
      </c>
      <c r="G80" s="13" t="s">
        <v>1417</v>
      </c>
      <c r="H80" s="13" t="s">
        <v>205</v>
      </c>
      <c r="I80" s="13" t="s">
        <v>1634</v>
      </c>
      <c r="J80" s="13">
        <v>950</v>
      </c>
    </row>
    <row r="81" spans="1:10" x14ac:dyDescent="0.3">
      <c r="A81" s="13" t="s">
        <v>1491</v>
      </c>
      <c r="B81" s="13" t="s">
        <v>113</v>
      </c>
      <c r="C81" s="13" t="s">
        <v>1419</v>
      </c>
      <c r="D81" s="13" t="s">
        <v>1622</v>
      </c>
      <c r="E81" s="13" t="s">
        <v>1420</v>
      </c>
      <c r="F81" s="13" t="s">
        <v>459</v>
      </c>
      <c r="G81" s="13" t="s">
        <v>1421</v>
      </c>
      <c r="H81" s="13" t="s">
        <v>1627</v>
      </c>
      <c r="I81" s="13" t="s">
        <v>1635</v>
      </c>
      <c r="J81" s="13">
        <v>820</v>
      </c>
    </row>
    <row r="82" spans="1:10" x14ac:dyDescent="0.3">
      <c r="A82" s="13" t="s">
        <v>1492</v>
      </c>
      <c r="B82" s="13" t="s">
        <v>75</v>
      </c>
      <c r="C82" s="13" t="s">
        <v>90</v>
      </c>
      <c r="D82" s="13" t="s">
        <v>1613</v>
      </c>
      <c r="E82" s="13" t="s">
        <v>1387</v>
      </c>
      <c r="F82" s="13" t="s">
        <v>460</v>
      </c>
      <c r="G82" s="13" t="s">
        <v>1388</v>
      </c>
      <c r="H82" s="13" t="s">
        <v>1623</v>
      </c>
      <c r="I82" s="13" t="s">
        <v>226</v>
      </c>
      <c r="J82" s="13">
        <v>1200</v>
      </c>
    </row>
    <row r="83" spans="1:10" x14ac:dyDescent="0.3">
      <c r="A83" s="13" t="s">
        <v>1493</v>
      </c>
      <c r="B83" s="13" t="s">
        <v>77</v>
      </c>
      <c r="C83" s="13" t="s">
        <v>84</v>
      </c>
      <c r="D83" s="13" t="s">
        <v>1614</v>
      </c>
      <c r="E83" s="13" t="s">
        <v>1390</v>
      </c>
      <c r="F83" s="13" t="s">
        <v>461</v>
      </c>
      <c r="G83" s="13" t="s">
        <v>1391</v>
      </c>
      <c r="H83" s="13" t="s">
        <v>1624</v>
      </c>
      <c r="I83" s="13" t="s">
        <v>1628</v>
      </c>
      <c r="J83" s="13">
        <v>800</v>
      </c>
    </row>
    <row r="84" spans="1:10" x14ac:dyDescent="0.3">
      <c r="A84" s="13" t="s">
        <v>1494</v>
      </c>
      <c r="B84" s="13" t="s">
        <v>79</v>
      </c>
      <c r="C84" s="13" t="s">
        <v>92</v>
      </c>
      <c r="D84" s="13" t="s">
        <v>1615</v>
      </c>
      <c r="E84" s="13" t="s">
        <v>1393</v>
      </c>
      <c r="F84" s="13" t="s">
        <v>462</v>
      </c>
      <c r="G84" s="13" t="s">
        <v>1394</v>
      </c>
      <c r="H84" s="13" t="s">
        <v>242</v>
      </c>
      <c r="I84" s="13" t="s">
        <v>1629</v>
      </c>
      <c r="J84" s="13">
        <v>450</v>
      </c>
    </row>
    <row r="85" spans="1:10" x14ac:dyDescent="0.3">
      <c r="A85" s="13" t="s">
        <v>1495</v>
      </c>
      <c r="B85" s="13" t="s">
        <v>81</v>
      </c>
      <c r="C85" s="13" t="s">
        <v>82</v>
      </c>
      <c r="D85" s="13" t="s">
        <v>1616</v>
      </c>
      <c r="E85" s="13" t="s">
        <v>1396</v>
      </c>
      <c r="F85" s="13" t="s">
        <v>463</v>
      </c>
      <c r="G85" s="13" t="s">
        <v>1397</v>
      </c>
      <c r="H85" s="13" t="s">
        <v>260</v>
      </c>
      <c r="I85" s="13" t="s">
        <v>1630</v>
      </c>
      <c r="J85" s="13">
        <v>950</v>
      </c>
    </row>
    <row r="86" spans="1:10" x14ac:dyDescent="0.3">
      <c r="A86" s="13" t="s">
        <v>1496</v>
      </c>
      <c r="B86" s="13" t="s">
        <v>83</v>
      </c>
      <c r="C86" s="13" t="s">
        <v>1399</v>
      </c>
      <c r="D86" s="13" t="s">
        <v>1617</v>
      </c>
      <c r="E86" s="13" t="s">
        <v>1400</v>
      </c>
      <c r="F86" s="13" t="s">
        <v>464</v>
      </c>
      <c r="G86" s="13" t="s">
        <v>1401</v>
      </c>
      <c r="H86" s="13" t="s">
        <v>199</v>
      </c>
      <c r="I86" s="13" t="s">
        <v>1631</v>
      </c>
      <c r="J86" s="13">
        <v>1100</v>
      </c>
    </row>
    <row r="87" spans="1:10" x14ac:dyDescent="0.3">
      <c r="A87" s="13" t="s">
        <v>1497</v>
      </c>
      <c r="B87" s="13" t="s">
        <v>85</v>
      </c>
      <c r="C87" s="13" t="s">
        <v>1403</v>
      </c>
      <c r="D87" s="13" t="s">
        <v>1618</v>
      </c>
      <c r="E87" s="13" t="s">
        <v>1404</v>
      </c>
      <c r="F87" s="13" t="s">
        <v>465</v>
      </c>
      <c r="G87" s="13" t="s">
        <v>1405</v>
      </c>
      <c r="H87" s="13" t="s">
        <v>247</v>
      </c>
      <c r="I87" s="13" t="s">
        <v>1631</v>
      </c>
      <c r="J87" s="13">
        <v>675</v>
      </c>
    </row>
    <row r="88" spans="1:10" x14ac:dyDescent="0.3">
      <c r="A88" s="13" t="s">
        <v>1498</v>
      </c>
      <c r="B88" s="13" t="s">
        <v>91</v>
      </c>
      <c r="C88" s="13" t="s">
        <v>1407</v>
      </c>
      <c r="D88" s="13" t="s">
        <v>1619</v>
      </c>
      <c r="E88" s="13" t="s">
        <v>1408</v>
      </c>
      <c r="F88" s="13" t="s">
        <v>466</v>
      </c>
      <c r="G88" s="13" t="s">
        <v>1409</v>
      </c>
      <c r="H88" s="13" t="s">
        <v>1625</v>
      </c>
      <c r="I88" s="13" t="s">
        <v>1632</v>
      </c>
      <c r="J88" s="13">
        <v>500</v>
      </c>
    </row>
    <row r="89" spans="1:10" x14ac:dyDescent="0.3">
      <c r="A89" s="13" t="s">
        <v>1499</v>
      </c>
      <c r="B89" s="13" t="s">
        <v>121</v>
      </c>
      <c r="C89" s="13" t="s">
        <v>1411</v>
      </c>
      <c r="D89" s="13" t="s">
        <v>1620</v>
      </c>
      <c r="E89" s="13" t="s">
        <v>1412</v>
      </c>
      <c r="F89" s="13" t="s">
        <v>467</v>
      </c>
      <c r="G89" s="13" t="s">
        <v>1413</v>
      </c>
      <c r="H89" s="13" t="s">
        <v>1626</v>
      </c>
      <c r="I89" s="13" t="s">
        <v>1633</v>
      </c>
      <c r="J89" s="13">
        <v>720</v>
      </c>
    </row>
    <row r="90" spans="1:10" x14ac:dyDescent="0.3">
      <c r="A90" s="13" t="s">
        <v>1500</v>
      </c>
      <c r="B90" s="13" t="s">
        <v>1415</v>
      </c>
      <c r="C90" s="13" t="s">
        <v>88</v>
      </c>
      <c r="D90" s="13" t="s">
        <v>1621</v>
      </c>
      <c r="E90" s="13" t="s">
        <v>1416</v>
      </c>
      <c r="F90" s="13" t="s">
        <v>468</v>
      </c>
      <c r="G90" s="13" t="s">
        <v>1417</v>
      </c>
      <c r="H90" s="13" t="s">
        <v>205</v>
      </c>
      <c r="I90" s="13" t="s">
        <v>1634</v>
      </c>
      <c r="J90" s="13">
        <v>950</v>
      </c>
    </row>
    <row r="91" spans="1:10" x14ac:dyDescent="0.3">
      <c r="A91" s="13" t="s">
        <v>1501</v>
      </c>
      <c r="B91" s="13" t="s">
        <v>113</v>
      </c>
      <c r="C91" s="13" t="s">
        <v>1419</v>
      </c>
      <c r="D91" s="13" t="s">
        <v>1622</v>
      </c>
      <c r="E91" s="13" t="s">
        <v>1420</v>
      </c>
      <c r="F91" s="13" t="s">
        <v>469</v>
      </c>
      <c r="G91" s="13" t="s">
        <v>1421</v>
      </c>
      <c r="H91" s="13" t="s">
        <v>1627</v>
      </c>
      <c r="I91" s="13" t="s">
        <v>1635</v>
      </c>
      <c r="J91" s="13">
        <v>820</v>
      </c>
    </row>
    <row r="92" spans="1:10" x14ac:dyDescent="0.3">
      <c r="A92" s="13" t="s">
        <v>1502</v>
      </c>
      <c r="B92" s="13" t="s">
        <v>75</v>
      </c>
      <c r="C92" s="13" t="s">
        <v>90</v>
      </c>
      <c r="D92" s="13" t="s">
        <v>1613</v>
      </c>
      <c r="E92" s="13" t="s">
        <v>1387</v>
      </c>
      <c r="F92" s="13" t="s">
        <v>470</v>
      </c>
      <c r="G92" s="13" t="s">
        <v>1388</v>
      </c>
      <c r="H92" s="13" t="s">
        <v>1623</v>
      </c>
      <c r="I92" s="13" t="s">
        <v>226</v>
      </c>
      <c r="J92" s="13">
        <v>1200</v>
      </c>
    </row>
    <row r="93" spans="1:10" x14ac:dyDescent="0.3">
      <c r="A93" s="13" t="s">
        <v>1503</v>
      </c>
      <c r="B93" s="13" t="s">
        <v>77</v>
      </c>
      <c r="C93" s="13" t="s">
        <v>84</v>
      </c>
      <c r="D93" s="13" t="s">
        <v>1614</v>
      </c>
      <c r="E93" s="13" t="s">
        <v>1390</v>
      </c>
      <c r="F93" s="13" t="s">
        <v>471</v>
      </c>
      <c r="G93" s="13" t="s">
        <v>1391</v>
      </c>
      <c r="H93" s="13" t="s">
        <v>1624</v>
      </c>
      <c r="I93" s="13" t="s">
        <v>1628</v>
      </c>
      <c r="J93" s="13">
        <v>800</v>
      </c>
    </row>
    <row r="94" spans="1:10" x14ac:dyDescent="0.3">
      <c r="A94" s="13" t="s">
        <v>1504</v>
      </c>
      <c r="B94" s="13" t="s">
        <v>79</v>
      </c>
      <c r="C94" s="13" t="s">
        <v>92</v>
      </c>
      <c r="D94" s="13" t="s">
        <v>1615</v>
      </c>
      <c r="E94" s="13" t="s">
        <v>1393</v>
      </c>
      <c r="F94" s="13" t="s">
        <v>472</v>
      </c>
      <c r="G94" s="13" t="s">
        <v>1394</v>
      </c>
      <c r="H94" s="13" t="s">
        <v>242</v>
      </c>
      <c r="I94" s="13" t="s">
        <v>1629</v>
      </c>
      <c r="J94" s="13">
        <v>450</v>
      </c>
    </row>
    <row r="95" spans="1:10" x14ac:dyDescent="0.3">
      <c r="A95" s="13" t="s">
        <v>1505</v>
      </c>
      <c r="B95" s="13" t="s">
        <v>81</v>
      </c>
      <c r="C95" s="13" t="s">
        <v>82</v>
      </c>
      <c r="D95" s="13" t="s">
        <v>1616</v>
      </c>
      <c r="E95" s="13" t="s">
        <v>1396</v>
      </c>
      <c r="F95" s="13" t="s">
        <v>473</v>
      </c>
      <c r="G95" s="13" t="s">
        <v>1397</v>
      </c>
      <c r="H95" s="13" t="s">
        <v>260</v>
      </c>
      <c r="I95" s="13" t="s">
        <v>1630</v>
      </c>
      <c r="J95" s="13">
        <v>950</v>
      </c>
    </row>
    <row r="96" spans="1:10" x14ac:dyDescent="0.3">
      <c r="A96" s="13" t="s">
        <v>1506</v>
      </c>
      <c r="B96" s="13" t="s">
        <v>83</v>
      </c>
      <c r="C96" s="13" t="s">
        <v>1399</v>
      </c>
      <c r="D96" s="13" t="s">
        <v>1617</v>
      </c>
      <c r="E96" s="13" t="s">
        <v>1400</v>
      </c>
      <c r="F96" s="13" t="s">
        <v>474</v>
      </c>
      <c r="G96" s="13" t="s">
        <v>1401</v>
      </c>
      <c r="H96" s="13" t="s">
        <v>199</v>
      </c>
      <c r="I96" s="13" t="s">
        <v>1631</v>
      </c>
      <c r="J96" s="13">
        <v>1100</v>
      </c>
    </row>
    <row r="97" spans="1:10" x14ac:dyDescent="0.3">
      <c r="A97" s="13" t="s">
        <v>1507</v>
      </c>
      <c r="B97" s="13" t="s">
        <v>85</v>
      </c>
      <c r="C97" s="13" t="s">
        <v>1403</v>
      </c>
      <c r="D97" s="13" t="s">
        <v>1618</v>
      </c>
      <c r="E97" s="13" t="s">
        <v>1404</v>
      </c>
      <c r="F97" s="13" t="s">
        <v>475</v>
      </c>
      <c r="G97" s="13" t="s">
        <v>1405</v>
      </c>
      <c r="H97" s="13" t="s">
        <v>247</v>
      </c>
      <c r="I97" s="13" t="s">
        <v>1631</v>
      </c>
      <c r="J97" s="13">
        <v>675</v>
      </c>
    </row>
    <row r="98" spans="1:10" x14ac:dyDescent="0.3">
      <c r="A98" s="13" t="s">
        <v>1508</v>
      </c>
      <c r="B98" s="13" t="s">
        <v>91</v>
      </c>
      <c r="C98" s="13" t="s">
        <v>1407</v>
      </c>
      <c r="D98" s="13" t="s">
        <v>1619</v>
      </c>
      <c r="E98" s="13" t="s">
        <v>1408</v>
      </c>
      <c r="F98" s="13" t="s">
        <v>476</v>
      </c>
      <c r="G98" s="13" t="s">
        <v>1409</v>
      </c>
      <c r="H98" s="13" t="s">
        <v>1625</v>
      </c>
      <c r="I98" s="13" t="s">
        <v>1632</v>
      </c>
      <c r="J98" s="13">
        <v>500</v>
      </c>
    </row>
    <row r="99" spans="1:10" x14ac:dyDescent="0.3">
      <c r="A99" s="13" t="s">
        <v>1509</v>
      </c>
      <c r="B99" s="13" t="s">
        <v>121</v>
      </c>
      <c r="C99" s="13" t="s">
        <v>1411</v>
      </c>
      <c r="D99" s="13" t="s">
        <v>1620</v>
      </c>
      <c r="E99" s="13" t="s">
        <v>1412</v>
      </c>
      <c r="F99" s="13" t="s">
        <v>477</v>
      </c>
      <c r="G99" s="13" t="s">
        <v>1413</v>
      </c>
      <c r="H99" s="13" t="s">
        <v>1626</v>
      </c>
      <c r="I99" s="13" t="s">
        <v>1633</v>
      </c>
      <c r="J99" s="13">
        <v>720</v>
      </c>
    </row>
    <row r="100" spans="1:10" x14ac:dyDescent="0.3">
      <c r="A100" s="13" t="s">
        <v>1510</v>
      </c>
      <c r="B100" s="13" t="s">
        <v>1415</v>
      </c>
      <c r="C100" s="13" t="s">
        <v>88</v>
      </c>
      <c r="D100" s="13" t="s">
        <v>1621</v>
      </c>
      <c r="E100" s="13" t="s">
        <v>1416</v>
      </c>
      <c r="F100" s="13" t="s">
        <v>478</v>
      </c>
      <c r="G100" s="13" t="s">
        <v>1417</v>
      </c>
      <c r="H100" s="13" t="s">
        <v>205</v>
      </c>
      <c r="I100" s="13" t="s">
        <v>1634</v>
      </c>
      <c r="J100" s="13">
        <v>950</v>
      </c>
    </row>
    <row r="101" spans="1:10" x14ac:dyDescent="0.3">
      <c r="A101" s="13" t="s">
        <v>1511</v>
      </c>
      <c r="B101" s="13" t="s">
        <v>113</v>
      </c>
      <c r="C101" s="13" t="s">
        <v>1419</v>
      </c>
      <c r="D101" s="13" t="s">
        <v>1622</v>
      </c>
      <c r="E101" s="13" t="s">
        <v>1420</v>
      </c>
      <c r="F101" s="13" t="s">
        <v>479</v>
      </c>
      <c r="G101" s="13" t="s">
        <v>1421</v>
      </c>
      <c r="H101" s="13" t="s">
        <v>1627</v>
      </c>
      <c r="I101" s="13" t="s">
        <v>1635</v>
      </c>
      <c r="J101" s="13">
        <v>820</v>
      </c>
    </row>
    <row r="102" spans="1:10" x14ac:dyDescent="0.3">
      <c r="A102" s="13" t="s">
        <v>1512</v>
      </c>
      <c r="B102" s="13" t="s">
        <v>75</v>
      </c>
      <c r="C102" s="13" t="s">
        <v>90</v>
      </c>
      <c r="D102" s="13" t="s">
        <v>1613</v>
      </c>
      <c r="E102" s="13" t="s">
        <v>1387</v>
      </c>
      <c r="F102" s="13" t="s">
        <v>480</v>
      </c>
      <c r="G102" s="13" t="s">
        <v>1388</v>
      </c>
      <c r="H102" s="13" t="s">
        <v>1623</v>
      </c>
      <c r="I102" s="13" t="s">
        <v>226</v>
      </c>
      <c r="J102" s="13">
        <v>1200</v>
      </c>
    </row>
    <row r="103" spans="1:10" x14ac:dyDescent="0.3">
      <c r="A103" s="13" t="s">
        <v>1513</v>
      </c>
      <c r="B103" s="13" t="s">
        <v>77</v>
      </c>
      <c r="C103" s="13" t="s">
        <v>84</v>
      </c>
      <c r="D103" s="13" t="s">
        <v>1614</v>
      </c>
      <c r="E103" s="13" t="s">
        <v>1390</v>
      </c>
      <c r="F103" s="13" t="s">
        <v>481</v>
      </c>
      <c r="G103" s="13" t="s">
        <v>1391</v>
      </c>
      <c r="H103" s="13" t="s">
        <v>1624</v>
      </c>
      <c r="I103" s="13" t="s">
        <v>1628</v>
      </c>
      <c r="J103" s="13">
        <v>800</v>
      </c>
    </row>
    <row r="104" spans="1:10" x14ac:dyDescent="0.3">
      <c r="A104" s="13" t="s">
        <v>1514</v>
      </c>
      <c r="B104" s="13" t="s">
        <v>79</v>
      </c>
      <c r="C104" s="13" t="s">
        <v>92</v>
      </c>
      <c r="D104" s="13" t="s">
        <v>1615</v>
      </c>
      <c r="E104" s="13" t="s">
        <v>1393</v>
      </c>
      <c r="F104" s="13" t="s">
        <v>482</v>
      </c>
      <c r="G104" s="13" t="s">
        <v>1394</v>
      </c>
      <c r="H104" s="13" t="s">
        <v>242</v>
      </c>
      <c r="I104" s="13" t="s">
        <v>1629</v>
      </c>
      <c r="J104" s="13">
        <v>450</v>
      </c>
    </row>
    <row r="105" spans="1:10" x14ac:dyDescent="0.3">
      <c r="A105" s="13" t="s">
        <v>1515</v>
      </c>
      <c r="B105" s="13" t="s">
        <v>81</v>
      </c>
      <c r="C105" s="13" t="s">
        <v>82</v>
      </c>
      <c r="D105" s="13" t="s">
        <v>1616</v>
      </c>
      <c r="E105" s="13" t="s">
        <v>1396</v>
      </c>
      <c r="F105" s="13" t="s">
        <v>483</v>
      </c>
      <c r="G105" s="13" t="s">
        <v>1397</v>
      </c>
      <c r="H105" s="13" t="s">
        <v>260</v>
      </c>
      <c r="I105" s="13" t="s">
        <v>1630</v>
      </c>
      <c r="J105" s="13">
        <v>950</v>
      </c>
    </row>
    <row r="106" spans="1:10" x14ac:dyDescent="0.3">
      <c r="A106" s="13" t="s">
        <v>1516</v>
      </c>
      <c r="B106" s="13" t="s">
        <v>83</v>
      </c>
      <c r="C106" s="13" t="s">
        <v>1399</v>
      </c>
      <c r="D106" s="13" t="s">
        <v>1617</v>
      </c>
      <c r="E106" s="13" t="s">
        <v>1400</v>
      </c>
      <c r="F106" s="13" t="s">
        <v>484</v>
      </c>
      <c r="G106" s="13" t="s">
        <v>1401</v>
      </c>
      <c r="H106" s="13" t="s">
        <v>199</v>
      </c>
      <c r="I106" s="13" t="s">
        <v>1631</v>
      </c>
      <c r="J106" s="13">
        <v>1100</v>
      </c>
    </row>
    <row r="107" spans="1:10" x14ac:dyDescent="0.3">
      <c r="A107" s="13" t="s">
        <v>1517</v>
      </c>
      <c r="B107" s="13" t="s">
        <v>85</v>
      </c>
      <c r="C107" s="13" t="s">
        <v>1403</v>
      </c>
      <c r="D107" s="13" t="s">
        <v>1618</v>
      </c>
      <c r="E107" s="13" t="s">
        <v>1404</v>
      </c>
      <c r="F107" s="13" t="s">
        <v>485</v>
      </c>
      <c r="G107" s="13" t="s">
        <v>1405</v>
      </c>
      <c r="H107" s="13" t="s">
        <v>247</v>
      </c>
      <c r="I107" s="13" t="s">
        <v>1631</v>
      </c>
      <c r="J107" s="13">
        <v>675</v>
      </c>
    </row>
    <row r="108" spans="1:10" x14ac:dyDescent="0.3">
      <c r="A108" s="13" t="s">
        <v>1518</v>
      </c>
      <c r="B108" s="13" t="s">
        <v>91</v>
      </c>
      <c r="C108" s="13" t="s">
        <v>1407</v>
      </c>
      <c r="D108" s="13" t="s">
        <v>1619</v>
      </c>
      <c r="E108" s="13" t="s">
        <v>1408</v>
      </c>
      <c r="F108" s="13" t="s">
        <v>486</v>
      </c>
      <c r="G108" s="13" t="s">
        <v>1409</v>
      </c>
      <c r="H108" s="13" t="s">
        <v>1625</v>
      </c>
      <c r="I108" s="13" t="s">
        <v>1632</v>
      </c>
      <c r="J108" s="13">
        <v>500</v>
      </c>
    </row>
    <row r="109" spans="1:10" x14ac:dyDescent="0.3">
      <c r="A109" s="13" t="s">
        <v>1519</v>
      </c>
      <c r="B109" s="13" t="s">
        <v>121</v>
      </c>
      <c r="C109" s="13" t="s">
        <v>1411</v>
      </c>
      <c r="D109" s="13" t="s">
        <v>1620</v>
      </c>
      <c r="E109" s="13" t="s">
        <v>1412</v>
      </c>
      <c r="F109" s="13" t="s">
        <v>487</v>
      </c>
      <c r="G109" s="13" t="s">
        <v>1413</v>
      </c>
      <c r="H109" s="13" t="s">
        <v>1626</v>
      </c>
      <c r="I109" s="13" t="s">
        <v>1633</v>
      </c>
      <c r="J109" s="13">
        <v>720</v>
      </c>
    </row>
    <row r="110" spans="1:10" x14ac:dyDescent="0.3">
      <c r="A110" s="13" t="s">
        <v>1520</v>
      </c>
      <c r="B110" s="13" t="s">
        <v>1415</v>
      </c>
      <c r="C110" s="13" t="s">
        <v>88</v>
      </c>
      <c r="D110" s="13" t="s">
        <v>1621</v>
      </c>
      <c r="E110" s="13" t="s">
        <v>1416</v>
      </c>
      <c r="F110" s="13" t="s">
        <v>488</v>
      </c>
      <c r="G110" s="13" t="s">
        <v>1417</v>
      </c>
      <c r="H110" s="13" t="s">
        <v>205</v>
      </c>
      <c r="I110" s="13" t="s">
        <v>1634</v>
      </c>
      <c r="J110" s="13">
        <v>950</v>
      </c>
    </row>
    <row r="111" spans="1:10" x14ac:dyDescent="0.3">
      <c r="A111" s="13" t="s">
        <v>1521</v>
      </c>
      <c r="B111" s="13" t="s">
        <v>113</v>
      </c>
      <c r="C111" s="13" t="s">
        <v>1419</v>
      </c>
      <c r="D111" s="13" t="s">
        <v>1622</v>
      </c>
      <c r="E111" s="13" t="s">
        <v>1420</v>
      </c>
      <c r="F111" s="13" t="s">
        <v>489</v>
      </c>
      <c r="G111" s="13" t="s">
        <v>1421</v>
      </c>
      <c r="H111" s="13" t="s">
        <v>1627</v>
      </c>
      <c r="I111" s="13" t="s">
        <v>1635</v>
      </c>
      <c r="J111" s="13">
        <v>820</v>
      </c>
    </row>
    <row r="112" spans="1:10" x14ac:dyDescent="0.3">
      <c r="A112" s="13" t="s">
        <v>1522</v>
      </c>
      <c r="B112" s="13" t="s">
        <v>75</v>
      </c>
      <c r="C112" s="13" t="s">
        <v>90</v>
      </c>
      <c r="D112" s="13" t="s">
        <v>1613</v>
      </c>
      <c r="E112" s="13" t="s">
        <v>1387</v>
      </c>
      <c r="F112" s="13" t="s">
        <v>490</v>
      </c>
      <c r="G112" s="13" t="s">
        <v>1388</v>
      </c>
      <c r="H112" s="13" t="s">
        <v>1623</v>
      </c>
      <c r="I112" s="13" t="s">
        <v>226</v>
      </c>
      <c r="J112" s="13">
        <v>1200</v>
      </c>
    </row>
    <row r="113" spans="1:10" x14ac:dyDescent="0.3">
      <c r="A113" s="13" t="s">
        <v>1523</v>
      </c>
      <c r="B113" s="13" t="s">
        <v>77</v>
      </c>
      <c r="C113" s="13" t="s">
        <v>84</v>
      </c>
      <c r="D113" s="13" t="s">
        <v>1614</v>
      </c>
      <c r="E113" s="13" t="s">
        <v>1390</v>
      </c>
      <c r="F113" s="13" t="s">
        <v>491</v>
      </c>
      <c r="G113" s="13" t="s">
        <v>1391</v>
      </c>
      <c r="H113" s="13" t="s">
        <v>1624</v>
      </c>
      <c r="I113" s="13" t="s">
        <v>1628</v>
      </c>
      <c r="J113" s="13">
        <v>800</v>
      </c>
    </row>
    <row r="114" spans="1:10" x14ac:dyDescent="0.3">
      <c r="A114" s="13" t="s">
        <v>1524</v>
      </c>
      <c r="B114" s="13" t="s">
        <v>79</v>
      </c>
      <c r="C114" s="13" t="s">
        <v>92</v>
      </c>
      <c r="D114" s="13" t="s">
        <v>1615</v>
      </c>
      <c r="E114" s="13" t="s">
        <v>1393</v>
      </c>
      <c r="F114" s="13" t="s">
        <v>492</v>
      </c>
      <c r="G114" s="13" t="s">
        <v>1394</v>
      </c>
      <c r="H114" s="13" t="s">
        <v>242</v>
      </c>
      <c r="I114" s="13" t="s">
        <v>1629</v>
      </c>
      <c r="J114" s="13">
        <v>450</v>
      </c>
    </row>
    <row r="115" spans="1:10" x14ac:dyDescent="0.3">
      <c r="A115" s="13" t="s">
        <v>1525</v>
      </c>
      <c r="B115" s="13" t="s">
        <v>81</v>
      </c>
      <c r="C115" s="13" t="s">
        <v>82</v>
      </c>
      <c r="D115" s="13" t="s">
        <v>1616</v>
      </c>
      <c r="E115" s="13" t="s">
        <v>1396</v>
      </c>
      <c r="F115" s="13" t="s">
        <v>493</v>
      </c>
      <c r="G115" s="13" t="s">
        <v>1397</v>
      </c>
      <c r="H115" s="13" t="s">
        <v>260</v>
      </c>
      <c r="I115" s="13" t="s">
        <v>1630</v>
      </c>
      <c r="J115" s="13">
        <v>950</v>
      </c>
    </row>
    <row r="116" spans="1:10" x14ac:dyDescent="0.3">
      <c r="A116" s="13" t="s">
        <v>1526</v>
      </c>
      <c r="B116" s="13" t="s">
        <v>83</v>
      </c>
      <c r="C116" s="13" t="s">
        <v>1399</v>
      </c>
      <c r="D116" s="13" t="s">
        <v>1617</v>
      </c>
      <c r="E116" s="13" t="s">
        <v>1400</v>
      </c>
      <c r="F116" s="13" t="s">
        <v>494</v>
      </c>
      <c r="G116" s="13" t="s">
        <v>1401</v>
      </c>
      <c r="H116" s="13" t="s">
        <v>199</v>
      </c>
      <c r="I116" s="13" t="s">
        <v>1631</v>
      </c>
      <c r="J116" s="13">
        <v>1100</v>
      </c>
    </row>
    <row r="117" spans="1:10" x14ac:dyDescent="0.3">
      <c r="A117" s="13" t="s">
        <v>1527</v>
      </c>
      <c r="B117" s="13" t="s">
        <v>85</v>
      </c>
      <c r="C117" s="13" t="s">
        <v>1403</v>
      </c>
      <c r="D117" s="13" t="s">
        <v>1618</v>
      </c>
      <c r="E117" s="13" t="s">
        <v>1404</v>
      </c>
      <c r="F117" s="13" t="s">
        <v>495</v>
      </c>
      <c r="G117" s="13" t="s">
        <v>1405</v>
      </c>
      <c r="H117" s="13" t="s">
        <v>247</v>
      </c>
      <c r="I117" s="13" t="s">
        <v>1631</v>
      </c>
      <c r="J117" s="13">
        <v>675</v>
      </c>
    </row>
    <row r="118" spans="1:10" x14ac:dyDescent="0.3">
      <c r="A118" s="13" t="s">
        <v>1528</v>
      </c>
      <c r="B118" s="13" t="s">
        <v>91</v>
      </c>
      <c r="C118" s="13" t="s">
        <v>1407</v>
      </c>
      <c r="D118" s="13" t="s">
        <v>1619</v>
      </c>
      <c r="E118" s="13" t="s">
        <v>1408</v>
      </c>
      <c r="F118" s="13" t="s">
        <v>496</v>
      </c>
      <c r="G118" s="13" t="s">
        <v>1409</v>
      </c>
      <c r="H118" s="13" t="s">
        <v>1625</v>
      </c>
      <c r="I118" s="13" t="s">
        <v>1632</v>
      </c>
      <c r="J118" s="13">
        <v>500</v>
      </c>
    </row>
    <row r="119" spans="1:10" x14ac:dyDescent="0.3">
      <c r="A119" s="13" t="s">
        <v>1529</v>
      </c>
      <c r="B119" s="13" t="s">
        <v>121</v>
      </c>
      <c r="C119" s="13" t="s">
        <v>1411</v>
      </c>
      <c r="D119" s="13" t="s">
        <v>1620</v>
      </c>
      <c r="E119" s="13" t="s">
        <v>1412</v>
      </c>
      <c r="F119" s="13" t="s">
        <v>497</v>
      </c>
      <c r="G119" s="13" t="s">
        <v>1413</v>
      </c>
      <c r="H119" s="13" t="s">
        <v>1626</v>
      </c>
      <c r="I119" s="13" t="s">
        <v>1633</v>
      </c>
      <c r="J119" s="13">
        <v>720</v>
      </c>
    </row>
    <row r="120" spans="1:10" x14ac:dyDescent="0.3">
      <c r="A120" s="13" t="s">
        <v>1530</v>
      </c>
      <c r="B120" s="13" t="s">
        <v>1415</v>
      </c>
      <c r="C120" s="13" t="s">
        <v>88</v>
      </c>
      <c r="D120" s="13" t="s">
        <v>1621</v>
      </c>
      <c r="E120" s="13" t="s">
        <v>1416</v>
      </c>
      <c r="F120" s="13" t="s">
        <v>498</v>
      </c>
      <c r="G120" s="13" t="s">
        <v>1417</v>
      </c>
      <c r="H120" s="13" t="s">
        <v>205</v>
      </c>
      <c r="I120" s="13" t="s">
        <v>1634</v>
      </c>
      <c r="J120" s="13">
        <v>950</v>
      </c>
    </row>
    <row r="121" spans="1:10" x14ac:dyDescent="0.3">
      <c r="A121" s="13" t="s">
        <v>1531</v>
      </c>
      <c r="B121" s="13" t="s">
        <v>113</v>
      </c>
      <c r="C121" s="13" t="s">
        <v>1419</v>
      </c>
      <c r="D121" s="13" t="s">
        <v>1622</v>
      </c>
      <c r="E121" s="13" t="s">
        <v>1420</v>
      </c>
      <c r="F121" s="13" t="s">
        <v>499</v>
      </c>
      <c r="G121" s="13" t="s">
        <v>1421</v>
      </c>
      <c r="H121" s="13" t="s">
        <v>1627</v>
      </c>
      <c r="I121" s="13" t="s">
        <v>1635</v>
      </c>
      <c r="J121" s="13">
        <v>820</v>
      </c>
    </row>
    <row r="122" spans="1:10" x14ac:dyDescent="0.3">
      <c r="A122" s="13" t="s">
        <v>1532</v>
      </c>
      <c r="B122" s="13" t="s">
        <v>75</v>
      </c>
      <c r="C122" s="13" t="s">
        <v>90</v>
      </c>
      <c r="D122" s="13" t="s">
        <v>1613</v>
      </c>
      <c r="E122" s="13" t="s">
        <v>1387</v>
      </c>
      <c r="F122" s="13" t="s">
        <v>500</v>
      </c>
      <c r="G122" s="13" t="s">
        <v>1388</v>
      </c>
      <c r="H122" s="13" t="s">
        <v>1623</v>
      </c>
      <c r="I122" s="13" t="s">
        <v>226</v>
      </c>
      <c r="J122" s="13">
        <v>1200</v>
      </c>
    </row>
    <row r="123" spans="1:10" x14ac:dyDescent="0.3">
      <c r="A123" s="13" t="s">
        <v>1533</v>
      </c>
      <c r="B123" s="13" t="s">
        <v>77</v>
      </c>
      <c r="C123" s="13" t="s">
        <v>84</v>
      </c>
      <c r="D123" s="13" t="s">
        <v>1614</v>
      </c>
      <c r="E123" s="13" t="s">
        <v>1390</v>
      </c>
      <c r="F123" s="13" t="s">
        <v>501</v>
      </c>
      <c r="G123" s="13" t="s">
        <v>1391</v>
      </c>
      <c r="H123" s="13" t="s">
        <v>1624</v>
      </c>
      <c r="I123" s="13" t="s">
        <v>1628</v>
      </c>
      <c r="J123" s="13">
        <v>800</v>
      </c>
    </row>
    <row r="124" spans="1:10" x14ac:dyDescent="0.3">
      <c r="A124" s="13" t="s">
        <v>1534</v>
      </c>
      <c r="B124" s="13" t="s">
        <v>79</v>
      </c>
      <c r="C124" s="13" t="s">
        <v>92</v>
      </c>
      <c r="D124" s="13" t="s">
        <v>1615</v>
      </c>
      <c r="E124" s="13" t="s">
        <v>1393</v>
      </c>
      <c r="F124" s="13" t="s">
        <v>502</v>
      </c>
      <c r="G124" s="13" t="s">
        <v>1394</v>
      </c>
      <c r="H124" s="13" t="s">
        <v>242</v>
      </c>
      <c r="I124" s="13" t="s">
        <v>1629</v>
      </c>
      <c r="J124" s="13">
        <v>450</v>
      </c>
    </row>
    <row r="125" spans="1:10" x14ac:dyDescent="0.3">
      <c r="A125" s="13" t="s">
        <v>1535</v>
      </c>
      <c r="B125" s="13" t="s">
        <v>81</v>
      </c>
      <c r="C125" s="13" t="s">
        <v>82</v>
      </c>
      <c r="D125" s="13" t="s">
        <v>1616</v>
      </c>
      <c r="E125" s="13" t="s">
        <v>1396</v>
      </c>
      <c r="F125" s="13" t="s">
        <v>503</v>
      </c>
      <c r="G125" s="13" t="s">
        <v>1397</v>
      </c>
      <c r="H125" s="13" t="s">
        <v>260</v>
      </c>
      <c r="I125" s="13" t="s">
        <v>1630</v>
      </c>
      <c r="J125" s="13">
        <v>950</v>
      </c>
    </row>
    <row r="126" spans="1:10" x14ac:dyDescent="0.3">
      <c r="A126" s="13" t="s">
        <v>1536</v>
      </c>
      <c r="B126" s="13" t="s">
        <v>83</v>
      </c>
      <c r="C126" s="13" t="s">
        <v>1399</v>
      </c>
      <c r="D126" s="13" t="s">
        <v>1617</v>
      </c>
      <c r="E126" s="13" t="s">
        <v>1400</v>
      </c>
      <c r="F126" s="13" t="s">
        <v>504</v>
      </c>
      <c r="G126" s="13" t="s">
        <v>1401</v>
      </c>
      <c r="H126" s="13" t="s">
        <v>199</v>
      </c>
      <c r="I126" s="13" t="s">
        <v>1631</v>
      </c>
      <c r="J126" s="13">
        <v>1100</v>
      </c>
    </row>
    <row r="127" spans="1:10" x14ac:dyDescent="0.3">
      <c r="A127" s="13" t="s">
        <v>1537</v>
      </c>
      <c r="B127" s="13" t="s">
        <v>85</v>
      </c>
      <c r="C127" s="13" t="s">
        <v>1403</v>
      </c>
      <c r="D127" s="13" t="s">
        <v>1618</v>
      </c>
      <c r="E127" s="13" t="s">
        <v>1404</v>
      </c>
      <c r="F127" s="13" t="s">
        <v>505</v>
      </c>
      <c r="G127" s="13" t="s">
        <v>1405</v>
      </c>
      <c r="H127" s="13" t="s">
        <v>247</v>
      </c>
      <c r="I127" s="13" t="s">
        <v>1631</v>
      </c>
      <c r="J127" s="13">
        <v>675</v>
      </c>
    </row>
    <row r="128" spans="1:10" x14ac:dyDescent="0.3">
      <c r="A128" s="13" t="s">
        <v>1538</v>
      </c>
      <c r="B128" s="13" t="s">
        <v>91</v>
      </c>
      <c r="C128" s="13" t="s">
        <v>1407</v>
      </c>
      <c r="D128" s="13" t="s">
        <v>1619</v>
      </c>
      <c r="E128" s="13" t="s">
        <v>1408</v>
      </c>
      <c r="F128" s="13" t="s">
        <v>506</v>
      </c>
      <c r="G128" s="13" t="s">
        <v>1409</v>
      </c>
      <c r="H128" s="13" t="s">
        <v>1625</v>
      </c>
      <c r="I128" s="13" t="s">
        <v>1632</v>
      </c>
      <c r="J128" s="13">
        <v>500</v>
      </c>
    </row>
    <row r="129" spans="1:10" x14ac:dyDescent="0.3">
      <c r="A129" s="13" t="s">
        <v>1539</v>
      </c>
      <c r="B129" s="13" t="s">
        <v>121</v>
      </c>
      <c r="C129" s="13" t="s">
        <v>1411</v>
      </c>
      <c r="D129" s="13" t="s">
        <v>1620</v>
      </c>
      <c r="E129" s="13" t="s">
        <v>1412</v>
      </c>
      <c r="F129" s="13" t="s">
        <v>507</v>
      </c>
      <c r="G129" s="13" t="s">
        <v>1413</v>
      </c>
      <c r="H129" s="13" t="s">
        <v>1626</v>
      </c>
      <c r="I129" s="13" t="s">
        <v>1633</v>
      </c>
      <c r="J129" s="13">
        <v>720</v>
      </c>
    </row>
    <row r="130" spans="1:10" x14ac:dyDescent="0.3">
      <c r="A130" s="13" t="s">
        <v>1540</v>
      </c>
      <c r="B130" s="13" t="s">
        <v>1415</v>
      </c>
      <c r="C130" s="13" t="s">
        <v>88</v>
      </c>
      <c r="D130" s="13" t="s">
        <v>1621</v>
      </c>
      <c r="E130" s="13" t="s">
        <v>1416</v>
      </c>
      <c r="F130" s="13" t="s">
        <v>508</v>
      </c>
      <c r="G130" s="13" t="s">
        <v>1417</v>
      </c>
      <c r="H130" s="13" t="s">
        <v>205</v>
      </c>
      <c r="I130" s="13" t="s">
        <v>1634</v>
      </c>
      <c r="J130" s="13">
        <v>950</v>
      </c>
    </row>
    <row r="131" spans="1:10" x14ac:dyDescent="0.3">
      <c r="A131" s="13" t="s">
        <v>1541</v>
      </c>
      <c r="B131" s="13" t="s">
        <v>113</v>
      </c>
      <c r="C131" s="13" t="s">
        <v>1419</v>
      </c>
      <c r="D131" s="13" t="s">
        <v>1622</v>
      </c>
      <c r="E131" s="13" t="s">
        <v>1420</v>
      </c>
      <c r="F131" s="13" t="s">
        <v>509</v>
      </c>
      <c r="G131" s="13" t="s">
        <v>1421</v>
      </c>
      <c r="H131" s="13" t="s">
        <v>1627</v>
      </c>
      <c r="I131" s="13" t="s">
        <v>1635</v>
      </c>
      <c r="J131" s="13">
        <v>820</v>
      </c>
    </row>
    <row r="132" spans="1:10" x14ac:dyDescent="0.3">
      <c r="A132" s="13" t="s">
        <v>1542</v>
      </c>
      <c r="B132" s="13" t="s">
        <v>75</v>
      </c>
      <c r="C132" s="13" t="s">
        <v>90</v>
      </c>
      <c r="D132" s="13" t="s">
        <v>1613</v>
      </c>
      <c r="E132" s="13" t="s">
        <v>1387</v>
      </c>
      <c r="F132" s="13" t="s">
        <v>510</v>
      </c>
      <c r="G132" s="13" t="s">
        <v>1388</v>
      </c>
      <c r="H132" s="13" t="s">
        <v>1623</v>
      </c>
      <c r="I132" s="13" t="s">
        <v>226</v>
      </c>
      <c r="J132" s="13">
        <v>1200</v>
      </c>
    </row>
    <row r="133" spans="1:10" x14ac:dyDescent="0.3">
      <c r="A133" s="13" t="s">
        <v>1543</v>
      </c>
      <c r="B133" s="13" t="s">
        <v>77</v>
      </c>
      <c r="C133" s="13" t="s">
        <v>84</v>
      </c>
      <c r="D133" s="13" t="s">
        <v>1614</v>
      </c>
      <c r="E133" s="13" t="s">
        <v>1390</v>
      </c>
      <c r="F133" s="13" t="s">
        <v>511</v>
      </c>
      <c r="G133" s="13" t="s">
        <v>1391</v>
      </c>
      <c r="H133" s="13" t="s">
        <v>1624</v>
      </c>
      <c r="I133" s="13" t="s">
        <v>1628</v>
      </c>
      <c r="J133" s="13">
        <v>800</v>
      </c>
    </row>
    <row r="134" spans="1:10" x14ac:dyDescent="0.3">
      <c r="A134" s="13" t="s">
        <v>1544</v>
      </c>
      <c r="B134" s="13" t="s">
        <v>79</v>
      </c>
      <c r="C134" s="13" t="s">
        <v>92</v>
      </c>
      <c r="D134" s="13" t="s">
        <v>1615</v>
      </c>
      <c r="E134" s="13" t="s">
        <v>1393</v>
      </c>
      <c r="F134" s="13" t="s">
        <v>512</v>
      </c>
      <c r="G134" s="13" t="s">
        <v>1394</v>
      </c>
      <c r="H134" s="13" t="s">
        <v>242</v>
      </c>
      <c r="I134" s="13" t="s">
        <v>1629</v>
      </c>
      <c r="J134" s="13">
        <v>450</v>
      </c>
    </row>
    <row r="135" spans="1:10" x14ac:dyDescent="0.3">
      <c r="A135" s="13" t="s">
        <v>1545</v>
      </c>
      <c r="B135" s="13" t="s">
        <v>81</v>
      </c>
      <c r="C135" s="13" t="s">
        <v>82</v>
      </c>
      <c r="D135" s="13" t="s">
        <v>1616</v>
      </c>
      <c r="E135" s="13" t="s">
        <v>1396</v>
      </c>
      <c r="F135" s="13" t="s">
        <v>513</v>
      </c>
      <c r="G135" s="13" t="s">
        <v>1397</v>
      </c>
      <c r="H135" s="13" t="s">
        <v>260</v>
      </c>
      <c r="I135" s="13" t="s">
        <v>1630</v>
      </c>
      <c r="J135" s="13">
        <v>950</v>
      </c>
    </row>
    <row r="136" spans="1:10" x14ac:dyDescent="0.3">
      <c r="A136" s="13" t="s">
        <v>1546</v>
      </c>
      <c r="B136" s="13" t="s">
        <v>83</v>
      </c>
      <c r="C136" s="13" t="s">
        <v>1399</v>
      </c>
      <c r="D136" s="13" t="s">
        <v>1617</v>
      </c>
      <c r="E136" s="13" t="s">
        <v>1400</v>
      </c>
      <c r="F136" s="13" t="s">
        <v>514</v>
      </c>
      <c r="G136" s="13" t="s">
        <v>1401</v>
      </c>
      <c r="H136" s="13" t="s">
        <v>199</v>
      </c>
      <c r="I136" s="13" t="s">
        <v>1631</v>
      </c>
      <c r="J136" s="13">
        <v>1100</v>
      </c>
    </row>
    <row r="137" spans="1:10" x14ac:dyDescent="0.3">
      <c r="A137" s="13" t="s">
        <v>1547</v>
      </c>
      <c r="B137" s="13" t="s">
        <v>85</v>
      </c>
      <c r="C137" s="13" t="s">
        <v>1403</v>
      </c>
      <c r="D137" s="13" t="s">
        <v>1618</v>
      </c>
      <c r="E137" s="13" t="s">
        <v>1404</v>
      </c>
      <c r="F137" s="13" t="s">
        <v>515</v>
      </c>
      <c r="G137" s="13" t="s">
        <v>1405</v>
      </c>
      <c r="H137" s="13" t="s">
        <v>247</v>
      </c>
      <c r="I137" s="13" t="s">
        <v>1631</v>
      </c>
      <c r="J137" s="13">
        <v>675</v>
      </c>
    </row>
    <row r="138" spans="1:10" x14ac:dyDescent="0.3">
      <c r="A138" s="13" t="s">
        <v>1548</v>
      </c>
      <c r="B138" s="13" t="s">
        <v>91</v>
      </c>
      <c r="C138" s="13" t="s">
        <v>1407</v>
      </c>
      <c r="D138" s="13" t="s">
        <v>1619</v>
      </c>
      <c r="E138" s="13" t="s">
        <v>1408</v>
      </c>
      <c r="F138" s="13" t="s">
        <v>516</v>
      </c>
      <c r="G138" s="13" t="s">
        <v>1409</v>
      </c>
      <c r="H138" s="13" t="s">
        <v>1625</v>
      </c>
      <c r="I138" s="13" t="s">
        <v>1632</v>
      </c>
      <c r="J138" s="13">
        <v>500</v>
      </c>
    </row>
    <row r="139" spans="1:10" x14ac:dyDescent="0.3">
      <c r="A139" s="13" t="s">
        <v>1549</v>
      </c>
      <c r="B139" s="13" t="s">
        <v>121</v>
      </c>
      <c r="C139" s="13" t="s">
        <v>1411</v>
      </c>
      <c r="D139" s="13" t="s">
        <v>1620</v>
      </c>
      <c r="E139" s="13" t="s">
        <v>1412</v>
      </c>
      <c r="F139" s="13" t="s">
        <v>517</v>
      </c>
      <c r="G139" s="13" t="s">
        <v>1413</v>
      </c>
      <c r="H139" s="13" t="s">
        <v>1626</v>
      </c>
      <c r="I139" s="13" t="s">
        <v>1633</v>
      </c>
      <c r="J139" s="13">
        <v>720</v>
      </c>
    </row>
    <row r="140" spans="1:10" x14ac:dyDescent="0.3">
      <c r="A140" s="13" t="s">
        <v>1550</v>
      </c>
      <c r="B140" s="13" t="s">
        <v>1415</v>
      </c>
      <c r="C140" s="13" t="s">
        <v>88</v>
      </c>
      <c r="D140" s="13" t="s">
        <v>1621</v>
      </c>
      <c r="E140" s="13" t="s">
        <v>1416</v>
      </c>
      <c r="F140" s="13" t="s">
        <v>518</v>
      </c>
      <c r="G140" s="13" t="s">
        <v>1417</v>
      </c>
      <c r="H140" s="13" t="s">
        <v>205</v>
      </c>
      <c r="I140" s="13" t="s">
        <v>1634</v>
      </c>
      <c r="J140" s="13">
        <v>950</v>
      </c>
    </row>
    <row r="141" spans="1:10" x14ac:dyDescent="0.3">
      <c r="A141" s="13" t="s">
        <v>1551</v>
      </c>
      <c r="B141" s="13" t="s">
        <v>113</v>
      </c>
      <c r="C141" s="13" t="s">
        <v>1419</v>
      </c>
      <c r="D141" s="13" t="s">
        <v>1622</v>
      </c>
      <c r="E141" s="13" t="s">
        <v>1420</v>
      </c>
      <c r="F141" s="13" t="s">
        <v>519</v>
      </c>
      <c r="G141" s="13" t="s">
        <v>1421</v>
      </c>
      <c r="H141" s="13" t="s">
        <v>1627</v>
      </c>
      <c r="I141" s="13" t="s">
        <v>1635</v>
      </c>
      <c r="J141" s="13">
        <v>820</v>
      </c>
    </row>
    <row r="142" spans="1:10" x14ac:dyDescent="0.3">
      <c r="A142" s="13" t="s">
        <v>1552</v>
      </c>
      <c r="B142" s="13" t="s">
        <v>75</v>
      </c>
      <c r="C142" s="13" t="s">
        <v>90</v>
      </c>
      <c r="D142" s="13" t="s">
        <v>1613</v>
      </c>
      <c r="E142" s="13" t="s">
        <v>1387</v>
      </c>
      <c r="F142" s="13" t="s">
        <v>520</v>
      </c>
      <c r="G142" s="13" t="s">
        <v>1388</v>
      </c>
      <c r="H142" s="13" t="s">
        <v>1623</v>
      </c>
      <c r="I142" s="13" t="s">
        <v>226</v>
      </c>
      <c r="J142" s="13">
        <v>1200</v>
      </c>
    </row>
    <row r="143" spans="1:10" x14ac:dyDescent="0.3">
      <c r="A143" s="13" t="s">
        <v>1553</v>
      </c>
      <c r="B143" s="13" t="s">
        <v>77</v>
      </c>
      <c r="C143" s="13" t="s">
        <v>84</v>
      </c>
      <c r="D143" s="13" t="s">
        <v>1614</v>
      </c>
      <c r="E143" s="13" t="s">
        <v>1390</v>
      </c>
      <c r="F143" s="13" t="s">
        <v>521</v>
      </c>
      <c r="G143" s="13" t="s">
        <v>1391</v>
      </c>
      <c r="H143" s="13" t="s">
        <v>1624</v>
      </c>
      <c r="I143" s="13" t="s">
        <v>1628</v>
      </c>
      <c r="J143" s="13">
        <v>800</v>
      </c>
    </row>
    <row r="144" spans="1:10" x14ac:dyDescent="0.3">
      <c r="A144" s="13" t="s">
        <v>1554</v>
      </c>
      <c r="B144" s="13" t="s">
        <v>79</v>
      </c>
      <c r="C144" s="13" t="s">
        <v>92</v>
      </c>
      <c r="D144" s="13" t="s">
        <v>1615</v>
      </c>
      <c r="E144" s="13" t="s">
        <v>1393</v>
      </c>
      <c r="F144" s="13" t="s">
        <v>522</v>
      </c>
      <c r="G144" s="13" t="s">
        <v>1394</v>
      </c>
      <c r="H144" s="13" t="s">
        <v>242</v>
      </c>
      <c r="I144" s="13" t="s">
        <v>1629</v>
      </c>
      <c r="J144" s="13">
        <v>450</v>
      </c>
    </row>
    <row r="145" spans="1:10" x14ac:dyDescent="0.3">
      <c r="A145" s="13" t="s">
        <v>1555</v>
      </c>
      <c r="B145" s="13" t="s">
        <v>81</v>
      </c>
      <c r="C145" s="13" t="s">
        <v>82</v>
      </c>
      <c r="D145" s="13" t="s">
        <v>1616</v>
      </c>
      <c r="E145" s="13" t="s">
        <v>1396</v>
      </c>
      <c r="F145" s="13" t="s">
        <v>523</v>
      </c>
      <c r="G145" s="13" t="s">
        <v>1397</v>
      </c>
      <c r="H145" s="13" t="s">
        <v>260</v>
      </c>
      <c r="I145" s="13" t="s">
        <v>1630</v>
      </c>
      <c r="J145" s="13">
        <v>950</v>
      </c>
    </row>
    <row r="146" spans="1:10" x14ac:dyDescent="0.3">
      <c r="A146" s="13" t="s">
        <v>1556</v>
      </c>
      <c r="B146" s="13" t="s">
        <v>83</v>
      </c>
      <c r="C146" s="13" t="s">
        <v>1399</v>
      </c>
      <c r="D146" s="13" t="s">
        <v>1617</v>
      </c>
      <c r="E146" s="13" t="s">
        <v>1400</v>
      </c>
      <c r="F146" s="13" t="s">
        <v>524</v>
      </c>
      <c r="G146" s="13" t="s">
        <v>1401</v>
      </c>
      <c r="H146" s="13" t="s">
        <v>199</v>
      </c>
      <c r="I146" s="13" t="s">
        <v>1631</v>
      </c>
      <c r="J146" s="13">
        <v>1100</v>
      </c>
    </row>
    <row r="147" spans="1:10" x14ac:dyDescent="0.3">
      <c r="A147" s="13" t="s">
        <v>1557</v>
      </c>
      <c r="B147" s="13" t="s">
        <v>85</v>
      </c>
      <c r="C147" s="13" t="s">
        <v>1403</v>
      </c>
      <c r="D147" s="13" t="s">
        <v>1618</v>
      </c>
      <c r="E147" s="13" t="s">
        <v>1404</v>
      </c>
      <c r="F147" s="13" t="s">
        <v>525</v>
      </c>
      <c r="G147" s="13" t="s">
        <v>1405</v>
      </c>
      <c r="H147" s="13" t="s">
        <v>247</v>
      </c>
      <c r="I147" s="13" t="s">
        <v>1631</v>
      </c>
      <c r="J147" s="13">
        <v>675</v>
      </c>
    </row>
    <row r="148" spans="1:10" x14ac:dyDescent="0.3">
      <c r="A148" s="13" t="s">
        <v>1558</v>
      </c>
      <c r="B148" s="13" t="s">
        <v>91</v>
      </c>
      <c r="C148" s="13" t="s">
        <v>1407</v>
      </c>
      <c r="D148" s="13" t="s">
        <v>1619</v>
      </c>
      <c r="E148" s="13" t="s">
        <v>1408</v>
      </c>
      <c r="F148" s="13" t="s">
        <v>526</v>
      </c>
      <c r="G148" s="13" t="s">
        <v>1409</v>
      </c>
      <c r="H148" s="13" t="s">
        <v>1625</v>
      </c>
      <c r="I148" s="13" t="s">
        <v>1632</v>
      </c>
      <c r="J148" s="13">
        <v>500</v>
      </c>
    </row>
    <row r="149" spans="1:10" x14ac:dyDescent="0.3">
      <c r="A149" s="13" t="s">
        <v>1559</v>
      </c>
      <c r="B149" s="13" t="s">
        <v>121</v>
      </c>
      <c r="C149" s="13" t="s">
        <v>1411</v>
      </c>
      <c r="D149" s="13" t="s">
        <v>1620</v>
      </c>
      <c r="E149" s="13" t="s">
        <v>1412</v>
      </c>
      <c r="F149" s="13" t="s">
        <v>527</v>
      </c>
      <c r="G149" s="13" t="s">
        <v>1413</v>
      </c>
      <c r="H149" s="13" t="s">
        <v>1626</v>
      </c>
      <c r="I149" s="13" t="s">
        <v>1633</v>
      </c>
      <c r="J149" s="13">
        <v>720</v>
      </c>
    </row>
    <row r="150" spans="1:10" x14ac:dyDescent="0.3">
      <c r="A150" s="13" t="s">
        <v>1560</v>
      </c>
      <c r="B150" s="13" t="s">
        <v>1415</v>
      </c>
      <c r="C150" s="13" t="s">
        <v>88</v>
      </c>
      <c r="D150" s="13" t="s">
        <v>1621</v>
      </c>
      <c r="E150" s="13" t="s">
        <v>1416</v>
      </c>
      <c r="F150" s="13" t="s">
        <v>528</v>
      </c>
      <c r="G150" s="13" t="s">
        <v>1417</v>
      </c>
      <c r="H150" s="13" t="s">
        <v>205</v>
      </c>
      <c r="I150" s="13" t="s">
        <v>1634</v>
      </c>
      <c r="J150" s="13">
        <v>950</v>
      </c>
    </row>
    <row r="151" spans="1:10" x14ac:dyDescent="0.3">
      <c r="A151" s="13" t="s">
        <v>1561</v>
      </c>
      <c r="B151" s="13" t="s">
        <v>113</v>
      </c>
      <c r="C151" s="13" t="s">
        <v>1419</v>
      </c>
      <c r="D151" s="13" t="s">
        <v>1622</v>
      </c>
      <c r="E151" s="13" t="s">
        <v>1420</v>
      </c>
      <c r="F151" s="13" t="s">
        <v>529</v>
      </c>
      <c r="G151" s="13" t="s">
        <v>1421</v>
      </c>
      <c r="H151" s="13" t="s">
        <v>1627</v>
      </c>
      <c r="I151" s="13" t="s">
        <v>1635</v>
      </c>
      <c r="J151" s="13">
        <v>820</v>
      </c>
    </row>
    <row r="152" spans="1:10" x14ac:dyDescent="0.3">
      <c r="A152" s="13" t="s">
        <v>1562</v>
      </c>
      <c r="B152" s="13" t="s">
        <v>75</v>
      </c>
      <c r="C152" s="13" t="s">
        <v>90</v>
      </c>
      <c r="D152" s="13" t="s">
        <v>1613</v>
      </c>
      <c r="E152" s="13" t="s">
        <v>1387</v>
      </c>
      <c r="F152" s="13" t="s">
        <v>530</v>
      </c>
      <c r="G152" s="13" t="s">
        <v>1388</v>
      </c>
      <c r="H152" s="13" t="s">
        <v>1623</v>
      </c>
      <c r="I152" s="13" t="s">
        <v>226</v>
      </c>
      <c r="J152" s="13">
        <v>1200</v>
      </c>
    </row>
    <row r="153" spans="1:10" x14ac:dyDescent="0.3">
      <c r="A153" s="13" t="s">
        <v>1563</v>
      </c>
      <c r="B153" s="13" t="s">
        <v>77</v>
      </c>
      <c r="C153" s="13" t="s">
        <v>84</v>
      </c>
      <c r="D153" s="13" t="s">
        <v>1614</v>
      </c>
      <c r="E153" s="13" t="s">
        <v>1390</v>
      </c>
      <c r="F153" s="13" t="s">
        <v>531</v>
      </c>
      <c r="G153" s="13" t="s">
        <v>1391</v>
      </c>
      <c r="H153" s="13" t="s">
        <v>1624</v>
      </c>
      <c r="I153" s="13" t="s">
        <v>1628</v>
      </c>
      <c r="J153" s="13">
        <v>800</v>
      </c>
    </row>
    <row r="154" spans="1:10" x14ac:dyDescent="0.3">
      <c r="A154" s="13" t="s">
        <v>1564</v>
      </c>
      <c r="B154" s="13" t="s">
        <v>79</v>
      </c>
      <c r="C154" s="13" t="s">
        <v>92</v>
      </c>
      <c r="D154" s="13" t="s">
        <v>1615</v>
      </c>
      <c r="E154" s="13" t="s">
        <v>1393</v>
      </c>
      <c r="F154" s="13" t="s">
        <v>532</v>
      </c>
      <c r="G154" s="13" t="s">
        <v>1394</v>
      </c>
      <c r="H154" s="13" t="s">
        <v>242</v>
      </c>
      <c r="I154" s="13" t="s">
        <v>1629</v>
      </c>
      <c r="J154" s="13">
        <v>450</v>
      </c>
    </row>
    <row r="155" spans="1:10" x14ac:dyDescent="0.3">
      <c r="A155" s="13" t="s">
        <v>1565</v>
      </c>
      <c r="B155" s="13" t="s">
        <v>81</v>
      </c>
      <c r="C155" s="13" t="s">
        <v>82</v>
      </c>
      <c r="D155" s="13" t="s">
        <v>1616</v>
      </c>
      <c r="E155" s="13" t="s">
        <v>1396</v>
      </c>
      <c r="F155" s="13" t="s">
        <v>533</v>
      </c>
      <c r="G155" s="13" t="s">
        <v>1397</v>
      </c>
      <c r="H155" s="13" t="s">
        <v>260</v>
      </c>
      <c r="I155" s="13" t="s">
        <v>1630</v>
      </c>
      <c r="J155" s="13">
        <v>950</v>
      </c>
    </row>
    <row r="156" spans="1:10" x14ac:dyDescent="0.3">
      <c r="A156" s="13" t="s">
        <v>1566</v>
      </c>
      <c r="B156" s="13" t="s">
        <v>83</v>
      </c>
      <c r="C156" s="13" t="s">
        <v>1399</v>
      </c>
      <c r="D156" s="13" t="s">
        <v>1617</v>
      </c>
      <c r="E156" s="13" t="s">
        <v>1400</v>
      </c>
      <c r="F156" s="13" t="s">
        <v>534</v>
      </c>
      <c r="G156" s="13" t="s">
        <v>1401</v>
      </c>
      <c r="H156" s="13" t="s">
        <v>199</v>
      </c>
      <c r="I156" s="13" t="s">
        <v>1631</v>
      </c>
      <c r="J156" s="13">
        <v>1100</v>
      </c>
    </row>
    <row r="157" spans="1:10" x14ac:dyDescent="0.3">
      <c r="A157" s="13" t="s">
        <v>1567</v>
      </c>
      <c r="B157" s="13" t="s">
        <v>85</v>
      </c>
      <c r="C157" s="13" t="s">
        <v>1403</v>
      </c>
      <c r="D157" s="13" t="s">
        <v>1618</v>
      </c>
      <c r="E157" s="13" t="s">
        <v>1404</v>
      </c>
      <c r="F157" s="13" t="s">
        <v>535</v>
      </c>
      <c r="G157" s="13" t="s">
        <v>1405</v>
      </c>
      <c r="H157" s="13" t="s">
        <v>247</v>
      </c>
      <c r="I157" s="13" t="s">
        <v>1631</v>
      </c>
      <c r="J157" s="13">
        <v>675</v>
      </c>
    </row>
    <row r="158" spans="1:10" x14ac:dyDescent="0.3">
      <c r="A158" s="13" t="s">
        <v>1568</v>
      </c>
      <c r="B158" s="13" t="s">
        <v>91</v>
      </c>
      <c r="C158" s="13" t="s">
        <v>1407</v>
      </c>
      <c r="D158" s="13" t="s">
        <v>1619</v>
      </c>
      <c r="E158" s="13" t="s">
        <v>1408</v>
      </c>
      <c r="F158" s="13" t="s">
        <v>536</v>
      </c>
      <c r="G158" s="13" t="s">
        <v>1409</v>
      </c>
      <c r="H158" s="13" t="s">
        <v>1625</v>
      </c>
      <c r="I158" s="13" t="s">
        <v>1632</v>
      </c>
      <c r="J158" s="13">
        <v>500</v>
      </c>
    </row>
    <row r="159" spans="1:10" x14ac:dyDescent="0.3">
      <c r="A159" s="13" t="s">
        <v>1569</v>
      </c>
      <c r="B159" s="13" t="s">
        <v>121</v>
      </c>
      <c r="C159" s="13" t="s">
        <v>1411</v>
      </c>
      <c r="D159" s="13" t="s">
        <v>1620</v>
      </c>
      <c r="E159" s="13" t="s">
        <v>1412</v>
      </c>
      <c r="F159" s="13" t="s">
        <v>537</v>
      </c>
      <c r="G159" s="13" t="s">
        <v>1413</v>
      </c>
      <c r="H159" s="13" t="s">
        <v>1626</v>
      </c>
      <c r="I159" s="13" t="s">
        <v>1633</v>
      </c>
      <c r="J159" s="13">
        <v>720</v>
      </c>
    </row>
    <row r="160" spans="1:10" x14ac:dyDescent="0.3">
      <c r="A160" s="13" t="s">
        <v>1570</v>
      </c>
      <c r="B160" s="13" t="s">
        <v>1415</v>
      </c>
      <c r="C160" s="13" t="s">
        <v>88</v>
      </c>
      <c r="D160" s="13" t="s">
        <v>1621</v>
      </c>
      <c r="E160" s="13" t="s">
        <v>1416</v>
      </c>
      <c r="F160" s="13" t="s">
        <v>538</v>
      </c>
      <c r="G160" s="13" t="s">
        <v>1417</v>
      </c>
      <c r="H160" s="13" t="s">
        <v>205</v>
      </c>
      <c r="I160" s="13" t="s">
        <v>1634</v>
      </c>
      <c r="J160" s="13">
        <v>950</v>
      </c>
    </row>
    <row r="161" spans="1:10" x14ac:dyDescent="0.3">
      <c r="A161" s="13" t="s">
        <v>1571</v>
      </c>
      <c r="B161" s="13" t="s">
        <v>113</v>
      </c>
      <c r="C161" s="13" t="s">
        <v>1419</v>
      </c>
      <c r="D161" s="13" t="s">
        <v>1622</v>
      </c>
      <c r="E161" s="13" t="s">
        <v>1420</v>
      </c>
      <c r="F161" s="13" t="s">
        <v>539</v>
      </c>
      <c r="G161" s="13" t="s">
        <v>1421</v>
      </c>
      <c r="H161" s="13" t="s">
        <v>1627</v>
      </c>
      <c r="I161" s="13" t="s">
        <v>1635</v>
      </c>
      <c r="J161" s="13">
        <v>820</v>
      </c>
    </row>
    <row r="162" spans="1:10" x14ac:dyDescent="0.3">
      <c r="A162" s="13" t="s">
        <v>1572</v>
      </c>
      <c r="B162" s="13" t="s">
        <v>75</v>
      </c>
      <c r="C162" s="13" t="s">
        <v>90</v>
      </c>
      <c r="D162" s="13" t="s">
        <v>1613</v>
      </c>
      <c r="E162" s="13" t="s">
        <v>1387</v>
      </c>
      <c r="F162" s="13" t="s">
        <v>540</v>
      </c>
      <c r="G162" s="13" t="s">
        <v>1388</v>
      </c>
      <c r="H162" s="13" t="s">
        <v>1623</v>
      </c>
      <c r="I162" s="13" t="s">
        <v>226</v>
      </c>
      <c r="J162" s="13">
        <v>1200</v>
      </c>
    </row>
    <row r="163" spans="1:10" x14ac:dyDescent="0.3">
      <c r="A163" s="13" t="s">
        <v>1573</v>
      </c>
      <c r="B163" s="13" t="s">
        <v>77</v>
      </c>
      <c r="C163" s="13" t="s">
        <v>84</v>
      </c>
      <c r="D163" s="13" t="s">
        <v>1614</v>
      </c>
      <c r="E163" s="13" t="s">
        <v>1390</v>
      </c>
      <c r="F163" s="13" t="s">
        <v>541</v>
      </c>
      <c r="G163" s="13" t="s">
        <v>1391</v>
      </c>
      <c r="H163" s="13" t="s">
        <v>1624</v>
      </c>
      <c r="I163" s="13" t="s">
        <v>1628</v>
      </c>
      <c r="J163" s="13">
        <v>800</v>
      </c>
    </row>
    <row r="164" spans="1:10" x14ac:dyDescent="0.3">
      <c r="A164" s="13" t="s">
        <v>1574</v>
      </c>
      <c r="B164" s="13" t="s">
        <v>79</v>
      </c>
      <c r="C164" s="13" t="s">
        <v>92</v>
      </c>
      <c r="D164" s="13" t="s">
        <v>1615</v>
      </c>
      <c r="E164" s="13" t="s">
        <v>1393</v>
      </c>
      <c r="F164" s="13" t="s">
        <v>542</v>
      </c>
      <c r="G164" s="13" t="s">
        <v>1394</v>
      </c>
      <c r="H164" s="13" t="s">
        <v>242</v>
      </c>
      <c r="I164" s="13" t="s">
        <v>1629</v>
      </c>
      <c r="J164" s="13">
        <v>450</v>
      </c>
    </row>
    <row r="165" spans="1:10" x14ac:dyDescent="0.3">
      <c r="A165" s="13" t="s">
        <v>1575</v>
      </c>
      <c r="B165" s="13" t="s">
        <v>81</v>
      </c>
      <c r="C165" s="13" t="s">
        <v>82</v>
      </c>
      <c r="D165" s="13" t="s">
        <v>1616</v>
      </c>
      <c r="E165" s="13" t="s">
        <v>1396</v>
      </c>
      <c r="F165" s="13" t="s">
        <v>543</v>
      </c>
      <c r="G165" s="13" t="s">
        <v>1397</v>
      </c>
      <c r="H165" s="13" t="s">
        <v>260</v>
      </c>
      <c r="I165" s="13" t="s">
        <v>1630</v>
      </c>
      <c r="J165" s="13">
        <v>950</v>
      </c>
    </row>
    <row r="166" spans="1:10" x14ac:dyDescent="0.3">
      <c r="A166" s="13" t="s">
        <v>1576</v>
      </c>
      <c r="B166" s="13" t="s">
        <v>83</v>
      </c>
      <c r="C166" s="13" t="s">
        <v>1399</v>
      </c>
      <c r="D166" s="13" t="s">
        <v>1617</v>
      </c>
      <c r="E166" s="13" t="s">
        <v>1400</v>
      </c>
      <c r="F166" s="13" t="s">
        <v>544</v>
      </c>
      <c r="G166" s="13" t="s">
        <v>1401</v>
      </c>
      <c r="H166" s="13" t="s">
        <v>199</v>
      </c>
      <c r="I166" s="13" t="s">
        <v>1631</v>
      </c>
      <c r="J166" s="13">
        <v>1100</v>
      </c>
    </row>
    <row r="167" spans="1:10" x14ac:dyDescent="0.3">
      <c r="A167" s="13" t="s">
        <v>1577</v>
      </c>
      <c r="B167" s="13" t="s">
        <v>85</v>
      </c>
      <c r="C167" s="13" t="s">
        <v>1403</v>
      </c>
      <c r="D167" s="13" t="s">
        <v>1618</v>
      </c>
      <c r="E167" s="13" t="s">
        <v>1404</v>
      </c>
      <c r="F167" s="13" t="s">
        <v>545</v>
      </c>
      <c r="G167" s="13" t="s">
        <v>1405</v>
      </c>
      <c r="H167" s="13" t="s">
        <v>247</v>
      </c>
      <c r="I167" s="13" t="s">
        <v>1631</v>
      </c>
      <c r="J167" s="13">
        <v>675</v>
      </c>
    </row>
    <row r="168" spans="1:10" x14ac:dyDescent="0.3">
      <c r="A168" s="13" t="s">
        <v>1578</v>
      </c>
      <c r="B168" s="13" t="s">
        <v>91</v>
      </c>
      <c r="C168" s="13" t="s">
        <v>1407</v>
      </c>
      <c r="D168" s="13" t="s">
        <v>1619</v>
      </c>
      <c r="E168" s="13" t="s">
        <v>1408</v>
      </c>
      <c r="F168" s="13" t="s">
        <v>546</v>
      </c>
      <c r="G168" s="13" t="s">
        <v>1409</v>
      </c>
      <c r="H168" s="13" t="s">
        <v>1625</v>
      </c>
      <c r="I168" s="13" t="s">
        <v>1632</v>
      </c>
      <c r="J168" s="13">
        <v>500</v>
      </c>
    </row>
    <row r="169" spans="1:10" x14ac:dyDescent="0.3">
      <c r="A169" s="13" t="s">
        <v>1579</v>
      </c>
      <c r="B169" s="13" t="s">
        <v>121</v>
      </c>
      <c r="C169" s="13" t="s">
        <v>1411</v>
      </c>
      <c r="D169" s="13" t="s">
        <v>1620</v>
      </c>
      <c r="E169" s="13" t="s">
        <v>1412</v>
      </c>
      <c r="F169" s="13" t="s">
        <v>547</v>
      </c>
      <c r="G169" s="13" t="s">
        <v>1413</v>
      </c>
      <c r="H169" s="13" t="s">
        <v>1626</v>
      </c>
      <c r="I169" s="13" t="s">
        <v>1633</v>
      </c>
      <c r="J169" s="13">
        <v>720</v>
      </c>
    </row>
    <row r="170" spans="1:10" x14ac:dyDescent="0.3">
      <c r="A170" s="13" t="s">
        <v>1580</v>
      </c>
      <c r="B170" s="13" t="s">
        <v>1415</v>
      </c>
      <c r="C170" s="13" t="s">
        <v>88</v>
      </c>
      <c r="D170" s="13" t="s">
        <v>1621</v>
      </c>
      <c r="E170" s="13" t="s">
        <v>1416</v>
      </c>
      <c r="F170" s="13" t="s">
        <v>548</v>
      </c>
      <c r="G170" s="13" t="s">
        <v>1417</v>
      </c>
      <c r="H170" s="13" t="s">
        <v>205</v>
      </c>
      <c r="I170" s="13" t="s">
        <v>1634</v>
      </c>
      <c r="J170" s="13">
        <v>950</v>
      </c>
    </row>
    <row r="171" spans="1:10" x14ac:dyDescent="0.3">
      <c r="A171" s="13" t="s">
        <v>1581</v>
      </c>
      <c r="B171" s="13" t="s">
        <v>113</v>
      </c>
      <c r="C171" s="13" t="s">
        <v>1419</v>
      </c>
      <c r="D171" s="13" t="s">
        <v>1622</v>
      </c>
      <c r="E171" s="13" t="s">
        <v>1420</v>
      </c>
      <c r="F171" s="13" t="s">
        <v>549</v>
      </c>
      <c r="G171" s="13" t="s">
        <v>1421</v>
      </c>
      <c r="H171" s="13" t="s">
        <v>1627</v>
      </c>
      <c r="I171" s="13" t="s">
        <v>1635</v>
      </c>
      <c r="J171" s="13">
        <v>820</v>
      </c>
    </row>
    <row r="172" spans="1:10" x14ac:dyDescent="0.3">
      <c r="A172" s="13" t="s">
        <v>1582</v>
      </c>
      <c r="B172" s="13" t="s">
        <v>75</v>
      </c>
      <c r="C172" s="13" t="s">
        <v>90</v>
      </c>
      <c r="D172" s="13" t="s">
        <v>1613</v>
      </c>
      <c r="E172" s="13" t="s">
        <v>1387</v>
      </c>
      <c r="F172" s="13" t="s">
        <v>550</v>
      </c>
      <c r="G172" s="13" t="s">
        <v>1388</v>
      </c>
      <c r="H172" s="13" t="s">
        <v>1623</v>
      </c>
      <c r="I172" s="13" t="s">
        <v>226</v>
      </c>
      <c r="J172" s="13">
        <v>1200</v>
      </c>
    </row>
    <row r="173" spans="1:10" x14ac:dyDescent="0.3">
      <c r="A173" s="13" t="s">
        <v>1583</v>
      </c>
      <c r="B173" s="13" t="s">
        <v>77</v>
      </c>
      <c r="C173" s="13" t="s">
        <v>84</v>
      </c>
      <c r="D173" s="13" t="s">
        <v>1614</v>
      </c>
      <c r="E173" s="13" t="s">
        <v>1390</v>
      </c>
      <c r="F173" s="13" t="s">
        <v>551</v>
      </c>
      <c r="G173" s="13" t="s">
        <v>1391</v>
      </c>
      <c r="H173" s="13" t="s">
        <v>1624</v>
      </c>
      <c r="I173" s="13" t="s">
        <v>1628</v>
      </c>
      <c r="J173" s="13">
        <v>800</v>
      </c>
    </row>
    <row r="174" spans="1:10" x14ac:dyDescent="0.3">
      <c r="A174" s="13" t="s">
        <v>1584</v>
      </c>
      <c r="B174" s="13" t="s">
        <v>79</v>
      </c>
      <c r="C174" s="13" t="s">
        <v>92</v>
      </c>
      <c r="D174" s="13" t="s">
        <v>1615</v>
      </c>
      <c r="E174" s="13" t="s">
        <v>1393</v>
      </c>
      <c r="F174" s="13" t="s">
        <v>552</v>
      </c>
      <c r="G174" s="13" t="s">
        <v>1394</v>
      </c>
      <c r="H174" s="13" t="s">
        <v>242</v>
      </c>
      <c r="I174" s="13" t="s">
        <v>1629</v>
      </c>
      <c r="J174" s="13">
        <v>450</v>
      </c>
    </row>
    <row r="175" spans="1:10" x14ac:dyDescent="0.3">
      <c r="A175" s="13" t="s">
        <v>1585</v>
      </c>
      <c r="B175" s="13" t="s">
        <v>81</v>
      </c>
      <c r="C175" s="13" t="s">
        <v>82</v>
      </c>
      <c r="D175" s="13" t="s">
        <v>1616</v>
      </c>
      <c r="E175" s="13" t="s">
        <v>1396</v>
      </c>
      <c r="F175" s="13" t="s">
        <v>553</v>
      </c>
      <c r="G175" s="13" t="s">
        <v>1397</v>
      </c>
      <c r="H175" s="13" t="s">
        <v>260</v>
      </c>
      <c r="I175" s="13" t="s">
        <v>1630</v>
      </c>
      <c r="J175" s="13">
        <v>950</v>
      </c>
    </row>
    <row r="176" spans="1:10" x14ac:dyDescent="0.3">
      <c r="A176" s="13" t="s">
        <v>1586</v>
      </c>
      <c r="B176" s="13" t="s">
        <v>83</v>
      </c>
      <c r="C176" s="13" t="s">
        <v>1399</v>
      </c>
      <c r="D176" s="13" t="s">
        <v>1617</v>
      </c>
      <c r="E176" s="13" t="s">
        <v>1400</v>
      </c>
      <c r="F176" s="13" t="s">
        <v>554</v>
      </c>
      <c r="G176" s="13" t="s">
        <v>1401</v>
      </c>
      <c r="H176" s="13" t="s">
        <v>199</v>
      </c>
      <c r="I176" s="13" t="s">
        <v>1631</v>
      </c>
      <c r="J176" s="13">
        <v>1100</v>
      </c>
    </row>
    <row r="177" spans="1:10" x14ac:dyDescent="0.3">
      <c r="A177" s="13" t="s">
        <v>1587</v>
      </c>
      <c r="B177" s="13" t="s">
        <v>85</v>
      </c>
      <c r="C177" s="13" t="s">
        <v>1403</v>
      </c>
      <c r="D177" s="13" t="s">
        <v>1618</v>
      </c>
      <c r="E177" s="13" t="s">
        <v>1404</v>
      </c>
      <c r="F177" s="13" t="s">
        <v>555</v>
      </c>
      <c r="G177" s="13" t="s">
        <v>1405</v>
      </c>
      <c r="H177" s="13" t="s">
        <v>247</v>
      </c>
      <c r="I177" s="13" t="s">
        <v>1631</v>
      </c>
      <c r="J177" s="13">
        <v>675</v>
      </c>
    </row>
    <row r="178" spans="1:10" x14ac:dyDescent="0.3">
      <c r="A178" s="13" t="s">
        <v>1588</v>
      </c>
      <c r="B178" s="13" t="s">
        <v>91</v>
      </c>
      <c r="C178" s="13" t="s">
        <v>1407</v>
      </c>
      <c r="D178" s="13" t="s">
        <v>1619</v>
      </c>
      <c r="E178" s="13" t="s">
        <v>1408</v>
      </c>
      <c r="F178" s="13" t="s">
        <v>556</v>
      </c>
      <c r="G178" s="13" t="s">
        <v>1409</v>
      </c>
      <c r="H178" s="13" t="s">
        <v>1625</v>
      </c>
      <c r="I178" s="13" t="s">
        <v>1632</v>
      </c>
      <c r="J178" s="13">
        <v>500</v>
      </c>
    </row>
    <row r="179" spans="1:10" x14ac:dyDescent="0.3">
      <c r="A179" s="13" t="s">
        <v>1589</v>
      </c>
      <c r="B179" s="13" t="s">
        <v>121</v>
      </c>
      <c r="C179" s="13" t="s">
        <v>1411</v>
      </c>
      <c r="D179" s="13" t="s">
        <v>1620</v>
      </c>
      <c r="E179" s="13" t="s">
        <v>1412</v>
      </c>
      <c r="F179" s="13" t="s">
        <v>557</v>
      </c>
      <c r="G179" s="13" t="s">
        <v>1413</v>
      </c>
      <c r="H179" s="13" t="s">
        <v>1626</v>
      </c>
      <c r="I179" s="13" t="s">
        <v>1633</v>
      </c>
      <c r="J179" s="13">
        <v>720</v>
      </c>
    </row>
    <row r="180" spans="1:10" x14ac:dyDescent="0.3">
      <c r="A180" s="13" t="s">
        <v>1590</v>
      </c>
      <c r="B180" s="13" t="s">
        <v>1415</v>
      </c>
      <c r="C180" s="13" t="s">
        <v>88</v>
      </c>
      <c r="D180" s="13" t="s">
        <v>1621</v>
      </c>
      <c r="E180" s="13" t="s">
        <v>1416</v>
      </c>
      <c r="F180" s="13" t="s">
        <v>558</v>
      </c>
      <c r="G180" s="13" t="s">
        <v>1417</v>
      </c>
      <c r="H180" s="13" t="s">
        <v>205</v>
      </c>
      <c r="I180" s="13" t="s">
        <v>1634</v>
      </c>
      <c r="J180" s="13">
        <v>950</v>
      </c>
    </row>
    <row r="181" spans="1:10" x14ac:dyDescent="0.3">
      <c r="A181" s="13" t="s">
        <v>1591</v>
      </c>
      <c r="B181" s="13" t="s">
        <v>113</v>
      </c>
      <c r="C181" s="13" t="s">
        <v>1419</v>
      </c>
      <c r="D181" s="13" t="s">
        <v>1622</v>
      </c>
      <c r="E181" s="13" t="s">
        <v>1420</v>
      </c>
      <c r="F181" s="13" t="s">
        <v>559</v>
      </c>
      <c r="G181" s="13" t="s">
        <v>1421</v>
      </c>
      <c r="H181" s="13" t="s">
        <v>1627</v>
      </c>
      <c r="I181" s="13" t="s">
        <v>1635</v>
      </c>
      <c r="J181" s="13">
        <v>820</v>
      </c>
    </row>
    <row r="182" spans="1:10" x14ac:dyDescent="0.3">
      <c r="A182" s="13" t="s">
        <v>1592</v>
      </c>
      <c r="B182" s="13" t="s">
        <v>75</v>
      </c>
      <c r="C182" s="13" t="s">
        <v>90</v>
      </c>
      <c r="D182" s="13" t="s">
        <v>1613</v>
      </c>
      <c r="E182" s="13" t="s">
        <v>1387</v>
      </c>
      <c r="F182" s="13" t="s">
        <v>560</v>
      </c>
      <c r="G182" s="13" t="s">
        <v>1388</v>
      </c>
      <c r="H182" s="13" t="s">
        <v>1623</v>
      </c>
      <c r="I182" s="13" t="s">
        <v>226</v>
      </c>
      <c r="J182" s="13">
        <v>1200</v>
      </c>
    </row>
    <row r="183" spans="1:10" x14ac:dyDescent="0.3">
      <c r="A183" s="13" t="s">
        <v>1593</v>
      </c>
      <c r="B183" s="13" t="s">
        <v>77</v>
      </c>
      <c r="C183" s="13" t="s">
        <v>84</v>
      </c>
      <c r="D183" s="13" t="s">
        <v>1614</v>
      </c>
      <c r="E183" s="13" t="s">
        <v>1390</v>
      </c>
      <c r="F183" s="13" t="s">
        <v>561</v>
      </c>
      <c r="G183" s="13" t="s">
        <v>1391</v>
      </c>
      <c r="H183" s="13" t="s">
        <v>1624</v>
      </c>
      <c r="I183" s="13" t="s">
        <v>1628</v>
      </c>
      <c r="J183" s="13">
        <v>800</v>
      </c>
    </row>
    <row r="184" spans="1:10" x14ac:dyDescent="0.3">
      <c r="A184" s="13" t="s">
        <v>1594</v>
      </c>
      <c r="B184" s="13" t="s">
        <v>79</v>
      </c>
      <c r="C184" s="13" t="s">
        <v>92</v>
      </c>
      <c r="D184" s="13" t="s">
        <v>1615</v>
      </c>
      <c r="E184" s="13" t="s">
        <v>1393</v>
      </c>
      <c r="F184" s="13" t="s">
        <v>562</v>
      </c>
      <c r="G184" s="13" t="s">
        <v>1394</v>
      </c>
      <c r="H184" s="13" t="s">
        <v>242</v>
      </c>
      <c r="I184" s="13" t="s">
        <v>1629</v>
      </c>
      <c r="J184" s="13">
        <v>450</v>
      </c>
    </row>
    <row r="185" spans="1:10" x14ac:dyDescent="0.3">
      <c r="A185" s="13" t="s">
        <v>1595</v>
      </c>
      <c r="B185" s="13" t="s">
        <v>81</v>
      </c>
      <c r="C185" s="13" t="s">
        <v>82</v>
      </c>
      <c r="D185" s="13" t="s">
        <v>1616</v>
      </c>
      <c r="E185" s="13" t="s">
        <v>1396</v>
      </c>
      <c r="F185" s="13" t="s">
        <v>563</v>
      </c>
      <c r="G185" s="13" t="s">
        <v>1397</v>
      </c>
      <c r="H185" s="13" t="s">
        <v>260</v>
      </c>
      <c r="I185" s="13" t="s">
        <v>1630</v>
      </c>
      <c r="J185" s="13">
        <v>950</v>
      </c>
    </row>
    <row r="186" spans="1:10" x14ac:dyDescent="0.3">
      <c r="A186" s="13" t="s">
        <v>1596</v>
      </c>
      <c r="B186" s="13" t="s">
        <v>83</v>
      </c>
      <c r="C186" s="13" t="s">
        <v>1399</v>
      </c>
      <c r="D186" s="13" t="s">
        <v>1617</v>
      </c>
      <c r="E186" s="13" t="s">
        <v>1400</v>
      </c>
      <c r="F186" s="13" t="s">
        <v>564</v>
      </c>
      <c r="G186" s="13" t="s">
        <v>1401</v>
      </c>
      <c r="H186" s="13" t="s">
        <v>199</v>
      </c>
      <c r="I186" s="13" t="s">
        <v>1631</v>
      </c>
      <c r="J186" s="13">
        <v>1100</v>
      </c>
    </row>
    <row r="187" spans="1:10" x14ac:dyDescent="0.3">
      <c r="A187" s="13" t="s">
        <v>1597</v>
      </c>
      <c r="B187" s="13" t="s">
        <v>85</v>
      </c>
      <c r="C187" s="13" t="s">
        <v>1403</v>
      </c>
      <c r="D187" s="13" t="s">
        <v>1618</v>
      </c>
      <c r="E187" s="13" t="s">
        <v>1404</v>
      </c>
      <c r="F187" s="13" t="s">
        <v>565</v>
      </c>
      <c r="G187" s="13" t="s">
        <v>1405</v>
      </c>
      <c r="H187" s="13" t="s">
        <v>247</v>
      </c>
      <c r="I187" s="13" t="s">
        <v>1631</v>
      </c>
      <c r="J187" s="13">
        <v>675</v>
      </c>
    </row>
    <row r="188" spans="1:10" x14ac:dyDescent="0.3">
      <c r="A188" s="13" t="s">
        <v>1598</v>
      </c>
      <c r="B188" s="13" t="s">
        <v>91</v>
      </c>
      <c r="C188" s="13" t="s">
        <v>1407</v>
      </c>
      <c r="D188" s="13" t="s">
        <v>1619</v>
      </c>
      <c r="E188" s="13" t="s">
        <v>1408</v>
      </c>
      <c r="F188" s="13" t="s">
        <v>566</v>
      </c>
      <c r="G188" s="13" t="s">
        <v>1409</v>
      </c>
      <c r="H188" s="13" t="s">
        <v>1625</v>
      </c>
      <c r="I188" s="13" t="s">
        <v>1632</v>
      </c>
      <c r="J188" s="13">
        <v>500</v>
      </c>
    </row>
    <row r="189" spans="1:10" x14ac:dyDescent="0.3">
      <c r="A189" s="13" t="s">
        <v>1599</v>
      </c>
      <c r="B189" s="13" t="s">
        <v>121</v>
      </c>
      <c r="C189" s="13" t="s">
        <v>1411</v>
      </c>
      <c r="D189" s="13" t="s">
        <v>1620</v>
      </c>
      <c r="E189" s="13" t="s">
        <v>1412</v>
      </c>
      <c r="F189" s="13" t="s">
        <v>567</v>
      </c>
      <c r="G189" s="13" t="s">
        <v>1413</v>
      </c>
      <c r="H189" s="13" t="s">
        <v>1626</v>
      </c>
      <c r="I189" s="13" t="s">
        <v>1633</v>
      </c>
      <c r="J189" s="13">
        <v>720</v>
      </c>
    </row>
    <row r="190" spans="1:10" x14ac:dyDescent="0.3">
      <c r="A190" s="13" t="s">
        <v>1600</v>
      </c>
      <c r="B190" s="13" t="s">
        <v>1415</v>
      </c>
      <c r="C190" s="13" t="s">
        <v>88</v>
      </c>
      <c r="D190" s="13" t="s">
        <v>1621</v>
      </c>
      <c r="E190" s="13" t="s">
        <v>1416</v>
      </c>
      <c r="F190" s="13" t="s">
        <v>568</v>
      </c>
      <c r="G190" s="13" t="s">
        <v>1417</v>
      </c>
      <c r="H190" s="13" t="s">
        <v>205</v>
      </c>
      <c r="I190" s="13" t="s">
        <v>1634</v>
      </c>
      <c r="J190" s="13">
        <v>950</v>
      </c>
    </row>
    <row r="191" spans="1:10" x14ac:dyDescent="0.3">
      <c r="A191" s="13" t="s">
        <v>1601</v>
      </c>
      <c r="B191" s="13" t="s">
        <v>113</v>
      </c>
      <c r="C191" s="13" t="s">
        <v>1419</v>
      </c>
      <c r="D191" s="13" t="s">
        <v>1622</v>
      </c>
      <c r="E191" s="13" t="s">
        <v>1420</v>
      </c>
      <c r="F191" s="13" t="s">
        <v>569</v>
      </c>
      <c r="G191" s="13" t="s">
        <v>1421</v>
      </c>
      <c r="H191" s="13" t="s">
        <v>1627</v>
      </c>
      <c r="I191" s="13" t="s">
        <v>1635</v>
      </c>
      <c r="J191" s="13">
        <v>820</v>
      </c>
    </row>
    <row r="192" spans="1:10" x14ac:dyDescent="0.3">
      <c r="A192" s="13" t="s">
        <v>1602</v>
      </c>
      <c r="B192" s="13" t="s">
        <v>75</v>
      </c>
      <c r="C192" s="13" t="s">
        <v>90</v>
      </c>
      <c r="D192" s="13" t="s">
        <v>1613</v>
      </c>
      <c r="E192" s="13" t="s">
        <v>1387</v>
      </c>
      <c r="F192" s="13" t="s">
        <v>570</v>
      </c>
      <c r="G192" s="13" t="s">
        <v>1388</v>
      </c>
      <c r="H192" s="13" t="s">
        <v>1623</v>
      </c>
      <c r="I192" s="13" t="s">
        <v>226</v>
      </c>
      <c r="J192" s="13">
        <v>1200</v>
      </c>
    </row>
    <row r="193" spans="1:10" x14ac:dyDescent="0.3">
      <c r="A193" s="13" t="s">
        <v>1603</v>
      </c>
      <c r="B193" s="13" t="s">
        <v>77</v>
      </c>
      <c r="C193" s="13" t="s">
        <v>84</v>
      </c>
      <c r="D193" s="13" t="s">
        <v>1614</v>
      </c>
      <c r="E193" s="13" t="s">
        <v>1390</v>
      </c>
      <c r="F193" s="13" t="s">
        <v>571</v>
      </c>
      <c r="G193" s="13" t="s">
        <v>1391</v>
      </c>
      <c r="H193" s="13" t="s">
        <v>1624</v>
      </c>
      <c r="I193" s="13" t="s">
        <v>1628</v>
      </c>
      <c r="J193" s="13">
        <v>800</v>
      </c>
    </row>
    <row r="194" spans="1:10" x14ac:dyDescent="0.3">
      <c r="A194" s="13" t="s">
        <v>1604</v>
      </c>
      <c r="B194" s="13" t="s">
        <v>79</v>
      </c>
      <c r="C194" s="13" t="s">
        <v>92</v>
      </c>
      <c r="D194" s="13" t="s">
        <v>1615</v>
      </c>
      <c r="E194" s="13" t="s">
        <v>1393</v>
      </c>
      <c r="F194" s="13" t="s">
        <v>572</v>
      </c>
      <c r="G194" s="13" t="s">
        <v>1394</v>
      </c>
      <c r="H194" s="13" t="s">
        <v>242</v>
      </c>
      <c r="I194" s="13" t="s">
        <v>1629</v>
      </c>
      <c r="J194" s="13">
        <v>450</v>
      </c>
    </row>
    <row r="195" spans="1:10" x14ac:dyDescent="0.3">
      <c r="A195" s="13" t="s">
        <v>1605</v>
      </c>
      <c r="B195" s="13" t="s">
        <v>81</v>
      </c>
      <c r="C195" s="13" t="s">
        <v>82</v>
      </c>
      <c r="D195" s="13" t="s">
        <v>1616</v>
      </c>
      <c r="E195" s="13" t="s">
        <v>1396</v>
      </c>
      <c r="F195" s="13" t="s">
        <v>573</v>
      </c>
      <c r="G195" s="13" t="s">
        <v>1397</v>
      </c>
      <c r="H195" s="13" t="s">
        <v>260</v>
      </c>
      <c r="I195" s="13" t="s">
        <v>1630</v>
      </c>
      <c r="J195" s="13">
        <v>950</v>
      </c>
    </row>
    <row r="196" spans="1:10" x14ac:dyDescent="0.3">
      <c r="A196" s="13" t="s">
        <v>1606</v>
      </c>
      <c r="B196" s="13" t="s">
        <v>83</v>
      </c>
      <c r="C196" s="13" t="s">
        <v>1399</v>
      </c>
      <c r="D196" s="13" t="s">
        <v>1617</v>
      </c>
      <c r="E196" s="13" t="s">
        <v>1400</v>
      </c>
      <c r="F196" s="13" t="s">
        <v>574</v>
      </c>
      <c r="G196" s="13" t="s">
        <v>1401</v>
      </c>
      <c r="H196" s="13" t="s">
        <v>199</v>
      </c>
      <c r="I196" s="13" t="s">
        <v>1631</v>
      </c>
      <c r="J196" s="13">
        <v>1100</v>
      </c>
    </row>
    <row r="197" spans="1:10" x14ac:dyDescent="0.3">
      <c r="A197" s="13" t="s">
        <v>1607</v>
      </c>
      <c r="B197" s="13" t="s">
        <v>85</v>
      </c>
      <c r="C197" s="13" t="s">
        <v>1403</v>
      </c>
      <c r="D197" s="13" t="s">
        <v>1618</v>
      </c>
      <c r="E197" s="13" t="s">
        <v>1404</v>
      </c>
      <c r="F197" s="13" t="s">
        <v>575</v>
      </c>
      <c r="G197" s="13" t="s">
        <v>1405</v>
      </c>
      <c r="H197" s="13" t="s">
        <v>247</v>
      </c>
      <c r="I197" s="13" t="s">
        <v>1631</v>
      </c>
      <c r="J197" s="13">
        <v>675</v>
      </c>
    </row>
    <row r="198" spans="1:10" x14ac:dyDescent="0.3">
      <c r="A198" s="13" t="s">
        <v>1608</v>
      </c>
      <c r="B198" s="13" t="s">
        <v>91</v>
      </c>
      <c r="C198" s="13" t="s">
        <v>1407</v>
      </c>
      <c r="D198" s="13" t="s">
        <v>1619</v>
      </c>
      <c r="E198" s="13" t="s">
        <v>1408</v>
      </c>
      <c r="F198" s="13" t="s">
        <v>576</v>
      </c>
      <c r="G198" s="13" t="s">
        <v>1409</v>
      </c>
      <c r="H198" s="13" t="s">
        <v>1625</v>
      </c>
      <c r="I198" s="13" t="s">
        <v>1632</v>
      </c>
      <c r="J198" s="13">
        <v>500</v>
      </c>
    </row>
    <row r="199" spans="1:10" x14ac:dyDescent="0.3">
      <c r="A199" s="13" t="s">
        <v>1609</v>
      </c>
      <c r="B199" s="13" t="s">
        <v>121</v>
      </c>
      <c r="C199" s="13" t="s">
        <v>1411</v>
      </c>
      <c r="D199" s="13" t="s">
        <v>1620</v>
      </c>
      <c r="E199" s="13" t="s">
        <v>1412</v>
      </c>
      <c r="F199" s="13" t="s">
        <v>577</v>
      </c>
      <c r="G199" s="13" t="s">
        <v>1413</v>
      </c>
      <c r="H199" s="13" t="s">
        <v>1626</v>
      </c>
      <c r="I199" s="13" t="s">
        <v>1633</v>
      </c>
      <c r="J199" s="13">
        <v>720</v>
      </c>
    </row>
    <row r="200" spans="1:10" x14ac:dyDescent="0.3">
      <c r="A200" s="13" t="s">
        <v>1610</v>
      </c>
      <c r="B200" s="13" t="s">
        <v>1415</v>
      </c>
      <c r="C200" s="13" t="s">
        <v>88</v>
      </c>
      <c r="D200" s="13" t="s">
        <v>1621</v>
      </c>
      <c r="E200" s="13" t="s">
        <v>1416</v>
      </c>
      <c r="F200" s="13" t="s">
        <v>578</v>
      </c>
      <c r="G200" s="13" t="s">
        <v>1417</v>
      </c>
      <c r="H200" s="13" t="s">
        <v>205</v>
      </c>
      <c r="I200" s="13" t="s">
        <v>1634</v>
      </c>
      <c r="J200" s="13">
        <v>950</v>
      </c>
    </row>
    <row r="201" spans="1:10" x14ac:dyDescent="0.3">
      <c r="A201" s="13" t="s">
        <v>1611</v>
      </c>
      <c r="B201" s="13" t="s">
        <v>113</v>
      </c>
      <c r="C201" s="13" t="s">
        <v>1419</v>
      </c>
      <c r="D201" s="13" t="s">
        <v>1622</v>
      </c>
      <c r="E201" s="13" t="s">
        <v>1420</v>
      </c>
      <c r="F201" s="13" t="s">
        <v>579</v>
      </c>
      <c r="G201" s="13" t="s">
        <v>1421</v>
      </c>
      <c r="H201" s="13" t="s">
        <v>1627</v>
      </c>
      <c r="I201" s="13" t="s">
        <v>1635</v>
      </c>
      <c r="J201" s="13">
        <v>820</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0A9671-3207-4CB7-A26B-C70B45BC36BA}">
  <sheetPr>
    <tabColor theme="8" tint="0.59999389629810485"/>
  </sheetPr>
  <dimension ref="B1:O32"/>
  <sheetViews>
    <sheetView topLeftCell="C14" workbookViewId="0">
      <selection activeCell="H9" sqref="H9"/>
    </sheetView>
  </sheetViews>
  <sheetFormatPr defaultRowHeight="14.4" x14ac:dyDescent="0.3"/>
  <cols>
    <col min="2" max="2" width="15.5546875" customWidth="1"/>
    <col min="3" max="3" width="12.77734375" customWidth="1"/>
    <col min="4" max="4" width="12.6640625" customWidth="1"/>
    <col min="5" max="5" width="14.6640625" customWidth="1"/>
    <col min="6" max="6" width="13.33203125" customWidth="1"/>
    <col min="7" max="7" width="11.77734375" customWidth="1"/>
    <col min="8" max="8" width="6.21875" customWidth="1"/>
    <col min="9" max="9" width="14.77734375" customWidth="1"/>
    <col min="10" max="10" width="14.33203125" customWidth="1"/>
    <col min="11" max="11" width="12.21875" customWidth="1"/>
    <col min="12" max="12" width="13.88671875" customWidth="1"/>
    <col min="13" max="13" width="13.5546875" customWidth="1"/>
    <col min="15" max="15" width="12.77734375" customWidth="1"/>
  </cols>
  <sheetData>
    <row r="1" spans="2:14" ht="22.8" thickBot="1" x14ac:dyDescent="0.35">
      <c r="B1" s="148" t="s">
        <v>1657</v>
      </c>
      <c r="C1" s="148"/>
      <c r="D1" s="148"/>
      <c r="E1" s="148"/>
      <c r="F1" s="148"/>
      <c r="G1" s="148"/>
    </row>
    <row r="2" spans="2:14" x14ac:dyDescent="0.3">
      <c r="B2" s="50" t="s">
        <v>1636</v>
      </c>
      <c r="C2" s="51" t="s">
        <v>13</v>
      </c>
      <c r="D2" s="51" t="s">
        <v>14</v>
      </c>
      <c r="E2" s="51" t="s">
        <v>15</v>
      </c>
      <c r="F2" s="51" t="s">
        <v>16</v>
      </c>
      <c r="G2" s="52" t="s">
        <v>17</v>
      </c>
      <c r="I2" s="57" t="s">
        <v>1663</v>
      </c>
      <c r="J2" s="59" t="s">
        <v>1662</v>
      </c>
      <c r="L2" s="149" t="s">
        <v>1669</v>
      </c>
      <c r="M2" s="156"/>
      <c r="N2" s="157"/>
    </row>
    <row r="3" spans="2:14" x14ac:dyDescent="0.3">
      <c r="B3" s="37" t="s">
        <v>1637</v>
      </c>
      <c r="C3" s="53">
        <v>4500</v>
      </c>
      <c r="D3" s="53">
        <v>4700</v>
      </c>
      <c r="E3" s="53">
        <v>4900</v>
      </c>
      <c r="F3" s="53">
        <v>5100</v>
      </c>
      <c r="G3" s="54">
        <v>19200</v>
      </c>
      <c r="I3" s="33" t="str">
        <f>IF(G3&gt;=$J$25,"Yes","No")</f>
        <v>Yes</v>
      </c>
      <c r="J3" s="58">
        <f>IF(G3&gt;=$J$25,G3*$J$27,"NA!")</f>
        <v>1344.0000000000002</v>
      </c>
      <c r="L3" s="169" t="b">
        <f>AND(F25&gt;=M25,F27&gt;=L27)</f>
        <v>0</v>
      </c>
      <c r="M3" s="170"/>
      <c r="N3" s="171"/>
    </row>
    <row r="4" spans="2:14" x14ac:dyDescent="0.3">
      <c r="B4" s="37" t="s">
        <v>1638</v>
      </c>
      <c r="C4" s="53">
        <v>3700</v>
      </c>
      <c r="D4" s="53">
        <v>3900</v>
      </c>
      <c r="E4" s="53">
        <v>4100</v>
      </c>
      <c r="F4" s="53">
        <v>4300</v>
      </c>
      <c r="G4" s="54">
        <v>16000</v>
      </c>
      <c r="I4" s="33" t="str">
        <f t="shared" ref="I4:I22" si="0">IF(G4&gt;=$J$25,"Yes","No")</f>
        <v>No</v>
      </c>
      <c r="J4" s="58" t="str">
        <f t="shared" ref="J4:J22" si="1">IF(G4&gt;=$J$25,G4*$J$27,"NA!")</f>
        <v>NA!</v>
      </c>
      <c r="L4" s="169"/>
      <c r="M4" s="170"/>
      <c r="N4" s="171"/>
    </row>
    <row r="5" spans="2:14" x14ac:dyDescent="0.3">
      <c r="B5" s="37" t="s">
        <v>1639</v>
      </c>
      <c r="C5" s="53">
        <v>5200</v>
      </c>
      <c r="D5" s="53">
        <v>5400</v>
      </c>
      <c r="E5" s="53">
        <v>5600</v>
      </c>
      <c r="F5" s="53">
        <v>5800</v>
      </c>
      <c r="G5" s="54">
        <v>22000</v>
      </c>
      <c r="I5" s="33" t="str">
        <f t="shared" si="0"/>
        <v>Yes</v>
      </c>
      <c r="J5" s="58">
        <f t="shared" si="1"/>
        <v>1540.0000000000002</v>
      </c>
      <c r="L5" s="169"/>
      <c r="M5" s="170"/>
      <c r="N5" s="171"/>
    </row>
    <row r="6" spans="2:14" x14ac:dyDescent="0.3">
      <c r="B6" s="37" t="s">
        <v>1640</v>
      </c>
      <c r="C6" s="53">
        <v>4800</v>
      </c>
      <c r="D6" s="53">
        <v>5000</v>
      </c>
      <c r="E6" s="53">
        <v>5200</v>
      </c>
      <c r="F6" s="53">
        <v>5400</v>
      </c>
      <c r="G6" s="54">
        <v>20400</v>
      </c>
      <c r="I6" s="33" t="str">
        <f t="shared" si="0"/>
        <v>Yes</v>
      </c>
      <c r="J6" s="58">
        <f t="shared" si="1"/>
        <v>1428.0000000000002</v>
      </c>
      <c r="L6" s="169"/>
      <c r="M6" s="170"/>
      <c r="N6" s="171"/>
    </row>
    <row r="7" spans="2:14" ht="15" thickBot="1" x14ac:dyDescent="0.35">
      <c r="B7" s="37" t="s">
        <v>1641</v>
      </c>
      <c r="C7" s="53">
        <v>5000</v>
      </c>
      <c r="D7" s="53">
        <v>5200</v>
      </c>
      <c r="E7" s="53">
        <v>5400</v>
      </c>
      <c r="F7" s="53">
        <v>5600</v>
      </c>
      <c r="G7" s="54">
        <v>21200</v>
      </c>
      <c r="I7" s="33" t="str">
        <f t="shared" si="0"/>
        <v>Yes</v>
      </c>
      <c r="J7" s="58">
        <f t="shared" si="1"/>
        <v>1484.0000000000002</v>
      </c>
      <c r="L7" s="172"/>
      <c r="M7" s="173"/>
      <c r="N7" s="174"/>
    </row>
    <row r="8" spans="2:14" x14ac:dyDescent="0.3">
      <c r="B8" s="37" t="s">
        <v>1642</v>
      </c>
      <c r="C8" s="53">
        <v>4600</v>
      </c>
      <c r="D8" s="53">
        <v>4800</v>
      </c>
      <c r="E8" s="53">
        <v>5000</v>
      </c>
      <c r="F8" s="53">
        <v>5200</v>
      </c>
      <c r="G8" s="54">
        <v>19600</v>
      </c>
      <c r="I8" s="33" t="str">
        <f t="shared" si="0"/>
        <v>Yes</v>
      </c>
      <c r="J8" s="58">
        <f t="shared" si="1"/>
        <v>1372.0000000000002</v>
      </c>
    </row>
    <row r="9" spans="2:14" x14ac:dyDescent="0.3">
      <c r="B9" s="37" t="s">
        <v>1643</v>
      </c>
      <c r="C9" s="53">
        <v>4300</v>
      </c>
      <c r="D9" s="53">
        <v>4500</v>
      </c>
      <c r="E9" s="53">
        <v>4700</v>
      </c>
      <c r="F9" s="53">
        <v>4900</v>
      </c>
      <c r="G9" s="54">
        <v>18400</v>
      </c>
      <c r="I9" s="33" t="str">
        <f t="shared" si="0"/>
        <v>No</v>
      </c>
      <c r="J9" s="58" t="str">
        <f t="shared" si="1"/>
        <v>NA!</v>
      </c>
    </row>
    <row r="10" spans="2:14" x14ac:dyDescent="0.3">
      <c r="B10" s="37" t="s">
        <v>1644</v>
      </c>
      <c r="C10" s="53">
        <v>4100</v>
      </c>
      <c r="D10" s="53">
        <v>4300</v>
      </c>
      <c r="E10" s="53">
        <v>4500</v>
      </c>
      <c r="F10" s="53">
        <v>4700</v>
      </c>
      <c r="G10" s="54">
        <v>17600</v>
      </c>
      <c r="I10" s="33" t="str">
        <f t="shared" si="0"/>
        <v>No</v>
      </c>
      <c r="J10" s="58" t="str">
        <f t="shared" si="1"/>
        <v>NA!</v>
      </c>
      <c r="L10" s="166" t="str">
        <f>IF(AND(F25&gt;=M25,F27&gt;=L27),"Great Job Team!","Keep Trying!")</f>
        <v>Keep Trying!</v>
      </c>
      <c r="M10" s="166"/>
      <c r="N10" s="166"/>
    </row>
    <row r="11" spans="2:14" x14ac:dyDescent="0.3">
      <c r="B11" s="37" t="s">
        <v>1645</v>
      </c>
      <c r="C11" s="53">
        <v>4900</v>
      </c>
      <c r="D11" s="53">
        <v>5100</v>
      </c>
      <c r="E11" s="53">
        <v>5300</v>
      </c>
      <c r="F11" s="53">
        <v>5500</v>
      </c>
      <c r="G11" s="54">
        <v>20800</v>
      </c>
      <c r="I11" s="33" t="str">
        <f t="shared" si="0"/>
        <v>Yes</v>
      </c>
      <c r="J11" s="58">
        <f t="shared" si="1"/>
        <v>1456.0000000000002</v>
      </c>
      <c r="L11" s="166"/>
      <c r="M11" s="166"/>
      <c r="N11" s="166"/>
    </row>
    <row r="12" spans="2:14" x14ac:dyDescent="0.3">
      <c r="B12" s="37" t="s">
        <v>1646</v>
      </c>
      <c r="C12" s="53">
        <v>5300</v>
      </c>
      <c r="D12" s="53">
        <v>5500</v>
      </c>
      <c r="E12" s="53">
        <v>5700</v>
      </c>
      <c r="F12" s="53">
        <v>5900</v>
      </c>
      <c r="G12" s="54">
        <v>22400</v>
      </c>
      <c r="I12" s="33" t="str">
        <f t="shared" si="0"/>
        <v>Yes</v>
      </c>
      <c r="J12" s="58">
        <f t="shared" si="1"/>
        <v>1568.0000000000002</v>
      </c>
    </row>
    <row r="13" spans="2:14" x14ac:dyDescent="0.3">
      <c r="B13" s="37" t="s">
        <v>1647</v>
      </c>
      <c r="C13" s="53">
        <v>4000</v>
      </c>
      <c r="D13" s="53">
        <v>4200</v>
      </c>
      <c r="E13" s="53">
        <v>4400</v>
      </c>
      <c r="F13" s="53">
        <v>4600</v>
      </c>
      <c r="G13" s="54">
        <v>17200</v>
      </c>
      <c r="I13" s="33" t="str">
        <f t="shared" si="0"/>
        <v>No</v>
      </c>
      <c r="J13" s="58" t="str">
        <f t="shared" si="1"/>
        <v>NA!</v>
      </c>
    </row>
    <row r="14" spans="2:14" x14ac:dyDescent="0.3">
      <c r="B14" s="37" t="s">
        <v>1648</v>
      </c>
      <c r="C14" s="53">
        <v>3700</v>
      </c>
      <c r="D14" s="53">
        <v>3900</v>
      </c>
      <c r="E14" s="53">
        <v>4100</v>
      </c>
      <c r="F14" s="53">
        <v>4300</v>
      </c>
      <c r="G14" s="54">
        <v>16000</v>
      </c>
      <c r="I14" s="33" t="str">
        <f t="shared" si="0"/>
        <v>No</v>
      </c>
      <c r="J14" s="58" t="str">
        <f t="shared" si="1"/>
        <v>NA!</v>
      </c>
    </row>
    <row r="15" spans="2:14" x14ac:dyDescent="0.3">
      <c r="B15" s="37" t="s">
        <v>1649</v>
      </c>
      <c r="C15" s="53">
        <v>4900</v>
      </c>
      <c r="D15" s="53">
        <v>5100</v>
      </c>
      <c r="E15" s="53">
        <v>5300</v>
      </c>
      <c r="F15" s="53">
        <v>5500</v>
      </c>
      <c r="G15" s="54">
        <v>20800</v>
      </c>
      <c r="I15" s="33" t="str">
        <f t="shared" si="0"/>
        <v>Yes</v>
      </c>
      <c r="J15" s="58">
        <f t="shared" si="1"/>
        <v>1456.0000000000002</v>
      </c>
    </row>
    <row r="16" spans="2:14" x14ac:dyDescent="0.3">
      <c r="B16" s="37" t="s">
        <v>1650</v>
      </c>
      <c r="C16" s="53">
        <v>4600</v>
      </c>
      <c r="D16" s="53">
        <v>4800</v>
      </c>
      <c r="E16" s="53">
        <v>5000</v>
      </c>
      <c r="F16" s="53">
        <v>5200</v>
      </c>
      <c r="G16" s="54">
        <v>19600</v>
      </c>
      <c r="I16" s="33" t="str">
        <f t="shared" si="0"/>
        <v>Yes</v>
      </c>
      <c r="J16" s="58">
        <f t="shared" si="1"/>
        <v>1372.0000000000002</v>
      </c>
    </row>
    <row r="17" spans="2:15" x14ac:dyDescent="0.3">
      <c r="B17" s="37" t="s">
        <v>1651</v>
      </c>
      <c r="C17" s="53">
        <v>5100</v>
      </c>
      <c r="D17" s="53">
        <v>5300</v>
      </c>
      <c r="E17" s="53">
        <v>5500</v>
      </c>
      <c r="F17" s="53">
        <v>5700</v>
      </c>
      <c r="G17" s="54">
        <v>21600</v>
      </c>
      <c r="I17" s="33" t="str">
        <f t="shared" si="0"/>
        <v>Yes</v>
      </c>
      <c r="J17" s="58">
        <f t="shared" si="1"/>
        <v>1512.0000000000002</v>
      </c>
    </row>
    <row r="18" spans="2:15" x14ac:dyDescent="0.3">
      <c r="B18" s="37" t="s">
        <v>1652</v>
      </c>
      <c r="C18" s="53">
        <v>4750</v>
      </c>
      <c r="D18" s="53">
        <v>4950</v>
      </c>
      <c r="E18" s="53">
        <v>5150</v>
      </c>
      <c r="F18" s="53">
        <v>5350</v>
      </c>
      <c r="G18" s="54">
        <v>20200</v>
      </c>
      <c r="I18" s="33" t="str">
        <f t="shared" si="0"/>
        <v>Yes</v>
      </c>
      <c r="J18" s="58">
        <f t="shared" si="1"/>
        <v>1414.0000000000002</v>
      </c>
    </row>
    <row r="19" spans="2:15" x14ac:dyDescent="0.3">
      <c r="B19" s="37" t="s">
        <v>1653</v>
      </c>
      <c r="C19" s="53">
        <v>4350</v>
      </c>
      <c r="D19" s="53">
        <v>4550</v>
      </c>
      <c r="E19" s="53">
        <v>4750</v>
      </c>
      <c r="F19" s="53">
        <v>4950</v>
      </c>
      <c r="G19" s="54">
        <v>18600</v>
      </c>
      <c r="I19" s="33" t="str">
        <f t="shared" si="0"/>
        <v>No</v>
      </c>
      <c r="J19" s="58" t="str">
        <f t="shared" si="1"/>
        <v>NA!</v>
      </c>
    </row>
    <row r="20" spans="2:15" x14ac:dyDescent="0.3">
      <c r="B20" s="37" t="s">
        <v>1654</v>
      </c>
      <c r="C20" s="53">
        <v>3950</v>
      </c>
      <c r="D20" s="53">
        <v>4150</v>
      </c>
      <c r="E20" s="53">
        <v>4350</v>
      </c>
      <c r="F20" s="53">
        <v>4550</v>
      </c>
      <c r="G20" s="54">
        <v>17000</v>
      </c>
      <c r="I20" s="33" t="str">
        <f t="shared" si="0"/>
        <v>No</v>
      </c>
      <c r="J20" s="58" t="str">
        <f t="shared" si="1"/>
        <v>NA!</v>
      </c>
    </row>
    <row r="21" spans="2:15" x14ac:dyDescent="0.3">
      <c r="B21" s="37" t="s">
        <v>1655</v>
      </c>
      <c r="C21" s="53">
        <v>4550</v>
      </c>
      <c r="D21" s="53">
        <v>4750</v>
      </c>
      <c r="E21" s="53">
        <v>4950</v>
      </c>
      <c r="F21" s="53">
        <v>5150</v>
      </c>
      <c r="G21" s="54">
        <v>19400</v>
      </c>
      <c r="I21" s="33" t="str">
        <f t="shared" si="0"/>
        <v>Yes</v>
      </c>
      <c r="J21" s="58">
        <f t="shared" si="1"/>
        <v>1358.0000000000002</v>
      </c>
    </row>
    <row r="22" spans="2:15" x14ac:dyDescent="0.3">
      <c r="B22" s="49" t="s">
        <v>1656</v>
      </c>
      <c r="C22" s="55">
        <v>5400</v>
      </c>
      <c r="D22" s="55">
        <v>5600</v>
      </c>
      <c r="E22" s="55">
        <v>5800</v>
      </c>
      <c r="F22" s="55">
        <v>6000</v>
      </c>
      <c r="G22" s="56">
        <v>22800</v>
      </c>
      <c r="I22" s="33" t="str">
        <f t="shared" si="0"/>
        <v>Yes</v>
      </c>
      <c r="J22" s="58">
        <f t="shared" si="1"/>
        <v>1596.0000000000002</v>
      </c>
    </row>
    <row r="24" spans="2:15" ht="15" thickBot="1" x14ac:dyDescent="0.35"/>
    <row r="25" spans="2:15" x14ac:dyDescent="0.3">
      <c r="E25" s="149" t="s">
        <v>1658</v>
      </c>
      <c r="F25" s="152">
        <f>SUM(Table7[[#All],[Totals]])</f>
        <v>390800</v>
      </c>
      <c r="I25" s="158" t="s">
        <v>1664</v>
      </c>
      <c r="J25" s="160">
        <v>18650</v>
      </c>
      <c r="L25" s="158" t="s">
        <v>1658</v>
      </c>
      <c r="M25" s="160">
        <v>300000</v>
      </c>
      <c r="O25" t="s">
        <v>1673</v>
      </c>
    </row>
    <row r="26" spans="2:15" x14ac:dyDescent="0.3">
      <c r="E26" s="150"/>
      <c r="F26" s="153"/>
      <c r="I26" s="159"/>
      <c r="J26" s="161"/>
      <c r="L26" s="159"/>
      <c r="M26" s="161"/>
    </row>
    <row r="27" spans="2:15" x14ac:dyDescent="0.3">
      <c r="E27" s="150" t="s">
        <v>1659</v>
      </c>
      <c r="F27" s="154">
        <f>AVERAGE(Table7[Totals])</f>
        <v>19540</v>
      </c>
      <c r="I27" s="159" t="s">
        <v>1665</v>
      </c>
      <c r="J27" s="167">
        <v>7.0000000000000007E-2</v>
      </c>
      <c r="L27" s="164" t="s">
        <v>1671</v>
      </c>
      <c r="M27" s="164"/>
    </row>
    <row r="28" spans="2:15" ht="15" thickBot="1" x14ac:dyDescent="0.35">
      <c r="E28" s="150"/>
      <c r="F28" s="154"/>
      <c r="I28" s="162"/>
      <c r="J28" s="168"/>
      <c r="L28" s="165"/>
      <c r="M28" s="165"/>
    </row>
    <row r="29" spans="2:15" x14ac:dyDescent="0.3">
      <c r="E29" s="150" t="s">
        <v>1660</v>
      </c>
      <c r="F29" s="154">
        <f>MAX(Table7[Totals])</f>
        <v>22800</v>
      </c>
      <c r="L29" s="159" t="s">
        <v>1670</v>
      </c>
      <c r="M29" s="161">
        <v>20000</v>
      </c>
      <c r="O29" t="s">
        <v>1672</v>
      </c>
    </row>
    <row r="30" spans="2:15" ht="15" thickBot="1" x14ac:dyDescent="0.35">
      <c r="E30" s="150"/>
      <c r="F30" s="154"/>
      <c r="L30" s="162"/>
      <c r="M30" s="163"/>
    </row>
    <row r="31" spans="2:15" x14ac:dyDescent="0.3">
      <c r="E31" s="150" t="s">
        <v>1661</v>
      </c>
      <c r="F31" s="154">
        <f>MIN(Table7[Totals])</f>
        <v>16000</v>
      </c>
    </row>
    <row r="32" spans="2:15" ht="15" thickBot="1" x14ac:dyDescent="0.35">
      <c r="E32" s="151"/>
      <c r="F32" s="155"/>
    </row>
  </sheetData>
  <mergeCells count="21">
    <mergeCell ref="I25:I26"/>
    <mergeCell ref="I27:I28"/>
    <mergeCell ref="J25:J26"/>
    <mergeCell ref="J27:J28"/>
    <mergeCell ref="L3:N7"/>
    <mergeCell ref="L2:N2"/>
    <mergeCell ref="L25:L26"/>
    <mergeCell ref="M25:M26"/>
    <mergeCell ref="L29:L30"/>
    <mergeCell ref="M29:M30"/>
    <mergeCell ref="L27:M28"/>
    <mergeCell ref="L10:N11"/>
    <mergeCell ref="B1:G1"/>
    <mergeCell ref="E25:E26"/>
    <mergeCell ref="E27:E28"/>
    <mergeCell ref="E29:E30"/>
    <mergeCell ref="E31:E32"/>
    <mergeCell ref="F25:F26"/>
    <mergeCell ref="F27:F28"/>
    <mergeCell ref="F29:F30"/>
    <mergeCell ref="F31:F32"/>
  </mergeCells>
  <pageMargins left="0.7" right="0.7" top="0.75" bottom="0.75" header="0.3" footer="0.3"/>
  <pageSetup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27C93D-0AF4-4B5C-BE59-1D72D9B41FA1}">
  <sheetPr>
    <tabColor theme="8" tint="0.59999389629810485"/>
  </sheetPr>
  <dimension ref="B1:J55"/>
  <sheetViews>
    <sheetView topLeftCell="C1" workbookViewId="0">
      <selection activeCell="H9" sqref="H9"/>
    </sheetView>
  </sheetViews>
  <sheetFormatPr defaultRowHeight="14.4" x14ac:dyDescent="0.3"/>
  <cols>
    <col min="2" max="2" width="12.77734375" customWidth="1"/>
    <col min="3" max="4" width="15.77734375" customWidth="1"/>
    <col min="5" max="5" width="12.88671875" customWidth="1"/>
    <col min="8" max="8" width="17.21875" customWidth="1"/>
    <col min="9" max="9" width="15.77734375" customWidth="1"/>
    <col min="10" max="10" width="17.88671875" customWidth="1"/>
  </cols>
  <sheetData>
    <row r="1" spans="2:10" x14ac:dyDescent="0.3">
      <c r="B1" s="166" t="s">
        <v>1688</v>
      </c>
      <c r="C1" s="166"/>
      <c r="D1" s="166"/>
      <c r="E1" s="166"/>
    </row>
    <row r="2" spans="2:10" x14ac:dyDescent="0.3">
      <c r="B2" s="178"/>
      <c r="C2" s="178"/>
      <c r="D2" s="178"/>
      <c r="E2" s="178"/>
      <c r="F2" s="178"/>
      <c r="H2" s="180" t="s">
        <v>1689</v>
      </c>
      <c r="I2" s="181"/>
      <c r="J2" s="65" t="s">
        <v>1698</v>
      </c>
    </row>
    <row r="3" spans="2:10" x14ac:dyDescent="0.3">
      <c r="B3" s="62" t="s">
        <v>1</v>
      </c>
      <c r="C3" s="62" t="s">
        <v>1674</v>
      </c>
      <c r="D3" s="62" t="s">
        <v>1675</v>
      </c>
      <c r="E3" s="62" t="s">
        <v>1676</v>
      </c>
      <c r="F3" s="178"/>
      <c r="H3" s="180" t="s">
        <v>1690</v>
      </c>
      <c r="I3" s="181"/>
      <c r="J3" s="65" t="s">
        <v>1703</v>
      </c>
    </row>
    <row r="4" spans="2:10" x14ac:dyDescent="0.3">
      <c r="B4" s="60">
        <v>45412</v>
      </c>
      <c r="C4" s="30" t="s">
        <v>1677</v>
      </c>
      <c r="D4" s="30" t="s">
        <v>1678</v>
      </c>
      <c r="E4" s="61">
        <v>95.69</v>
      </c>
      <c r="F4" s="178"/>
      <c r="H4" s="180" t="s">
        <v>1691</v>
      </c>
      <c r="I4" s="181"/>
      <c r="J4" s="65" t="s">
        <v>1676</v>
      </c>
    </row>
    <row r="5" spans="2:10" x14ac:dyDescent="0.3">
      <c r="B5" s="60">
        <v>45402</v>
      </c>
      <c r="C5" s="30" t="s">
        <v>1679</v>
      </c>
      <c r="D5" s="30" t="s">
        <v>1680</v>
      </c>
      <c r="E5" s="61">
        <v>320.83999999999997</v>
      </c>
      <c r="F5" s="178"/>
    </row>
    <row r="6" spans="2:10" x14ac:dyDescent="0.3">
      <c r="B6" s="60">
        <v>45412</v>
      </c>
      <c r="C6" s="30" t="s">
        <v>1679</v>
      </c>
      <c r="D6" s="30" t="s">
        <v>1678</v>
      </c>
      <c r="E6" s="61">
        <v>488.09</v>
      </c>
      <c r="F6" s="178"/>
      <c r="H6" s="182" t="s">
        <v>1692</v>
      </c>
      <c r="I6" s="182"/>
    </row>
    <row r="7" spans="2:10" x14ac:dyDescent="0.3">
      <c r="B7" s="60">
        <v>45397</v>
      </c>
      <c r="C7" s="30" t="s">
        <v>1681</v>
      </c>
      <c r="D7" s="30" t="s">
        <v>1682</v>
      </c>
      <c r="E7" s="61">
        <v>461.91</v>
      </c>
      <c r="F7" s="178"/>
      <c r="H7" s="175"/>
      <c r="I7" s="175"/>
    </row>
    <row r="8" spans="2:10" x14ac:dyDescent="0.3">
      <c r="B8" s="60">
        <v>45384</v>
      </c>
      <c r="C8" s="30" t="s">
        <v>1683</v>
      </c>
      <c r="D8" s="30" t="s">
        <v>1682</v>
      </c>
      <c r="E8" s="61">
        <v>297.58999999999997</v>
      </c>
      <c r="F8" s="178"/>
      <c r="H8" s="176" t="s">
        <v>1694</v>
      </c>
      <c r="I8" s="176"/>
    </row>
    <row r="9" spans="2:10" x14ac:dyDescent="0.3">
      <c r="B9" s="60">
        <v>45397</v>
      </c>
      <c r="C9" s="30" t="s">
        <v>1684</v>
      </c>
      <c r="D9" s="30" t="s">
        <v>1685</v>
      </c>
      <c r="E9" s="61">
        <v>83.43</v>
      </c>
      <c r="F9" s="178"/>
      <c r="H9" s="63" t="s">
        <v>1693</v>
      </c>
      <c r="I9" s="63" t="s">
        <v>1668</v>
      </c>
      <c r="J9" s="166" t="s">
        <v>1702</v>
      </c>
    </row>
    <row r="10" spans="2:10" x14ac:dyDescent="0.3">
      <c r="B10" s="60">
        <v>45390</v>
      </c>
      <c r="C10" s="30" t="s">
        <v>1681</v>
      </c>
      <c r="D10" s="30" t="s">
        <v>1685</v>
      </c>
      <c r="E10" s="61">
        <v>415.68</v>
      </c>
      <c r="F10" s="178"/>
      <c r="H10" s="64" t="s">
        <v>1680</v>
      </c>
      <c r="I10" s="13">
        <f>COUNTIF(Expenses,H10)</f>
        <v>9</v>
      </c>
      <c r="J10" s="166"/>
    </row>
    <row r="11" spans="2:10" x14ac:dyDescent="0.3">
      <c r="B11" s="60">
        <v>45412</v>
      </c>
      <c r="C11" s="30" t="s">
        <v>1681</v>
      </c>
      <c r="D11" s="30" t="s">
        <v>1686</v>
      </c>
      <c r="E11" s="61">
        <v>272.76</v>
      </c>
      <c r="F11" s="178"/>
      <c r="H11" s="175"/>
      <c r="I11" s="175"/>
    </row>
    <row r="12" spans="2:10" x14ac:dyDescent="0.3">
      <c r="B12" s="60">
        <v>45403</v>
      </c>
      <c r="C12" s="30" t="s">
        <v>1681</v>
      </c>
      <c r="D12" s="30" t="s">
        <v>1682</v>
      </c>
      <c r="E12" s="61">
        <v>172.85</v>
      </c>
      <c r="F12" s="178"/>
      <c r="H12" s="176" t="s">
        <v>1695</v>
      </c>
      <c r="I12" s="176"/>
    </row>
    <row r="13" spans="2:10" x14ac:dyDescent="0.3">
      <c r="B13" s="60">
        <v>45388</v>
      </c>
      <c r="C13" s="30" t="s">
        <v>1684</v>
      </c>
      <c r="D13" s="30" t="s">
        <v>1687</v>
      </c>
      <c r="E13" s="61">
        <v>323.12</v>
      </c>
      <c r="F13" s="178"/>
      <c r="H13" s="63" t="s">
        <v>1693</v>
      </c>
      <c r="I13" s="63" t="s">
        <v>1666</v>
      </c>
    </row>
    <row r="14" spans="2:10" x14ac:dyDescent="0.3">
      <c r="B14" s="60">
        <v>45395</v>
      </c>
      <c r="C14" s="30" t="s">
        <v>1683</v>
      </c>
      <c r="D14" s="30" t="s">
        <v>1687</v>
      </c>
      <c r="E14" s="61">
        <v>363.69</v>
      </c>
      <c r="F14" s="178"/>
      <c r="H14" s="62" t="s">
        <v>1682</v>
      </c>
      <c r="I14" s="4">
        <f>SUMIF(Expenses,H14,Amount)</f>
        <v>1673.84</v>
      </c>
      <c r="J14" s="166" t="s">
        <v>1701</v>
      </c>
    </row>
    <row r="15" spans="2:10" x14ac:dyDescent="0.3">
      <c r="B15" s="60">
        <v>45404</v>
      </c>
      <c r="C15" s="30" t="s">
        <v>1679</v>
      </c>
      <c r="D15" s="30" t="s">
        <v>1678</v>
      </c>
      <c r="E15" s="61">
        <v>390.21</v>
      </c>
      <c r="F15" s="178"/>
      <c r="H15" s="175"/>
      <c r="I15" s="175"/>
      <c r="J15" s="166"/>
    </row>
    <row r="16" spans="2:10" x14ac:dyDescent="0.3">
      <c r="B16" s="60">
        <v>45406</v>
      </c>
      <c r="C16" s="30" t="s">
        <v>1677</v>
      </c>
      <c r="D16" s="30" t="s">
        <v>1680</v>
      </c>
      <c r="E16" s="61">
        <v>391.46</v>
      </c>
      <c r="F16" s="178"/>
      <c r="H16" s="176" t="s">
        <v>1696</v>
      </c>
      <c r="I16" s="176"/>
    </row>
    <row r="17" spans="2:10" x14ac:dyDescent="0.3">
      <c r="B17" s="60">
        <v>45401</v>
      </c>
      <c r="C17" s="30" t="s">
        <v>1679</v>
      </c>
      <c r="D17" s="30" t="s">
        <v>1682</v>
      </c>
      <c r="E17" s="61">
        <v>378.52</v>
      </c>
      <c r="F17" s="178"/>
      <c r="H17" s="63" t="s">
        <v>1693</v>
      </c>
      <c r="I17" s="63" t="s">
        <v>1667</v>
      </c>
    </row>
    <row r="18" spans="2:10" x14ac:dyDescent="0.3">
      <c r="B18" s="60">
        <v>45402</v>
      </c>
      <c r="C18" s="30" t="s">
        <v>1683</v>
      </c>
      <c r="D18" s="30" t="s">
        <v>1678</v>
      </c>
      <c r="E18" s="61">
        <v>150.85</v>
      </c>
      <c r="F18" s="178"/>
      <c r="H18" s="62" t="s">
        <v>1686</v>
      </c>
      <c r="I18" s="4">
        <f>AVERAGEIF(Expenses,H18,Amount)</f>
        <v>351.89500000000004</v>
      </c>
      <c r="J18" s="166" t="s">
        <v>1700</v>
      </c>
    </row>
    <row r="19" spans="2:10" x14ac:dyDescent="0.3">
      <c r="B19" s="60">
        <v>45383</v>
      </c>
      <c r="C19" s="30" t="s">
        <v>1681</v>
      </c>
      <c r="D19" s="30" t="s">
        <v>1687</v>
      </c>
      <c r="E19" s="61">
        <v>215.98</v>
      </c>
      <c r="F19" s="178"/>
      <c r="H19" s="177"/>
      <c r="I19" s="177"/>
      <c r="J19" s="166"/>
    </row>
    <row r="20" spans="2:10" x14ac:dyDescent="0.3">
      <c r="B20" s="60">
        <v>45407</v>
      </c>
      <c r="C20" s="30" t="s">
        <v>1683</v>
      </c>
      <c r="D20" s="30" t="s">
        <v>1685</v>
      </c>
      <c r="E20" s="61">
        <v>78.400000000000006</v>
      </c>
      <c r="F20" s="178"/>
      <c r="H20" s="176" t="s">
        <v>1697</v>
      </c>
      <c r="I20" s="176"/>
    </row>
    <row r="21" spans="2:10" x14ac:dyDescent="0.3">
      <c r="B21" s="60">
        <v>45393</v>
      </c>
      <c r="C21" s="30" t="s">
        <v>1683</v>
      </c>
      <c r="D21" s="30" t="s">
        <v>40</v>
      </c>
      <c r="E21" s="61">
        <v>147.18</v>
      </c>
      <c r="F21" s="178"/>
      <c r="H21" s="63" t="s">
        <v>1698</v>
      </c>
      <c r="I21" s="63" t="s">
        <v>1693</v>
      </c>
    </row>
    <row r="22" spans="2:10" x14ac:dyDescent="0.3">
      <c r="B22" s="60">
        <v>45409</v>
      </c>
      <c r="C22" s="30" t="s">
        <v>1684</v>
      </c>
      <c r="D22" s="30" t="s">
        <v>40</v>
      </c>
      <c r="E22" s="61">
        <v>353.11</v>
      </c>
      <c r="F22" s="178"/>
      <c r="H22" s="62" t="s">
        <v>1684</v>
      </c>
      <c r="I22" s="62" t="s">
        <v>1685</v>
      </c>
      <c r="J22" s="166" t="s">
        <v>1699</v>
      </c>
    </row>
    <row r="23" spans="2:10" x14ac:dyDescent="0.3">
      <c r="B23" s="60">
        <v>45399</v>
      </c>
      <c r="C23" s="30" t="s">
        <v>1677</v>
      </c>
      <c r="D23" s="30" t="s">
        <v>40</v>
      </c>
      <c r="E23" s="61">
        <v>194.23</v>
      </c>
      <c r="F23" s="178"/>
      <c r="H23" s="183">
        <f>SUMIFS(Amount,Office,H22,Expenses,I22)</f>
        <v>83.43</v>
      </c>
      <c r="I23" s="183"/>
      <c r="J23" s="166"/>
    </row>
    <row r="24" spans="2:10" x14ac:dyDescent="0.3">
      <c r="B24" s="60">
        <v>45393</v>
      </c>
      <c r="C24" s="30" t="s">
        <v>1677</v>
      </c>
      <c r="D24" s="30" t="s">
        <v>1680</v>
      </c>
      <c r="E24" s="61">
        <v>464.79</v>
      </c>
      <c r="F24" s="178"/>
    </row>
    <row r="25" spans="2:10" x14ac:dyDescent="0.3">
      <c r="B25" s="60">
        <v>45394</v>
      </c>
      <c r="C25" s="30" t="s">
        <v>1679</v>
      </c>
      <c r="D25" s="30" t="s">
        <v>1678</v>
      </c>
      <c r="E25" s="61">
        <v>336.93</v>
      </c>
      <c r="F25" s="178"/>
    </row>
    <row r="26" spans="2:10" x14ac:dyDescent="0.3">
      <c r="B26" s="60">
        <v>45408</v>
      </c>
      <c r="C26" s="30" t="s">
        <v>1681</v>
      </c>
      <c r="D26" s="30" t="s">
        <v>40</v>
      </c>
      <c r="E26" s="61">
        <v>197.72</v>
      </c>
      <c r="F26" s="178"/>
    </row>
    <row r="27" spans="2:10" x14ac:dyDescent="0.3">
      <c r="B27" s="60">
        <v>45398</v>
      </c>
      <c r="C27" s="30" t="s">
        <v>1677</v>
      </c>
      <c r="D27" s="30" t="s">
        <v>1678</v>
      </c>
      <c r="E27" s="61">
        <v>383.9</v>
      </c>
      <c r="F27" s="178"/>
    </row>
    <row r="28" spans="2:10" x14ac:dyDescent="0.3">
      <c r="B28" s="60">
        <v>45392</v>
      </c>
      <c r="C28" s="30" t="s">
        <v>1679</v>
      </c>
      <c r="D28" s="30" t="s">
        <v>1680</v>
      </c>
      <c r="E28" s="61">
        <v>133.47</v>
      </c>
      <c r="F28" s="178"/>
    </row>
    <row r="29" spans="2:10" x14ac:dyDescent="0.3">
      <c r="B29" s="60">
        <v>45404</v>
      </c>
      <c r="C29" s="30" t="s">
        <v>1679</v>
      </c>
      <c r="D29" s="30" t="s">
        <v>1686</v>
      </c>
      <c r="E29" s="61">
        <v>310.02</v>
      </c>
      <c r="F29" s="178"/>
    </row>
    <row r="30" spans="2:10" x14ac:dyDescent="0.3">
      <c r="B30" s="60">
        <v>45398</v>
      </c>
      <c r="C30" s="30" t="s">
        <v>1681</v>
      </c>
      <c r="D30" s="30" t="s">
        <v>40</v>
      </c>
      <c r="E30" s="61">
        <v>349.61</v>
      </c>
      <c r="F30" s="178"/>
    </row>
    <row r="31" spans="2:10" x14ac:dyDescent="0.3">
      <c r="B31" s="60">
        <v>45407</v>
      </c>
      <c r="C31" s="30" t="s">
        <v>1683</v>
      </c>
      <c r="D31" s="30" t="s">
        <v>1680</v>
      </c>
      <c r="E31" s="61">
        <v>106.09</v>
      </c>
      <c r="F31" s="178"/>
    </row>
    <row r="32" spans="2:10" x14ac:dyDescent="0.3">
      <c r="B32" s="60">
        <v>45392</v>
      </c>
      <c r="C32" s="30" t="s">
        <v>1683</v>
      </c>
      <c r="D32" s="30" t="s">
        <v>1685</v>
      </c>
      <c r="E32" s="61">
        <v>229.34</v>
      </c>
      <c r="F32" s="178"/>
    </row>
    <row r="33" spans="2:6" x14ac:dyDescent="0.3">
      <c r="B33" s="60">
        <v>45386</v>
      </c>
      <c r="C33" s="30" t="s">
        <v>1681</v>
      </c>
      <c r="D33" s="30" t="s">
        <v>1687</v>
      </c>
      <c r="E33" s="61">
        <v>334.22</v>
      </c>
      <c r="F33" s="178"/>
    </row>
    <row r="34" spans="2:6" x14ac:dyDescent="0.3">
      <c r="B34" s="60">
        <v>45394</v>
      </c>
      <c r="C34" s="30" t="s">
        <v>1683</v>
      </c>
      <c r="D34" s="30" t="s">
        <v>1687</v>
      </c>
      <c r="E34" s="61">
        <v>209.13</v>
      </c>
      <c r="F34" s="178"/>
    </row>
    <row r="35" spans="2:6" x14ac:dyDescent="0.3">
      <c r="B35" s="60">
        <v>45387</v>
      </c>
      <c r="C35" s="30" t="s">
        <v>1681</v>
      </c>
      <c r="D35" s="30" t="s">
        <v>1685</v>
      </c>
      <c r="E35" s="61">
        <v>411.13</v>
      </c>
      <c r="F35" s="178"/>
    </row>
    <row r="36" spans="2:6" x14ac:dyDescent="0.3">
      <c r="B36" s="60">
        <v>45392</v>
      </c>
      <c r="C36" s="30" t="s">
        <v>1683</v>
      </c>
      <c r="D36" s="30" t="s">
        <v>40</v>
      </c>
      <c r="E36" s="61">
        <v>466.28</v>
      </c>
      <c r="F36" s="178"/>
    </row>
    <row r="37" spans="2:6" x14ac:dyDescent="0.3">
      <c r="B37" s="60">
        <v>45385</v>
      </c>
      <c r="C37" s="30" t="s">
        <v>1679</v>
      </c>
      <c r="D37" s="30" t="s">
        <v>1686</v>
      </c>
      <c r="E37" s="61">
        <v>323.76</v>
      </c>
      <c r="F37" s="178"/>
    </row>
    <row r="38" spans="2:6" x14ac:dyDescent="0.3">
      <c r="B38" s="60">
        <v>45410</v>
      </c>
      <c r="C38" s="30" t="s">
        <v>1683</v>
      </c>
      <c r="D38" s="30" t="s">
        <v>1685</v>
      </c>
      <c r="E38" s="61">
        <v>466.7</v>
      </c>
      <c r="F38" s="178"/>
    </row>
    <row r="39" spans="2:6" x14ac:dyDescent="0.3">
      <c r="B39" s="60">
        <v>45388</v>
      </c>
      <c r="C39" s="30" t="s">
        <v>1684</v>
      </c>
      <c r="D39" s="30" t="s">
        <v>1686</v>
      </c>
      <c r="E39" s="61">
        <v>489.5</v>
      </c>
      <c r="F39" s="178"/>
    </row>
    <row r="40" spans="2:6" x14ac:dyDescent="0.3">
      <c r="B40" s="60">
        <v>45404</v>
      </c>
      <c r="C40" s="30" t="s">
        <v>1684</v>
      </c>
      <c r="D40" s="30" t="s">
        <v>1680</v>
      </c>
      <c r="E40" s="61">
        <v>407.99</v>
      </c>
      <c r="F40" s="178"/>
    </row>
    <row r="41" spans="2:6" x14ac:dyDescent="0.3">
      <c r="B41" s="60">
        <v>45383</v>
      </c>
      <c r="C41" s="30" t="s">
        <v>1681</v>
      </c>
      <c r="D41" s="30" t="s">
        <v>1682</v>
      </c>
      <c r="E41" s="61">
        <v>158.19</v>
      </c>
      <c r="F41" s="178"/>
    </row>
    <row r="42" spans="2:6" x14ac:dyDescent="0.3">
      <c r="B42" s="60">
        <v>45406</v>
      </c>
      <c r="C42" s="30" t="s">
        <v>1681</v>
      </c>
      <c r="D42" s="30" t="s">
        <v>1680</v>
      </c>
      <c r="E42" s="61">
        <v>391.41</v>
      </c>
      <c r="F42" s="178"/>
    </row>
    <row r="43" spans="2:6" x14ac:dyDescent="0.3">
      <c r="B43" s="60">
        <v>45404</v>
      </c>
      <c r="C43" s="30" t="s">
        <v>1677</v>
      </c>
      <c r="D43" s="30" t="s">
        <v>1678</v>
      </c>
      <c r="E43" s="61">
        <v>224.1</v>
      </c>
      <c r="F43" s="178"/>
    </row>
    <row r="44" spans="2:6" x14ac:dyDescent="0.3">
      <c r="B44" s="60">
        <v>45388</v>
      </c>
      <c r="C44" s="30" t="s">
        <v>1681</v>
      </c>
      <c r="D44" s="30" t="s">
        <v>1686</v>
      </c>
      <c r="E44" s="61">
        <v>313.2</v>
      </c>
      <c r="F44" s="178"/>
    </row>
    <row r="45" spans="2:6" x14ac:dyDescent="0.3">
      <c r="B45" s="60">
        <v>45384</v>
      </c>
      <c r="C45" s="30" t="s">
        <v>1677</v>
      </c>
      <c r="D45" s="30" t="s">
        <v>1680</v>
      </c>
      <c r="E45" s="61">
        <v>158.22</v>
      </c>
      <c r="F45" s="178"/>
    </row>
    <row r="46" spans="2:6" x14ac:dyDescent="0.3">
      <c r="B46" s="60">
        <v>45393</v>
      </c>
      <c r="C46" s="30" t="s">
        <v>1683</v>
      </c>
      <c r="D46" s="30" t="s">
        <v>1680</v>
      </c>
      <c r="E46" s="61">
        <v>267.87</v>
      </c>
      <c r="F46" s="178"/>
    </row>
    <row r="47" spans="2:6" x14ac:dyDescent="0.3">
      <c r="B47" s="60">
        <v>45395</v>
      </c>
      <c r="C47" s="30" t="s">
        <v>1684</v>
      </c>
      <c r="D47" s="30" t="s">
        <v>1682</v>
      </c>
      <c r="E47" s="61">
        <v>204.78</v>
      </c>
      <c r="F47" s="178"/>
    </row>
    <row r="48" spans="2:6" x14ac:dyDescent="0.3">
      <c r="B48" s="60">
        <v>45400</v>
      </c>
      <c r="C48" s="30" t="s">
        <v>1679</v>
      </c>
      <c r="D48" s="30" t="s">
        <v>1686</v>
      </c>
      <c r="E48" s="61">
        <v>471.54</v>
      </c>
      <c r="F48" s="178"/>
    </row>
    <row r="49" spans="2:6" x14ac:dyDescent="0.3">
      <c r="B49" s="60">
        <v>45383</v>
      </c>
      <c r="C49" s="30" t="s">
        <v>1683</v>
      </c>
      <c r="D49" s="30" t="s">
        <v>1686</v>
      </c>
      <c r="E49" s="61">
        <v>291.82</v>
      </c>
      <c r="F49" s="178"/>
    </row>
    <row r="50" spans="2:6" x14ac:dyDescent="0.3">
      <c r="B50" s="60">
        <v>45405</v>
      </c>
      <c r="C50" s="30" t="s">
        <v>1681</v>
      </c>
      <c r="D50" s="30" t="s">
        <v>1686</v>
      </c>
      <c r="E50" s="61">
        <v>342.56</v>
      </c>
      <c r="F50" s="178"/>
    </row>
    <row r="51" spans="2:6" x14ac:dyDescent="0.3">
      <c r="B51" s="60">
        <v>45401</v>
      </c>
      <c r="C51" s="30" t="s">
        <v>1677</v>
      </c>
      <c r="D51" s="30" t="s">
        <v>1687</v>
      </c>
      <c r="E51" s="61">
        <v>430.28</v>
      </c>
      <c r="F51" s="178"/>
    </row>
    <row r="52" spans="2:6" x14ac:dyDescent="0.3">
      <c r="B52" s="60">
        <v>45389</v>
      </c>
      <c r="C52" s="30" t="s">
        <v>1679</v>
      </c>
      <c r="D52" s="30" t="s">
        <v>1678</v>
      </c>
      <c r="E52" s="61">
        <v>247.32</v>
      </c>
      <c r="F52" s="178"/>
    </row>
    <row r="53" spans="2:6" x14ac:dyDescent="0.3">
      <c r="B53" s="60">
        <v>45406</v>
      </c>
      <c r="C53" s="30" t="s">
        <v>1683</v>
      </c>
      <c r="D53" s="30" t="s">
        <v>1678</v>
      </c>
      <c r="E53" s="61">
        <v>53.66</v>
      </c>
      <c r="F53" s="178"/>
    </row>
    <row r="54" spans="2:6" x14ac:dyDescent="0.3">
      <c r="B54" s="179"/>
      <c r="C54" s="179"/>
      <c r="D54" s="179"/>
      <c r="E54" s="179"/>
      <c r="F54" s="178"/>
    </row>
    <row r="55" spans="2:6" x14ac:dyDescent="0.3">
      <c r="B55" s="179"/>
      <c r="C55" s="179"/>
      <c r="D55" s="179"/>
      <c r="E55" s="179"/>
      <c r="F55" s="178"/>
    </row>
  </sheetData>
  <mergeCells count="21">
    <mergeCell ref="J9:J10"/>
    <mergeCell ref="J14:J15"/>
    <mergeCell ref="J18:J19"/>
    <mergeCell ref="J22:J23"/>
    <mergeCell ref="B1:E1"/>
    <mergeCell ref="F2:F55"/>
    <mergeCell ref="B2:E2"/>
    <mergeCell ref="B54:E55"/>
    <mergeCell ref="H2:I2"/>
    <mergeCell ref="H3:I3"/>
    <mergeCell ref="H4:I4"/>
    <mergeCell ref="H6:I6"/>
    <mergeCell ref="H7:I7"/>
    <mergeCell ref="H20:I20"/>
    <mergeCell ref="H23:I23"/>
    <mergeCell ref="H8:I8"/>
    <mergeCell ref="H11:I11"/>
    <mergeCell ref="H12:I12"/>
    <mergeCell ref="H15:I15"/>
    <mergeCell ref="H16:I16"/>
    <mergeCell ref="H19:I19"/>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8C6BB9-A94B-4C61-85A0-C724241090B5}">
  <sheetPr>
    <tabColor theme="5" tint="0.59999389629810485"/>
  </sheetPr>
  <dimension ref="A1:H43"/>
  <sheetViews>
    <sheetView workbookViewId="0">
      <selection activeCell="H9" sqref="H9"/>
    </sheetView>
  </sheetViews>
  <sheetFormatPr defaultRowHeight="14.4" x14ac:dyDescent="0.3"/>
  <cols>
    <col min="1" max="1" width="11.21875" customWidth="1"/>
    <col min="2" max="2" width="11.88671875" customWidth="1"/>
    <col min="3" max="3" width="12.21875" customWidth="1"/>
    <col min="4" max="4" width="29.21875" customWidth="1"/>
    <col min="5" max="5" width="12" customWidth="1"/>
    <col min="6" max="6" width="13.109375" customWidth="1"/>
    <col min="7" max="7" width="11.109375" customWidth="1"/>
    <col min="8" max="8" width="12.33203125" customWidth="1"/>
  </cols>
  <sheetData>
    <row r="1" spans="1:8" ht="18.600000000000001" x14ac:dyDescent="0.3">
      <c r="A1" s="184" t="s">
        <v>1821</v>
      </c>
      <c r="B1" s="184"/>
      <c r="C1" s="184"/>
      <c r="D1" s="184"/>
      <c r="E1" s="184"/>
    </row>
    <row r="2" spans="1:8" x14ac:dyDescent="0.3">
      <c r="A2" s="185" t="s">
        <v>1822</v>
      </c>
      <c r="B2" s="185"/>
      <c r="C2" s="185"/>
      <c r="D2" s="185"/>
      <c r="E2" s="185"/>
    </row>
    <row r="3" spans="1:8" x14ac:dyDescent="0.3">
      <c r="A3" s="68" t="s">
        <v>1708</v>
      </c>
      <c r="B3" s="68" t="s">
        <v>71</v>
      </c>
      <c r="C3" s="68" t="s">
        <v>70</v>
      </c>
      <c r="D3" s="68" t="s">
        <v>1823</v>
      </c>
      <c r="E3" s="68" t="s">
        <v>1824</v>
      </c>
    </row>
    <row r="4" spans="1:8" x14ac:dyDescent="0.3">
      <c r="A4" s="77" t="s">
        <v>1769</v>
      </c>
      <c r="B4" s="30" t="str">
        <f>_xlfn.XLOOKUP($A$4,$G$9:$G$43,A9:A43)</f>
        <v>Moore</v>
      </c>
      <c r="C4" s="30" t="str">
        <f t="shared" ref="C4:D4" si="0">_xlfn.XLOOKUP($A$4,$G$9:$G$43,B9:B43)</f>
        <v>Sarah</v>
      </c>
      <c r="D4" s="30" t="str">
        <f t="shared" si="0"/>
        <v>HR</v>
      </c>
      <c r="E4" s="70">
        <f>_xlfn.XLOOKUP($A$4,$G$9:$G$43,H9:H43)</f>
        <v>43856</v>
      </c>
    </row>
    <row r="6" spans="1:8" ht="15" thickBot="1" x14ac:dyDescent="0.35"/>
    <row r="7" spans="1:8" ht="30" customHeight="1" x14ac:dyDescent="0.3">
      <c r="A7" s="186" t="s">
        <v>1825</v>
      </c>
      <c r="B7" s="187"/>
      <c r="C7" s="187"/>
      <c r="D7" s="187"/>
      <c r="E7" s="187"/>
      <c r="F7" s="187"/>
      <c r="G7" s="187"/>
      <c r="H7" s="188"/>
    </row>
    <row r="8" spans="1:8" x14ac:dyDescent="0.3">
      <c r="A8" s="71" t="s">
        <v>71</v>
      </c>
      <c r="B8" s="69" t="s">
        <v>70</v>
      </c>
      <c r="C8" s="69" t="s">
        <v>1704</v>
      </c>
      <c r="D8" s="69" t="s">
        <v>1705</v>
      </c>
      <c r="E8" s="69" t="s">
        <v>1706</v>
      </c>
      <c r="F8" s="69" t="s">
        <v>1707</v>
      </c>
      <c r="G8" s="69" t="s">
        <v>1708</v>
      </c>
      <c r="H8" s="72" t="s">
        <v>1709</v>
      </c>
    </row>
    <row r="9" spans="1:8" x14ac:dyDescent="0.3">
      <c r="A9" s="33" t="s">
        <v>90</v>
      </c>
      <c r="B9" s="30" t="s">
        <v>87</v>
      </c>
      <c r="C9" s="30" t="s">
        <v>1710</v>
      </c>
      <c r="D9" s="30" t="s">
        <v>1711</v>
      </c>
      <c r="E9" s="30">
        <v>2321</v>
      </c>
      <c r="F9" s="30" t="s">
        <v>260</v>
      </c>
      <c r="G9" s="75" t="s">
        <v>1712</v>
      </c>
      <c r="H9" s="73">
        <v>42570</v>
      </c>
    </row>
    <row r="10" spans="1:8" x14ac:dyDescent="0.3">
      <c r="A10" s="33" t="s">
        <v>84</v>
      </c>
      <c r="B10" s="30" t="s">
        <v>1713</v>
      </c>
      <c r="C10" s="30" t="s">
        <v>1714</v>
      </c>
      <c r="D10" s="30" t="s">
        <v>1715</v>
      </c>
      <c r="E10" s="30">
        <v>4260</v>
      </c>
      <c r="F10" s="30" t="s">
        <v>270</v>
      </c>
      <c r="G10" s="75" t="s">
        <v>1716</v>
      </c>
      <c r="H10" s="73">
        <v>44950</v>
      </c>
    </row>
    <row r="11" spans="1:8" x14ac:dyDescent="0.3">
      <c r="A11" s="33" t="s">
        <v>1717</v>
      </c>
      <c r="B11" s="30" t="s">
        <v>1718</v>
      </c>
      <c r="C11" s="30" t="s">
        <v>1719</v>
      </c>
      <c r="D11" s="30" t="s">
        <v>1720</v>
      </c>
      <c r="E11" s="30">
        <v>9533</v>
      </c>
      <c r="F11" s="30" t="s">
        <v>277</v>
      </c>
      <c r="G11" s="75" t="s">
        <v>1721</v>
      </c>
      <c r="H11" s="73">
        <v>42341</v>
      </c>
    </row>
    <row r="12" spans="1:8" x14ac:dyDescent="0.3">
      <c r="A12" s="33" t="s">
        <v>92</v>
      </c>
      <c r="B12" s="30" t="s">
        <v>1722</v>
      </c>
      <c r="C12" s="30" t="s">
        <v>1723</v>
      </c>
      <c r="D12" s="30" t="s">
        <v>1724</v>
      </c>
      <c r="E12" s="30">
        <v>8960</v>
      </c>
      <c r="F12" s="30" t="s">
        <v>256</v>
      </c>
      <c r="G12" s="75" t="s">
        <v>1725</v>
      </c>
      <c r="H12" s="73">
        <v>42275</v>
      </c>
    </row>
    <row r="13" spans="1:8" x14ac:dyDescent="0.3">
      <c r="A13" s="33" t="s">
        <v>1726</v>
      </c>
      <c r="B13" s="30" t="s">
        <v>75</v>
      </c>
      <c r="C13" s="30" t="s">
        <v>1719</v>
      </c>
      <c r="D13" s="30" t="s">
        <v>1727</v>
      </c>
      <c r="E13" s="30">
        <v>1188</v>
      </c>
      <c r="F13" s="30" t="s">
        <v>256</v>
      </c>
      <c r="G13" s="75" t="s">
        <v>1728</v>
      </c>
      <c r="H13" s="73">
        <v>42707</v>
      </c>
    </row>
    <row r="14" spans="1:8" x14ac:dyDescent="0.3">
      <c r="A14" s="33" t="s">
        <v>1729</v>
      </c>
      <c r="B14" s="30" t="s">
        <v>1730</v>
      </c>
      <c r="C14" s="30" t="s">
        <v>1731</v>
      </c>
      <c r="D14" s="30" t="s">
        <v>1732</v>
      </c>
      <c r="E14" s="30">
        <v>4373</v>
      </c>
      <c r="F14" s="30" t="s">
        <v>277</v>
      </c>
      <c r="G14" s="75" t="s">
        <v>1733</v>
      </c>
      <c r="H14" s="73">
        <v>42660</v>
      </c>
    </row>
    <row r="15" spans="1:8" x14ac:dyDescent="0.3">
      <c r="A15" s="33" t="s">
        <v>86</v>
      </c>
      <c r="B15" s="30" t="s">
        <v>79</v>
      </c>
      <c r="C15" s="30" t="s">
        <v>1731</v>
      </c>
      <c r="D15" s="30" t="s">
        <v>1734</v>
      </c>
      <c r="E15" s="30">
        <v>9873</v>
      </c>
      <c r="F15" s="30" t="s">
        <v>256</v>
      </c>
      <c r="G15" s="75" t="s">
        <v>1735</v>
      </c>
      <c r="H15" s="73">
        <v>44291</v>
      </c>
    </row>
    <row r="16" spans="1:8" x14ac:dyDescent="0.3">
      <c r="A16" s="33" t="s">
        <v>82</v>
      </c>
      <c r="B16" s="30" t="s">
        <v>1736</v>
      </c>
      <c r="C16" s="30" t="s">
        <v>1710</v>
      </c>
      <c r="D16" s="30" t="s">
        <v>1737</v>
      </c>
      <c r="E16" s="30">
        <v>9494</v>
      </c>
      <c r="F16" s="30" t="s">
        <v>295</v>
      </c>
      <c r="G16" s="75" t="s">
        <v>1738</v>
      </c>
      <c r="H16" s="73">
        <v>43199</v>
      </c>
    </row>
    <row r="17" spans="1:8" x14ac:dyDescent="0.3">
      <c r="A17" s="33" t="s">
        <v>1739</v>
      </c>
      <c r="B17" s="30" t="s">
        <v>1415</v>
      </c>
      <c r="C17" s="30" t="s">
        <v>1714</v>
      </c>
      <c r="D17" s="30" t="s">
        <v>1740</v>
      </c>
      <c r="E17" s="30">
        <v>5566</v>
      </c>
      <c r="F17" s="30" t="s">
        <v>242</v>
      </c>
      <c r="G17" s="75" t="s">
        <v>1741</v>
      </c>
      <c r="H17" s="73">
        <v>43207</v>
      </c>
    </row>
    <row r="18" spans="1:8" x14ac:dyDescent="0.3">
      <c r="A18" s="33" t="s">
        <v>1742</v>
      </c>
      <c r="B18" s="30" t="s">
        <v>125</v>
      </c>
      <c r="C18" s="30" t="s">
        <v>1723</v>
      </c>
      <c r="D18" s="30" t="s">
        <v>1743</v>
      </c>
      <c r="E18" s="30">
        <v>4627</v>
      </c>
      <c r="F18" s="30" t="s">
        <v>260</v>
      </c>
      <c r="G18" s="75" t="s">
        <v>1744</v>
      </c>
      <c r="H18" s="73">
        <v>42931</v>
      </c>
    </row>
    <row r="19" spans="1:8" x14ac:dyDescent="0.3">
      <c r="A19" s="33" t="s">
        <v>1745</v>
      </c>
      <c r="B19" s="30" t="s">
        <v>83</v>
      </c>
      <c r="C19" s="30" t="s">
        <v>1710</v>
      </c>
      <c r="D19" s="30" t="s">
        <v>1746</v>
      </c>
      <c r="E19" s="30">
        <v>5064</v>
      </c>
      <c r="F19" s="30" t="s">
        <v>295</v>
      </c>
      <c r="G19" s="75" t="s">
        <v>1747</v>
      </c>
      <c r="H19" s="73">
        <v>44225</v>
      </c>
    </row>
    <row r="20" spans="1:8" x14ac:dyDescent="0.3">
      <c r="A20" s="33" t="s">
        <v>1748</v>
      </c>
      <c r="B20" s="30" t="s">
        <v>1749</v>
      </c>
      <c r="C20" s="30" t="s">
        <v>1723</v>
      </c>
      <c r="D20" s="30" t="s">
        <v>1750</v>
      </c>
      <c r="E20" s="30">
        <v>1573</v>
      </c>
      <c r="F20" s="30" t="s">
        <v>270</v>
      </c>
      <c r="G20" s="75" t="s">
        <v>1751</v>
      </c>
      <c r="H20" s="73">
        <v>42444</v>
      </c>
    </row>
    <row r="21" spans="1:8" x14ac:dyDescent="0.3">
      <c r="A21" s="33" t="s">
        <v>1752</v>
      </c>
      <c r="B21" s="30" t="s">
        <v>1753</v>
      </c>
      <c r="C21" s="30" t="s">
        <v>1754</v>
      </c>
      <c r="D21" s="30" t="s">
        <v>1755</v>
      </c>
      <c r="E21" s="30">
        <v>4445</v>
      </c>
      <c r="F21" s="30" t="s">
        <v>225</v>
      </c>
      <c r="G21" s="75" t="s">
        <v>1756</v>
      </c>
      <c r="H21" s="73">
        <v>43791</v>
      </c>
    </row>
    <row r="22" spans="1:8" x14ac:dyDescent="0.3">
      <c r="A22" s="33" t="s">
        <v>1403</v>
      </c>
      <c r="B22" s="30" t="s">
        <v>1757</v>
      </c>
      <c r="C22" s="30" t="s">
        <v>1758</v>
      </c>
      <c r="D22" s="30" t="s">
        <v>1759</v>
      </c>
      <c r="E22" s="30">
        <v>3934</v>
      </c>
      <c r="F22" s="30" t="s">
        <v>277</v>
      </c>
      <c r="G22" s="75" t="s">
        <v>1760</v>
      </c>
      <c r="H22" s="73">
        <v>43716</v>
      </c>
    </row>
    <row r="23" spans="1:8" x14ac:dyDescent="0.3">
      <c r="A23" s="33" t="s">
        <v>88</v>
      </c>
      <c r="B23" s="30" t="s">
        <v>1761</v>
      </c>
      <c r="C23" s="30" t="s">
        <v>1758</v>
      </c>
      <c r="D23" s="30" t="s">
        <v>1762</v>
      </c>
      <c r="E23" s="30">
        <v>5183</v>
      </c>
      <c r="F23" s="30" t="s">
        <v>242</v>
      </c>
      <c r="G23" s="75" t="s">
        <v>1763</v>
      </c>
      <c r="H23" s="73">
        <v>44428</v>
      </c>
    </row>
    <row r="24" spans="1:8" x14ac:dyDescent="0.3">
      <c r="A24" s="33" t="s">
        <v>1419</v>
      </c>
      <c r="B24" s="30" t="s">
        <v>85</v>
      </c>
      <c r="C24" s="30" t="s">
        <v>1719</v>
      </c>
      <c r="D24" s="30" t="s">
        <v>1764</v>
      </c>
      <c r="E24" s="30">
        <v>4819</v>
      </c>
      <c r="F24" s="30" t="s">
        <v>295</v>
      </c>
      <c r="G24" s="75" t="s">
        <v>1765</v>
      </c>
      <c r="H24" s="73">
        <v>42200</v>
      </c>
    </row>
    <row r="25" spans="1:8" x14ac:dyDescent="0.3">
      <c r="A25" s="33" t="s">
        <v>1411</v>
      </c>
      <c r="B25" s="30" t="s">
        <v>1419</v>
      </c>
      <c r="C25" s="30" t="s">
        <v>1710</v>
      </c>
      <c r="D25" s="30" t="s">
        <v>1766</v>
      </c>
      <c r="E25" s="30">
        <v>8083</v>
      </c>
      <c r="F25" s="30" t="s">
        <v>277</v>
      </c>
      <c r="G25" s="75" t="s">
        <v>1767</v>
      </c>
      <c r="H25" s="73">
        <v>44138</v>
      </c>
    </row>
    <row r="26" spans="1:8" x14ac:dyDescent="0.3">
      <c r="A26" s="33" t="s">
        <v>1407</v>
      </c>
      <c r="B26" s="30" t="s">
        <v>81</v>
      </c>
      <c r="C26" s="30" t="s">
        <v>1723</v>
      </c>
      <c r="D26" s="30" t="s">
        <v>1768</v>
      </c>
      <c r="E26" s="30">
        <v>9171</v>
      </c>
      <c r="F26" s="30" t="s">
        <v>260</v>
      </c>
      <c r="G26" s="75" t="s">
        <v>1769</v>
      </c>
      <c r="H26" s="73">
        <v>43856</v>
      </c>
    </row>
    <row r="27" spans="1:8" x14ac:dyDescent="0.3">
      <c r="A27" s="33" t="s">
        <v>1770</v>
      </c>
      <c r="B27" s="30" t="s">
        <v>1771</v>
      </c>
      <c r="C27" s="30" t="s">
        <v>1686</v>
      </c>
      <c r="D27" s="30" t="s">
        <v>1772</v>
      </c>
      <c r="E27" s="30">
        <v>4317</v>
      </c>
      <c r="F27" s="30" t="s">
        <v>260</v>
      </c>
      <c r="G27" s="75" t="s">
        <v>1773</v>
      </c>
      <c r="H27" s="73">
        <v>43780</v>
      </c>
    </row>
    <row r="28" spans="1:8" x14ac:dyDescent="0.3">
      <c r="A28" s="33" t="s">
        <v>1774</v>
      </c>
      <c r="B28" s="30" t="s">
        <v>1775</v>
      </c>
      <c r="C28" s="30" t="s">
        <v>1758</v>
      </c>
      <c r="D28" s="30" t="s">
        <v>1776</v>
      </c>
      <c r="E28" s="30">
        <v>9787</v>
      </c>
      <c r="F28" s="30" t="s">
        <v>277</v>
      </c>
      <c r="G28" s="75" t="s">
        <v>1777</v>
      </c>
      <c r="H28" s="73">
        <v>44917</v>
      </c>
    </row>
    <row r="29" spans="1:8" x14ac:dyDescent="0.3">
      <c r="A29" s="33" t="s">
        <v>118</v>
      </c>
      <c r="B29" s="30" t="s">
        <v>103</v>
      </c>
      <c r="C29" s="30" t="s">
        <v>1758</v>
      </c>
      <c r="D29" s="30" t="s">
        <v>1778</v>
      </c>
      <c r="E29" s="30">
        <v>3684</v>
      </c>
      <c r="F29" s="30" t="s">
        <v>277</v>
      </c>
      <c r="G29" s="75" t="s">
        <v>1779</v>
      </c>
      <c r="H29" s="73">
        <v>44035</v>
      </c>
    </row>
    <row r="30" spans="1:8" x14ac:dyDescent="0.3">
      <c r="A30" s="33" t="s">
        <v>116</v>
      </c>
      <c r="B30" s="30" t="s">
        <v>1780</v>
      </c>
      <c r="C30" s="30" t="s">
        <v>1723</v>
      </c>
      <c r="D30" s="30" t="s">
        <v>1781</v>
      </c>
      <c r="E30" s="30">
        <v>4175</v>
      </c>
      <c r="F30" s="30" t="s">
        <v>260</v>
      </c>
      <c r="G30" s="75" t="s">
        <v>1782</v>
      </c>
      <c r="H30" s="73">
        <v>44578</v>
      </c>
    </row>
    <row r="31" spans="1:8" x14ac:dyDescent="0.3">
      <c r="A31" s="33" t="s">
        <v>80</v>
      </c>
      <c r="B31" s="30" t="s">
        <v>91</v>
      </c>
      <c r="C31" s="30" t="s">
        <v>1714</v>
      </c>
      <c r="D31" s="30" t="s">
        <v>1783</v>
      </c>
      <c r="E31" s="30">
        <v>1981</v>
      </c>
      <c r="F31" s="30" t="s">
        <v>295</v>
      </c>
      <c r="G31" s="75" t="s">
        <v>1784</v>
      </c>
      <c r="H31" s="73">
        <v>44993</v>
      </c>
    </row>
    <row r="32" spans="1:8" x14ac:dyDescent="0.3">
      <c r="A32" s="33" t="s">
        <v>94</v>
      </c>
      <c r="B32" s="30" t="s">
        <v>1785</v>
      </c>
      <c r="C32" s="30" t="s">
        <v>1758</v>
      </c>
      <c r="D32" s="30" t="s">
        <v>1786</v>
      </c>
      <c r="E32" s="30">
        <v>1258</v>
      </c>
      <c r="F32" s="30" t="s">
        <v>242</v>
      </c>
      <c r="G32" s="75" t="s">
        <v>1787</v>
      </c>
      <c r="H32" s="73">
        <v>43154</v>
      </c>
    </row>
    <row r="33" spans="1:8" x14ac:dyDescent="0.3">
      <c r="A33" s="33" t="s">
        <v>96</v>
      </c>
      <c r="B33" s="30" t="s">
        <v>99</v>
      </c>
      <c r="C33" s="30" t="s">
        <v>1754</v>
      </c>
      <c r="D33" s="30" t="s">
        <v>1788</v>
      </c>
      <c r="E33" s="30">
        <v>8747</v>
      </c>
      <c r="F33" s="30" t="s">
        <v>277</v>
      </c>
      <c r="G33" s="75" t="s">
        <v>1789</v>
      </c>
      <c r="H33" s="73">
        <v>42424</v>
      </c>
    </row>
    <row r="34" spans="1:8" x14ac:dyDescent="0.3">
      <c r="A34" s="33" t="s">
        <v>147</v>
      </c>
      <c r="B34" s="30" t="s">
        <v>1790</v>
      </c>
      <c r="C34" s="30" t="s">
        <v>1719</v>
      </c>
      <c r="D34" s="30" t="s">
        <v>1791</v>
      </c>
      <c r="E34" s="30">
        <v>6677</v>
      </c>
      <c r="F34" s="30" t="s">
        <v>225</v>
      </c>
      <c r="G34" s="75" t="s">
        <v>1792</v>
      </c>
      <c r="H34" s="73">
        <v>43555</v>
      </c>
    </row>
    <row r="35" spans="1:8" x14ac:dyDescent="0.3">
      <c r="A35" s="33" t="s">
        <v>114</v>
      </c>
      <c r="B35" s="30" t="s">
        <v>1793</v>
      </c>
      <c r="C35" s="30" t="s">
        <v>1710</v>
      </c>
      <c r="D35" s="30" t="s">
        <v>1794</v>
      </c>
      <c r="E35" s="30">
        <v>8678</v>
      </c>
      <c r="F35" s="30" t="s">
        <v>270</v>
      </c>
      <c r="G35" s="75" t="s">
        <v>1795</v>
      </c>
      <c r="H35" s="73">
        <v>44619</v>
      </c>
    </row>
    <row r="36" spans="1:8" x14ac:dyDescent="0.3">
      <c r="A36" s="33" t="s">
        <v>98</v>
      </c>
      <c r="B36" s="30" t="s">
        <v>1796</v>
      </c>
      <c r="C36" s="30" t="s">
        <v>1719</v>
      </c>
      <c r="D36" s="30" t="s">
        <v>1797</v>
      </c>
      <c r="E36" s="30">
        <v>9070</v>
      </c>
      <c r="F36" s="30" t="s">
        <v>242</v>
      </c>
      <c r="G36" s="75" t="s">
        <v>1798</v>
      </c>
      <c r="H36" s="73">
        <v>42135</v>
      </c>
    </row>
    <row r="37" spans="1:8" x14ac:dyDescent="0.3">
      <c r="A37" s="33" t="s">
        <v>1799</v>
      </c>
      <c r="B37" s="30" t="s">
        <v>162</v>
      </c>
      <c r="C37" s="30" t="s">
        <v>1723</v>
      </c>
      <c r="D37" s="30" t="s">
        <v>1800</v>
      </c>
      <c r="E37" s="30">
        <v>8890</v>
      </c>
      <c r="F37" s="30" t="s">
        <v>277</v>
      </c>
      <c r="G37" s="75" t="s">
        <v>1801</v>
      </c>
      <c r="H37" s="73">
        <v>44052</v>
      </c>
    </row>
    <row r="38" spans="1:8" x14ac:dyDescent="0.3">
      <c r="A38" s="33" t="s">
        <v>1802</v>
      </c>
      <c r="B38" s="30" t="s">
        <v>1803</v>
      </c>
      <c r="C38" s="30" t="s">
        <v>1758</v>
      </c>
      <c r="D38" s="30" t="s">
        <v>1804</v>
      </c>
      <c r="E38" s="30">
        <v>3963</v>
      </c>
      <c r="F38" s="30" t="s">
        <v>277</v>
      </c>
      <c r="G38" s="75" t="s">
        <v>1805</v>
      </c>
      <c r="H38" s="73">
        <v>43514</v>
      </c>
    </row>
    <row r="39" spans="1:8" x14ac:dyDescent="0.3">
      <c r="A39" s="33" t="s">
        <v>102</v>
      </c>
      <c r="B39" s="30" t="s">
        <v>1806</v>
      </c>
      <c r="C39" s="30" t="s">
        <v>1758</v>
      </c>
      <c r="D39" s="30" t="s">
        <v>1807</v>
      </c>
      <c r="E39" s="30">
        <v>4889</v>
      </c>
      <c r="F39" s="30" t="s">
        <v>260</v>
      </c>
      <c r="G39" s="75" t="s">
        <v>1808</v>
      </c>
      <c r="H39" s="73">
        <v>43404</v>
      </c>
    </row>
    <row r="40" spans="1:8" x14ac:dyDescent="0.3">
      <c r="A40" s="33" t="s">
        <v>1809</v>
      </c>
      <c r="B40" s="30" t="s">
        <v>109</v>
      </c>
      <c r="C40" s="30" t="s">
        <v>1714</v>
      </c>
      <c r="D40" s="30" t="s">
        <v>1810</v>
      </c>
      <c r="E40" s="30">
        <v>6857</v>
      </c>
      <c r="F40" s="30" t="s">
        <v>270</v>
      </c>
      <c r="G40" s="75" t="s">
        <v>1811</v>
      </c>
      <c r="H40" s="73">
        <v>43340</v>
      </c>
    </row>
    <row r="41" spans="1:8" x14ac:dyDescent="0.3">
      <c r="A41" s="33" t="s">
        <v>104</v>
      </c>
      <c r="B41" s="30" t="s">
        <v>1812</v>
      </c>
      <c r="C41" s="30" t="s">
        <v>1719</v>
      </c>
      <c r="D41" s="30" t="s">
        <v>1813</v>
      </c>
      <c r="E41" s="30">
        <v>2065</v>
      </c>
      <c r="F41" s="30" t="s">
        <v>295</v>
      </c>
      <c r="G41" s="75" t="s">
        <v>1814</v>
      </c>
      <c r="H41" s="73">
        <v>43107</v>
      </c>
    </row>
    <row r="42" spans="1:8" x14ac:dyDescent="0.3">
      <c r="A42" s="33" t="s">
        <v>108</v>
      </c>
      <c r="B42" s="30" t="s">
        <v>1815</v>
      </c>
      <c r="C42" s="30" t="s">
        <v>1714</v>
      </c>
      <c r="D42" s="30" t="s">
        <v>1816</v>
      </c>
      <c r="E42" s="30">
        <v>4561</v>
      </c>
      <c r="F42" s="30" t="s">
        <v>270</v>
      </c>
      <c r="G42" s="75" t="s">
        <v>1817</v>
      </c>
      <c r="H42" s="73">
        <v>43219</v>
      </c>
    </row>
    <row r="43" spans="1:8" ht="15" thickBot="1" x14ac:dyDescent="0.35">
      <c r="A43" s="66" t="s">
        <v>122</v>
      </c>
      <c r="B43" s="67" t="s">
        <v>1818</v>
      </c>
      <c r="C43" s="67" t="s">
        <v>1723</v>
      </c>
      <c r="D43" s="67" t="s">
        <v>1819</v>
      </c>
      <c r="E43" s="67">
        <v>6178</v>
      </c>
      <c r="F43" s="67" t="s">
        <v>260</v>
      </c>
      <c r="G43" s="76" t="s">
        <v>1820</v>
      </c>
      <c r="H43" s="74">
        <v>42203</v>
      </c>
    </row>
  </sheetData>
  <mergeCells count="3">
    <mergeCell ref="A1:E1"/>
    <mergeCell ref="A2:E2"/>
    <mergeCell ref="A7:H7"/>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427ED-538C-4B2F-AF84-B6CAF5EF27CE}">
  <sheetPr>
    <tabColor theme="5" tint="0.59999389629810485"/>
  </sheetPr>
  <dimension ref="A1:M873"/>
  <sheetViews>
    <sheetView topLeftCell="A4" workbookViewId="0">
      <selection activeCell="H9" sqref="H9"/>
    </sheetView>
  </sheetViews>
  <sheetFormatPr defaultRowHeight="14.4" x14ac:dyDescent="0.3"/>
  <cols>
    <col min="1" max="1" width="19.33203125" customWidth="1"/>
    <col min="2" max="2" width="11.33203125" customWidth="1"/>
    <col min="4" max="4" width="12.6640625" customWidth="1"/>
    <col min="5" max="5" width="11" customWidth="1"/>
    <col min="7" max="7" width="13.109375" style="79" customWidth="1"/>
    <col min="8" max="8" width="13" customWidth="1"/>
    <col min="9" max="9" width="11.88671875" customWidth="1"/>
    <col min="10" max="10" width="19.44140625" customWidth="1"/>
    <col min="11" max="11" width="11.5546875" style="78" customWidth="1"/>
    <col min="12" max="12" width="11.44140625" customWidth="1"/>
    <col min="13" max="13" width="11.109375" customWidth="1"/>
  </cols>
  <sheetData>
    <row r="1" spans="1:13" ht="16.8" customHeight="1" thickBot="1" x14ac:dyDescent="0.35">
      <c r="A1" s="189" t="s">
        <v>1826</v>
      </c>
      <c r="B1" s="190"/>
      <c r="D1" s="194"/>
      <c r="E1" s="195"/>
    </row>
    <row r="2" spans="1:13" ht="16.8" customHeight="1" x14ac:dyDescent="0.3">
      <c r="A2" s="198" t="s">
        <v>1826</v>
      </c>
      <c r="B2" s="199"/>
      <c r="D2" s="196" t="s">
        <v>173</v>
      </c>
      <c r="E2" s="197"/>
      <c r="G2" s="191" t="s">
        <v>1915</v>
      </c>
      <c r="H2" s="192"/>
      <c r="I2" s="192"/>
      <c r="J2" s="192"/>
      <c r="K2" s="192"/>
      <c r="L2" s="192"/>
      <c r="M2" s="193"/>
    </row>
    <row r="3" spans="1:13" x14ac:dyDescent="0.3">
      <c r="A3" s="85" t="s">
        <v>1826</v>
      </c>
      <c r="B3" s="84" t="s">
        <v>151</v>
      </c>
      <c r="D3" s="85" t="s">
        <v>1828</v>
      </c>
      <c r="E3" s="84" t="s">
        <v>173</v>
      </c>
      <c r="G3" s="82" t="s">
        <v>1</v>
      </c>
      <c r="H3" s="83" t="s">
        <v>367</v>
      </c>
      <c r="I3" s="83" t="s">
        <v>173</v>
      </c>
      <c r="J3" s="83" t="s">
        <v>359</v>
      </c>
      <c r="K3" s="86" t="s">
        <v>151</v>
      </c>
      <c r="L3" s="83" t="s">
        <v>376</v>
      </c>
      <c r="M3" s="84" t="s">
        <v>1385</v>
      </c>
    </row>
    <row r="4" spans="1:13" x14ac:dyDescent="0.3">
      <c r="A4" s="37" t="s">
        <v>292</v>
      </c>
      <c r="B4" s="80">
        <v>25</v>
      </c>
      <c r="D4" s="37" t="s">
        <v>374</v>
      </c>
      <c r="E4" s="41" t="s">
        <v>373</v>
      </c>
      <c r="G4" s="44">
        <v>45522</v>
      </c>
      <c r="H4" s="30" t="s">
        <v>1869</v>
      </c>
      <c r="I4" s="30" t="str">
        <f>_xlfn.XLOOKUP(Table10[[#This Row],[SalesRep]],Table9[Sales-rep],Table9[Region])</f>
        <v>Central</v>
      </c>
      <c r="J4" s="30" t="s">
        <v>308</v>
      </c>
      <c r="K4" s="61">
        <f>_xlfn.XLOOKUP(Table10[[#This Row],[Product]],Table8[Products],Table8[Price])</f>
        <v>200</v>
      </c>
      <c r="L4" s="30">
        <v>3</v>
      </c>
      <c r="M4" s="80">
        <f>Table10[[#This Row],[Units]]*Table10[[#This Row],[Price]]</f>
        <v>600</v>
      </c>
    </row>
    <row r="5" spans="1:13" x14ac:dyDescent="0.3">
      <c r="A5" s="37" t="s">
        <v>222</v>
      </c>
      <c r="B5" s="80">
        <v>80</v>
      </c>
      <c r="D5" s="37" t="s">
        <v>1829</v>
      </c>
      <c r="E5" s="41" t="s">
        <v>373</v>
      </c>
      <c r="G5" s="44">
        <v>45387</v>
      </c>
      <c r="H5" s="30" t="s">
        <v>1903</v>
      </c>
      <c r="I5" s="30" t="str">
        <f>_xlfn.XLOOKUP(Table10[[#This Row],[SalesRep]],Table9[Sales-rep],Table9[Region])</f>
        <v>Central</v>
      </c>
      <c r="J5" s="30" t="s">
        <v>231</v>
      </c>
      <c r="K5" s="61">
        <f>_xlfn.XLOOKUP(Table10[[#This Row],[Product]],Table8[Products],Table8[Price])</f>
        <v>50</v>
      </c>
      <c r="L5" s="30">
        <v>15</v>
      </c>
      <c r="M5" s="80">
        <f>Table10[[#This Row],[Units]]*Table10[[#This Row],[Price]]</f>
        <v>750</v>
      </c>
    </row>
    <row r="6" spans="1:13" x14ac:dyDescent="0.3">
      <c r="A6" s="37" t="s">
        <v>308</v>
      </c>
      <c r="B6" s="80">
        <v>200</v>
      </c>
      <c r="D6" s="37" t="s">
        <v>1830</v>
      </c>
      <c r="E6" s="41" t="s">
        <v>275</v>
      </c>
      <c r="G6" s="44">
        <v>45475</v>
      </c>
      <c r="H6" s="30" t="s">
        <v>1845</v>
      </c>
      <c r="I6" s="30" t="str">
        <f>_xlfn.XLOOKUP(Table10[[#This Row],[SalesRep]],Table9[Sales-rep],Table9[Region])</f>
        <v>Central</v>
      </c>
      <c r="J6" s="30" t="s">
        <v>308</v>
      </c>
      <c r="K6" s="61">
        <f>_xlfn.XLOOKUP(Table10[[#This Row],[Product]],Table8[Products],Table8[Price])</f>
        <v>200</v>
      </c>
      <c r="L6" s="30">
        <v>13</v>
      </c>
      <c r="M6" s="80">
        <f>Table10[[#This Row],[Units]]*Table10[[#This Row],[Price]]</f>
        <v>2600</v>
      </c>
    </row>
    <row r="7" spans="1:13" x14ac:dyDescent="0.3">
      <c r="A7" s="37" t="s">
        <v>322</v>
      </c>
      <c r="B7" s="80">
        <v>950</v>
      </c>
      <c r="D7" s="37" t="s">
        <v>1831</v>
      </c>
      <c r="E7" s="41" t="s">
        <v>31</v>
      </c>
      <c r="G7" s="44">
        <v>45616</v>
      </c>
      <c r="H7" s="30" t="s">
        <v>1897</v>
      </c>
      <c r="I7" s="30" t="str">
        <f>_xlfn.XLOOKUP(Table10[[#This Row],[SalesRep]],Table9[Sales-rep],Table9[Region])</f>
        <v>North</v>
      </c>
      <c r="J7" s="30" t="s">
        <v>271</v>
      </c>
      <c r="K7" s="61">
        <f>_xlfn.XLOOKUP(Table10[[#This Row],[Product]],Table8[Products],Table8[Price])</f>
        <v>150</v>
      </c>
      <c r="L7" s="30">
        <v>10</v>
      </c>
      <c r="M7" s="80">
        <f>Table10[[#This Row],[Units]]*Table10[[#This Row],[Price]]</f>
        <v>1500</v>
      </c>
    </row>
    <row r="8" spans="1:13" x14ac:dyDescent="0.3">
      <c r="A8" s="37" t="s">
        <v>1827</v>
      </c>
      <c r="B8" s="80">
        <v>40</v>
      </c>
      <c r="D8" s="37" t="s">
        <v>1832</v>
      </c>
      <c r="E8" s="41" t="s">
        <v>373</v>
      </c>
      <c r="G8" s="44">
        <v>45418</v>
      </c>
      <c r="H8" s="30" t="s">
        <v>1912</v>
      </c>
      <c r="I8" s="30" t="str">
        <f>_xlfn.XLOOKUP(Table10[[#This Row],[SalesRep]],Table9[Sales-rep],Table9[Region])</f>
        <v>West</v>
      </c>
      <c r="J8" s="30" t="s">
        <v>222</v>
      </c>
      <c r="K8" s="61">
        <f>_xlfn.XLOOKUP(Table10[[#This Row],[Product]],Table8[Products],Table8[Price])</f>
        <v>80</v>
      </c>
      <c r="L8" s="30">
        <v>9</v>
      </c>
      <c r="M8" s="80">
        <f>Table10[[#This Row],[Units]]*Table10[[#This Row],[Price]]</f>
        <v>720</v>
      </c>
    </row>
    <row r="9" spans="1:13" x14ac:dyDescent="0.3">
      <c r="A9" s="37" t="s">
        <v>271</v>
      </c>
      <c r="B9" s="80">
        <v>150</v>
      </c>
      <c r="D9" s="37" t="s">
        <v>1833</v>
      </c>
      <c r="E9" s="41" t="s">
        <v>32</v>
      </c>
      <c r="G9" s="44">
        <v>45478</v>
      </c>
      <c r="H9" s="30" t="s">
        <v>1877</v>
      </c>
      <c r="I9" s="30" t="str">
        <f>_xlfn.XLOOKUP(Table10[[#This Row],[SalesRep]],Table9[Sales-rep],Table9[Region])</f>
        <v>South</v>
      </c>
      <c r="J9" s="30" t="s">
        <v>207</v>
      </c>
      <c r="K9" s="61">
        <f>_xlfn.XLOOKUP(Table10[[#This Row],[Product]],Table8[Products],Table8[Price])</f>
        <v>45</v>
      </c>
      <c r="L9" s="30">
        <v>17</v>
      </c>
      <c r="M9" s="80">
        <f>Table10[[#This Row],[Units]]*Table10[[#This Row],[Price]]</f>
        <v>765</v>
      </c>
    </row>
    <row r="10" spans="1:13" x14ac:dyDescent="0.3">
      <c r="A10" s="37" t="s">
        <v>328</v>
      </c>
      <c r="B10" s="80">
        <v>350</v>
      </c>
      <c r="D10" s="37" t="s">
        <v>1834</v>
      </c>
      <c r="E10" s="41" t="s">
        <v>275</v>
      </c>
      <c r="G10" s="44">
        <v>45493</v>
      </c>
      <c r="H10" s="30" t="s">
        <v>1902</v>
      </c>
      <c r="I10" s="30" t="str">
        <f>_xlfn.XLOOKUP(Table10[[#This Row],[SalesRep]],Table9[Sales-rep],Table9[Region])</f>
        <v>North</v>
      </c>
      <c r="J10" s="30" t="s">
        <v>195</v>
      </c>
      <c r="K10" s="61">
        <f>_xlfn.XLOOKUP(Table10[[#This Row],[Product]],Table8[Products],Table8[Price])</f>
        <v>12</v>
      </c>
      <c r="L10" s="30">
        <v>8</v>
      </c>
      <c r="M10" s="80">
        <f>Table10[[#This Row],[Units]]*Table10[[#This Row],[Price]]</f>
        <v>96</v>
      </c>
    </row>
    <row r="11" spans="1:13" x14ac:dyDescent="0.3">
      <c r="A11" s="37" t="s">
        <v>239</v>
      </c>
      <c r="B11" s="80">
        <v>120</v>
      </c>
      <c r="D11" s="37" t="s">
        <v>1835</v>
      </c>
      <c r="E11" s="41" t="s">
        <v>275</v>
      </c>
      <c r="G11" s="44">
        <v>45582</v>
      </c>
      <c r="H11" s="30" t="s">
        <v>1870</v>
      </c>
      <c r="I11" s="30" t="str">
        <f>_xlfn.XLOOKUP(Table10[[#This Row],[SalesRep]],Table9[Sales-rep],Table9[Region])</f>
        <v>South</v>
      </c>
      <c r="J11" s="30" t="s">
        <v>322</v>
      </c>
      <c r="K11" s="61">
        <f>_xlfn.XLOOKUP(Table10[[#This Row],[Product]],Table8[Products],Table8[Price])</f>
        <v>950</v>
      </c>
      <c r="L11" s="30">
        <v>5</v>
      </c>
      <c r="M11" s="80">
        <f>Table10[[#This Row],[Units]]*Table10[[#This Row],[Price]]</f>
        <v>4750</v>
      </c>
    </row>
    <row r="12" spans="1:13" x14ac:dyDescent="0.3">
      <c r="A12" s="37" t="s">
        <v>244</v>
      </c>
      <c r="B12" s="80">
        <v>100</v>
      </c>
      <c r="D12" s="37" t="s">
        <v>1836</v>
      </c>
      <c r="E12" s="41" t="s">
        <v>275</v>
      </c>
      <c r="G12" s="44">
        <v>45421</v>
      </c>
      <c r="H12" s="30" t="s">
        <v>1911</v>
      </c>
      <c r="I12" s="30" t="str">
        <f>_xlfn.XLOOKUP(Table10[[#This Row],[SalesRep]],Table9[Sales-rep],Table9[Region])</f>
        <v>South</v>
      </c>
      <c r="J12" s="30" t="s">
        <v>239</v>
      </c>
      <c r="K12" s="61">
        <f>_xlfn.XLOOKUP(Table10[[#This Row],[Product]],Table8[Products],Table8[Price])</f>
        <v>120</v>
      </c>
      <c r="L12" s="30">
        <v>18</v>
      </c>
      <c r="M12" s="80">
        <f>Table10[[#This Row],[Units]]*Table10[[#This Row],[Price]]</f>
        <v>2160</v>
      </c>
    </row>
    <row r="13" spans="1:13" x14ac:dyDescent="0.3">
      <c r="A13" s="37" t="s">
        <v>288</v>
      </c>
      <c r="B13" s="80">
        <v>60</v>
      </c>
      <c r="D13" s="37" t="s">
        <v>1837</v>
      </c>
      <c r="E13" s="41" t="s">
        <v>32</v>
      </c>
      <c r="G13" s="44">
        <v>45502</v>
      </c>
      <c r="H13" s="30" t="s">
        <v>1902</v>
      </c>
      <c r="I13" s="30" t="str">
        <f>_xlfn.XLOOKUP(Table10[[#This Row],[SalesRep]],Table9[Sales-rep],Table9[Region])</f>
        <v>North</v>
      </c>
      <c r="J13" s="30" t="s">
        <v>195</v>
      </c>
      <c r="K13" s="61">
        <f>_xlfn.XLOOKUP(Table10[[#This Row],[Product]],Table8[Products],Table8[Price])</f>
        <v>12</v>
      </c>
      <c r="L13" s="30">
        <v>15</v>
      </c>
      <c r="M13" s="80">
        <f>Table10[[#This Row],[Units]]*Table10[[#This Row],[Price]]</f>
        <v>180</v>
      </c>
    </row>
    <row r="14" spans="1:13" x14ac:dyDescent="0.3">
      <c r="A14" s="37" t="s">
        <v>207</v>
      </c>
      <c r="B14" s="80">
        <v>45</v>
      </c>
      <c r="D14" s="37" t="s">
        <v>1838</v>
      </c>
      <c r="E14" s="41" t="s">
        <v>275</v>
      </c>
      <c r="G14" s="44">
        <v>45494</v>
      </c>
      <c r="H14" s="30" t="s">
        <v>1901</v>
      </c>
      <c r="I14" s="30" t="str">
        <f>_xlfn.XLOOKUP(Table10[[#This Row],[SalesRep]],Table9[Sales-rep],Table9[Region])</f>
        <v>North</v>
      </c>
      <c r="J14" s="30" t="s">
        <v>322</v>
      </c>
      <c r="K14" s="61">
        <f>_xlfn.XLOOKUP(Table10[[#This Row],[Product]],Table8[Products],Table8[Price])</f>
        <v>950</v>
      </c>
      <c r="L14" s="30">
        <v>1</v>
      </c>
      <c r="M14" s="80">
        <f>Table10[[#This Row],[Units]]*Table10[[#This Row],[Price]]</f>
        <v>950</v>
      </c>
    </row>
    <row r="15" spans="1:13" x14ac:dyDescent="0.3">
      <c r="A15" s="37" t="s">
        <v>195</v>
      </c>
      <c r="B15" s="80">
        <v>12</v>
      </c>
      <c r="D15" s="37" t="s">
        <v>1839</v>
      </c>
      <c r="E15" s="41" t="s">
        <v>275</v>
      </c>
      <c r="G15" s="44">
        <v>45453</v>
      </c>
      <c r="H15" s="30" t="s">
        <v>1869</v>
      </c>
      <c r="I15" s="30" t="str">
        <f>_xlfn.XLOOKUP(Table10[[#This Row],[SalesRep]],Table9[Sales-rep],Table9[Region])</f>
        <v>Central</v>
      </c>
      <c r="J15" s="30" t="s">
        <v>239</v>
      </c>
      <c r="K15" s="61">
        <f>_xlfn.XLOOKUP(Table10[[#This Row],[Product]],Table8[Products],Table8[Price])</f>
        <v>120</v>
      </c>
      <c r="L15" s="30">
        <v>20</v>
      </c>
      <c r="M15" s="80">
        <f>Table10[[#This Row],[Units]]*Table10[[#This Row],[Price]]</f>
        <v>2400</v>
      </c>
    </row>
    <row r="16" spans="1:13" x14ac:dyDescent="0.3">
      <c r="A16" s="49" t="s">
        <v>231</v>
      </c>
      <c r="B16" s="81">
        <v>50</v>
      </c>
      <c r="D16" s="37" t="s">
        <v>1840</v>
      </c>
      <c r="E16" s="41" t="s">
        <v>373</v>
      </c>
      <c r="G16" s="44">
        <v>45534</v>
      </c>
      <c r="H16" s="30" t="s">
        <v>1846</v>
      </c>
      <c r="I16" s="30" t="str">
        <f>_xlfn.XLOOKUP(Table10[[#This Row],[SalesRep]],Table9[Sales-rep],Table9[Region])</f>
        <v>South</v>
      </c>
      <c r="J16" s="30" t="s">
        <v>195</v>
      </c>
      <c r="K16" s="61">
        <f>_xlfn.XLOOKUP(Table10[[#This Row],[Product]],Table8[Products],Table8[Price])</f>
        <v>12</v>
      </c>
      <c r="L16" s="30">
        <v>13</v>
      </c>
      <c r="M16" s="80">
        <f>Table10[[#This Row],[Units]]*Table10[[#This Row],[Price]]</f>
        <v>156</v>
      </c>
    </row>
    <row r="17" spans="4:13" x14ac:dyDescent="0.3">
      <c r="D17" s="37" t="s">
        <v>1841</v>
      </c>
      <c r="E17" s="41" t="s">
        <v>31</v>
      </c>
      <c r="G17" s="44">
        <v>45421</v>
      </c>
      <c r="H17" s="30" t="s">
        <v>1866</v>
      </c>
      <c r="I17" s="30" t="str">
        <f>_xlfn.XLOOKUP(Table10[[#This Row],[SalesRep]],Table9[Sales-rep],Table9[Region])</f>
        <v>West</v>
      </c>
      <c r="J17" s="30" t="s">
        <v>239</v>
      </c>
      <c r="K17" s="61">
        <f>_xlfn.XLOOKUP(Table10[[#This Row],[Product]],Table8[Products],Table8[Price])</f>
        <v>120</v>
      </c>
      <c r="L17" s="30">
        <v>3</v>
      </c>
      <c r="M17" s="80">
        <f>Table10[[#This Row],[Units]]*Table10[[#This Row],[Price]]</f>
        <v>360</v>
      </c>
    </row>
    <row r="18" spans="4:13" x14ac:dyDescent="0.3">
      <c r="D18" s="37" t="s">
        <v>1842</v>
      </c>
      <c r="E18" s="41" t="s">
        <v>33</v>
      </c>
      <c r="G18" s="44" t="s">
        <v>460</v>
      </c>
      <c r="H18" s="30" t="s">
        <v>1882</v>
      </c>
      <c r="I18" s="30" t="str">
        <f>_xlfn.XLOOKUP(Table10[[#This Row],[SalesRep]],Table9[Sales-rep],Table9[Region])</f>
        <v>Central</v>
      </c>
      <c r="J18" s="30" t="s">
        <v>239</v>
      </c>
      <c r="K18" s="61">
        <f>_xlfn.XLOOKUP(Table10[[#This Row],[Product]],Table8[Products],Table8[Price])</f>
        <v>120</v>
      </c>
      <c r="L18" s="30">
        <v>1</v>
      </c>
      <c r="M18" s="80">
        <f>Table10[[#This Row],[Units]]*Table10[[#This Row],[Price]]</f>
        <v>120</v>
      </c>
    </row>
    <row r="19" spans="4:13" x14ac:dyDescent="0.3">
      <c r="D19" s="37" t="s">
        <v>1843</v>
      </c>
      <c r="E19" s="41" t="s">
        <v>32</v>
      </c>
      <c r="G19" s="44" t="s">
        <v>723</v>
      </c>
      <c r="H19" s="30" t="s">
        <v>1853</v>
      </c>
      <c r="I19" s="30" t="str">
        <f>_xlfn.XLOOKUP(Table10[[#This Row],[SalesRep]],Table9[Sales-rep],Table9[Region])</f>
        <v>North</v>
      </c>
      <c r="J19" s="30" t="s">
        <v>207</v>
      </c>
      <c r="K19" s="61">
        <f>_xlfn.XLOOKUP(Table10[[#This Row],[Product]],Table8[Products],Table8[Price])</f>
        <v>45</v>
      </c>
      <c r="L19" s="30">
        <v>10</v>
      </c>
      <c r="M19" s="80">
        <f>Table10[[#This Row],[Units]]*Table10[[#This Row],[Price]]</f>
        <v>450</v>
      </c>
    </row>
    <row r="20" spans="4:13" x14ac:dyDescent="0.3">
      <c r="D20" s="37" t="s">
        <v>1844</v>
      </c>
      <c r="E20" s="41" t="s">
        <v>32</v>
      </c>
      <c r="G20" s="44">
        <v>45478</v>
      </c>
      <c r="H20" s="30" t="s">
        <v>1906</v>
      </c>
      <c r="I20" s="30" t="str">
        <f>_xlfn.XLOOKUP(Table10[[#This Row],[SalesRep]],Table9[Sales-rep],Table9[Region])</f>
        <v>East</v>
      </c>
      <c r="J20" s="30" t="s">
        <v>308</v>
      </c>
      <c r="K20" s="61">
        <f>_xlfn.XLOOKUP(Table10[[#This Row],[Product]],Table8[Products],Table8[Price])</f>
        <v>200</v>
      </c>
      <c r="L20" s="30">
        <v>5</v>
      </c>
      <c r="M20" s="80">
        <f>Table10[[#This Row],[Units]]*Table10[[#This Row],[Price]]</f>
        <v>1000</v>
      </c>
    </row>
    <row r="21" spans="4:13" x14ac:dyDescent="0.3">
      <c r="D21" s="37" t="s">
        <v>1845</v>
      </c>
      <c r="E21" s="41" t="s">
        <v>373</v>
      </c>
      <c r="G21" s="44" t="s">
        <v>558</v>
      </c>
      <c r="H21" s="30" t="s">
        <v>1910</v>
      </c>
      <c r="I21" s="30" t="str">
        <f>_xlfn.XLOOKUP(Table10[[#This Row],[SalesRep]],Table9[Sales-rep],Table9[Region])</f>
        <v>Central</v>
      </c>
      <c r="J21" s="30" t="s">
        <v>292</v>
      </c>
      <c r="K21" s="61">
        <f>_xlfn.XLOOKUP(Table10[[#This Row],[Product]],Table8[Products],Table8[Price])</f>
        <v>25</v>
      </c>
      <c r="L21" s="30">
        <v>11</v>
      </c>
      <c r="M21" s="80">
        <f>Table10[[#This Row],[Units]]*Table10[[#This Row],[Price]]</f>
        <v>275</v>
      </c>
    </row>
    <row r="22" spans="4:13" x14ac:dyDescent="0.3">
      <c r="D22" s="37" t="s">
        <v>1846</v>
      </c>
      <c r="E22" s="41" t="s">
        <v>275</v>
      </c>
      <c r="G22" s="44" t="s">
        <v>675</v>
      </c>
      <c r="H22" s="30" t="s">
        <v>1864</v>
      </c>
      <c r="I22" s="30" t="str">
        <f>_xlfn.XLOOKUP(Table10[[#This Row],[SalesRep]],Table9[Sales-rep],Table9[Region])</f>
        <v>South</v>
      </c>
      <c r="J22" s="30" t="s">
        <v>207</v>
      </c>
      <c r="K22" s="61">
        <f>_xlfn.XLOOKUP(Table10[[#This Row],[Product]],Table8[Products],Table8[Price])</f>
        <v>45</v>
      </c>
      <c r="L22" s="30">
        <v>8</v>
      </c>
      <c r="M22" s="80">
        <f>Table10[[#This Row],[Units]]*Table10[[#This Row],[Price]]</f>
        <v>360</v>
      </c>
    </row>
    <row r="23" spans="4:13" x14ac:dyDescent="0.3">
      <c r="D23" s="37" t="s">
        <v>1847</v>
      </c>
      <c r="E23" s="41" t="s">
        <v>32</v>
      </c>
      <c r="G23" s="44" t="s">
        <v>469</v>
      </c>
      <c r="H23" s="30" t="s">
        <v>1912</v>
      </c>
      <c r="I23" s="30" t="str">
        <f>_xlfn.XLOOKUP(Table10[[#This Row],[SalesRep]],Table9[Sales-rep],Table9[Region])</f>
        <v>West</v>
      </c>
      <c r="J23" s="30" t="s">
        <v>207</v>
      </c>
      <c r="K23" s="61">
        <f>_xlfn.XLOOKUP(Table10[[#This Row],[Product]],Table8[Products],Table8[Price])</f>
        <v>45</v>
      </c>
      <c r="L23" s="30">
        <v>18</v>
      </c>
      <c r="M23" s="80">
        <f>Table10[[#This Row],[Units]]*Table10[[#This Row],[Price]]</f>
        <v>810</v>
      </c>
    </row>
    <row r="24" spans="4:13" x14ac:dyDescent="0.3">
      <c r="D24" s="37" t="s">
        <v>1848</v>
      </c>
      <c r="E24" s="41" t="s">
        <v>31</v>
      </c>
      <c r="G24" s="44" t="s">
        <v>405</v>
      </c>
      <c r="H24" s="30" t="s">
        <v>1898</v>
      </c>
      <c r="I24" s="30" t="str">
        <f>_xlfn.XLOOKUP(Table10[[#This Row],[SalesRep]],Table9[Sales-rep],Table9[Region])</f>
        <v>Central</v>
      </c>
      <c r="J24" s="30" t="s">
        <v>1827</v>
      </c>
      <c r="K24" s="61">
        <f>_xlfn.XLOOKUP(Table10[[#This Row],[Product]],Table8[Products],Table8[Price])</f>
        <v>40</v>
      </c>
      <c r="L24" s="30">
        <v>15</v>
      </c>
      <c r="M24" s="80">
        <f>Table10[[#This Row],[Units]]*Table10[[#This Row],[Price]]</f>
        <v>600</v>
      </c>
    </row>
    <row r="25" spans="4:13" x14ac:dyDescent="0.3">
      <c r="D25" s="37" t="s">
        <v>1849</v>
      </c>
      <c r="E25" s="41" t="s">
        <v>31</v>
      </c>
      <c r="G25" s="44" t="s">
        <v>602</v>
      </c>
      <c r="H25" s="30" t="s">
        <v>1884</v>
      </c>
      <c r="I25" s="30" t="str">
        <f>_xlfn.XLOOKUP(Table10[[#This Row],[SalesRep]],Table9[Sales-rep],Table9[Region])</f>
        <v>South</v>
      </c>
      <c r="J25" s="30" t="s">
        <v>308</v>
      </c>
      <c r="K25" s="61">
        <f>_xlfn.XLOOKUP(Table10[[#This Row],[Product]],Table8[Products],Table8[Price])</f>
        <v>200</v>
      </c>
      <c r="L25" s="30">
        <v>19</v>
      </c>
      <c r="M25" s="80">
        <f>Table10[[#This Row],[Units]]*Table10[[#This Row],[Price]]</f>
        <v>3800</v>
      </c>
    </row>
    <row r="26" spans="4:13" x14ac:dyDescent="0.3">
      <c r="D26" s="37" t="s">
        <v>1850</v>
      </c>
      <c r="E26" s="41" t="s">
        <v>33</v>
      </c>
      <c r="G26" s="44" t="s">
        <v>601</v>
      </c>
      <c r="H26" s="30" t="s">
        <v>1911</v>
      </c>
      <c r="I26" s="30" t="str">
        <f>_xlfn.XLOOKUP(Table10[[#This Row],[SalesRep]],Table9[Sales-rep],Table9[Region])</f>
        <v>South</v>
      </c>
      <c r="J26" s="30" t="s">
        <v>1827</v>
      </c>
      <c r="K26" s="61">
        <f>_xlfn.XLOOKUP(Table10[[#This Row],[Product]],Table8[Products],Table8[Price])</f>
        <v>40</v>
      </c>
      <c r="L26" s="30">
        <v>12</v>
      </c>
      <c r="M26" s="80">
        <f>Table10[[#This Row],[Units]]*Table10[[#This Row],[Price]]</f>
        <v>480</v>
      </c>
    </row>
    <row r="27" spans="4:13" x14ac:dyDescent="0.3">
      <c r="D27" s="37" t="s">
        <v>1851</v>
      </c>
      <c r="E27" s="41" t="s">
        <v>275</v>
      </c>
      <c r="G27" s="44" t="s">
        <v>604</v>
      </c>
      <c r="H27" s="30" t="s">
        <v>1888</v>
      </c>
      <c r="I27" s="30" t="str">
        <f>_xlfn.XLOOKUP(Table10[[#This Row],[SalesRep]],Table9[Sales-rep],Table9[Region])</f>
        <v>East</v>
      </c>
      <c r="J27" s="30" t="s">
        <v>308</v>
      </c>
      <c r="K27" s="61">
        <f>_xlfn.XLOOKUP(Table10[[#This Row],[Product]],Table8[Products],Table8[Price])</f>
        <v>200</v>
      </c>
      <c r="L27" s="30">
        <v>15</v>
      </c>
      <c r="M27" s="80">
        <f>Table10[[#This Row],[Units]]*Table10[[#This Row],[Price]]</f>
        <v>3000</v>
      </c>
    </row>
    <row r="28" spans="4:13" x14ac:dyDescent="0.3">
      <c r="D28" s="37" t="s">
        <v>1852</v>
      </c>
      <c r="E28" s="41" t="s">
        <v>33</v>
      </c>
      <c r="G28" s="44" t="s">
        <v>649</v>
      </c>
      <c r="H28" s="30" t="s">
        <v>1891</v>
      </c>
      <c r="I28" s="30" t="str">
        <f>_xlfn.XLOOKUP(Table10[[#This Row],[SalesRep]],Table9[Sales-rep],Table9[Region])</f>
        <v>South</v>
      </c>
      <c r="J28" s="30" t="s">
        <v>207</v>
      </c>
      <c r="K28" s="61">
        <f>_xlfn.XLOOKUP(Table10[[#This Row],[Product]],Table8[Products],Table8[Price])</f>
        <v>45</v>
      </c>
      <c r="L28" s="30">
        <v>1</v>
      </c>
      <c r="M28" s="80">
        <f>Table10[[#This Row],[Units]]*Table10[[#This Row],[Price]]</f>
        <v>45</v>
      </c>
    </row>
    <row r="29" spans="4:13" x14ac:dyDescent="0.3">
      <c r="D29" s="37" t="s">
        <v>1853</v>
      </c>
      <c r="E29" s="41" t="s">
        <v>32</v>
      </c>
      <c r="G29" s="44" t="s">
        <v>691</v>
      </c>
      <c r="H29" s="30" t="s">
        <v>1837</v>
      </c>
      <c r="I29" s="30" t="str">
        <f>_xlfn.XLOOKUP(Table10[[#This Row],[SalesRep]],Table9[Sales-rep],Table9[Region])</f>
        <v>North</v>
      </c>
      <c r="J29" s="30" t="s">
        <v>271</v>
      </c>
      <c r="K29" s="61">
        <f>_xlfn.XLOOKUP(Table10[[#This Row],[Product]],Table8[Products],Table8[Price])</f>
        <v>150</v>
      </c>
      <c r="L29" s="30">
        <v>3</v>
      </c>
      <c r="M29" s="80">
        <f>Table10[[#This Row],[Units]]*Table10[[#This Row],[Price]]</f>
        <v>450</v>
      </c>
    </row>
    <row r="30" spans="4:13" x14ac:dyDescent="0.3">
      <c r="D30" s="37" t="s">
        <v>1854</v>
      </c>
      <c r="E30" s="41" t="s">
        <v>373</v>
      </c>
      <c r="G30" s="44" t="s">
        <v>517</v>
      </c>
      <c r="H30" s="30" t="s">
        <v>1864</v>
      </c>
      <c r="I30" s="30" t="str">
        <f>_xlfn.XLOOKUP(Table10[[#This Row],[SalesRep]],Table9[Sales-rep],Table9[Region])</f>
        <v>South</v>
      </c>
      <c r="J30" s="30" t="s">
        <v>1827</v>
      </c>
      <c r="K30" s="61">
        <f>_xlfn.XLOOKUP(Table10[[#This Row],[Product]],Table8[Products],Table8[Price])</f>
        <v>40</v>
      </c>
      <c r="L30" s="30">
        <v>6</v>
      </c>
      <c r="M30" s="80">
        <f>Table10[[#This Row],[Units]]*Table10[[#This Row],[Price]]</f>
        <v>240</v>
      </c>
    </row>
    <row r="31" spans="4:13" x14ac:dyDescent="0.3">
      <c r="D31" s="37" t="s">
        <v>1855</v>
      </c>
      <c r="E31" s="41" t="s">
        <v>31</v>
      </c>
      <c r="G31" s="44" t="s">
        <v>662</v>
      </c>
      <c r="H31" s="30" t="s">
        <v>1841</v>
      </c>
      <c r="I31" s="30" t="str">
        <f>_xlfn.XLOOKUP(Table10[[#This Row],[SalesRep]],Table9[Sales-rep],Table9[Region])</f>
        <v>East</v>
      </c>
      <c r="J31" s="30" t="s">
        <v>322</v>
      </c>
      <c r="K31" s="61">
        <f>_xlfn.XLOOKUP(Table10[[#This Row],[Product]],Table8[Products],Table8[Price])</f>
        <v>950</v>
      </c>
      <c r="L31" s="30">
        <v>15</v>
      </c>
      <c r="M31" s="80">
        <f>Table10[[#This Row],[Units]]*Table10[[#This Row],[Price]]</f>
        <v>14250</v>
      </c>
    </row>
    <row r="32" spans="4:13" x14ac:dyDescent="0.3">
      <c r="D32" s="37" t="s">
        <v>1856</v>
      </c>
      <c r="E32" s="41" t="s">
        <v>31</v>
      </c>
      <c r="G32" s="44" t="s">
        <v>626</v>
      </c>
      <c r="H32" s="30" t="s">
        <v>1854</v>
      </c>
      <c r="I32" s="30" t="str">
        <f>_xlfn.XLOOKUP(Table10[[#This Row],[SalesRep]],Table9[Sales-rep],Table9[Region])</f>
        <v>Central</v>
      </c>
      <c r="J32" s="30" t="s">
        <v>292</v>
      </c>
      <c r="K32" s="61">
        <f>_xlfn.XLOOKUP(Table10[[#This Row],[Product]],Table8[Products],Table8[Price])</f>
        <v>25</v>
      </c>
      <c r="L32" s="30">
        <v>5</v>
      </c>
      <c r="M32" s="80">
        <f>Table10[[#This Row],[Units]]*Table10[[#This Row],[Price]]</f>
        <v>125</v>
      </c>
    </row>
    <row r="33" spans="4:13" x14ac:dyDescent="0.3">
      <c r="D33" s="37" t="s">
        <v>1857</v>
      </c>
      <c r="E33" s="41" t="s">
        <v>33</v>
      </c>
      <c r="G33" s="44" t="s">
        <v>381</v>
      </c>
      <c r="H33" s="30" t="s">
        <v>1868</v>
      </c>
      <c r="I33" s="30" t="str">
        <f>_xlfn.XLOOKUP(Table10[[#This Row],[SalesRep]],Table9[Sales-rep],Table9[Region])</f>
        <v>South</v>
      </c>
      <c r="J33" s="30" t="s">
        <v>195</v>
      </c>
      <c r="K33" s="61">
        <f>_xlfn.XLOOKUP(Table10[[#This Row],[Product]],Table8[Products],Table8[Price])</f>
        <v>12</v>
      </c>
      <c r="L33" s="30">
        <v>4</v>
      </c>
      <c r="M33" s="80">
        <f>Table10[[#This Row],[Units]]*Table10[[#This Row],[Price]]</f>
        <v>48</v>
      </c>
    </row>
    <row r="34" spans="4:13" x14ac:dyDescent="0.3">
      <c r="D34" s="37" t="s">
        <v>1858</v>
      </c>
      <c r="E34" s="41" t="s">
        <v>31</v>
      </c>
      <c r="G34" s="44" t="s">
        <v>686</v>
      </c>
      <c r="H34" s="30" t="s">
        <v>1829</v>
      </c>
      <c r="I34" s="30" t="str">
        <f>_xlfn.XLOOKUP(Table10[[#This Row],[SalesRep]],Table9[Sales-rep],Table9[Region])</f>
        <v>Central</v>
      </c>
      <c r="J34" s="30" t="s">
        <v>288</v>
      </c>
      <c r="K34" s="61">
        <f>_xlfn.XLOOKUP(Table10[[#This Row],[Product]],Table8[Products],Table8[Price])</f>
        <v>60</v>
      </c>
      <c r="L34" s="30">
        <v>4</v>
      </c>
      <c r="M34" s="80">
        <f>Table10[[#This Row],[Units]]*Table10[[#This Row],[Price]]</f>
        <v>240</v>
      </c>
    </row>
    <row r="35" spans="4:13" x14ac:dyDescent="0.3">
      <c r="D35" s="37" t="s">
        <v>1859</v>
      </c>
      <c r="E35" s="41" t="s">
        <v>33</v>
      </c>
      <c r="G35" s="44" t="s">
        <v>406</v>
      </c>
      <c r="H35" s="30" t="s">
        <v>1863</v>
      </c>
      <c r="I35" s="30" t="str">
        <f>_xlfn.XLOOKUP(Table10[[#This Row],[SalesRep]],Table9[Sales-rep],Table9[Region])</f>
        <v>West</v>
      </c>
      <c r="J35" s="30" t="s">
        <v>231</v>
      </c>
      <c r="K35" s="61">
        <f>_xlfn.XLOOKUP(Table10[[#This Row],[Product]],Table8[Products],Table8[Price])</f>
        <v>50</v>
      </c>
      <c r="L35" s="30">
        <v>17</v>
      </c>
      <c r="M35" s="80">
        <f>Table10[[#This Row],[Units]]*Table10[[#This Row],[Price]]</f>
        <v>850</v>
      </c>
    </row>
    <row r="36" spans="4:13" x14ac:dyDescent="0.3">
      <c r="D36" s="37" t="s">
        <v>1860</v>
      </c>
      <c r="E36" s="41" t="s">
        <v>33</v>
      </c>
      <c r="G36" s="44" t="s">
        <v>665</v>
      </c>
      <c r="H36" s="30" t="s">
        <v>1850</v>
      </c>
      <c r="I36" s="30" t="str">
        <f>_xlfn.XLOOKUP(Table10[[#This Row],[SalesRep]],Table9[Sales-rep],Table9[Region])</f>
        <v>West</v>
      </c>
      <c r="J36" s="30" t="s">
        <v>239</v>
      </c>
      <c r="K36" s="61">
        <f>_xlfn.XLOOKUP(Table10[[#This Row],[Product]],Table8[Products],Table8[Price])</f>
        <v>120</v>
      </c>
      <c r="L36" s="30">
        <v>7</v>
      </c>
      <c r="M36" s="80">
        <f>Table10[[#This Row],[Units]]*Table10[[#This Row],[Price]]</f>
        <v>840</v>
      </c>
    </row>
    <row r="37" spans="4:13" x14ac:dyDescent="0.3">
      <c r="D37" s="37" t="s">
        <v>1861</v>
      </c>
      <c r="E37" s="41" t="s">
        <v>31</v>
      </c>
      <c r="G37" s="44" t="s">
        <v>669</v>
      </c>
      <c r="H37" s="30" t="s">
        <v>1868</v>
      </c>
      <c r="I37" s="30" t="str">
        <f>_xlfn.XLOOKUP(Table10[[#This Row],[SalesRep]],Table9[Sales-rep],Table9[Region])</f>
        <v>South</v>
      </c>
      <c r="J37" s="30" t="s">
        <v>292</v>
      </c>
      <c r="K37" s="61">
        <f>_xlfn.XLOOKUP(Table10[[#This Row],[Product]],Table8[Products],Table8[Price])</f>
        <v>25</v>
      </c>
      <c r="L37" s="30">
        <v>17</v>
      </c>
      <c r="M37" s="80">
        <f>Table10[[#This Row],[Units]]*Table10[[#This Row],[Price]]</f>
        <v>425</v>
      </c>
    </row>
    <row r="38" spans="4:13" x14ac:dyDescent="0.3">
      <c r="D38" s="37" t="s">
        <v>1862</v>
      </c>
      <c r="E38" s="41" t="s">
        <v>33</v>
      </c>
      <c r="G38" s="44" t="s">
        <v>544</v>
      </c>
      <c r="H38" s="30" t="s">
        <v>1840</v>
      </c>
      <c r="I38" s="30" t="str">
        <f>_xlfn.XLOOKUP(Table10[[#This Row],[SalesRep]],Table9[Sales-rep],Table9[Region])</f>
        <v>Central</v>
      </c>
      <c r="J38" s="30" t="s">
        <v>308</v>
      </c>
      <c r="K38" s="61">
        <f>_xlfn.XLOOKUP(Table10[[#This Row],[Product]],Table8[Products],Table8[Price])</f>
        <v>200</v>
      </c>
      <c r="L38" s="30">
        <v>18</v>
      </c>
      <c r="M38" s="80">
        <f>Table10[[#This Row],[Units]]*Table10[[#This Row],[Price]]</f>
        <v>3600</v>
      </c>
    </row>
    <row r="39" spans="4:13" x14ac:dyDescent="0.3">
      <c r="D39" s="37" t="s">
        <v>1863</v>
      </c>
      <c r="E39" s="41" t="s">
        <v>33</v>
      </c>
      <c r="G39" s="44" t="s">
        <v>515</v>
      </c>
      <c r="H39" s="30" t="s">
        <v>1881</v>
      </c>
      <c r="I39" s="30" t="str">
        <f>_xlfn.XLOOKUP(Table10[[#This Row],[SalesRep]],Table9[Sales-rep],Table9[Region])</f>
        <v>East</v>
      </c>
      <c r="J39" s="30" t="s">
        <v>308</v>
      </c>
      <c r="K39" s="61">
        <f>_xlfn.XLOOKUP(Table10[[#This Row],[Product]],Table8[Products],Table8[Price])</f>
        <v>200</v>
      </c>
      <c r="L39" s="30">
        <v>5</v>
      </c>
      <c r="M39" s="80">
        <f>Table10[[#This Row],[Units]]*Table10[[#This Row],[Price]]</f>
        <v>1000</v>
      </c>
    </row>
    <row r="40" spans="4:13" x14ac:dyDescent="0.3">
      <c r="D40" s="37" t="s">
        <v>1864</v>
      </c>
      <c r="E40" s="41" t="s">
        <v>275</v>
      </c>
      <c r="G40" s="44" t="s">
        <v>453</v>
      </c>
      <c r="H40" s="30" t="s">
        <v>1883</v>
      </c>
      <c r="I40" s="30" t="str">
        <f>_xlfn.XLOOKUP(Table10[[#This Row],[SalesRep]],Table9[Sales-rep],Table9[Region])</f>
        <v>South</v>
      </c>
      <c r="J40" s="30" t="s">
        <v>308</v>
      </c>
      <c r="K40" s="61">
        <f>_xlfn.XLOOKUP(Table10[[#This Row],[Product]],Table8[Products],Table8[Price])</f>
        <v>200</v>
      </c>
      <c r="L40" s="30">
        <v>3</v>
      </c>
      <c r="M40" s="80">
        <f>Table10[[#This Row],[Units]]*Table10[[#This Row],[Price]]</f>
        <v>600</v>
      </c>
    </row>
    <row r="41" spans="4:13" x14ac:dyDescent="0.3">
      <c r="D41" s="37" t="s">
        <v>1865</v>
      </c>
      <c r="E41" s="41" t="s">
        <v>32</v>
      </c>
      <c r="G41" s="44" t="s">
        <v>409</v>
      </c>
      <c r="H41" s="30" t="s">
        <v>1890</v>
      </c>
      <c r="I41" s="30" t="str">
        <f>_xlfn.XLOOKUP(Table10[[#This Row],[SalesRep]],Table9[Sales-rep],Table9[Region])</f>
        <v>East</v>
      </c>
      <c r="J41" s="30" t="s">
        <v>308</v>
      </c>
      <c r="K41" s="61">
        <f>_xlfn.XLOOKUP(Table10[[#This Row],[Product]],Table8[Products],Table8[Price])</f>
        <v>200</v>
      </c>
      <c r="L41" s="30">
        <v>20</v>
      </c>
      <c r="M41" s="80">
        <f>Table10[[#This Row],[Units]]*Table10[[#This Row],[Price]]</f>
        <v>4000</v>
      </c>
    </row>
    <row r="42" spans="4:13" x14ac:dyDescent="0.3">
      <c r="D42" s="37" t="s">
        <v>1866</v>
      </c>
      <c r="E42" s="41" t="s">
        <v>33</v>
      </c>
      <c r="G42" s="44" t="s">
        <v>709</v>
      </c>
      <c r="H42" s="30" t="s">
        <v>1896</v>
      </c>
      <c r="I42" s="30" t="str">
        <f>_xlfn.XLOOKUP(Table10[[#This Row],[SalesRep]],Table9[Sales-rep],Table9[Region])</f>
        <v>West</v>
      </c>
      <c r="J42" s="30" t="s">
        <v>195</v>
      </c>
      <c r="K42" s="61">
        <f>_xlfn.XLOOKUP(Table10[[#This Row],[Product]],Table8[Products],Table8[Price])</f>
        <v>12</v>
      </c>
      <c r="L42" s="30">
        <v>20</v>
      </c>
      <c r="M42" s="80">
        <f>Table10[[#This Row],[Units]]*Table10[[#This Row],[Price]]</f>
        <v>240</v>
      </c>
    </row>
    <row r="43" spans="4:13" x14ac:dyDescent="0.3">
      <c r="D43" s="37" t="s">
        <v>1867</v>
      </c>
      <c r="E43" s="41" t="s">
        <v>275</v>
      </c>
      <c r="G43" s="44" t="s">
        <v>672</v>
      </c>
      <c r="H43" s="30" t="s">
        <v>1908</v>
      </c>
      <c r="I43" s="30" t="str">
        <f>_xlfn.XLOOKUP(Table10[[#This Row],[SalesRep]],Table9[Sales-rep],Table9[Region])</f>
        <v>East</v>
      </c>
      <c r="J43" s="30" t="s">
        <v>239</v>
      </c>
      <c r="K43" s="61">
        <f>_xlfn.XLOOKUP(Table10[[#This Row],[Product]],Table8[Products],Table8[Price])</f>
        <v>120</v>
      </c>
      <c r="L43" s="30">
        <v>2</v>
      </c>
      <c r="M43" s="80">
        <f>Table10[[#This Row],[Units]]*Table10[[#This Row],[Price]]</f>
        <v>240</v>
      </c>
    </row>
    <row r="44" spans="4:13" x14ac:dyDescent="0.3">
      <c r="D44" s="37" t="s">
        <v>1868</v>
      </c>
      <c r="E44" s="41" t="s">
        <v>275</v>
      </c>
      <c r="G44" s="44" t="s">
        <v>531</v>
      </c>
      <c r="H44" s="30" t="s">
        <v>1851</v>
      </c>
      <c r="I44" s="30" t="str">
        <f>_xlfn.XLOOKUP(Table10[[#This Row],[SalesRep]],Table9[Sales-rep],Table9[Region])</f>
        <v>South</v>
      </c>
      <c r="J44" s="30" t="s">
        <v>239</v>
      </c>
      <c r="K44" s="61">
        <f>_xlfn.XLOOKUP(Table10[[#This Row],[Product]],Table8[Products],Table8[Price])</f>
        <v>120</v>
      </c>
      <c r="L44" s="30">
        <v>6</v>
      </c>
      <c r="M44" s="80">
        <f>Table10[[#This Row],[Units]]*Table10[[#This Row],[Price]]</f>
        <v>720</v>
      </c>
    </row>
    <row r="45" spans="4:13" x14ac:dyDescent="0.3">
      <c r="D45" s="37" t="s">
        <v>1869</v>
      </c>
      <c r="E45" s="41" t="s">
        <v>373</v>
      </c>
      <c r="G45" s="44" t="s">
        <v>419</v>
      </c>
      <c r="H45" s="30" t="s">
        <v>1867</v>
      </c>
      <c r="I45" s="30" t="str">
        <f>_xlfn.XLOOKUP(Table10[[#This Row],[SalesRep]],Table9[Sales-rep],Table9[Region])</f>
        <v>South</v>
      </c>
      <c r="J45" s="30" t="s">
        <v>328</v>
      </c>
      <c r="K45" s="61">
        <f>_xlfn.XLOOKUP(Table10[[#This Row],[Product]],Table8[Products],Table8[Price])</f>
        <v>350</v>
      </c>
      <c r="L45" s="30">
        <v>12</v>
      </c>
      <c r="M45" s="80">
        <f>Table10[[#This Row],[Units]]*Table10[[#This Row],[Price]]</f>
        <v>4200</v>
      </c>
    </row>
    <row r="46" spans="4:13" x14ac:dyDescent="0.3">
      <c r="D46" s="37" t="s">
        <v>1870</v>
      </c>
      <c r="E46" s="41" t="s">
        <v>275</v>
      </c>
      <c r="G46" s="44" t="s">
        <v>500</v>
      </c>
      <c r="H46" s="30" t="s">
        <v>1840</v>
      </c>
      <c r="I46" s="30" t="str">
        <f>_xlfn.XLOOKUP(Table10[[#This Row],[SalesRep]],Table9[Sales-rep],Table9[Region])</f>
        <v>Central</v>
      </c>
      <c r="J46" s="30" t="s">
        <v>288</v>
      </c>
      <c r="K46" s="61">
        <f>_xlfn.XLOOKUP(Table10[[#This Row],[Product]],Table8[Products],Table8[Price])</f>
        <v>60</v>
      </c>
      <c r="L46" s="30">
        <v>10</v>
      </c>
      <c r="M46" s="80">
        <f>Table10[[#This Row],[Units]]*Table10[[#This Row],[Price]]</f>
        <v>600</v>
      </c>
    </row>
    <row r="47" spans="4:13" x14ac:dyDescent="0.3">
      <c r="D47" s="37" t="s">
        <v>1871</v>
      </c>
      <c r="E47" s="41" t="s">
        <v>31</v>
      </c>
      <c r="G47" s="44" t="s">
        <v>566</v>
      </c>
      <c r="H47" s="30" t="s">
        <v>1869</v>
      </c>
      <c r="I47" s="30" t="str">
        <f>_xlfn.XLOOKUP(Table10[[#This Row],[SalesRep]],Table9[Sales-rep],Table9[Region])</f>
        <v>Central</v>
      </c>
      <c r="J47" s="30" t="s">
        <v>195</v>
      </c>
      <c r="K47" s="61">
        <f>_xlfn.XLOOKUP(Table10[[#This Row],[Product]],Table8[Products],Table8[Price])</f>
        <v>12</v>
      </c>
      <c r="L47" s="30">
        <v>6</v>
      </c>
      <c r="M47" s="80">
        <f>Table10[[#This Row],[Units]]*Table10[[#This Row],[Price]]</f>
        <v>72</v>
      </c>
    </row>
    <row r="48" spans="4:13" x14ac:dyDescent="0.3">
      <c r="D48" s="37" t="s">
        <v>1872</v>
      </c>
      <c r="E48" s="41" t="s">
        <v>275</v>
      </c>
      <c r="G48" s="44" t="s">
        <v>511</v>
      </c>
      <c r="H48" s="30" t="s">
        <v>1829</v>
      </c>
      <c r="I48" s="30" t="str">
        <f>_xlfn.XLOOKUP(Table10[[#This Row],[SalesRep]],Table9[Sales-rep],Table9[Region])</f>
        <v>Central</v>
      </c>
      <c r="J48" s="30" t="s">
        <v>322</v>
      </c>
      <c r="K48" s="61">
        <f>_xlfn.XLOOKUP(Table10[[#This Row],[Product]],Table8[Products],Table8[Price])</f>
        <v>950</v>
      </c>
      <c r="L48" s="30">
        <v>11</v>
      </c>
      <c r="M48" s="80">
        <f>Table10[[#This Row],[Units]]*Table10[[#This Row],[Price]]</f>
        <v>10450</v>
      </c>
    </row>
    <row r="49" spans="4:13" x14ac:dyDescent="0.3">
      <c r="D49" s="37" t="s">
        <v>1873</v>
      </c>
      <c r="E49" s="41" t="s">
        <v>373</v>
      </c>
      <c r="G49" s="44" t="s">
        <v>662</v>
      </c>
      <c r="H49" s="30" t="s">
        <v>1830</v>
      </c>
      <c r="I49" s="30" t="str">
        <f>_xlfn.XLOOKUP(Table10[[#This Row],[SalesRep]],Table9[Sales-rep],Table9[Region])</f>
        <v>South</v>
      </c>
      <c r="J49" s="30" t="s">
        <v>322</v>
      </c>
      <c r="K49" s="61">
        <f>_xlfn.XLOOKUP(Table10[[#This Row],[Product]],Table8[Products],Table8[Price])</f>
        <v>950</v>
      </c>
      <c r="L49" s="30">
        <v>5</v>
      </c>
      <c r="M49" s="80">
        <f>Table10[[#This Row],[Units]]*Table10[[#This Row],[Price]]</f>
        <v>4750</v>
      </c>
    </row>
    <row r="50" spans="4:13" x14ac:dyDescent="0.3">
      <c r="D50" s="37" t="s">
        <v>1874</v>
      </c>
      <c r="E50" s="41" t="s">
        <v>275</v>
      </c>
      <c r="G50" s="44" t="s">
        <v>603</v>
      </c>
      <c r="H50" s="30" t="s">
        <v>1849</v>
      </c>
      <c r="I50" s="30" t="str">
        <f>_xlfn.XLOOKUP(Table10[[#This Row],[SalesRep]],Table9[Sales-rep],Table9[Region])</f>
        <v>East</v>
      </c>
      <c r="J50" s="30" t="s">
        <v>239</v>
      </c>
      <c r="K50" s="61">
        <f>_xlfn.XLOOKUP(Table10[[#This Row],[Product]],Table8[Products],Table8[Price])</f>
        <v>120</v>
      </c>
      <c r="L50" s="30">
        <v>3</v>
      </c>
      <c r="M50" s="80">
        <f>Table10[[#This Row],[Units]]*Table10[[#This Row],[Price]]</f>
        <v>360</v>
      </c>
    </row>
    <row r="51" spans="4:13" x14ac:dyDescent="0.3">
      <c r="D51" s="37" t="s">
        <v>1875</v>
      </c>
      <c r="E51" s="41" t="s">
        <v>373</v>
      </c>
      <c r="G51" s="44" t="s">
        <v>567</v>
      </c>
      <c r="H51" s="30" t="s">
        <v>1837</v>
      </c>
      <c r="I51" s="30" t="str">
        <f>_xlfn.XLOOKUP(Table10[[#This Row],[SalesRep]],Table9[Sales-rep],Table9[Region])</f>
        <v>North</v>
      </c>
      <c r="J51" s="30" t="s">
        <v>328</v>
      </c>
      <c r="K51" s="61">
        <f>_xlfn.XLOOKUP(Table10[[#This Row],[Product]],Table8[Products],Table8[Price])</f>
        <v>350</v>
      </c>
      <c r="L51" s="30">
        <v>6</v>
      </c>
      <c r="M51" s="80">
        <f>Table10[[#This Row],[Units]]*Table10[[#This Row],[Price]]</f>
        <v>2100</v>
      </c>
    </row>
    <row r="52" spans="4:13" x14ac:dyDescent="0.3">
      <c r="D52" s="37" t="s">
        <v>1876</v>
      </c>
      <c r="E52" s="41" t="s">
        <v>33</v>
      </c>
      <c r="G52" s="44" t="s">
        <v>592</v>
      </c>
      <c r="H52" s="30" t="s">
        <v>1829</v>
      </c>
      <c r="I52" s="30" t="str">
        <f>_xlfn.XLOOKUP(Table10[[#This Row],[SalesRep]],Table9[Sales-rep],Table9[Region])</f>
        <v>Central</v>
      </c>
      <c r="J52" s="30" t="s">
        <v>308</v>
      </c>
      <c r="K52" s="61">
        <f>_xlfn.XLOOKUP(Table10[[#This Row],[Product]],Table8[Products],Table8[Price])</f>
        <v>200</v>
      </c>
      <c r="L52" s="30">
        <v>15</v>
      </c>
      <c r="M52" s="80">
        <f>Table10[[#This Row],[Units]]*Table10[[#This Row],[Price]]</f>
        <v>3000</v>
      </c>
    </row>
    <row r="53" spans="4:13" x14ac:dyDescent="0.3">
      <c r="D53" s="37" t="s">
        <v>1877</v>
      </c>
      <c r="E53" s="41" t="s">
        <v>275</v>
      </c>
      <c r="G53" s="44" t="s">
        <v>532</v>
      </c>
      <c r="H53" s="30" t="s">
        <v>1854</v>
      </c>
      <c r="I53" s="30" t="str">
        <f>_xlfn.XLOOKUP(Table10[[#This Row],[SalesRep]],Table9[Sales-rep],Table9[Region])</f>
        <v>Central</v>
      </c>
      <c r="J53" s="30" t="s">
        <v>239</v>
      </c>
      <c r="K53" s="61">
        <f>_xlfn.XLOOKUP(Table10[[#This Row],[Product]],Table8[Products],Table8[Price])</f>
        <v>120</v>
      </c>
      <c r="L53" s="30">
        <v>9</v>
      </c>
      <c r="M53" s="80">
        <f>Table10[[#This Row],[Units]]*Table10[[#This Row],[Price]]</f>
        <v>1080</v>
      </c>
    </row>
    <row r="54" spans="4:13" x14ac:dyDescent="0.3">
      <c r="D54" s="37" t="s">
        <v>1878</v>
      </c>
      <c r="E54" s="41" t="s">
        <v>275</v>
      </c>
      <c r="G54" s="44" t="s">
        <v>662</v>
      </c>
      <c r="H54" s="30" t="s">
        <v>1874</v>
      </c>
      <c r="I54" s="30" t="str">
        <f>_xlfn.XLOOKUP(Table10[[#This Row],[SalesRep]],Table9[Sales-rep],Table9[Region])</f>
        <v>South</v>
      </c>
      <c r="J54" s="30" t="s">
        <v>231</v>
      </c>
      <c r="K54" s="61">
        <f>_xlfn.XLOOKUP(Table10[[#This Row],[Product]],Table8[Products],Table8[Price])</f>
        <v>50</v>
      </c>
      <c r="L54" s="30">
        <v>3</v>
      </c>
      <c r="M54" s="80">
        <f>Table10[[#This Row],[Units]]*Table10[[#This Row],[Price]]</f>
        <v>150</v>
      </c>
    </row>
    <row r="55" spans="4:13" x14ac:dyDescent="0.3">
      <c r="D55" s="37" t="s">
        <v>1879</v>
      </c>
      <c r="E55" s="41" t="s">
        <v>373</v>
      </c>
      <c r="G55" s="44" t="s">
        <v>568</v>
      </c>
      <c r="H55" s="30" t="s">
        <v>1910</v>
      </c>
      <c r="I55" s="30" t="str">
        <f>_xlfn.XLOOKUP(Table10[[#This Row],[SalesRep]],Table9[Sales-rep],Table9[Region])</f>
        <v>Central</v>
      </c>
      <c r="J55" s="30" t="s">
        <v>222</v>
      </c>
      <c r="K55" s="61">
        <f>_xlfn.XLOOKUP(Table10[[#This Row],[Product]],Table8[Products],Table8[Price])</f>
        <v>80</v>
      </c>
      <c r="L55" s="30">
        <v>16</v>
      </c>
      <c r="M55" s="80">
        <f>Table10[[#This Row],[Units]]*Table10[[#This Row],[Price]]</f>
        <v>1280</v>
      </c>
    </row>
    <row r="56" spans="4:13" x14ac:dyDescent="0.3">
      <c r="D56" s="37" t="s">
        <v>1880</v>
      </c>
      <c r="E56" s="41" t="s">
        <v>33</v>
      </c>
      <c r="G56" s="44" t="s">
        <v>666</v>
      </c>
      <c r="H56" s="30" t="s">
        <v>1840</v>
      </c>
      <c r="I56" s="30" t="str">
        <f>_xlfn.XLOOKUP(Table10[[#This Row],[SalesRep]],Table9[Sales-rep],Table9[Region])</f>
        <v>Central</v>
      </c>
      <c r="J56" s="30" t="s">
        <v>1827</v>
      </c>
      <c r="K56" s="61">
        <f>_xlfn.XLOOKUP(Table10[[#This Row],[Product]],Table8[Products],Table8[Price])</f>
        <v>40</v>
      </c>
      <c r="L56" s="30">
        <v>5</v>
      </c>
      <c r="M56" s="80">
        <f>Table10[[#This Row],[Units]]*Table10[[#This Row],[Price]]</f>
        <v>200</v>
      </c>
    </row>
    <row r="57" spans="4:13" x14ac:dyDescent="0.3">
      <c r="D57" s="37" t="s">
        <v>1881</v>
      </c>
      <c r="E57" s="41" t="s">
        <v>31</v>
      </c>
      <c r="G57" s="44" t="s">
        <v>542</v>
      </c>
      <c r="H57" s="30" t="s">
        <v>1852</v>
      </c>
      <c r="I57" s="30" t="str">
        <f>_xlfn.XLOOKUP(Table10[[#This Row],[SalesRep]],Table9[Sales-rep],Table9[Region])</f>
        <v>West</v>
      </c>
      <c r="J57" s="30" t="s">
        <v>231</v>
      </c>
      <c r="K57" s="61">
        <f>_xlfn.XLOOKUP(Table10[[#This Row],[Product]],Table8[Products],Table8[Price])</f>
        <v>50</v>
      </c>
      <c r="L57" s="30">
        <v>4</v>
      </c>
      <c r="M57" s="80">
        <f>Table10[[#This Row],[Units]]*Table10[[#This Row],[Price]]</f>
        <v>200</v>
      </c>
    </row>
    <row r="58" spans="4:13" x14ac:dyDescent="0.3">
      <c r="D58" s="37" t="s">
        <v>1882</v>
      </c>
      <c r="E58" s="41" t="s">
        <v>373</v>
      </c>
      <c r="G58" s="44" t="s">
        <v>484</v>
      </c>
      <c r="H58" s="30" t="s">
        <v>1906</v>
      </c>
      <c r="I58" s="30" t="str">
        <f>_xlfn.XLOOKUP(Table10[[#This Row],[SalesRep]],Table9[Sales-rep],Table9[Region])</f>
        <v>East</v>
      </c>
      <c r="J58" s="30" t="s">
        <v>195</v>
      </c>
      <c r="K58" s="61">
        <f>_xlfn.XLOOKUP(Table10[[#This Row],[Product]],Table8[Products],Table8[Price])</f>
        <v>12</v>
      </c>
      <c r="L58" s="30">
        <v>17</v>
      </c>
      <c r="M58" s="80">
        <f>Table10[[#This Row],[Units]]*Table10[[#This Row],[Price]]</f>
        <v>204</v>
      </c>
    </row>
    <row r="59" spans="4:13" x14ac:dyDescent="0.3">
      <c r="D59" s="37" t="s">
        <v>1883</v>
      </c>
      <c r="E59" s="41" t="s">
        <v>275</v>
      </c>
      <c r="G59" s="44" t="s">
        <v>529</v>
      </c>
      <c r="H59" s="30" t="s">
        <v>1913</v>
      </c>
      <c r="I59" s="30" t="str">
        <f>_xlfn.XLOOKUP(Table10[[#This Row],[SalesRep]],Table9[Sales-rep],Table9[Region])</f>
        <v>East</v>
      </c>
      <c r="J59" s="30" t="s">
        <v>308</v>
      </c>
      <c r="K59" s="61">
        <f>_xlfn.XLOOKUP(Table10[[#This Row],[Product]],Table8[Products],Table8[Price])</f>
        <v>200</v>
      </c>
      <c r="L59" s="30">
        <v>1</v>
      </c>
      <c r="M59" s="80">
        <f>Table10[[#This Row],[Units]]*Table10[[#This Row],[Price]]</f>
        <v>200</v>
      </c>
    </row>
    <row r="60" spans="4:13" x14ac:dyDescent="0.3">
      <c r="D60" s="37" t="s">
        <v>1884</v>
      </c>
      <c r="E60" s="41" t="s">
        <v>275</v>
      </c>
      <c r="G60" s="44" t="s">
        <v>551</v>
      </c>
      <c r="H60" s="30" t="s">
        <v>1849</v>
      </c>
      <c r="I60" s="30" t="str">
        <f>_xlfn.XLOOKUP(Table10[[#This Row],[SalesRep]],Table9[Sales-rep],Table9[Region])</f>
        <v>East</v>
      </c>
      <c r="J60" s="30" t="s">
        <v>271</v>
      </c>
      <c r="K60" s="61">
        <f>_xlfn.XLOOKUP(Table10[[#This Row],[Product]],Table8[Products],Table8[Price])</f>
        <v>150</v>
      </c>
      <c r="L60" s="30">
        <v>10</v>
      </c>
      <c r="M60" s="80">
        <f>Table10[[#This Row],[Units]]*Table10[[#This Row],[Price]]</f>
        <v>1500</v>
      </c>
    </row>
    <row r="61" spans="4:13" x14ac:dyDescent="0.3">
      <c r="D61" s="37" t="s">
        <v>1885</v>
      </c>
      <c r="E61" s="41" t="s">
        <v>31</v>
      </c>
      <c r="G61" s="44" t="s">
        <v>491</v>
      </c>
      <c r="H61" s="30" t="s">
        <v>1866</v>
      </c>
      <c r="I61" s="30" t="str">
        <f>_xlfn.XLOOKUP(Table10[[#This Row],[SalesRep]],Table9[Sales-rep],Table9[Region])</f>
        <v>West</v>
      </c>
      <c r="J61" s="30" t="s">
        <v>308</v>
      </c>
      <c r="K61" s="61">
        <f>_xlfn.XLOOKUP(Table10[[#This Row],[Product]],Table8[Products],Table8[Price])</f>
        <v>200</v>
      </c>
      <c r="L61" s="30">
        <v>3</v>
      </c>
      <c r="M61" s="80">
        <f>Table10[[#This Row],[Units]]*Table10[[#This Row],[Price]]</f>
        <v>600</v>
      </c>
    </row>
    <row r="62" spans="4:13" x14ac:dyDescent="0.3">
      <c r="D62" s="37" t="s">
        <v>1886</v>
      </c>
      <c r="E62" s="41" t="s">
        <v>32</v>
      </c>
      <c r="G62" s="44" t="s">
        <v>608</v>
      </c>
      <c r="H62" s="30" t="s">
        <v>1877</v>
      </c>
      <c r="I62" s="30" t="str">
        <f>_xlfn.XLOOKUP(Table10[[#This Row],[SalesRep]],Table9[Sales-rep],Table9[Region])</f>
        <v>South</v>
      </c>
      <c r="J62" s="30" t="s">
        <v>231</v>
      </c>
      <c r="K62" s="61">
        <f>_xlfn.XLOOKUP(Table10[[#This Row],[Product]],Table8[Products],Table8[Price])</f>
        <v>50</v>
      </c>
      <c r="L62" s="30">
        <v>17</v>
      </c>
      <c r="M62" s="80">
        <f>Table10[[#This Row],[Units]]*Table10[[#This Row],[Price]]</f>
        <v>850</v>
      </c>
    </row>
    <row r="63" spans="4:13" x14ac:dyDescent="0.3">
      <c r="D63" s="37" t="s">
        <v>1887</v>
      </c>
      <c r="E63" s="41" t="s">
        <v>275</v>
      </c>
      <c r="G63" s="44" t="s">
        <v>528</v>
      </c>
      <c r="H63" s="30" t="s">
        <v>1829</v>
      </c>
      <c r="I63" s="30" t="str">
        <f>_xlfn.XLOOKUP(Table10[[#This Row],[SalesRep]],Table9[Sales-rep],Table9[Region])</f>
        <v>Central</v>
      </c>
      <c r="J63" s="30" t="s">
        <v>1827</v>
      </c>
      <c r="K63" s="61">
        <f>_xlfn.XLOOKUP(Table10[[#This Row],[Product]],Table8[Products],Table8[Price])</f>
        <v>40</v>
      </c>
      <c r="L63" s="30">
        <v>20</v>
      </c>
      <c r="M63" s="80">
        <f>Table10[[#This Row],[Units]]*Table10[[#This Row],[Price]]</f>
        <v>800</v>
      </c>
    </row>
    <row r="64" spans="4:13" x14ac:dyDescent="0.3">
      <c r="D64" s="37" t="s">
        <v>1888</v>
      </c>
      <c r="E64" s="41" t="s">
        <v>31</v>
      </c>
      <c r="G64" s="44" t="s">
        <v>676</v>
      </c>
      <c r="H64" s="30" t="s">
        <v>1885</v>
      </c>
      <c r="I64" s="30" t="str">
        <f>_xlfn.XLOOKUP(Table10[[#This Row],[SalesRep]],Table9[Sales-rep],Table9[Region])</f>
        <v>East</v>
      </c>
      <c r="J64" s="30" t="s">
        <v>328</v>
      </c>
      <c r="K64" s="61">
        <f>_xlfn.XLOOKUP(Table10[[#This Row],[Product]],Table8[Products],Table8[Price])</f>
        <v>350</v>
      </c>
      <c r="L64" s="30">
        <v>14</v>
      </c>
      <c r="M64" s="80">
        <f>Table10[[#This Row],[Units]]*Table10[[#This Row],[Price]]</f>
        <v>4900</v>
      </c>
    </row>
    <row r="65" spans="4:13" x14ac:dyDescent="0.3">
      <c r="D65" s="37" t="s">
        <v>1889</v>
      </c>
      <c r="E65" s="41" t="s">
        <v>373</v>
      </c>
      <c r="G65" s="44" t="s">
        <v>419</v>
      </c>
      <c r="H65" s="30" t="s">
        <v>1859</v>
      </c>
      <c r="I65" s="30" t="str">
        <f>_xlfn.XLOOKUP(Table10[[#This Row],[SalesRep]],Table9[Sales-rep],Table9[Region])</f>
        <v>West</v>
      </c>
      <c r="J65" s="30" t="s">
        <v>308</v>
      </c>
      <c r="K65" s="61">
        <f>_xlfn.XLOOKUP(Table10[[#This Row],[Product]],Table8[Products],Table8[Price])</f>
        <v>200</v>
      </c>
      <c r="L65" s="30">
        <v>6</v>
      </c>
      <c r="M65" s="80">
        <f>Table10[[#This Row],[Units]]*Table10[[#This Row],[Price]]</f>
        <v>1200</v>
      </c>
    </row>
    <row r="66" spans="4:13" x14ac:dyDescent="0.3">
      <c r="D66" s="37" t="s">
        <v>1890</v>
      </c>
      <c r="E66" s="41" t="s">
        <v>31</v>
      </c>
      <c r="G66" s="44" t="s">
        <v>540</v>
      </c>
      <c r="H66" s="30" t="s">
        <v>1876</v>
      </c>
      <c r="I66" s="30" t="str">
        <f>_xlfn.XLOOKUP(Table10[[#This Row],[SalesRep]],Table9[Sales-rep],Table9[Region])</f>
        <v>West</v>
      </c>
      <c r="J66" s="30" t="s">
        <v>222</v>
      </c>
      <c r="K66" s="61">
        <f>_xlfn.XLOOKUP(Table10[[#This Row],[Product]],Table8[Products],Table8[Price])</f>
        <v>80</v>
      </c>
      <c r="L66" s="30">
        <v>14</v>
      </c>
      <c r="M66" s="80">
        <f>Table10[[#This Row],[Units]]*Table10[[#This Row],[Price]]</f>
        <v>1120</v>
      </c>
    </row>
    <row r="67" spans="4:13" x14ac:dyDescent="0.3">
      <c r="D67" s="37" t="s">
        <v>1891</v>
      </c>
      <c r="E67" s="41" t="s">
        <v>275</v>
      </c>
      <c r="G67" s="44" t="s">
        <v>734</v>
      </c>
      <c r="H67" s="30" t="s">
        <v>374</v>
      </c>
      <c r="I67" s="30" t="str">
        <f>_xlfn.XLOOKUP(Table10[[#This Row],[SalesRep]],Table9[Sales-rep],Table9[Region])</f>
        <v>Central</v>
      </c>
      <c r="J67" s="30" t="s">
        <v>271</v>
      </c>
      <c r="K67" s="61">
        <f>_xlfn.XLOOKUP(Table10[[#This Row],[Product]],Table8[Products],Table8[Price])</f>
        <v>150</v>
      </c>
      <c r="L67" s="30">
        <v>16</v>
      </c>
      <c r="M67" s="80">
        <f>Table10[[#This Row],[Units]]*Table10[[#This Row],[Price]]</f>
        <v>2400</v>
      </c>
    </row>
    <row r="68" spans="4:13" x14ac:dyDescent="0.3">
      <c r="D68" s="37" t="s">
        <v>1892</v>
      </c>
      <c r="E68" s="41" t="s">
        <v>275</v>
      </c>
      <c r="G68" s="44" t="s">
        <v>622</v>
      </c>
      <c r="H68" s="30" t="s">
        <v>1832</v>
      </c>
      <c r="I68" s="30" t="str">
        <f>_xlfn.XLOOKUP(Table10[[#This Row],[SalesRep]],Table9[Sales-rep],Table9[Region])</f>
        <v>Central</v>
      </c>
      <c r="J68" s="30" t="s">
        <v>231</v>
      </c>
      <c r="K68" s="61">
        <f>_xlfn.XLOOKUP(Table10[[#This Row],[Product]],Table8[Products],Table8[Price])</f>
        <v>50</v>
      </c>
      <c r="L68" s="30">
        <v>5</v>
      </c>
      <c r="M68" s="80">
        <f>Table10[[#This Row],[Units]]*Table10[[#This Row],[Price]]</f>
        <v>250</v>
      </c>
    </row>
    <row r="69" spans="4:13" x14ac:dyDescent="0.3">
      <c r="D69" s="37" t="s">
        <v>1893</v>
      </c>
      <c r="E69" s="41" t="s">
        <v>31</v>
      </c>
      <c r="G69" s="44" t="s">
        <v>468</v>
      </c>
      <c r="H69" s="30" t="s">
        <v>1897</v>
      </c>
      <c r="I69" s="30" t="str">
        <f>_xlfn.XLOOKUP(Table10[[#This Row],[SalesRep]],Table9[Sales-rep],Table9[Region])</f>
        <v>North</v>
      </c>
      <c r="J69" s="30" t="s">
        <v>292</v>
      </c>
      <c r="K69" s="61">
        <f>_xlfn.XLOOKUP(Table10[[#This Row],[Product]],Table8[Products],Table8[Price])</f>
        <v>25</v>
      </c>
      <c r="L69" s="30">
        <v>8</v>
      </c>
      <c r="M69" s="80">
        <f>Table10[[#This Row],[Units]]*Table10[[#This Row],[Price]]</f>
        <v>200</v>
      </c>
    </row>
    <row r="70" spans="4:13" x14ac:dyDescent="0.3">
      <c r="D70" s="37" t="s">
        <v>1894</v>
      </c>
      <c r="E70" s="41" t="s">
        <v>275</v>
      </c>
      <c r="G70" s="44" t="s">
        <v>529</v>
      </c>
      <c r="H70" s="30" t="s">
        <v>1834</v>
      </c>
      <c r="I70" s="30" t="str">
        <f>_xlfn.XLOOKUP(Table10[[#This Row],[SalesRep]],Table9[Sales-rep],Table9[Region])</f>
        <v>South</v>
      </c>
      <c r="J70" s="30" t="s">
        <v>308</v>
      </c>
      <c r="K70" s="61">
        <f>_xlfn.XLOOKUP(Table10[[#This Row],[Product]],Table8[Products],Table8[Price])</f>
        <v>200</v>
      </c>
      <c r="L70" s="30">
        <v>14</v>
      </c>
      <c r="M70" s="80">
        <f>Table10[[#This Row],[Units]]*Table10[[#This Row],[Price]]</f>
        <v>2800</v>
      </c>
    </row>
    <row r="71" spans="4:13" x14ac:dyDescent="0.3">
      <c r="D71" s="37" t="s">
        <v>1895</v>
      </c>
      <c r="E71" s="41" t="s">
        <v>31</v>
      </c>
      <c r="G71" s="44" t="s">
        <v>391</v>
      </c>
      <c r="H71" s="30" t="s">
        <v>1867</v>
      </c>
      <c r="I71" s="30" t="str">
        <f>_xlfn.XLOOKUP(Table10[[#This Row],[SalesRep]],Table9[Sales-rep],Table9[Region])</f>
        <v>South</v>
      </c>
      <c r="J71" s="30" t="s">
        <v>207</v>
      </c>
      <c r="K71" s="61">
        <f>_xlfn.XLOOKUP(Table10[[#This Row],[Product]],Table8[Products],Table8[Price])</f>
        <v>45</v>
      </c>
      <c r="L71" s="30">
        <v>15</v>
      </c>
      <c r="M71" s="80">
        <f>Table10[[#This Row],[Units]]*Table10[[#This Row],[Price]]</f>
        <v>675</v>
      </c>
    </row>
    <row r="72" spans="4:13" x14ac:dyDescent="0.3">
      <c r="D72" s="37" t="s">
        <v>1896</v>
      </c>
      <c r="E72" s="41" t="s">
        <v>33</v>
      </c>
      <c r="G72" s="44" t="s">
        <v>552</v>
      </c>
      <c r="H72" s="30" t="s">
        <v>1852</v>
      </c>
      <c r="I72" s="30" t="str">
        <f>_xlfn.XLOOKUP(Table10[[#This Row],[SalesRep]],Table9[Sales-rep],Table9[Region])</f>
        <v>West</v>
      </c>
      <c r="J72" s="30" t="s">
        <v>244</v>
      </c>
      <c r="K72" s="61">
        <f>_xlfn.XLOOKUP(Table10[[#This Row],[Product]],Table8[Products],Table8[Price])</f>
        <v>100</v>
      </c>
      <c r="L72" s="30">
        <v>6</v>
      </c>
      <c r="M72" s="80">
        <f>Table10[[#This Row],[Units]]*Table10[[#This Row],[Price]]</f>
        <v>600</v>
      </c>
    </row>
    <row r="73" spans="4:13" x14ac:dyDescent="0.3">
      <c r="D73" s="37" t="s">
        <v>1897</v>
      </c>
      <c r="E73" s="41" t="s">
        <v>32</v>
      </c>
      <c r="G73" s="44" t="s">
        <v>592</v>
      </c>
      <c r="H73" s="30" t="s">
        <v>1859</v>
      </c>
      <c r="I73" s="30" t="str">
        <f>_xlfn.XLOOKUP(Table10[[#This Row],[SalesRep]],Table9[Sales-rep],Table9[Region])</f>
        <v>West</v>
      </c>
      <c r="J73" s="30" t="s">
        <v>207</v>
      </c>
      <c r="K73" s="61">
        <f>_xlfn.XLOOKUP(Table10[[#This Row],[Product]],Table8[Products],Table8[Price])</f>
        <v>45</v>
      </c>
      <c r="L73" s="30">
        <v>14</v>
      </c>
      <c r="M73" s="80">
        <f>Table10[[#This Row],[Units]]*Table10[[#This Row],[Price]]</f>
        <v>630</v>
      </c>
    </row>
    <row r="74" spans="4:13" x14ac:dyDescent="0.3">
      <c r="D74" s="37" t="s">
        <v>1898</v>
      </c>
      <c r="E74" s="41" t="s">
        <v>373</v>
      </c>
      <c r="G74" s="44" t="s">
        <v>675</v>
      </c>
      <c r="H74" s="30" t="s">
        <v>1837</v>
      </c>
      <c r="I74" s="30" t="str">
        <f>_xlfn.XLOOKUP(Table10[[#This Row],[SalesRep]],Table9[Sales-rep],Table9[Region])</f>
        <v>North</v>
      </c>
      <c r="J74" s="30" t="s">
        <v>244</v>
      </c>
      <c r="K74" s="61">
        <f>_xlfn.XLOOKUP(Table10[[#This Row],[Product]],Table8[Products],Table8[Price])</f>
        <v>100</v>
      </c>
      <c r="L74" s="30">
        <v>13</v>
      </c>
      <c r="M74" s="80">
        <f>Table10[[#This Row],[Units]]*Table10[[#This Row],[Price]]</f>
        <v>1300</v>
      </c>
    </row>
    <row r="75" spans="4:13" x14ac:dyDescent="0.3">
      <c r="D75" s="37" t="s">
        <v>1899</v>
      </c>
      <c r="E75" s="41" t="s">
        <v>373</v>
      </c>
      <c r="G75" s="44" t="s">
        <v>417</v>
      </c>
      <c r="H75" s="30" t="s">
        <v>1858</v>
      </c>
      <c r="I75" s="30" t="str">
        <f>_xlfn.XLOOKUP(Table10[[#This Row],[SalesRep]],Table9[Sales-rep],Table9[Region])</f>
        <v>East</v>
      </c>
      <c r="J75" s="30" t="s">
        <v>231</v>
      </c>
      <c r="K75" s="61">
        <f>_xlfn.XLOOKUP(Table10[[#This Row],[Product]],Table8[Products],Table8[Price])</f>
        <v>50</v>
      </c>
      <c r="L75" s="30">
        <v>8</v>
      </c>
      <c r="M75" s="80">
        <f>Table10[[#This Row],[Units]]*Table10[[#This Row],[Price]]</f>
        <v>400</v>
      </c>
    </row>
    <row r="76" spans="4:13" x14ac:dyDescent="0.3">
      <c r="D76" s="37" t="s">
        <v>1900</v>
      </c>
      <c r="E76" s="41" t="s">
        <v>275</v>
      </c>
      <c r="G76" s="44" t="s">
        <v>491</v>
      </c>
      <c r="H76" s="30" t="s">
        <v>1891</v>
      </c>
      <c r="I76" s="30" t="str">
        <f>_xlfn.XLOOKUP(Table10[[#This Row],[SalesRep]],Table9[Sales-rep],Table9[Region])</f>
        <v>South</v>
      </c>
      <c r="J76" s="30" t="s">
        <v>288</v>
      </c>
      <c r="K76" s="61">
        <f>_xlfn.XLOOKUP(Table10[[#This Row],[Product]],Table8[Products],Table8[Price])</f>
        <v>60</v>
      </c>
      <c r="L76" s="30">
        <v>10</v>
      </c>
      <c r="M76" s="80">
        <f>Table10[[#This Row],[Units]]*Table10[[#This Row],[Price]]</f>
        <v>600</v>
      </c>
    </row>
    <row r="77" spans="4:13" x14ac:dyDescent="0.3">
      <c r="D77" s="37" t="s">
        <v>1901</v>
      </c>
      <c r="E77" s="41" t="s">
        <v>32</v>
      </c>
      <c r="G77" s="44" t="s">
        <v>559</v>
      </c>
      <c r="H77" s="30" t="s">
        <v>1889</v>
      </c>
      <c r="I77" s="30" t="str">
        <f>_xlfn.XLOOKUP(Table10[[#This Row],[SalesRep]],Table9[Sales-rep],Table9[Region])</f>
        <v>Central</v>
      </c>
      <c r="J77" s="30" t="s">
        <v>207</v>
      </c>
      <c r="K77" s="61">
        <f>_xlfn.XLOOKUP(Table10[[#This Row],[Product]],Table8[Products],Table8[Price])</f>
        <v>45</v>
      </c>
      <c r="L77" s="30">
        <v>11</v>
      </c>
      <c r="M77" s="80">
        <f>Table10[[#This Row],[Units]]*Table10[[#This Row],[Price]]</f>
        <v>495</v>
      </c>
    </row>
    <row r="78" spans="4:13" x14ac:dyDescent="0.3">
      <c r="D78" s="37" t="s">
        <v>1902</v>
      </c>
      <c r="E78" s="41" t="s">
        <v>32</v>
      </c>
      <c r="G78" s="44" t="s">
        <v>427</v>
      </c>
      <c r="H78" s="30" t="s">
        <v>1852</v>
      </c>
      <c r="I78" s="30" t="str">
        <f>_xlfn.XLOOKUP(Table10[[#This Row],[SalesRep]],Table9[Sales-rep],Table9[Region])</f>
        <v>West</v>
      </c>
      <c r="J78" s="30" t="s">
        <v>195</v>
      </c>
      <c r="K78" s="61">
        <f>_xlfn.XLOOKUP(Table10[[#This Row],[Product]],Table8[Products],Table8[Price])</f>
        <v>12</v>
      </c>
      <c r="L78" s="30">
        <v>18</v>
      </c>
      <c r="M78" s="80">
        <f>Table10[[#This Row],[Units]]*Table10[[#This Row],[Price]]</f>
        <v>216</v>
      </c>
    </row>
    <row r="79" spans="4:13" x14ac:dyDescent="0.3">
      <c r="D79" s="37" t="s">
        <v>1903</v>
      </c>
      <c r="E79" s="41" t="s">
        <v>373</v>
      </c>
      <c r="G79" s="44" t="s">
        <v>442</v>
      </c>
      <c r="H79" s="30" t="s">
        <v>1878</v>
      </c>
      <c r="I79" s="30" t="str">
        <f>_xlfn.XLOOKUP(Table10[[#This Row],[SalesRep]],Table9[Sales-rep],Table9[Region])</f>
        <v>South</v>
      </c>
      <c r="J79" s="30" t="s">
        <v>207</v>
      </c>
      <c r="K79" s="61">
        <f>_xlfn.XLOOKUP(Table10[[#This Row],[Product]],Table8[Products],Table8[Price])</f>
        <v>45</v>
      </c>
      <c r="L79" s="30">
        <v>2</v>
      </c>
      <c r="M79" s="80">
        <f>Table10[[#This Row],[Units]]*Table10[[#This Row],[Price]]</f>
        <v>90</v>
      </c>
    </row>
    <row r="80" spans="4:13" x14ac:dyDescent="0.3">
      <c r="D80" s="37" t="s">
        <v>1904</v>
      </c>
      <c r="E80" s="41" t="s">
        <v>31</v>
      </c>
      <c r="G80" s="44" t="s">
        <v>643</v>
      </c>
      <c r="H80" s="30" t="s">
        <v>1879</v>
      </c>
      <c r="I80" s="30" t="str">
        <f>_xlfn.XLOOKUP(Table10[[#This Row],[SalesRep]],Table9[Sales-rep],Table9[Region])</f>
        <v>Central</v>
      </c>
      <c r="J80" s="30" t="s">
        <v>231</v>
      </c>
      <c r="K80" s="61">
        <f>_xlfn.XLOOKUP(Table10[[#This Row],[Product]],Table8[Products],Table8[Price])</f>
        <v>50</v>
      </c>
      <c r="L80" s="30">
        <v>1</v>
      </c>
      <c r="M80" s="80">
        <f>Table10[[#This Row],[Units]]*Table10[[#This Row],[Price]]</f>
        <v>50</v>
      </c>
    </row>
    <row r="81" spans="4:13" x14ac:dyDescent="0.3">
      <c r="D81" s="37" t="s">
        <v>1905</v>
      </c>
      <c r="E81" s="41" t="s">
        <v>31</v>
      </c>
      <c r="G81" s="44" t="s">
        <v>386</v>
      </c>
      <c r="H81" s="30" t="s">
        <v>1904</v>
      </c>
      <c r="I81" s="30" t="str">
        <f>_xlfn.XLOOKUP(Table10[[#This Row],[SalesRep]],Table9[Sales-rep],Table9[Region])</f>
        <v>East</v>
      </c>
      <c r="J81" s="30" t="s">
        <v>1827</v>
      </c>
      <c r="K81" s="61">
        <f>_xlfn.XLOOKUP(Table10[[#This Row],[Product]],Table8[Products],Table8[Price])</f>
        <v>40</v>
      </c>
      <c r="L81" s="30">
        <v>17</v>
      </c>
      <c r="M81" s="80">
        <f>Table10[[#This Row],[Units]]*Table10[[#This Row],[Price]]</f>
        <v>680</v>
      </c>
    </row>
    <row r="82" spans="4:13" x14ac:dyDescent="0.3">
      <c r="D82" s="37" t="s">
        <v>1906</v>
      </c>
      <c r="E82" s="41" t="s">
        <v>31</v>
      </c>
      <c r="G82" s="44" t="s">
        <v>448</v>
      </c>
      <c r="H82" s="30" t="s">
        <v>1834</v>
      </c>
      <c r="I82" s="30" t="str">
        <f>_xlfn.XLOOKUP(Table10[[#This Row],[SalesRep]],Table9[Sales-rep],Table9[Region])</f>
        <v>South</v>
      </c>
      <c r="J82" s="30" t="s">
        <v>239</v>
      </c>
      <c r="K82" s="61">
        <f>_xlfn.XLOOKUP(Table10[[#This Row],[Product]],Table8[Products],Table8[Price])</f>
        <v>120</v>
      </c>
      <c r="L82" s="30">
        <v>20</v>
      </c>
      <c r="M82" s="80">
        <f>Table10[[#This Row],[Units]]*Table10[[#This Row],[Price]]</f>
        <v>2400</v>
      </c>
    </row>
    <row r="83" spans="4:13" x14ac:dyDescent="0.3">
      <c r="D83" s="37" t="s">
        <v>1907</v>
      </c>
      <c r="E83" s="41" t="s">
        <v>31</v>
      </c>
      <c r="G83" s="44" t="s">
        <v>418</v>
      </c>
      <c r="H83" s="30" t="s">
        <v>1897</v>
      </c>
      <c r="I83" s="30" t="str">
        <f>_xlfn.XLOOKUP(Table10[[#This Row],[SalesRep]],Table9[Sales-rep],Table9[Region])</f>
        <v>North</v>
      </c>
      <c r="J83" s="30" t="s">
        <v>239</v>
      </c>
      <c r="K83" s="61">
        <f>_xlfn.XLOOKUP(Table10[[#This Row],[Product]],Table8[Products],Table8[Price])</f>
        <v>120</v>
      </c>
      <c r="L83" s="30">
        <v>5</v>
      </c>
      <c r="M83" s="80">
        <f>Table10[[#This Row],[Units]]*Table10[[#This Row],[Price]]</f>
        <v>600</v>
      </c>
    </row>
    <row r="84" spans="4:13" x14ac:dyDescent="0.3">
      <c r="D84" s="37" t="s">
        <v>1908</v>
      </c>
      <c r="E84" s="41" t="s">
        <v>31</v>
      </c>
      <c r="G84" s="44" t="s">
        <v>588</v>
      </c>
      <c r="H84" s="30" t="s">
        <v>1876</v>
      </c>
      <c r="I84" s="30" t="str">
        <f>_xlfn.XLOOKUP(Table10[[#This Row],[SalesRep]],Table9[Sales-rep],Table9[Region])</f>
        <v>West</v>
      </c>
      <c r="J84" s="30" t="s">
        <v>222</v>
      </c>
      <c r="K84" s="61">
        <f>_xlfn.XLOOKUP(Table10[[#This Row],[Product]],Table8[Products],Table8[Price])</f>
        <v>80</v>
      </c>
      <c r="L84" s="30">
        <v>16</v>
      </c>
      <c r="M84" s="80">
        <f>Table10[[#This Row],[Units]]*Table10[[#This Row],[Price]]</f>
        <v>1280</v>
      </c>
    </row>
    <row r="85" spans="4:13" x14ac:dyDescent="0.3">
      <c r="D85" s="37" t="s">
        <v>1909</v>
      </c>
      <c r="E85" s="41" t="s">
        <v>373</v>
      </c>
      <c r="G85" s="44" t="s">
        <v>450</v>
      </c>
      <c r="H85" s="30" t="s">
        <v>1909</v>
      </c>
      <c r="I85" s="30" t="str">
        <f>_xlfn.XLOOKUP(Table10[[#This Row],[SalesRep]],Table9[Sales-rep],Table9[Region])</f>
        <v>Central</v>
      </c>
      <c r="J85" s="30" t="s">
        <v>244</v>
      </c>
      <c r="K85" s="61">
        <f>_xlfn.XLOOKUP(Table10[[#This Row],[Product]],Table8[Products],Table8[Price])</f>
        <v>100</v>
      </c>
      <c r="L85" s="30">
        <v>11</v>
      </c>
      <c r="M85" s="80">
        <f>Table10[[#This Row],[Units]]*Table10[[#This Row],[Price]]</f>
        <v>1100</v>
      </c>
    </row>
    <row r="86" spans="4:13" x14ac:dyDescent="0.3">
      <c r="D86" s="37" t="s">
        <v>1910</v>
      </c>
      <c r="E86" s="41" t="s">
        <v>373</v>
      </c>
      <c r="G86" s="44" t="s">
        <v>582</v>
      </c>
      <c r="H86" s="30" t="s">
        <v>1884</v>
      </c>
      <c r="I86" s="30" t="str">
        <f>_xlfn.XLOOKUP(Table10[[#This Row],[SalesRep]],Table9[Sales-rep],Table9[Region])</f>
        <v>South</v>
      </c>
      <c r="J86" s="30" t="s">
        <v>244</v>
      </c>
      <c r="K86" s="61">
        <f>_xlfn.XLOOKUP(Table10[[#This Row],[Product]],Table8[Products],Table8[Price])</f>
        <v>100</v>
      </c>
      <c r="L86" s="30">
        <v>6</v>
      </c>
      <c r="M86" s="80">
        <f>Table10[[#This Row],[Units]]*Table10[[#This Row],[Price]]</f>
        <v>600</v>
      </c>
    </row>
    <row r="87" spans="4:13" x14ac:dyDescent="0.3">
      <c r="D87" s="37" t="s">
        <v>1911</v>
      </c>
      <c r="E87" s="41" t="s">
        <v>275</v>
      </c>
      <c r="G87" s="44" t="s">
        <v>686</v>
      </c>
      <c r="H87" s="30" t="s">
        <v>1906</v>
      </c>
      <c r="I87" s="30" t="str">
        <f>_xlfn.XLOOKUP(Table10[[#This Row],[SalesRep]],Table9[Sales-rep],Table9[Region])</f>
        <v>East</v>
      </c>
      <c r="J87" s="30" t="s">
        <v>207</v>
      </c>
      <c r="K87" s="61">
        <f>_xlfn.XLOOKUP(Table10[[#This Row],[Product]],Table8[Products],Table8[Price])</f>
        <v>45</v>
      </c>
      <c r="L87" s="30">
        <v>10</v>
      </c>
      <c r="M87" s="80">
        <f>Table10[[#This Row],[Units]]*Table10[[#This Row],[Price]]</f>
        <v>450</v>
      </c>
    </row>
    <row r="88" spans="4:13" x14ac:dyDescent="0.3">
      <c r="D88" s="37" t="s">
        <v>1912</v>
      </c>
      <c r="E88" s="41" t="s">
        <v>33</v>
      </c>
      <c r="G88" s="44" t="s">
        <v>377</v>
      </c>
      <c r="H88" s="30" t="s">
        <v>1877</v>
      </c>
      <c r="I88" s="30" t="str">
        <f>_xlfn.XLOOKUP(Table10[[#This Row],[SalesRep]],Table9[Sales-rep],Table9[Region])</f>
        <v>South</v>
      </c>
      <c r="J88" s="30" t="s">
        <v>328</v>
      </c>
      <c r="K88" s="61">
        <f>_xlfn.XLOOKUP(Table10[[#This Row],[Product]],Table8[Products],Table8[Price])</f>
        <v>350</v>
      </c>
      <c r="L88" s="30">
        <v>9</v>
      </c>
      <c r="M88" s="80">
        <f>Table10[[#This Row],[Units]]*Table10[[#This Row],[Price]]</f>
        <v>3150</v>
      </c>
    </row>
    <row r="89" spans="4:13" x14ac:dyDescent="0.3">
      <c r="D89" s="37" t="s">
        <v>1913</v>
      </c>
      <c r="E89" s="41" t="s">
        <v>31</v>
      </c>
      <c r="G89" s="44" t="s">
        <v>378</v>
      </c>
      <c r="H89" s="30" t="s">
        <v>1905</v>
      </c>
      <c r="I89" s="30" t="str">
        <f>_xlfn.XLOOKUP(Table10[[#This Row],[SalesRep]],Table9[Sales-rep],Table9[Region])</f>
        <v>East</v>
      </c>
      <c r="J89" s="30" t="s">
        <v>222</v>
      </c>
      <c r="K89" s="61">
        <f>_xlfn.XLOOKUP(Table10[[#This Row],[Product]],Table8[Products],Table8[Price])</f>
        <v>80</v>
      </c>
      <c r="L89" s="30">
        <v>14</v>
      </c>
      <c r="M89" s="80">
        <f>Table10[[#This Row],[Units]]*Table10[[#This Row],[Price]]</f>
        <v>1120</v>
      </c>
    </row>
    <row r="90" spans="4:13" x14ac:dyDescent="0.3">
      <c r="D90" s="49" t="s">
        <v>1914</v>
      </c>
      <c r="E90" s="43" t="s">
        <v>32</v>
      </c>
      <c r="G90" s="44">
        <v>45439</v>
      </c>
      <c r="H90" s="30" t="s">
        <v>1835</v>
      </c>
      <c r="I90" s="30" t="str">
        <f>_xlfn.XLOOKUP(Table10[[#This Row],[SalesRep]],Table9[Sales-rep],Table9[Region])</f>
        <v>South</v>
      </c>
      <c r="J90" s="30" t="s">
        <v>271</v>
      </c>
      <c r="K90" s="61">
        <f>_xlfn.XLOOKUP(Table10[[#This Row],[Product]],Table8[Products],Table8[Price])</f>
        <v>150</v>
      </c>
      <c r="L90" s="30">
        <v>7</v>
      </c>
      <c r="M90" s="80">
        <f>Table10[[#This Row],[Units]]*Table10[[#This Row],[Price]]</f>
        <v>1050</v>
      </c>
    </row>
    <row r="91" spans="4:13" x14ac:dyDescent="0.3">
      <c r="G91" s="44" t="s">
        <v>743</v>
      </c>
      <c r="H91" s="30" t="s">
        <v>1901</v>
      </c>
      <c r="I91" s="30" t="str">
        <f>_xlfn.XLOOKUP(Table10[[#This Row],[SalesRep]],Table9[Sales-rep],Table9[Region])</f>
        <v>North</v>
      </c>
      <c r="J91" s="30" t="s">
        <v>322</v>
      </c>
      <c r="K91" s="61">
        <f>_xlfn.XLOOKUP(Table10[[#This Row],[Product]],Table8[Products],Table8[Price])</f>
        <v>950</v>
      </c>
      <c r="L91" s="30">
        <v>3</v>
      </c>
      <c r="M91" s="80">
        <f>Table10[[#This Row],[Units]]*Table10[[#This Row],[Price]]</f>
        <v>2850</v>
      </c>
    </row>
    <row r="92" spans="4:13" x14ac:dyDescent="0.3">
      <c r="G92" s="44" t="s">
        <v>661</v>
      </c>
      <c r="H92" s="30" t="s">
        <v>1842</v>
      </c>
      <c r="I92" s="30" t="str">
        <f>_xlfn.XLOOKUP(Table10[[#This Row],[SalesRep]],Table9[Sales-rep],Table9[Region])</f>
        <v>West</v>
      </c>
      <c r="J92" s="30" t="s">
        <v>322</v>
      </c>
      <c r="K92" s="61">
        <f>_xlfn.XLOOKUP(Table10[[#This Row],[Product]],Table8[Products],Table8[Price])</f>
        <v>950</v>
      </c>
      <c r="L92" s="30">
        <v>1</v>
      </c>
      <c r="M92" s="80">
        <f>Table10[[#This Row],[Units]]*Table10[[#This Row],[Price]]</f>
        <v>950</v>
      </c>
    </row>
    <row r="93" spans="4:13" x14ac:dyDescent="0.3">
      <c r="G93" s="44" t="s">
        <v>555</v>
      </c>
      <c r="H93" s="30" t="s">
        <v>1887</v>
      </c>
      <c r="I93" s="30" t="str">
        <f>_xlfn.XLOOKUP(Table10[[#This Row],[SalesRep]],Table9[Sales-rep],Table9[Region])</f>
        <v>South</v>
      </c>
      <c r="J93" s="30" t="s">
        <v>328</v>
      </c>
      <c r="K93" s="61">
        <f>_xlfn.XLOOKUP(Table10[[#This Row],[Product]],Table8[Products],Table8[Price])</f>
        <v>350</v>
      </c>
      <c r="L93" s="30">
        <v>10</v>
      </c>
      <c r="M93" s="80">
        <f>Table10[[#This Row],[Units]]*Table10[[#This Row],[Price]]</f>
        <v>3500</v>
      </c>
    </row>
    <row r="94" spans="4:13" x14ac:dyDescent="0.3">
      <c r="G94" s="44" t="s">
        <v>500</v>
      </c>
      <c r="H94" s="30" t="s">
        <v>1831</v>
      </c>
      <c r="I94" s="30" t="str">
        <f>_xlfn.XLOOKUP(Table10[[#This Row],[SalesRep]],Table9[Sales-rep],Table9[Region])</f>
        <v>East</v>
      </c>
      <c r="J94" s="30" t="s">
        <v>231</v>
      </c>
      <c r="K94" s="61">
        <f>_xlfn.XLOOKUP(Table10[[#This Row],[Product]],Table8[Products],Table8[Price])</f>
        <v>50</v>
      </c>
      <c r="L94" s="30">
        <v>4</v>
      </c>
      <c r="M94" s="80">
        <f>Table10[[#This Row],[Units]]*Table10[[#This Row],[Price]]</f>
        <v>200</v>
      </c>
    </row>
    <row r="95" spans="4:13" x14ac:dyDescent="0.3">
      <c r="G95" s="44" t="s">
        <v>644</v>
      </c>
      <c r="H95" s="30" t="s">
        <v>1914</v>
      </c>
      <c r="I95" s="30" t="str">
        <f>_xlfn.XLOOKUP(Table10[[#This Row],[SalesRep]],Table9[Sales-rep],Table9[Region])</f>
        <v>North</v>
      </c>
      <c r="J95" s="30" t="s">
        <v>244</v>
      </c>
      <c r="K95" s="61">
        <f>_xlfn.XLOOKUP(Table10[[#This Row],[Product]],Table8[Products],Table8[Price])</f>
        <v>100</v>
      </c>
      <c r="L95" s="30">
        <v>14</v>
      </c>
      <c r="M95" s="80">
        <f>Table10[[#This Row],[Units]]*Table10[[#This Row],[Price]]</f>
        <v>1400</v>
      </c>
    </row>
    <row r="96" spans="4:13" x14ac:dyDescent="0.3">
      <c r="G96" s="44" t="s">
        <v>602</v>
      </c>
      <c r="H96" s="30" t="s">
        <v>1903</v>
      </c>
      <c r="I96" s="30" t="str">
        <f>_xlfn.XLOOKUP(Table10[[#This Row],[SalesRep]],Table9[Sales-rep],Table9[Region])</f>
        <v>Central</v>
      </c>
      <c r="J96" s="30" t="s">
        <v>239</v>
      </c>
      <c r="K96" s="61">
        <f>_xlfn.XLOOKUP(Table10[[#This Row],[Product]],Table8[Products],Table8[Price])</f>
        <v>120</v>
      </c>
      <c r="L96" s="30">
        <v>20</v>
      </c>
      <c r="M96" s="80">
        <f>Table10[[#This Row],[Units]]*Table10[[#This Row],[Price]]</f>
        <v>2400</v>
      </c>
    </row>
    <row r="97" spans="7:13" x14ac:dyDescent="0.3">
      <c r="G97" s="44" t="s">
        <v>606</v>
      </c>
      <c r="H97" s="30" t="s">
        <v>1897</v>
      </c>
      <c r="I97" s="30" t="str">
        <f>_xlfn.XLOOKUP(Table10[[#This Row],[SalesRep]],Table9[Sales-rep],Table9[Region])</f>
        <v>North</v>
      </c>
      <c r="J97" s="30" t="s">
        <v>328</v>
      </c>
      <c r="K97" s="61">
        <f>_xlfn.XLOOKUP(Table10[[#This Row],[Product]],Table8[Products],Table8[Price])</f>
        <v>350</v>
      </c>
      <c r="L97" s="30">
        <v>2</v>
      </c>
      <c r="M97" s="80">
        <f>Table10[[#This Row],[Units]]*Table10[[#This Row],[Price]]</f>
        <v>700</v>
      </c>
    </row>
    <row r="98" spans="7:13" x14ac:dyDescent="0.3">
      <c r="G98" s="44" t="s">
        <v>512</v>
      </c>
      <c r="H98" s="30" t="s">
        <v>1913</v>
      </c>
      <c r="I98" s="30" t="str">
        <f>_xlfn.XLOOKUP(Table10[[#This Row],[SalesRep]],Table9[Sales-rep],Table9[Region])</f>
        <v>East</v>
      </c>
      <c r="J98" s="30" t="s">
        <v>1827</v>
      </c>
      <c r="K98" s="61">
        <f>_xlfn.XLOOKUP(Table10[[#This Row],[Product]],Table8[Products],Table8[Price])</f>
        <v>40</v>
      </c>
      <c r="L98" s="30">
        <v>12</v>
      </c>
      <c r="M98" s="80">
        <f>Table10[[#This Row],[Units]]*Table10[[#This Row],[Price]]</f>
        <v>480</v>
      </c>
    </row>
    <row r="99" spans="7:13" x14ac:dyDescent="0.3">
      <c r="G99" s="44" t="s">
        <v>633</v>
      </c>
      <c r="H99" s="30" t="s">
        <v>1865</v>
      </c>
      <c r="I99" s="30" t="str">
        <f>_xlfn.XLOOKUP(Table10[[#This Row],[SalesRep]],Table9[Sales-rep],Table9[Region])</f>
        <v>North</v>
      </c>
      <c r="J99" s="30" t="s">
        <v>288</v>
      </c>
      <c r="K99" s="61">
        <f>_xlfn.XLOOKUP(Table10[[#This Row],[Product]],Table8[Products],Table8[Price])</f>
        <v>60</v>
      </c>
      <c r="L99" s="30">
        <v>8</v>
      </c>
      <c r="M99" s="80">
        <f>Table10[[#This Row],[Units]]*Table10[[#This Row],[Price]]</f>
        <v>480</v>
      </c>
    </row>
    <row r="100" spans="7:13" x14ac:dyDescent="0.3">
      <c r="G100" s="44" t="s">
        <v>562</v>
      </c>
      <c r="H100" s="30" t="s">
        <v>1910</v>
      </c>
      <c r="I100" s="30" t="str">
        <f>_xlfn.XLOOKUP(Table10[[#This Row],[SalesRep]],Table9[Sales-rep],Table9[Region])</f>
        <v>Central</v>
      </c>
      <c r="J100" s="30" t="s">
        <v>239</v>
      </c>
      <c r="K100" s="61">
        <f>_xlfn.XLOOKUP(Table10[[#This Row],[Product]],Table8[Products],Table8[Price])</f>
        <v>120</v>
      </c>
      <c r="L100" s="30">
        <v>8</v>
      </c>
      <c r="M100" s="80">
        <f>Table10[[#This Row],[Units]]*Table10[[#This Row],[Price]]</f>
        <v>960</v>
      </c>
    </row>
    <row r="101" spans="7:13" x14ac:dyDescent="0.3">
      <c r="G101" s="44" t="s">
        <v>499</v>
      </c>
      <c r="H101" s="30" t="s">
        <v>1832</v>
      </c>
      <c r="I101" s="30" t="str">
        <f>_xlfn.XLOOKUP(Table10[[#This Row],[SalesRep]],Table9[Sales-rep],Table9[Region])</f>
        <v>Central</v>
      </c>
      <c r="J101" s="30" t="s">
        <v>322</v>
      </c>
      <c r="K101" s="61">
        <f>_xlfn.XLOOKUP(Table10[[#This Row],[Product]],Table8[Products],Table8[Price])</f>
        <v>950</v>
      </c>
      <c r="L101" s="30">
        <v>19</v>
      </c>
      <c r="M101" s="80">
        <f>Table10[[#This Row],[Units]]*Table10[[#This Row],[Price]]</f>
        <v>18050</v>
      </c>
    </row>
    <row r="102" spans="7:13" x14ac:dyDescent="0.3">
      <c r="G102" s="44" t="s">
        <v>447</v>
      </c>
      <c r="H102" s="30" t="s">
        <v>1868</v>
      </c>
      <c r="I102" s="30" t="str">
        <f>_xlfn.XLOOKUP(Table10[[#This Row],[SalesRep]],Table9[Sales-rep],Table9[Region])</f>
        <v>South</v>
      </c>
      <c r="J102" s="30" t="s">
        <v>1827</v>
      </c>
      <c r="K102" s="61">
        <f>_xlfn.XLOOKUP(Table10[[#This Row],[Product]],Table8[Products],Table8[Price])</f>
        <v>40</v>
      </c>
      <c r="L102" s="30">
        <v>7</v>
      </c>
      <c r="M102" s="80">
        <f>Table10[[#This Row],[Units]]*Table10[[#This Row],[Price]]</f>
        <v>280</v>
      </c>
    </row>
    <row r="103" spans="7:13" x14ac:dyDescent="0.3">
      <c r="G103" s="44" t="s">
        <v>640</v>
      </c>
      <c r="H103" s="30" t="s">
        <v>1850</v>
      </c>
      <c r="I103" s="30" t="str">
        <f>_xlfn.XLOOKUP(Table10[[#This Row],[SalesRep]],Table9[Sales-rep],Table9[Region])</f>
        <v>West</v>
      </c>
      <c r="J103" s="30" t="s">
        <v>328</v>
      </c>
      <c r="K103" s="61">
        <f>_xlfn.XLOOKUP(Table10[[#This Row],[Product]],Table8[Products],Table8[Price])</f>
        <v>350</v>
      </c>
      <c r="L103" s="30">
        <v>2</v>
      </c>
      <c r="M103" s="80">
        <f>Table10[[#This Row],[Units]]*Table10[[#This Row],[Price]]</f>
        <v>700</v>
      </c>
    </row>
    <row r="104" spans="7:13" x14ac:dyDescent="0.3">
      <c r="G104" s="44" t="s">
        <v>609</v>
      </c>
      <c r="H104" s="30" t="s">
        <v>1906</v>
      </c>
      <c r="I104" s="30" t="str">
        <f>_xlfn.XLOOKUP(Table10[[#This Row],[SalesRep]],Table9[Sales-rep],Table9[Region])</f>
        <v>East</v>
      </c>
      <c r="J104" s="30" t="s">
        <v>239</v>
      </c>
      <c r="K104" s="61">
        <f>_xlfn.XLOOKUP(Table10[[#This Row],[Product]],Table8[Products],Table8[Price])</f>
        <v>120</v>
      </c>
      <c r="L104" s="30">
        <v>13</v>
      </c>
      <c r="M104" s="80">
        <f>Table10[[#This Row],[Units]]*Table10[[#This Row],[Price]]</f>
        <v>1560</v>
      </c>
    </row>
    <row r="105" spans="7:13" x14ac:dyDescent="0.3">
      <c r="G105" s="44" t="s">
        <v>419</v>
      </c>
      <c r="H105" s="30" t="s">
        <v>1867</v>
      </c>
      <c r="I105" s="30" t="str">
        <f>_xlfn.XLOOKUP(Table10[[#This Row],[SalesRep]],Table9[Sales-rep],Table9[Region])</f>
        <v>South</v>
      </c>
      <c r="J105" s="30" t="s">
        <v>292</v>
      </c>
      <c r="K105" s="61">
        <f>_xlfn.XLOOKUP(Table10[[#This Row],[Product]],Table8[Products],Table8[Price])</f>
        <v>25</v>
      </c>
      <c r="L105" s="30">
        <v>1</v>
      </c>
      <c r="M105" s="80">
        <f>Table10[[#This Row],[Units]]*Table10[[#This Row],[Price]]</f>
        <v>25</v>
      </c>
    </row>
    <row r="106" spans="7:13" x14ac:dyDescent="0.3">
      <c r="G106" s="44" t="s">
        <v>488</v>
      </c>
      <c r="H106" s="30" t="s">
        <v>1884</v>
      </c>
      <c r="I106" s="30" t="str">
        <f>_xlfn.XLOOKUP(Table10[[#This Row],[SalesRep]],Table9[Sales-rep],Table9[Region])</f>
        <v>South</v>
      </c>
      <c r="J106" s="30" t="s">
        <v>231</v>
      </c>
      <c r="K106" s="61">
        <f>_xlfn.XLOOKUP(Table10[[#This Row],[Product]],Table8[Products],Table8[Price])</f>
        <v>50</v>
      </c>
      <c r="L106" s="30">
        <v>10</v>
      </c>
      <c r="M106" s="80">
        <f>Table10[[#This Row],[Units]]*Table10[[#This Row],[Price]]</f>
        <v>500</v>
      </c>
    </row>
    <row r="107" spans="7:13" x14ac:dyDescent="0.3">
      <c r="G107" s="44" t="s">
        <v>657</v>
      </c>
      <c r="H107" s="30" t="s">
        <v>1885</v>
      </c>
      <c r="I107" s="30" t="str">
        <f>_xlfn.XLOOKUP(Table10[[#This Row],[SalesRep]],Table9[Sales-rep],Table9[Region])</f>
        <v>East</v>
      </c>
      <c r="J107" s="30" t="s">
        <v>239</v>
      </c>
      <c r="K107" s="61">
        <f>_xlfn.XLOOKUP(Table10[[#This Row],[Product]],Table8[Products],Table8[Price])</f>
        <v>120</v>
      </c>
      <c r="L107" s="30">
        <v>3</v>
      </c>
      <c r="M107" s="80">
        <f>Table10[[#This Row],[Units]]*Table10[[#This Row],[Price]]</f>
        <v>360</v>
      </c>
    </row>
    <row r="108" spans="7:13" x14ac:dyDescent="0.3">
      <c r="G108" s="44" t="s">
        <v>565</v>
      </c>
      <c r="H108" s="30" t="s">
        <v>1861</v>
      </c>
      <c r="I108" s="30" t="str">
        <f>_xlfn.XLOOKUP(Table10[[#This Row],[SalesRep]],Table9[Sales-rep],Table9[Region])</f>
        <v>East</v>
      </c>
      <c r="J108" s="30" t="s">
        <v>328</v>
      </c>
      <c r="K108" s="61">
        <f>_xlfn.XLOOKUP(Table10[[#This Row],[Product]],Table8[Products],Table8[Price])</f>
        <v>350</v>
      </c>
      <c r="L108" s="30">
        <v>9</v>
      </c>
      <c r="M108" s="80">
        <f>Table10[[#This Row],[Units]]*Table10[[#This Row],[Price]]</f>
        <v>3150</v>
      </c>
    </row>
    <row r="109" spans="7:13" x14ac:dyDescent="0.3">
      <c r="G109" s="44" t="s">
        <v>686</v>
      </c>
      <c r="H109" s="30" t="s">
        <v>1842</v>
      </c>
      <c r="I109" s="30" t="str">
        <f>_xlfn.XLOOKUP(Table10[[#This Row],[SalesRep]],Table9[Sales-rep],Table9[Region])</f>
        <v>West</v>
      </c>
      <c r="J109" s="30" t="s">
        <v>322</v>
      </c>
      <c r="K109" s="61">
        <f>_xlfn.XLOOKUP(Table10[[#This Row],[Product]],Table8[Products],Table8[Price])</f>
        <v>950</v>
      </c>
      <c r="L109" s="30">
        <v>18</v>
      </c>
      <c r="M109" s="80">
        <f>Table10[[#This Row],[Units]]*Table10[[#This Row],[Price]]</f>
        <v>17100</v>
      </c>
    </row>
    <row r="110" spans="7:13" x14ac:dyDescent="0.3">
      <c r="G110" s="44" t="s">
        <v>442</v>
      </c>
      <c r="H110" s="30" t="s">
        <v>1856</v>
      </c>
      <c r="I110" s="30" t="str">
        <f>_xlfn.XLOOKUP(Table10[[#This Row],[SalesRep]],Table9[Sales-rep],Table9[Region])</f>
        <v>East</v>
      </c>
      <c r="J110" s="30" t="s">
        <v>1827</v>
      </c>
      <c r="K110" s="61">
        <f>_xlfn.XLOOKUP(Table10[[#This Row],[Product]],Table8[Products],Table8[Price])</f>
        <v>40</v>
      </c>
      <c r="L110" s="30">
        <v>12</v>
      </c>
      <c r="M110" s="80">
        <f>Table10[[#This Row],[Units]]*Table10[[#This Row],[Price]]</f>
        <v>480</v>
      </c>
    </row>
    <row r="111" spans="7:13" x14ac:dyDescent="0.3">
      <c r="G111" s="44" t="s">
        <v>548</v>
      </c>
      <c r="H111" s="30" t="s">
        <v>1907</v>
      </c>
      <c r="I111" s="30" t="str">
        <f>_xlfn.XLOOKUP(Table10[[#This Row],[SalesRep]],Table9[Sales-rep],Table9[Region])</f>
        <v>East</v>
      </c>
      <c r="J111" s="30" t="s">
        <v>271</v>
      </c>
      <c r="K111" s="61">
        <f>_xlfn.XLOOKUP(Table10[[#This Row],[Product]],Table8[Products],Table8[Price])</f>
        <v>150</v>
      </c>
      <c r="L111" s="30">
        <v>12</v>
      </c>
      <c r="M111" s="80">
        <f>Table10[[#This Row],[Units]]*Table10[[#This Row],[Price]]</f>
        <v>1800</v>
      </c>
    </row>
    <row r="112" spans="7:13" x14ac:dyDescent="0.3">
      <c r="G112" s="44" t="s">
        <v>497</v>
      </c>
      <c r="H112" s="30" t="s">
        <v>1875</v>
      </c>
      <c r="I112" s="30" t="str">
        <f>_xlfn.XLOOKUP(Table10[[#This Row],[SalesRep]],Table9[Sales-rep],Table9[Region])</f>
        <v>Central</v>
      </c>
      <c r="J112" s="30" t="s">
        <v>308</v>
      </c>
      <c r="K112" s="61">
        <f>_xlfn.XLOOKUP(Table10[[#This Row],[Product]],Table8[Products],Table8[Price])</f>
        <v>200</v>
      </c>
      <c r="L112" s="30">
        <v>18</v>
      </c>
      <c r="M112" s="80">
        <f>Table10[[#This Row],[Units]]*Table10[[#This Row],[Price]]</f>
        <v>3600</v>
      </c>
    </row>
    <row r="113" spans="7:13" x14ac:dyDescent="0.3">
      <c r="G113" s="44" t="s">
        <v>475</v>
      </c>
      <c r="H113" s="30" t="s">
        <v>1896</v>
      </c>
      <c r="I113" s="30" t="str">
        <f>_xlfn.XLOOKUP(Table10[[#This Row],[SalesRep]],Table9[Sales-rep],Table9[Region])</f>
        <v>West</v>
      </c>
      <c r="J113" s="30" t="s">
        <v>231</v>
      </c>
      <c r="K113" s="61">
        <f>_xlfn.XLOOKUP(Table10[[#This Row],[Product]],Table8[Products],Table8[Price])</f>
        <v>50</v>
      </c>
      <c r="L113" s="30">
        <v>5</v>
      </c>
      <c r="M113" s="80">
        <f>Table10[[#This Row],[Units]]*Table10[[#This Row],[Price]]</f>
        <v>250</v>
      </c>
    </row>
    <row r="114" spans="7:13" x14ac:dyDescent="0.3">
      <c r="G114" s="44" t="s">
        <v>744</v>
      </c>
      <c r="H114" s="30" t="s">
        <v>1889</v>
      </c>
      <c r="I114" s="30" t="str">
        <f>_xlfn.XLOOKUP(Table10[[#This Row],[SalesRep]],Table9[Sales-rep],Table9[Region])</f>
        <v>Central</v>
      </c>
      <c r="J114" s="30" t="s">
        <v>222</v>
      </c>
      <c r="K114" s="61">
        <f>_xlfn.XLOOKUP(Table10[[#This Row],[Product]],Table8[Products],Table8[Price])</f>
        <v>80</v>
      </c>
      <c r="L114" s="30">
        <v>1</v>
      </c>
      <c r="M114" s="80">
        <f>Table10[[#This Row],[Units]]*Table10[[#This Row],[Price]]</f>
        <v>80</v>
      </c>
    </row>
    <row r="115" spans="7:13" x14ac:dyDescent="0.3">
      <c r="G115" s="44" t="s">
        <v>610</v>
      </c>
      <c r="H115" s="30" t="s">
        <v>1838</v>
      </c>
      <c r="I115" s="30" t="str">
        <f>_xlfn.XLOOKUP(Table10[[#This Row],[SalesRep]],Table9[Sales-rep],Table9[Region])</f>
        <v>South</v>
      </c>
      <c r="J115" s="30" t="s">
        <v>1827</v>
      </c>
      <c r="K115" s="61">
        <f>_xlfn.XLOOKUP(Table10[[#This Row],[Product]],Table8[Products],Table8[Price])</f>
        <v>40</v>
      </c>
      <c r="L115" s="30">
        <v>7</v>
      </c>
      <c r="M115" s="80">
        <f>Table10[[#This Row],[Units]]*Table10[[#This Row],[Price]]</f>
        <v>280</v>
      </c>
    </row>
    <row r="116" spans="7:13" x14ac:dyDescent="0.3">
      <c r="G116" s="44" t="s">
        <v>635</v>
      </c>
      <c r="H116" s="30" t="s">
        <v>1831</v>
      </c>
      <c r="I116" s="30" t="str">
        <f>_xlfn.XLOOKUP(Table10[[#This Row],[SalesRep]],Table9[Sales-rep],Table9[Region])</f>
        <v>East</v>
      </c>
      <c r="J116" s="30" t="s">
        <v>222</v>
      </c>
      <c r="K116" s="61">
        <f>_xlfn.XLOOKUP(Table10[[#This Row],[Product]],Table8[Products],Table8[Price])</f>
        <v>80</v>
      </c>
      <c r="L116" s="30">
        <v>11</v>
      </c>
      <c r="M116" s="80">
        <f>Table10[[#This Row],[Units]]*Table10[[#This Row],[Price]]</f>
        <v>880</v>
      </c>
    </row>
    <row r="117" spans="7:13" x14ac:dyDescent="0.3">
      <c r="G117" s="44" t="s">
        <v>482</v>
      </c>
      <c r="H117" s="30" t="s">
        <v>1905</v>
      </c>
      <c r="I117" s="30" t="str">
        <f>_xlfn.XLOOKUP(Table10[[#This Row],[SalesRep]],Table9[Sales-rep],Table9[Region])</f>
        <v>East</v>
      </c>
      <c r="J117" s="30" t="s">
        <v>328</v>
      </c>
      <c r="K117" s="61">
        <f>_xlfn.XLOOKUP(Table10[[#This Row],[Product]],Table8[Products],Table8[Price])</f>
        <v>350</v>
      </c>
      <c r="L117" s="30">
        <v>11</v>
      </c>
      <c r="M117" s="80">
        <f>Table10[[#This Row],[Units]]*Table10[[#This Row],[Price]]</f>
        <v>3850</v>
      </c>
    </row>
    <row r="118" spans="7:13" x14ac:dyDescent="0.3">
      <c r="G118" s="44" t="s">
        <v>390</v>
      </c>
      <c r="H118" s="30" t="s">
        <v>1843</v>
      </c>
      <c r="I118" s="30" t="str">
        <f>_xlfn.XLOOKUP(Table10[[#This Row],[SalesRep]],Table9[Sales-rep],Table9[Region])</f>
        <v>North</v>
      </c>
      <c r="J118" s="30" t="s">
        <v>195</v>
      </c>
      <c r="K118" s="61">
        <f>_xlfn.XLOOKUP(Table10[[#This Row],[Product]],Table8[Products],Table8[Price])</f>
        <v>12</v>
      </c>
      <c r="L118" s="30">
        <v>8</v>
      </c>
      <c r="M118" s="80">
        <f>Table10[[#This Row],[Units]]*Table10[[#This Row],[Price]]</f>
        <v>96</v>
      </c>
    </row>
    <row r="119" spans="7:13" x14ac:dyDescent="0.3">
      <c r="G119" s="44" t="s">
        <v>652</v>
      </c>
      <c r="H119" s="30" t="s">
        <v>1842</v>
      </c>
      <c r="I119" s="30" t="str">
        <f>_xlfn.XLOOKUP(Table10[[#This Row],[SalesRep]],Table9[Sales-rep],Table9[Region])</f>
        <v>West</v>
      </c>
      <c r="J119" s="30" t="s">
        <v>231</v>
      </c>
      <c r="K119" s="61">
        <f>_xlfn.XLOOKUP(Table10[[#This Row],[Product]],Table8[Products],Table8[Price])</f>
        <v>50</v>
      </c>
      <c r="L119" s="30">
        <v>16</v>
      </c>
      <c r="M119" s="80">
        <f>Table10[[#This Row],[Units]]*Table10[[#This Row],[Price]]</f>
        <v>800</v>
      </c>
    </row>
    <row r="120" spans="7:13" x14ac:dyDescent="0.3">
      <c r="G120" s="44" t="s">
        <v>516</v>
      </c>
      <c r="H120" s="30" t="s">
        <v>1877</v>
      </c>
      <c r="I120" s="30" t="str">
        <f>_xlfn.XLOOKUP(Table10[[#This Row],[SalesRep]],Table9[Sales-rep],Table9[Region])</f>
        <v>South</v>
      </c>
      <c r="J120" s="30" t="s">
        <v>271</v>
      </c>
      <c r="K120" s="61">
        <f>_xlfn.XLOOKUP(Table10[[#This Row],[Product]],Table8[Products],Table8[Price])</f>
        <v>150</v>
      </c>
      <c r="L120" s="30">
        <v>16</v>
      </c>
      <c r="M120" s="80">
        <f>Table10[[#This Row],[Units]]*Table10[[#This Row],[Price]]</f>
        <v>2400</v>
      </c>
    </row>
    <row r="121" spans="7:13" x14ac:dyDescent="0.3">
      <c r="G121" s="44" t="s">
        <v>410</v>
      </c>
      <c r="H121" s="30" t="s">
        <v>1859</v>
      </c>
      <c r="I121" s="30" t="str">
        <f>_xlfn.XLOOKUP(Table10[[#This Row],[SalesRep]],Table9[Sales-rep],Table9[Region])</f>
        <v>West</v>
      </c>
      <c r="J121" s="30" t="s">
        <v>239</v>
      </c>
      <c r="K121" s="61">
        <f>_xlfn.XLOOKUP(Table10[[#This Row],[Product]],Table8[Products],Table8[Price])</f>
        <v>120</v>
      </c>
      <c r="L121" s="30">
        <v>12</v>
      </c>
      <c r="M121" s="80">
        <f>Table10[[#This Row],[Units]]*Table10[[#This Row],[Price]]</f>
        <v>1440</v>
      </c>
    </row>
    <row r="122" spans="7:13" x14ac:dyDescent="0.3">
      <c r="G122" s="44" t="s">
        <v>456</v>
      </c>
      <c r="H122" s="30" t="s">
        <v>374</v>
      </c>
      <c r="I122" s="30" t="str">
        <f>_xlfn.XLOOKUP(Table10[[#This Row],[SalesRep]],Table9[Sales-rep],Table9[Region])</f>
        <v>Central</v>
      </c>
      <c r="J122" s="30" t="s">
        <v>271</v>
      </c>
      <c r="K122" s="61">
        <f>_xlfn.XLOOKUP(Table10[[#This Row],[Product]],Table8[Products],Table8[Price])</f>
        <v>150</v>
      </c>
      <c r="L122" s="30">
        <v>5</v>
      </c>
      <c r="M122" s="80">
        <f>Table10[[#This Row],[Units]]*Table10[[#This Row],[Price]]</f>
        <v>750</v>
      </c>
    </row>
    <row r="123" spans="7:13" x14ac:dyDescent="0.3">
      <c r="G123" s="44" t="s">
        <v>471</v>
      </c>
      <c r="H123" s="30" t="s">
        <v>1905</v>
      </c>
      <c r="I123" s="30" t="str">
        <f>_xlfn.XLOOKUP(Table10[[#This Row],[SalesRep]],Table9[Sales-rep],Table9[Region])</f>
        <v>East</v>
      </c>
      <c r="J123" s="30" t="s">
        <v>328</v>
      </c>
      <c r="K123" s="61">
        <f>_xlfn.XLOOKUP(Table10[[#This Row],[Product]],Table8[Products],Table8[Price])</f>
        <v>350</v>
      </c>
      <c r="L123" s="30">
        <v>20</v>
      </c>
      <c r="M123" s="80">
        <f>Table10[[#This Row],[Units]]*Table10[[#This Row],[Price]]</f>
        <v>7000</v>
      </c>
    </row>
    <row r="124" spans="7:13" x14ac:dyDescent="0.3">
      <c r="G124" s="44" t="s">
        <v>600</v>
      </c>
      <c r="H124" s="30" t="s">
        <v>1873</v>
      </c>
      <c r="I124" s="30" t="str">
        <f>_xlfn.XLOOKUP(Table10[[#This Row],[SalesRep]],Table9[Sales-rep],Table9[Region])</f>
        <v>Central</v>
      </c>
      <c r="J124" s="30" t="s">
        <v>231</v>
      </c>
      <c r="K124" s="61">
        <f>_xlfn.XLOOKUP(Table10[[#This Row],[Product]],Table8[Products],Table8[Price])</f>
        <v>50</v>
      </c>
      <c r="L124" s="30">
        <v>13</v>
      </c>
      <c r="M124" s="80">
        <f>Table10[[#This Row],[Units]]*Table10[[#This Row],[Price]]</f>
        <v>650</v>
      </c>
    </row>
    <row r="125" spans="7:13" x14ac:dyDescent="0.3">
      <c r="G125" s="44" t="s">
        <v>704</v>
      </c>
      <c r="H125" s="30" t="s">
        <v>1886</v>
      </c>
      <c r="I125" s="30" t="str">
        <f>_xlfn.XLOOKUP(Table10[[#This Row],[SalesRep]],Table9[Sales-rep],Table9[Region])</f>
        <v>North</v>
      </c>
      <c r="J125" s="30" t="s">
        <v>292</v>
      </c>
      <c r="K125" s="61">
        <f>_xlfn.XLOOKUP(Table10[[#This Row],[Product]],Table8[Products],Table8[Price])</f>
        <v>25</v>
      </c>
      <c r="L125" s="30">
        <v>7</v>
      </c>
      <c r="M125" s="80">
        <f>Table10[[#This Row],[Units]]*Table10[[#This Row],[Price]]</f>
        <v>175</v>
      </c>
    </row>
    <row r="126" spans="7:13" x14ac:dyDescent="0.3">
      <c r="G126" s="44" t="s">
        <v>710</v>
      </c>
      <c r="H126" s="30" t="s">
        <v>1880</v>
      </c>
      <c r="I126" s="30" t="str">
        <f>_xlfn.XLOOKUP(Table10[[#This Row],[SalesRep]],Table9[Sales-rep],Table9[Region])</f>
        <v>West</v>
      </c>
      <c r="J126" s="30" t="s">
        <v>244</v>
      </c>
      <c r="K126" s="61">
        <f>_xlfn.XLOOKUP(Table10[[#This Row],[Product]],Table8[Products],Table8[Price])</f>
        <v>100</v>
      </c>
      <c r="L126" s="30">
        <v>12</v>
      </c>
      <c r="M126" s="80">
        <f>Table10[[#This Row],[Units]]*Table10[[#This Row],[Price]]</f>
        <v>1200</v>
      </c>
    </row>
    <row r="127" spans="7:13" x14ac:dyDescent="0.3">
      <c r="G127" s="44" t="s">
        <v>425</v>
      </c>
      <c r="H127" s="30" t="s">
        <v>1843</v>
      </c>
      <c r="I127" s="30" t="str">
        <f>_xlfn.XLOOKUP(Table10[[#This Row],[SalesRep]],Table9[Sales-rep],Table9[Region])</f>
        <v>North</v>
      </c>
      <c r="J127" s="30" t="s">
        <v>244</v>
      </c>
      <c r="K127" s="61">
        <f>_xlfn.XLOOKUP(Table10[[#This Row],[Product]],Table8[Products],Table8[Price])</f>
        <v>100</v>
      </c>
      <c r="L127" s="30">
        <v>8</v>
      </c>
      <c r="M127" s="80">
        <f>Table10[[#This Row],[Units]]*Table10[[#This Row],[Price]]</f>
        <v>800</v>
      </c>
    </row>
    <row r="128" spans="7:13" x14ac:dyDescent="0.3">
      <c r="G128" s="44" t="s">
        <v>571</v>
      </c>
      <c r="H128" s="30" t="s">
        <v>1886</v>
      </c>
      <c r="I128" s="30" t="str">
        <f>_xlfn.XLOOKUP(Table10[[#This Row],[SalesRep]],Table9[Sales-rep],Table9[Region])</f>
        <v>North</v>
      </c>
      <c r="J128" s="30" t="s">
        <v>222</v>
      </c>
      <c r="K128" s="61">
        <f>_xlfn.XLOOKUP(Table10[[#This Row],[Product]],Table8[Products],Table8[Price])</f>
        <v>80</v>
      </c>
      <c r="L128" s="30">
        <v>19</v>
      </c>
      <c r="M128" s="80">
        <f>Table10[[#This Row],[Units]]*Table10[[#This Row],[Price]]</f>
        <v>1520</v>
      </c>
    </row>
    <row r="129" spans="7:13" x14ac:dyDescent="0.3">
      <c r="G129" s="44" t="s">
        <v>731</v>
      </c>
      <c r="H129" s="30" t="s">
        <v>1886</v>
      </c>
      <c r="I129" s="30" t="str">
        <f>_xlfn.XLOOKUP(Table10[[#This Row],[SalesRep]],Table9[Sales-rep],Table9[Region])</f>
        <v>North</v>
      </c>
      <c r="J129" s="30" t="s">
        <v>308</v>
      </c>
      <c r="K129" s="61">
        <f>_xlfn.XLOOKUP(Table10[[#This Row],[Product]],Table8[Products],Table8[Price])</f>
        <v>200</v>
      </c>
      <c r="L129" s="30">
        <v>19</v>
      </c>
      <c r="M129" s="80">
        <f>Table10[[#This Row],[Units]]*Table10[[#This Row],[Price]]</f>
        <v>3800</v>
      </c>
    </row>
    <row r="130" spans="7:13" x14ac:dyDescent="0.3">
      <c r="G130" s="44" t="s">
        <v>560</v>
      </c>
      <c r="H130" s="30" t="s">
        <v>1841</v>
      </c>
      <c r="I130" s="30" t="str">
        <f>_xlfn.XLOOKUP(Table10[[#This Row],[SalesRep]],Table9[Sales-rep],Table9[Region])</f>
        <v>East</v>
      </c>
      <c r="J130" s="30" t="s">
        <v>328</v>
      </c>
      <c r="K130" s="61">
        <f>_xlfn.XLOOKUP(Table10[[#This Row],[Product]],Table8[Products],Table8[Price])</f>
        <v>350</v>
      </c>
      <c r="L130" s="30">
        <v>14</v>
      </c>
      <c r="M130" s="80">
        <f>Table10[[#This Row],[Units]]*Table10[[#This Row],[Price]]</f>
        <v>4900</v>
      </c>
    </row>
    <row r="131" spans="7:13" x14ac:dyDescent="0.3">
      <c r="G131" s="44" t="s">
        <v>706</v>
      </c>
      <c r="H131" s="30" t="s">
        <v>1846</v>
      </c>
      <c r="I131" s="30" t="str">
        <f>_xlfn.XLOOKUP(Table10[[#This Row],[SalesRep]],Table9[Sales-rep],Table9[Region])</f>
        <v>South</v>
      </c>
      <c r="J131" s="30" t="s">
        <v>231</v>
      </c>
      <c r="K131" s="61">
        <f>_xlfn.XLOOKUP(Table10[[#This Row],[Product]],Table8[Products],Table8[Price])</f>
        <v>50</v>
      </c>
      <c r="L131" s="30">
        <v>20</v>
      </c>
      <c r="M131" s="80">
        <f>Table10[[#This Row],[Units]]*Table10[[#This Row],[Price]]</f>
        <v>1000</v>
      </c>
    </row>
    <row r="132" spans="7:13" x14ac:dyDescent="0.3">
      <c r="G132" s="44" t="s">
        <v>552</v>
      </c>
      <c r="H132" s="30" t="s">
        <v>1901</v>
      </c>
      <c r="I132" s="30" t="str">
        <f>_xlfn.XLOOKUP(Table10[[#This Row],[SalesRep]],Table9[Sales-rep],Table9[Region])</f>
        <v>North</v>
      </c>
      <c r="J132" s="30" t="s">
        <v>195</v>
      </c>
      <c r="K132" s="61">
        <f>_xlfn.XLOOKUP(Table10[[#This Row],[Product]],Table8[Products],Table8[Price])</f>
        <v>12</v>
      </c>
      <c r="L132" s="30">
        <v>11</v>
      </c>
      <c r="M132" s="80">
        <f>Table10[[#This Row],[Units]]*Table10[[#This Row],[Price]]</f>
        <v>132</v>
      </c>
    </row>
    <row r="133" spans="7:13" x14ac:dyDescent="0.3">
      <c r="G133" s="44" t="s">
        <v>444</v>
      </c>
      <c r="H133" s="30" t="s">
        <v>1863</v>
      </c>
      <c r="I133" s="30" t="str">
        <f>_xlfn.XLOOKUP(Table10[[#This Row],[SalesRep]],Table9[Sales-rep],Table9[Region])</f>
        <v>West</v>
      </c>
      <c r="J133" s="30" t="s">
        <v>322</v>
      </c>
      <c r="K133" s="61">
        <f>_xlfn.XLOOKUP(Table10[[#This Row],[Product]],Table8[Products],Table8[Price])</f>
        <v>950</v>
      </c>
      <c r="L133" s="30">
        <v>2</v>
      </c>
      <c r="M133" s="80">
        <f>Table10[[#This Row],[Units]]*Table10[[#This Row],[Price]]</f>
        <v>1900</v>
      </c>
    </row>
    <row r="134" spans="7:13" x14ac:dyDescent="0.3">
      <c r="G134" s="44" t="s">
        <v>619</v>
      </c>
      <c r="H134" s="30" t="s">
        <v>1884</v>
      </c>
      <c r="I134" s="30" t="str">
        <f>_xlfn.XLOOKUP(Table10[[#This Row],[SalesRep]],Table9[Sales-rep],Table9[Region])</f>
        <v>South</v>
      </c>
      <c r="J134" s="30" t="s">
        <v>231</v>
      </c>
      <c r="K134" s="61">
        <f>_xlfn.XLOOKUP(Table10[[#This Row],[Product]],Table8[Products],Table8[Price])</f>
        <v>50</v>
      </c>
      <c r="L134" s="30">
        <v>2</v>
      </c>
      <c r="M134" s="80">
        <f>Table10[[#This Row],[Units]]*Table10[[#This Row],[Price]]</f>
        <v>100</v>
      </c>
    </row>
    <row r="135" spans="7:13" x14ac:dyDescent="0.3">
      <c r="G135" s="44" t="s">
        <v>460</v>
      </c>
      <c r="H135" s="30" t="s">
        <v>1850</v>
      </c>
      <c r="I135" s="30" t="str">
        <f>_xlfn.XLOOKUP(Table10[[#This Row],[SalesRep]],Table9[Sales-rep],Table9[Region])</f>
        <v>West</v>
      </c>
      <c r="J135" s="30" t="s">
        <v>322</v>
      </c>
      <c r="K135" s="61">
        <f>_xlfn.XLOOKUP(Table10[[#This Row],[Product]],Table8[Products],Table8[Price])</f>
        <v>950</v>
      </c>
      <c r="L135" s="30">
        <v>5</v>
      </c>
      <c r="M135" s="80">
        <f>Table10[[#This Row],[Units]]*Table10[[#This Row],[Price]]</f>
        <v>4750</v>
      </c>
    </row>
    <row r="136" spans="7:13" x14ac:dyDescent="0.3">
      <c r="G136" s="44" t="s">
        <v>686</v>
      </c>
      <c r="H136" s="30" t="s">
        <v>1911</v>
      </c>
      <c r="I136" s="30" t="str">
        <f>_xlfn.XLOOKUP(Table10[[#This Row],[SalesRep]],Table9[Sales-rep],Table9[Region])</f>
        <v>South</v>
      </c>
      <c r="J136" s="30" t="s">
        <v>1827</v>
      </c>
      <c r="K136" s="61">
        <f>_xlfn.XLOOKUP(Table10[[#This Row],[Product]],Table8[Products],Table8[Price])</f>
        <v>40</v>
      </c>
      <c r="L136" s="30">
        <v>15</v>
      </c>
      <c r="M136" s="80">
        <f>Table10[[#This Row],[Units]]*Table10[[#This Row],[Price]]</f>
        <v>600</v>
      </c>
    </row>
    <row r="137" spans="7:13" x14ac:dyDescent="0.3">
      <c r="G137" s="44" t="s">
        <v>441</v>
      </c>
      <c r="H137" s="30" t="s">
        <v>1836</v>
      </c>
      <c r="I137" s="30" t="str">
        <f>_xlfn.XLOOKUP(Table10[[#This Row],[SalesRep]],Table9[Sales-rep],Table9[Region])</f>
        <v>South</v>
      </c>
      <c r="J137" s="30" t="s">
        <v>322</v>
      </c>
      <c r="K137" s="61">
        <f>_xlfn.XLOOKUP(Table10[[#This Row],[Product]],Table8[Products],Table8[Price])</f>
        <v>950</v>
      </c>
      <c r="L137" s="30">
        <v>10</v>
      </c>
      <c r="M137" s="80">
        <f>Table10[[#This Row],[Units]]*Table10[[#This Row],[Price]]</f>
        <v>9500</v>
      </c>
    </row>
    <row r="138" spans="7:13" x14ac:dyDescent="0.3">
      <c r="G138" s="44" t="s">
        <v>429</v>
      </c>
      <c r="H138" s="30" t="s">
        <v>1840</v>
      </c>
      <c r="I138" s="30" t="str">
        <f>_xlfn.XLOOKUP(Table10[[#This Row],[SalesRep]],Table9[Sales-rep],Table9[Region])</f>
        <v>Central</v>
      </c>
      <c r="J138" s="30" t="s">
        <v>288</v>
      </c>
      <c r="K138" s="61">
        <f>_xlfn.XLOOKUP(Table10[[#This Row],[Product]],Table8[Products],Table8[Price])</f>
        <v>60</v>
      </c>
      <c r="L138" s="30">
        <v>2</v>
      </c>
      <c r="M138" s="80">
        <f>Table10[[#This Row],[Units]]*Table10[[#This Row],[Price]]</f>
        <v>120</v>
      </c>
    </row>
    <row r="139" spans="7:13" x14ac:dyDescent="0.3">
      <c r="G139" s="44" t="s">
        <v>443</v>
      </c>
      <c r="H139" s="30" t="s">
        <v>1867</v>
      </c>
      <c r="I139" s="30" t="str">
        <f>_xlfn.XLOOKUP(Table10[[#This Row],[SalesRep]],Table9[Sales-rep],Table9[Region])</f>
        <v>South</v>
      </c>
      <c r="J139" s="30" t="s">
        <v>207</v>
      </c>
      <c r="K139" s="61">
        <f>_xlfn.XLOOKUP(Table10[[#This Row],[Product]],Table8[Products],Table8[Price])</f>
        <v>45</v>
      </c>
      <c r="L139" s="30">
        <v>11</v>
      </c>
      <c r="M139" s="80">
        <f>Table10[[#This Row],[Units]]*Table10[[#This Row],[Price]]</f>
        <v>495</v>
      </c>
    </row>
    <row r="140" spans="7:13" x14ac:dyDescent="0.3">
      <c r="G140" s="44" t="s">
        <v>502</v>
      </c>
      <c r="H140" s="30" t="s">
        <v>1868</v>
      </c>
      <c r="I140" s="30" t="str">
        <f>_xlfn.XLOOKUP(Table10[[#This Row],[SalesRep]],Table9[Sales-rep],Table9[Region])</f>
        <v>South</v>
      </c>
      <c r="J140" s="30" t="s">
        <v>1827</v>
      </c>
      <c r="K140" s="61">
        <f>_xlfn.XLOOKUP(Table10[[#This Row],[Product]],Table8[Products],Table8[Price])</f>
        <v>40</v>
      </c>
      <c r="L140" s="30">
        <v>16</v>
      </c>
      <c r="M140" s="80">
        <f>Table10[[#This Row],[Units]]*Table10[[#This Row],[Price]]</f>
        <v>640</v>
      </c>
    </row>
    <row r="141" spans="7:13" x14ac:dyDescent="0.3">
      <c r="G141" s="44" t="s">
        <v>625</v>
      </c>
      <c r="H141" s="30" t="s">
        <v>1891</v>
      </c>
      <c r="I141" s="30" t="str">
        <f>_xlfn.XLOOKUP(Table10[[#This Row],[SalesRep]],Table9[Sales-rep],Table9[Region])</f>
        <v>South</v>
      </c>
      <c r="J141" s="30" t="s">
        <v>231</v>
      </c>
      <c r="K141" s="61">
        <f>_xlfn.XLOOKUP(Table10[[#This Row],[Product]],Table8[Products],Table8[Price])</f>
        <v>50</v>
      </c>
      <c r="L141" s="30">
        <v>1</v>
      </c>
      <c r="M141" s="80">
        <f>Table10[[#This Row],[Units]]*Table10[[#This Row],[Price]]</f>
        <v>50</v>
      </c>
    </row>
    <row r="142" spans="7:13" x14ac:dyDescent="0.3">
      <c r="G142" s="44" t="s">
        <v>556</v>
      </c>
      <c r="H142" s="30" t="s">
        <v>1867</v>
      </c>
      <c r="I142" s="30" t="str">
        <f>_xlfn.XLOOKUP(Table10[[#This Row],[SalesRep]],Table9[Sales-rep],Table9[Region])</f>
        <v>South</v>
      </c>
      <c r="J142" s="30" t="s">
        <v>244</v>
      </c>
      <c r="K142" s="61">
        <f>_xlfn.XLOOKUP(Table10[[#This Row],[Product]],Table8[Products],Table8[Price])</f>
        <v>100</v>
      </c>
      <c r="L142" s="30">
        <v>2</v>
      </c>
      <c r="M142" s="80">
        <f>Table10[[#This Row],[Units]]*Table10[[#This Row],[Price]]</f>
        <v>200</v>
      </c>
    </row>
    <row r="143" spans="7:13" x14ac:dyDescent="0.3">
      <c r="G143" s="44" t="s">
        <v>691</v>
      </c>
      <c r="H143" s="30" t="s">
        <v>1859</v>
      </c>
      <c r="I143" s="30" t="str">
        <f>_xlfn.XLOOKUP(Table10[[#This Row],[SalesRep]],Table9[Sales-rep],Table9[Region])</f>
        <v>West</v>
      </c>
      <c r="J143" s="30" t="s">
        <v>244</v>
      </c>
      <c r="K143" s="61">
        <f>_xlfn.XLOOKUP(Table10[[#This Row],[Product]],Table8[Products],Table8[Price])</f>
        <v>100</v>
      </c>
      <c r="L143" s="30">
        <v>9</v>
      </c>
      <c r="M143" s="80">
        <f>Table10[[#This Row],[Units]]*Table10[[#This Row],[Price]]</f>
        <v>900</v>
      </c>
    </row>
    <row r="144" spans="7:13" x14ac:dyDescent="0.3">
      <c r="G144" s="44" t="s">
        <v>583</v>
      </c>
      <c r="H144" s="30" t="s">
        <v>1854</v>
      </c>
      <c r="I144" s="30" t="str">
        <f>_xlfn.XLOOKUP(Table10[[#This Row],[SalesRep]],Table9[Sales-rep],Table9[Region])</f>
        <v>Central</v>
      </c>
      <c r="J144" s="30" t="s">
        <v>292</v>
      </c>
      <c r="K144" s="61">
        <f>_xlfn.XLOOKUP(Table10[[#This Row],[Product]],Table8[Products],Table8[Price])</f>
        <v>25</v>
      </c>
      <c r="L144" s="30">
        <v>19</v>
      </c>
      <c r="M144" s="80">
        <f>Table10[[#This Row],[Units]]*Table10[[#This Row],[Price]]</f>
        <v>475</v>
      </c>
    </row>
    <row r="145" spans="7:13" x14ac:dyDescent="0.3">
      <c r="G145" s="44" t="s">
        <v>610</v>
      </c>
      <c r="H145" s="30" t="s">
        <v>1892</v>
      </c>
      <c r="I145" s="30" t="str">
        <f>_xlfn.XLOOKUP(Table10[[#This Row],[SalesRep]],Table9[Sales-rep],Table9[Region])</f>
        <v>South</v>
      </c>
      <c r="J145" s="30" t="s">
        <v>207</v>
      </c>
      <c r="K145" s="61">
        <f>_xlfn.XLOOKUP(Table10[[#This Row],[Product]],Table8[Products],Table8[Price])</f>
        <v>45</v>
      </c>
      <c r="L145" s="30">
        <v>9</v>
      </c>
      <c r="M145" s="80">
        <f>Table10[[#This Row],[Units]]*Table10[[#This Row],[Price]]</f>
        <v>405</v>
      </c>
    </row>
    <row r="146" spans="7:13" x14ac:dyDescent="0.3">
      <c r="G146" s="44" t="s">
        <v>707</v>
      </c>
      <c r="H146" s="30" t="s">
        <v>1859</v>
      </c>
      <c r="I146" s="30" t="str">
        <f>_xlfn.XLOOKUP(Table10[[#This Row],[SalesRep]],Table9[Sales-rep],Table9[Region])</f>
        <v>West</v>
      </c>
      <c r="J146" s="30" t="s">
        <v>239</v>
      </c>
      <c r="K146" s="61">
        <f>_xlfn.XLOOKUP(Table10[[#This Row],[Product]],Table8[Products],Table8[Price])</f>
        <v>120</v>
      </c>
      <c r="L146" s="30">
        <v>9</v>
      </c>
      <c r="M146" s="80">
        <f>Table10[[#This Row],[Units]]*Table10[[#This Row],[Price]]</f>
        <v>1080</v>
      </c>
    </row>
    <row r="147" spans="7:13" x14ac:dyDescent="0.3">
      <c r="G147" s="44" t="s">
        <v>627</v>
      </c>
      <c r="H147" s="30" t="s">
        <v>1888</v>
      </c>
      <c r="I147" s="30" t="str">
        <f>_xlfn.XLOOKUP(Table10[[#This Row],[SalesRep]],Table9[Sales-rep],Table9[Region])</f>
        <v>East</v>
      </c>
      <c r="J147" s="30" t="s">
        <v>231</v>
      </c>
      <c r="K147" s="61">
        <f>_xlfn.XLOOKUP(Table10[[#This Row],[Product]],Table8[Products],Table8[Price])</f>
        <v>50</v>
      </c>
      <c r="L147" s="30">
        <v>5</v>
      </c>
      <c r="M147" s="80">
        <f>Table10[[#This Row],[Units]]*Table10[[#This Row],[Price]]</f>
        <v>250</v>
      </c>
    </row>
    <row r="148" spans="7:13" x14ac:dyDescent="0.3">
      <c r="G148" s="44" t="s">
        <v>497</v>
      </c>
      <c r="H148" s="30" t="s">
        <v>1844</v>
      </c>
      <c r="I148" s="30" t="str">
        <f>_xlfn.XLOOKUP(Table10[[#This Row],[SalesRep]],Table9[Sales-rep],Table9[Region])</f>
        <v>North</v>
      </c>
      <c r="J148" s="30" t="s">
        <v>244</v>
      </c>
      <c r="K148" s="61">
        <f>_xlfn.XLOOKUP(Table10[[#This Row],[Product]],Table8[Products],Table8[Price])</f>
        <v>100</v>
      </c>
      <c r="L148" s="30">
        <v>18</v>
      </c>
      <c r="M148" s="80">
        <f>Table10[[#This Row],[Units]]*Table10[[#This Row],[Price]]</f>
        <v>1800</v>
      </c>
    </row>
    <row r="149" spans="7:13" x14ac:dyDescent="0.3">
      <c r="G149" s="44" t="s">
        <v>643</v>
      </c>
      <c r="H149" s="30" t="s">
        <v>1896</v>
      </c>
      <c r="I149" s="30" t="str">
        <f>_xlfn.XLOOKUP(Table10[[#This Row],[SalesRep]],Table9[Sales-rep],Table9[Region])</f>
        <v>West</v>
      </c>
      <c r="J149" s="30" t="s">
        <v>292</v>
      </c>
      <c r="K149" s="61">
        <f>_xlfn.XLOOKUP(Table10[[#This Row],[Product]],Table8[Products],Table8[Price])</f>
        <v>25</v>
      </c>
      <c r="L149" s="30">
        <v>4</v>
      </c>
      <c r="M149" s="80">
        <f>Table10[[#This Row],[Units]]*Table10[[#This Row],[Price]]</f>
        <v>100</v>
      </c>
    </row>
    <row r="150" spans="7:13" x14ac:dyDescent="0.3">
      <c r="G150" s="44" t="s">
        <v>714</v>
      </c>
      <c r="H150" s="30" t="s">
        <v>1889</v>
      </c>
      <c r="I150" s="30" t="str">
        <f>_xlfn.XLOOKUP(Table10[[#This Row],[SalesRep]],Table9[Sales-rep],Table9[Region])</f>
        <v>Central</v>
      </c>
      <c r="J150" s="30" t="s">
        <v>222</v>
      </c>
      <c r="K150" s="61">
        <f>_xlfn.XLOOKUP(Table10[[#This Row],[Product]],Table8[Products],Table8[Price])</f>
        <v>80</v>
      </c>
      <c r="L150" s="30">
        <v>10</v>
      </c>
      <c r="M150" s="80">
        <f>Table10[[#This Row],[Units]]*Table10[[#This Row],[Price]]</f>
        <v>800</v>
      </c>
    </row>
    <row r="151" spans="7:13" x14ac:dyDescent="0.3">
      <c r="G151" s="44" t="s">
        <v>627</v>
      </c>
      <c r="H151" s="30" t="s">
        <v>1903</v>
      </c>
      <c r="I151" s="30" t="str">
        <f>_xlfn.XLOOKUP(Table10[[#This Row],[SalesRep]],Table9[Sales-rep],Table9[Region])</f>
        <v>Central</v>
      </c>
      <c r="J151" s="30" t="s">
        <v>195</v>
      </c>
      <c r="K151" s="61">
        <f>_xlfn.XLOOKUP(Table10[[#This Row],[Product]],Table8[Products],Table8[Price])</f>
        <v>12</v>
      </c>
      <c r="L151" s="30">
        <v>9</v>
      </c>
      <c r="M151" s="80">
        <f>Table10[[#This Row],[Units]]*Table10[[#This Row],[Price]]</f>
        <v>108</v>
      </c>
    </row>
    <row r="152" spans="7:13" x14ac:dyDescent="0.3">
      <c r="G152" s="44" t="s">
        <v>583</v>
      </c>
      <c r="H152" s="30" t="s">
        <v>1906</v>
      </c>
      <c r="I152" s="30" t="str">
        <f>_xlfn.XLOOKUP(Table10[[#This Row],[SalesRep]],Table9[Sales-rep],Table9[Region])</f>
        <v>East</v>
      </c>
      <c r="J152" s="30" t="s">
        <v>231</v>
      </c>
      <c r="K152" s="61">
        <f>_xlfn.XLOOKUP(Table10[[#This Row],[Product]],Table8[Products],Table8[Price])</f>
        <v>50</v>
      </c>
      <c r="L152" s="30">
        <v>9</v>
      </c>
      <c r="M152" s="80">
        <f>Table10[[#This Row],[Units]]*Table10[[#This Row],[Price]]</f>
        <v>450</v>
      </c>
    </row>
    <row r="153" spans="7:13" x14ac:dyDescent="0.3">
      <c r="G153" s="44" t="s">
        <v>496</v>
      </c>
      <c r="H153" s="30" t="s">
        <v>1855</v>
      </c>
      <c r="I153" s="30" t="str">
        <f>_xlfn.XLOOKUP(Table10[[#This Row],[SalesRep]],Table9[Sales-rep],Table9[Region])</f>
        <v>East</v>
      </c>
      <c r="J153" s="30" t="s">
        <v>292</v>
      </c>
      <c r="K153" s="61">
        <f>_xlfn.XLOOKUP(Table10[[#This Row],[Product]],Table8[Products],Table8[Price])</f>
        <v>25</v>
      </c>
      <c r="L153" s="30">
        <v>11</v>
      </c>
      <c r="M153" s="80">
        <f>Table10[[#This Row],[Units]]*Table10[[#This Row],[Price]]</f>
        <v>275</v>
      </c>
    </row>
    <row r="154" spans="7:13" x14ac:dyDescent="0.3">
      <c r="G154" s="44" t="s">
        <v>728</v>
      </c>
      <c r="H154" s="30" t="s">
        <v>1898</v>
      </c>
      <c r="I154" s="30" t="str">
        <f>_xlfn.XLOOKUP(Table10[[#This Row],[SalesRep]],Table9[Sales-rep],Table9[Region])</f>
        <v>Central</v>
      </c>
      <c r="J154" s="30" t="s">
        <v>292</v>
      </c>
      <c r="K154" s="61">
        <f>_xlfn.XLOOKUP(Table10[[#This Row],[Product]],Table8[Products],Table8[Price])</f>
        <v>25</v>
      </c>
      <c r="L154" s="30">
        <v>12</v>
      </c>
      <c r="M154" s="80">
        <f>Table10[[#This Row],[Units]]*Table10[[#This Row],[Price]]</f>
        <v>300</v>
      </c>
    </row>
    <row r="155" spans="7:13" x14ac:dyDescent="0.3">
      <c r="G155" s="44" t="s">
        <v>527</v>
      </c>
      <c r="H155" s="30" t="s">
        <v>1832</v>
      </c>
      <c r="I155" s="30" t="str">
        <f>_xlfn.XLOOKUP(Table10[[#This Row],[SalesRep]],Table9[Sales-rep],Table9[Region])</f>
        <v>Central</v>
      </c>
      <c r="J155" s="30" t="s">
        <v>222</v>
      </c>
      <c r="K155" s="61">
        <f>_xlfn.XLOOKUP(Table10[[#This Row],[Product]],Table8[Products],Table8[Price])</f>
        <v>80</v>
      </c>
      <c r="L155" s="30">
        <v>16</v>
      </c>
      <c r="M155" s="80">
        <f>Table10[[#This Row],[Units]]*Table10[[#This Row],[Price]]</f>
        <v>1280</v>
      </c>
    </row>
    <row r="156" spans="7:13" x14ac:dyDescent="0.3">
      <c r="G156" s="44" t="s">
        <v>523</v>
      </c>
      <c r="H156" s="30" t="s">
        <v>1835</v>
      </c>
      <c r="I156" s="30" t="str">
        <f>_xlfn.XLOOKUP(Table10[[#This Row],[SalesRep]],Table9[Sales-rep],Table9[Region])</f>
        <v>South</v>
      </c>
      <c r="J156" s="30" t="s">
        <v>308</v>
      </c>
      <c r="K156" s="61">
        <f>_xlfn.XLOOKUP(Table10[[#This Row],[Product]],Table8[Products],Table8[Price])</f>
        <v>200</v>
      </c>
      <c r="L156" s="30">
        <v>5</v>
      </c>
      <c r="M156" s="80">
        <f>Table10[[#This Row],[Units]]*Table10[[#This Row],[Price]]</f>
        <v>1000</v>
      </c>
    </row>
    <row r="157" spans="7:13" x14ac:dyDescent="0.3">
      <c r="G157" s="44" t="s">
        <v>692</v>
      </c>
      <c r="H157" s="30" t="s">
        <v>1860</v>
      </c>
      <c r="I157" s="30" t="str">
        <f>_xlfn.XLOOKUP(Table10[[#This Row],[SalesRep]],Table9[Sales-rep],Table9[Region])</f>
        <v>West</v>
      </c>
      <c r="J157" s="30" t="s">
        <v>271</v>
      </c>
      <c r="K157" s="61">
        <f>_xlfn.XLOOKUP(Table10[[#This Row],[Product]],Table8[Products],Table8[Price])</f>
        <v>150</v>
      </c>
      <c r="L157" s="30">
        <v>9</v>
      </c>
      <c r="M157" s="80">
        <f>Table10[[#This Row],[Units]]*Table10[[#This Row],[Price]]</f>
        <v>1350</v>
      </c>
    </row>
    <row r="158" spans="7:13" x14ac:dyDescent="0.3">
      <c r="G158" s="44" t="s">
        <v>455</v>
      </c>
      <c r="H158" s="30" t="s">
        <v>1865</v>
      </c>
      <c r="I158" s="30" t="str">
        <f>_xlfn.XLOOKUP(Table10[[#This Row],[SalesRep]],Table9[Sales-rep],Table9[Region])</f>
        <v>North</v>
      </c>
      <c r="J158" s="30" t="s">
        <v>322</v>
      </c>
      <c r="K158" s="61">
        <f>_xlfn.XLOOKUP(Table10[[#This Row],[Product]],Table8[Products],Table8[Price])</f>
        <v>950</v>
      </c>
      <c r="L158" s="30">
        <v>10</v>
      </c>
      <c r="M158" s="80">
        <f>Table10[[#This Row],[Units]]*Table10[[#This Row],[Price]]</f>
        <v>9500</v>
      </c>
    </row>
    <row r="159" spans="7:13" x14ac:dyDescent="0.3">
      <c r="G159" s="44" t="s">
        <v>669</v>
      </c>
      <c r="H159" s="30" t="s">
        <v>1846</v>
      </c>
      <c r="I159" s="30" t="str">
        <f>_xlfn.XLOOKUP(Table10[[#This Row],[SalesRep]],Table9[Sales-rep],Table9[Region])</f>
        <v>South</v>
      </c>
      <c r="J159" s="30" t="s">
        <v>1827</v>
      </c>
      <c r="K159" s="61">
        <f>_xlfn.XLOOKUP(Table10[[#This Row],[Product]],Table8[Products],Table8[Price])</f>
        <v>40</v>
      </c>
      <c r="L159" s="30">
        <v>6</v>
      </c>
      <c r="M159" s="80">
        <f>Table10[[#This Row],[Units]]*Table10[[#This Row],[Price]]</f>
        <v>240</v>
      </c>
    </row>
    <row r="160" spans="7:13" x14ac:dyDescent="0.3">
      <c r="G160" s="44" t="s">
        <v>465</v>
      </c>
      <c r="H160" s="30" t="s">
        <v>1854</v>
      </c>
      <c r="I160" s="30" t="str">
        <f>_xlfn.XLOOKUP(Table10[[#This Row],[SalesRep]],Table9[Sales-rep],Table9[Region])</f>
        <v>Central</v>
      </c>
      <c r="J160" s="30" t="s">
        <v>292</v>
      </c>
      <c r="K160" s="61">
        <f>_xlfn.XLOOKUP(Table10[[#This Row],[Product]],Table8[Products],Table8[Price])</f>
        <v>25</v>
      </c>
      <c r="L160" s="30">
        <v>3</v>
      </c>
      <c r="M160" s="80">
        <f>Table10[[#This Row],[Units]]*Table10[[#This Row],[Price]]</f>
        <v>75</v>
      </c>
    </row>
    <row r="161" spans="7:13" x14ac:dyDescent="0.3">
      <c r="G161" s="44" t="s">
        <v>454</v>
      </c>
      <c r="H161" s="30" t="s">
        <v>1873</v>
      </c>
      <c r="I161" s="30" t="str">
        <f>_xlfn.XLOOKUP(Table10[[#This Row],[SalesRep]],Table9[Sales-rep],Table9[Region])</f>
        <v>Central</v>
      </c>
      <c r="J161" s="30" t="s">
        <v>207</v>
      </c>
      <c r="K161" s="61">
        <f>_xlfn.XLOOKUP(Table10[[#This Row],[Product]],Table8[Products],Table8[Price])</f>
        <v>45</v>
      </c>
      <c r="L161" s="30">
        <v>7</v>
      </c>
      <c r="M161" s="80">
        <f>Table10[[#This Row],[Units]]*Table10[[#This Row],[Price]]</f>
        <v>315</v>
      </c>
    </row>
    <row r="162" spans="7:13" x14ac:dyDescent="0.3">
      <c r="G162" s="44" t="s">
        <v>735</v>
      </c>
      <c r="H162" s="30" t="s">
        <v>1904</v>
      </c>
      <c r="I162" s="30" t="str">
        <f>_xlfn.XLOOKUP(Table10[[#This Row],[SalesRep]],Table9[Sales-rep],Table9[Region])</f>
        <v>East</v>
      </c>
      <c r="J162" s="30" t="s">
        <v>244</v>
      </c>
      <c r="K162" s="61">
        <f>_xlfn.XLOOKUP(Table10[[#This Row],[Product]],Table8[Products],Table8[Price])</f>
        <v>100</v>
      </c>
      <c r="L162" s="30">
        <v>5</v>
      </c>
      <c r="M162" s="80">
        <f>Table10[[#This Row],[Units]]*Table10[[#This Row],[Price]]</f>
        <v>500</v>
      </c>
    </row>
    <row r="163" spans="7:13" x14ac:dyDescent="0.3">
      <c r="G163" s="44" t="s">
        <v>681</v>
      </c>
      <c r="H163" s="30" t="s">
        <v>1898</v>
      </c>
      <c r="I163" s="30" t="str">
        <f>_xlfn.XLOOKUP(Table10[[#This Row],[SalesRep]],Table9[Sales-rep],Table9[Region])</f>
        <v>Central</v>
      </c>
      <c r="J163" s="30" t="s">
        <v>195</v>
      </c>
      <c r="K163" s="61">
        <f>_xlfn.XLOOKUP(Table10[[#This Row],[Product]],Table8[Products],Table8[Price])</f>
        <v>12</v>
      </c>
      <c r="L163" s="30">
        <v>1</v>
      </c>
      <c r="M163" s="80">
        <f>Table10[[#This Row],[Units]]*Table10[[#This Row],[Price]]</f>
        <v>12</v>
      </c>
    </row>
    <row r="164" spans="7:13" x14ac:dyDescent="0.3">
      <c r="G164" s="44" t="s">
        <v>575</v>
      </c>
      <c r="H164" s="30" t="s">
        <v>1870</v>
      </c>
      <c r="I164" s="30" t="str">
        <f>_xlfn.XLOOKUP(Table10[[#This Row],[SalesRep]],Table9[Sales-rep],Table9[Region])</f>
        <v>South</v>
      </c>
      <c r="J164" s="30" t="s">
        <v>195</v>
      </c>
      <c r="K164" s="61">
        <f>_xlfn.XLOOKUP(Table10[[#This Row],[Product]],Table8[Products],Table8[Price])</f>
        <v>12</v>
      </c>
      <c r="L164" s="30">
        <v>1</v>
      </c>
      <c r="M164" s="80">
        <f>Table10[[#This Row],[Units]]*Table10[[#This Row],[Price]]</f>
        <v>12</v>
      </c>
    </row>
    <row r="165" spans="7:13" x14ac:dyDescent="0.3">
      <c r="G165" s="44" t="s">
        <v>440</v>
      </c>
      <c r="H165" s="30" t="s">
        <v>1846</v>
      </c>
      <c r="I165" s="30" t="str">
        <f>_xlfn.XLOOKUP(Table10[[#This Row],[SalesRep]],Table9[Sales-rep],Table9[Region])</f>
        <v>South</v>
      </c>
      <c r="J165" s="30" t="s">
        <v>308</v>
      </c>
      <c r="K165" s="61">
        <f>_xlfn.XLOOKUP(Table10[[#This Row],[Product]],Table8[Products],Table8[Price])</f>
        <v>200</v>
      </c>
      <c r="L165" s="30">
        <v>20</v>
      </c>
      <c r="M165" s="80">
        <f>Table10[[#This Row],[Units]]*Table10[[#This Row],[Price]]</f>
        <v>4000</v>
      </c>
    </row>
    <row r="166" spans="7:13" x14ac:dyDescent="0.3">
      <c r="G166" s="44" t="s">
        <v>588</v>
      </c>
      <c r="H166" s="30" t="s">
        <v>1869</v>
      </c>
      <c r="I166" s="30" t="str">
        <f>_xlfn.XLOOKUP(Table10[[#This Row],[SalesRep]],Table9[Sales-rep],Table9[Region])</f>
        <v>Central</v>
      </c>
      <c r="J166" s="30" t="s">
        <v>328</v>
      </c>
      <c r="K166" s="61">
        <f>_xlfn.XLOOKUP(Table10[[#This Row],[Product]],Table8[Products],Table8[Price])</f>
        <v>350</v>
      </c>
      <c r="L166" s="30">
        <v>3</v>
      </c>
      <c r="M166" s="80">
        <f>Table10[[#This Row],[Units]]*Table10[[#This Row],[Price]]</f>
        <v>1050</v>
      </c>
    </row>
    <row r="167" spans="7:13" x14ac:dyDescent="0.3">
      <c r="G167" s="44" t="s">
        <v>525</v>
      </c>
      <c r="H167" s="30" t="s">
        <v>1872</v>
      </c>
      <c r="I167" s="30" t="str">
        <f>_xlfn.XLOOKUP(Table10[[#This Row],[SalesRep]],Table9[Sales-rep],Table9[Region])</f>
        <v>South</v>
      </c>
      <c r="J167" s="30" t="s">
        <v>1827</v>
      </c>
      <c r="K167" s="61">
        <f>_xlfn.XLOOKUP(Table10[[#This Row],[Product]],Table8[Products],Table8[Price])</f>
        <v>40</v>
      </c>
      <c r="L167" s="30">
        <v>17</v>
      </c>
      <c r="M167" s="80">
        <f>Table10[[#This Row],[Units]]*Table10[[#This Row],[Price]]</f>
        <v>680</v>
      </c>
    </row>
    <row r="168" spans="7:13" x14ac:dyDescent="0.3">
      <c r="G168" s="44" t="s">
        <v>644</v>
      </c>
      <c r="H168" s="30" t="s">
        <v>1906</v>
      </c>
      <c r="I168" s="30" t="str">
        <f>_xlfn.XLOOKUP(Table10[[#This Row],[SalesRep]],Table9[Sales-rep],Table9[Region])</f>
        <v>East</v>
      </c>
      <c r="J168" s="30" t="s">
        <v>222</v>
      </c>
      <c r="K168" s="61">
        <f>_xlfn.XLOOKUP(Table10[[#This Row],[Product]],Table8[Products],Table8[Price])</f>
        <v>80</v>
      </c>
      <c r="L168" s="30">
        <v>8</v>
      </c>
      <c r="M168" s="80">
        <f>Table10[[#This Row],[Units]]*Table10[[#This Row],[Price]]</f>
        <v>640</v>
      </c>
    </row>
    <row r="169" spans="7:13" x14ac:dyDescent="0.3">
      <c r="G169" s="44" t="s">
        <v>597</v>
      </c>
      <c r="H169" s="30" t="s">
        <v>1870</v>
      </c>
      <c r="I169" s="30" t="str">
        <f>_xlfn.XLOOKUP(Table10[[#This Row],[SalesRep]],Table9[Sales-rep],Table9[Region])</f>
        <v>South</v>
      </c>
      <c r="J169" s="30" t="s">
        <v>288</v>
      </c>
      <c r="K169" s="61">
        <f>_xlfn.XLOOKUP(Table10[[#This Row],[Product]],Table8[Products],Table8[Price])</f>
        <v>60</v>
      </c>
      <c r="L169" s="30">
        <v>15</v>
      </c>
      <c r="M169" s="80">
        <f>Table10[[#This Row],[Units]]*Table10[[#This Row],[Price]]</f>
        <v>900</v>
      </c>
    </row>
    <row r="170" spans="7:13" x14ac:dyDescent="0.3">
      <c r="G170" s="44" t="s">
        <v>599</v>
      </c>
      <c r="H170" s="30" t="s">
        <v>1884</v>
      </c>
      <c r="I170" s="30" t="str">
        <f>_xlfn.XLOOKUP(Table10[[#This Row],[SalesRep]],Table9[Sales-rep],Table9[Region])</f>
        <v>South</v>
      </c>
      <c r="J170" s="30" t="s">
        <v>322</v>
      </c>
      <c r="K170" s="61">
        <f>_xlfn.XLOOKUP(Table10[[#This Row],[Product]],Table8[Products],Table8[Price])</f>
        <v>950</v>
      </c>
      <c r="L170" s="30">
        <v>13</v>
      </c>
      <c r="M170" s="80">
        <f>Table10[[#This Row],[Units]]*Table10[[#This Row],[Price]]</f>
        <v>12350</v>
      </c>
    </row>
    <row r="171" spans="7:13" x14ac:dyDescent="0.3">
      <c r="G171" s="44" t="s">
        <v>524</v>
      </c>
      <c r="H171" s="30" t="s">
        <v>1880</v>
      </c>
      <c r="I171" s="30" t="str">
        <f>_xlfn.XLOOKUP(Table10[[#This Row],[SalesRep]],Table9[Sales-rep],Table9[Region])</f>
        <v>West</v>
      </c>
      <c r="J171" s="30" t="s">
        <v>244</v>
      </c>
      <c r="K171" s="61">
        <f>_xlfn.XLOOKUP(Table10[[#This Row],[Product]],Table8[Products],Table8[Price])</f>
        <v>100</v>
      </c>
      <c r="L171" s="30">
        <v>1</v>
      </c>
      <c r="M171" s="80">
        <f>Table10[[#This Row],[Units]]*Table10[[#This Row],[Price]]</f>
        <v>100</v>
      </c>
    </row>
    <row r="172" spans="7:13" x14ac:dyDescent="0.3">
      <c r="G172" s="44" t="s">
        <v>674</v>
      </c>
      <c r="H172" s="30" t="s">
        <v>1900</v>
      </c>
      <c r="I172" s="30" t="str">
        <f>_xlfn.XLOOKUP(Table10[[#This Row],[SalesRep]],Table9[Sales-rep],Table9[Region])</f>
        <v>South</v>
      </c>
      <c r="J172" s="30" t="s">
        <v>244</v>
      </c>
      <c r="K172" s="61">
        <f>_xlfn.XLOOKUP(Table10[[#This Row],[Product]],Table8[Products],Table8[Price])</f>
        <v>100</v>
      </c>
      <c r="L172" s="30">
        <v>6</v>
      </c>
      <c r="M172" s="80">
        <f>Table10[[#This Row],[Units]]*Table10[[#This Row],[Price]]</f>
        <v>600</v>
      </c>
    </row>
    <row r="173" spans="7:13" x14ac:dyDescent="0.3">
      <c r="G173" s="44" t="s">
        <v>404</v>
      </c>
      <c r="H173" s="30" t="s">
        <v>1841</v>
      </c>
      <c r="I173" s="30" t="str">
        <f>_xlfn.XLOOKUP(Table10[[#This Row],[SalesRep]],Table9[Sales-rep],Table9[Region])</f>
        <v>East</v>
      </c>
      <c r="J173" s="30" t="s">
        <v>271</v>
      </c>
      <c r="K173" s="61">
        <f>_xlfn.XLOOKUP(Table10[[#This Row],[Product]],Table8[Products],Table8[Price])</f>
        <v>150</v>
      </c>
      <c r="L173" s="30">
        <v>18</v>
      </c>
      <c r="M173" s="80">
        <f>Table10[[#This Row],[Units]]*Table10[[#This Row],[Price]]</f>
        <v>2700</v>
      </c>
    </row>
    <row r="174" spans="7:13" x14ac:dyDescent="0.3">
      <c r="G174" s="44" t="s">
        <v>517</v>
      </c>
      <c r="H174" s="30" t="s">
        <v>1863</v>
      </c>
      <c r="I174" s="30" t="str">
        <f>_xlfn.XLOOKUP(Table10[[#This Row],[SalesRep]],Table9[Sales-rep],Table9[Region])</f>
        <v>West</v>
      </c>
      <c r="J174" s="30" t="s">
        <v>231</v>
      </c>
      <c r="K174" s="61">
        <f>_xlfn.XLOOKUP(Table10[[#This Row],[Product]],Table8[Products],Table8[Price])</f>
        <v>50</v>
      </c>
      <c r="L174" s="30">
        <v>2</v>
      </c>
      <c r="M174" s="80">
        <f>Table10[[#This Row],[Units]]*Table10[[#This Row],[Price]]</f>
        <v>100</v>
      </c>
    </row>
    <row r="175" spans="7:13" x14ac:dyDescent="0.3">
      <c r="G175" s="44" t="s">
        <v>742</v>
      </c>
      <c r="H175" s="30" t="s">
        <v>1880</v>
      </c>
      <c r="I175" s="30" t="str">
        <f>_xlfn.XLOOKUP(Table10[[#This Row],[SalesRep]],Table9[Sales-rep],Table9[Region])</f>
        <v>West</v>
      </c>
      <c r="J175" s="30" t="s">
        <v>292</v>
      </c>
      <c r="K175" s="61">
        <f>_xlfn.XLOOKUP(Table10[[#This Row],[Product]],Table8[Products],Table8[Price])</f>
        <v>25</v>
      </c>
      <c r="L175" s="30">
        <v>14</v>
      </c>
      <c r="M175" s="80">
        <f>Table10[[#This Row],[Units]]*Table10[[#This Row],[Price]]</f>
        <v>350</v>
      </c>
    </row>
    <row r="176" spans="7:13" x14ac:dyDescent="0.3">
      <c r="G176" s="44" t="s">
        <v>399</v>
      </c>
      <c r="H176" s="30" t="s">
        <v>1869</v>
      </c>
      <c r="I176" s="30" t="str">
        <f>_xlfn.XLOOKUP(Table10[[#This Row],[SalesRep]],Table9[Sales-rep],Table9[Region])</f>
        <v>Central</v>
      </c>
      <c r="J176" s="30" t="s">
        <v>328</v>
      </c>
      <c r="K176" s="61">
        <f>_xlfn.XLOOKUP(Table10[[#This Row],[Product]],Table8[Products],Table8[Price])</f>
        <v>350</v>
      </c>
      <c r="L176" s="30">
        <v>3</v>
      </c>
      <c r="M176" s="80">
        <f>Table10[[#This Row],[Units]]*Table10[[#This Row],[Price]]</f>
        <v>1050</v>
      </c>
    </row>
    <row r="177" spans="7:13" x14ac:dyDescent="0.3">
      <c r="G177" s="44" t="s">
        <v>412</v>
      </c>
      <c r="H177" s="30" t="s">
        <v>1878</v>
      </c>
      <c r="I177" s="30" t="str">
        <f>_xlfn.XLOOKUP(Table10[[#This Row],[SalesRep]],Table9[Sales-rep],Table9[Region])</f>
        <v>South</v>
      </c>
      <c r="J177" s="30" t="s">
        <v>1827</v>
      </c>
      <c r="K177" s="61">
        <f>_xlfn.XLOOKUP(Table10[[#This Row],[Product]],Table8[Products],Table8[Price])</f>
        <v>40</v>
      </c>
      <c r="L177" s="30">
        <v>13</v>
      </c>
      <c r="M177" s="80">
        <f>Table10[[#This Row],[Units]]*Table10[[#This Row],[Price]]</f>
        <v>520</v>
      </c>
    </row>
    <row r="178" spans="7:13" x14ac:dyDescent="0.3">
      <c r="G178" s="44" t="s">
        <v>457</v>
      </c>
      <c r="H178" s="30" t="s">
        <v>1894</v>
      </c>
      <c r="I178" s="30" t="str">
        <f>_xlfn.XLOOKUP(Table10[[#This Row],[SalesRep]],Table9[Sales-rep],Table9[Region])</f>
        <v>South</v>
      </c>
      <c r="J178" s="30" t="s">
        <v>292</v>
      </c>
      <c r="K178" s="61">
        <f>_xlfn.XLOOKUP(Table10[[#This Row],[Product]],Table8[Products],Table8[Price])</f>
        <v>25</v>
      </c>
      <c r="L178" s="30">
        <v>10</v>
      </c>
      <c r="M178" s="80">
        <f>Table10[[#This Row],[Units]]*Table10[[#This Row],[Price]]</f>
        <v>250</v>
      </c>
    </row>
    <row r="179" spans="7:13" x14ac:dyDescent="0.3">
      <c r="G179" s="44" t="s">
        <v>442</v>
      </c>
      <c r="H179" s="30" t="s">
        <v>1867</v>
      </c>
      <c r="I179" s="30" t="str">
        <f>_xlfn.XLOOKUP(Table10[[#This Row],[SalesRep]],Table9[Sales-rep],Table9[Region])</f>
        <v>South</v>
      </c>
      <c r="J179" s="30" t="s">
        <v>1827</v>
      </c>
      <c r="K179" s="61">
        <f>_xlfn.XLOOKUP(Table10[[#This Row],[Product]],Table8[Products],Table8[Price])</f>
        <v>40</v>
      </c>
      <c r="L179" s="30">
        <v>19</v>
      </c>
      <c r="M179" s="80">
        <f>Table10[[#This Row],[Units]]*Table10[[#This Row],[Price]]</f>
        <v>760</v>
      </c>
    </row>
    <row r="180" spans="7:13" x14ac:dyDescent="0.3">
      <c r="G180" s="44" t="s">
        <v>647</v>
      </c>
      <c r="H180" s="30" t="s">
        <v>1881</v>
      </c>
      <c r="I180" s="30" t="str">
        <f>_xlfn.XLOOKUP(Table10[[#This Row],[SalesRep]],Table9[Sales-rep],Table9[Region])</f>
        <v>East</v>
      </c>
      <c r="J180" s="30" t="s">
        <v>239</v>
      </c>
      <c r="K180" s="61">
        <f>_xlfn.XLOOKUP(Table10[[#This Row],[Product]],Table8[Products],Table8[Price])</f>
        <v>120</v>
      </c>
      <c r="L180" s="30">
        <v>3</v>
      </c>
      <c r="M180" s="80">
        <f>Table10[[#This Row],[Units]]*Table10[[#This Row],[Price]]</f>
        <v>360</v>
      </c>
    </row>
    <row r="181" spans="7:13" x14ac:dyDescent="0.3">
      <c r="G181" s="44" t="s">
        <v>603</v>
      </c>
      <c r="H181" s="30" t="s">
        <v>1882</v>
      </c>
      <c r="I181" s="30" t="str">
        <f>_xlfn.XLOOKUP(Table10[[#This Row],[SalesRep]],Table9[Sales-rep],Table9[Region])</f>
        <v>Central</v>
      </c>
      <c r="J181" s="30" t="s">
        <v>231</v>
      </c>
      <c r="K181" s="61">
        <f>_xlfn.XLOOKUP(Table10[[#This Row],[Product]],Table8[Products],Table8[Price])</f>
        <v>50</v>
      </c>
      <c r="L181" s="30">
        <v>16</v>
      </c>
      <c r="M181" s="80">
        <f>Table10[[#This Row],[Units]]*Table10[[#This Row],[Price]]</f>
        <v>800</v>
      </c>
    </row>
    <row r="182" spans="7:13" x14ac:dyDescent="0.3">
      <c r="G182" s="44" t="s">
        <v>533</v>
      </c>
      <c r="H182" s="30" t="s">
        <v>1906</v>
      </c>
      <c r="I182" s="30" t="str">
        <f>_xlfn.XLOOKUP(Table10[[#This Row],[SalesRep]],Table9[Sales-rep],Table9[Region])</f>
        <v>East</v>
      </c>
      <c r="J182" s="30" t="s">
        <v>207</v>
      </c>
      <c r="K182" s="61">
        <f>_xlfn.XLOOKUP(Table10[[#This Row],[Product]],Table8[Products],Table8[Price])</f>
        <v>45</v>
      </c>
      <c r="L182" s="30">
        <v>15</v>
      </c>
      <c r="M182" s="80">
        <f>Table10[[#This Row],[Units]]*Table10[[#This Row],[Price]]</f>
        <v>675</v>
      </c>
    </row>
    <row r="183" spans="7:13" x14ac:dyDescent="0.3">
      <c r="G183" s="44" t="s">
        <v>522</v>
      </c>
      <c r="H183" s="30" t="s">
        <v>1873</v>
      </c>
      <c r="I183" s="30" t="str">
        <f>_xlfn.XLOOKUP(Table10[[#This Row],[SalesRep]],Table9[Sales-rep],Table9[Region])</f>
        <v>Central</v>
      </c>
      <c r="J183" s="30" t="s">
        <v>292</v>
      </c>
      <c r="K183" s="61">
        <f>_xlfn.XLOOKUP(Table10[[#This Row],[Product]],Table8[Products],Table8[Price])</f>
        <v>25</v>
      </c>
      <c r="L183" s="30">
        <v>1</v>
      </c>
      <c r="M183" s="80">
        <f>Table10[[#This Row],[Units]]*Table10[[#This Row],[Price]]</f>
        <v>25</v>
      </c>
    </row>
    <row r="184" spans="7:13" x14ac:dyDescent="0.3">
      <c r="G184" s="44" t="s">
        <v>459</v>
      </c>
      <c r="H184" s="30" t="s">
        <v>1857</v>
      </c>
      <c r="I184" s="30" t="str">
        <f>_xlfn.XLOOKUP(Table10[[#This Row],[SalesRep]],Table9[Sales-rep],Table9[Region])</f>
        <v>West</v>
      </c>
      <c r="J184" s="30" t="s">
        <v>239</v>
      </c>
      <c r="K184" s="61">
        <f>_xlfn.XLOOKUP(Table10[[#This Row],[Product]],Table8[Products],Table8[Price])</f>
        <v>120</v>
      </c>
      <c r="L184" s="30">
        <v>16</v>
      </c>
      <c r="M184" s="80">
        <f>Table10[[#This Row],[Units]]*Table10[[#This Row],[Price]]</f>
        <v>1920</v>
      </c>
    </row>
    <row r="185" spans="7:13" x14ac:dyDescent="0.3">
      <c r="G185" s="44" t="s">
        <v>501</v>
      </c>
      <c r="H185" s="30" t="s">
        <v>1855</v>
      </c>
      <c r="I185" s="30" t="str">
        <f>_xlfn.XLOOKUP(Table10[[#This Row],[SalesRep]],Table9[Sales-rep],Table9[Region])</f>
        <v>East</v>
      </c>
      <c r="J185" s="30" t="s">
        <v>271</v>
      </c>
      <c r="K185" s="61">
        <f>_xlfn.XLOOKUP(Table10[[#This Row],[Product]],Table8[Products],Table8[Price])</f>
        <v>150</v>
      </c>
      <c r="L185" s="30">
        <v>11</v>
      </c>
      <c r="M185" s="80">
        <f>Table10[[#This Row],[Units]]*Table10[[#This Row],[Price]]</f>
        <v>1650</v>
      </c>
    </row>
    <row r="186" spans="7:13" x14ac:dyDescent="0.3">
      <c r="G186" s="44" t="s">
        <v>707</v>
      </c>
      <c r="H186" s="30" t="s">
        <v>1877</v>
      </c>
      <c r="I186" s="30" t="str">
        <f>_xlfn.XLOOKUP(Table10[[#This Row],[SalesRep]],Table9[Sales-rep],Table9[Region])</f>
        <v>South</v>
      </c>
      <c r="J186" s="30" t="s">
        <v>222</v>
      </c>
      <c r="K186" s="61">
        <f>_xlfn.XLOOKUP(Table10[[#This Row],[Product]],Table8[Products],Table8[Price])</f>
        <v>80</v>
      </c>
      <c r="L186" s="30">
        <v>18</v>
      </c>
      <c r="M186" s="80">
        <f>Table10[[#This Row],[Units]]*Table10[[#This Row],[Price]]</f>
        <v>1440</v>
      </c>
    </row>
    <row r="187" spans="7:13" x14ac:dyDescent="0.3">
      <c r="G187" s="44" t="s">
        <v>651</v>
      </c>
      <c r="H187" s="30" t="s">
        <v>1868</v>
      </c>
      <c r="I187" s="30" t="str">
        <f>_xlfn.XLOOKUP(Table10[[#This Row],[SalesRep]],Table9[Sales-rep],Table9[Region])</f>
        <v>South</v>
      </c>
      <c r="J187" s="30" t="s">
        <v>308</v>
      </c>
      <c r="K187" s="61">
        <f>_xlfn.XLOOKUP(Table10[[#This Row],[Product]],Table8[Products],Table8[Price])</f>
        <v>200</v>
      </c>
      <c r="L187" s="30">
        <v>18</v>
      </c>
      <c r="M187" s="80">
        <f>Table10[[#This Row],[Units]]*Table10[[#This Row],[Price]]</f>
        <v>3600</v>
      </c>
    </row>
    <row r="188" spans="7:13" x14ac:dyDescent="0.3">
      <c r="G188" s="44" t="s">
        <v>519</v>
      </c>
      <c r="H188" s="30" t="s">
        <v>1841</v>
      </c>
      <c r="I188" s="30" t="str">
        <f>_xlfn.XLOOKUP(Table10[[#This Row],[SalesRep]],Table9[Sales-rep],Table9[Region])</f>
        <v>East</v>
      </c>
      <c r="J188" s="30" t="s">
        <v>328</v>
      </c>
      <c r="K188" s="61">
        <f>_xlfn.XLOOKUP(Table10[[#This Row],[Product]],Table8[Products],Table8[Price])</f>
        <v>350</v>
      </c>
      <c r="L188" s="30">
        <v>2</v>
      </c>
      <c r="M188" s="80">
        <f>Table10[[#This Row],[Units]]*Table10[[#This Row],[Price]]</f>
        <v>700</v>
      </c>
    </row>
    <row r="189" spans="7:13" x14ac:dyDescent="0.3">
      <c r="G189" s="44" t="s">
        <v>625</v>
      </c>
      <c r="H189" s="30" t="s">
        <v>1896</v>
      </c>
      <c r="I189" s="30" t="str">
        <f>_xlfn.XLOOKUP(Table10[[#This Row],[SalesRep]],Table9[Sales-rep],Table9[Region])</f>
        <v>West</v>
      </c>
      <c r="J189" s="30" t="s">
        <v>308</v>
      </c>
      <c r="K189" s="61">
        <f>_xlfn.XLOOKUP(Table10[[#This Row],[Product]],Table8[Products],Table8[Price])</f>
        <v>200</v>
      </c>
      <c r="L189" s="30">
        <v>8</v>
      </c>
      <c r="M189" s="80">
        <f>Table10[[#This Row],[Units]]*Table10[[#This Row],[Price]]</f>
        <v>1600</v>
      </c>
    </row>
    <row r="190" spans="7:13" x14ac:dyDescent="0.3">
      <c r="G190" s="44" t="s">
        <v>496</v>
      </c>
      <c r="H190" s="30" t="s">
        <v>1835</v>
      </c>
      <c r="I190" s="30" t="str">
        <f>_xlfn.XLOOKUP(Table10[[#This Row],[SalesRep]],Table9[Sales-rep],Table9[Region])</f>
        <v>South</v>
      </c>
      <c r="J190" s="30" t="s">
        <v>308</v>
      </c>
      <c r="K190" s="61">
        <f>_xlfn.XLOOKUP(Table10[[#This Row],[Product]],Table8[Products],Table8[Price])</f>
        <v>200</v>
      </c>
      <c r="L190" s="30">
        <v>10</v>
      </c>
      <c r="M190" s="80">
        <f>Table10[[#This Row],[Units]]*Table10[[#This Row],[Price]]</f>
        <v>2000</v>
      </c>
    </row>
    <row r="191" spans="7:13" x14ac:dyDescent="0.3">
      <c r="G191" s="44" t="s">
        <v>567</v>
      </c>
      <c r="H191" s="30" t="s">
        <v>1879</v>
      </c>
      <c r="I191" s="30" t="str">
        <f>_xlfn.XLOOKUP(Table10[[#This Row],[SalesRep]],Table9[Sales-rep],Table9[Region])</f>
        <v>Central</v>
      </c>
      <c r="J191" s="30" t="s">
        <v>239</v>
      </c>
      <c r="K191" s="61">
        <f>_xlfn.XLOOKUP(Table10[[#This Row],[Product]],Table8[Products],Table8[Price])</f>
        <v>120</v>
      </c>
      <c r="L191" s="30">
        <v>12</v>
      </c>
      <c r="M191" s="80">
        <f>Table10[[#This Row],[Units]]*Table10[[#This Row],[Price]]</f>
        <v>1440</v>
      </c>
    </row>
    <row r="192" spans="7:13" x14ac:dyDescent="0.3">
      <c r="G192" s="44" t="s">
        <v>531</v>
      </c>
      <c r="H192" s="30" t="s">
        <v>1858</v>
      </c>
      <c r="I192" s="30" t="str">
        <f>_xlfn.XLOOKUP(Table10[[#This Row],[SalesRep]],Table9[Sales-rep],Table9[Region])</f>
        <v>East</v>
      </c>
      <c r="J192" s="30" t="s">
        <v>1827</v>
      </c>
      <c r="K192" s="61">
        <f>_xlfn.XLOOKUP(Table10[[#This Row],[Product]],Table8[Products],Table8[Price])</f>
        <v>40</v>
      </c>
      <c r="L192" s="30">
        <v>9</v>
      </c>
      <c r="M192" s="80">
        <f>Table10[[#This Row],[Units]]*Table10[[#This Row],[Price]]</f>
        <v>360</v>
      </c>
    </row>
    <row r="193" spans="7:13" x14ac:dyDescent="0.3">
      <c r="G193" s="44" t="s">
        <v>453</v>
      </c>
      <c r="H193" s="30" t="s">
        <v>1842</v>
      </c>
      <c r="I193" s="30" t="str">
        <f>_xlfn.XLOOKUP(Table10[[#This Row],[SalesRep]],Table9[Sales-rep],Table9[Region])</f>
        <v>West</v>
      </c>
      <c r="J193" s="30" t="s">
        <v>322</v>
      </c>
      <c r="K193" s="61">
        <f>_xlfn.XLOOKUP(Table10[[#This Row],[Product]],Table8[Products],Table8[Price])</f>
        <v>950</v>
      </c>
      <c r="L193" s="30">
        <v>1</v>
      </c>
      <c r="M193" s="80">
        <f>Table10[[#This Row],[Units]]*Table10[[#This Row],[Price]]</f>
        <v>950</v>
      </c>
    </row>
    <row r="194" spans="7:13" x14ac:dyDescent="0.3">
      <c r="G194" s="44" t="s">
        <v>588</v>
      </c>
      <c r="H194" s="30" t="s">
        <v>1837</v>
      </c>
      <c r="I194" s="30" t="str">
        <f>_xlfn.XLOOKUP(Table10[[#This Row],[SalesRep]],Table9[Sales-rep],Table9[Region])</f>
        <v>North</v>
      </c>
      <c r="J194" s="30" t="s">
        <v>288</v>
      </c>
      <c r="K194" s="61">
        <f>_xlfn.XLOOKUP(Table10[[#This Row],[Product]],Table8[Products],Table8[Price])</f>
        <v>60</v>
      </c>
      <c r="L194" s="30">
        <v>3</v>
      </c>
      <c r="M194" s="80">
        <f>Table10[[#This Row],[Units]]*Table10[[#This Row],[Price]]</f>
        <v>180</v>
      </c>
    </row>
    <row r="195" spans="7:13" x14ac:dyDescent="0.3">
      <c r="G195" s="44" t="s">
        <v>453</v>
      </c>
      <c r="H195" s="30" t="s">
        <v>1890</v>
      </c>
      <c r="I195" s="30" t="str">
        <f>_xlfn.XLOOKUP(Table10[[#This Row],[SalesRep]],Table9[Sales-rep],Table9[Region])</f>
        <v>East</v>
      </c>
      <c r="J195" s="30" t="s">
        <v>231</v>
      </c>
      <c r="K195" s="61">
        <f>_xlfn.XLOOKUP(Table10[[#This Row],[Product]],Table8[Products],Table8[Price])</f>
        <v>50</v>
      </c>
      <c r="L195" s="30">
        <v>13</v>
      </c>
      <c r="M195" s="80">
        <f>Table10[[#This Row],[Units]]*Table10[[#This Row],[Price]]</f>
        <v>650</v>
      </c>
    </row>
    <row r="196" spans="7:13" x14ac:dyDescent="0.3">
      <c r="G196" s="44" t="s">
        <v>627</v>
      </c>
      <c r="H196" s="30" t="s">
        <v>1877</v>
      </c>
      <c r="I196" s="30" t="str">
        <f>_xlfn.XLOOKUP(Table10[[#This Row],[SalesRep]],Table9[Sales-rep],Table9[Region])</f>
        <v>South</v>
      </c>
      <c r="J196" s="30" t="s">
        <v>231</v>
      </c>
      <c r="K196" s="61">
        <f>_xlfn.XLOOKUP(Table10[[#This Row],[Product]],Table8[Products],Table8[Price])</f>
        <v>50</v>
      </c>
      <c r="L196" s="30">
        <v>12</v>
      </c>
      <c r="M196" s="80">
        <f>Table10[[#This Row],[Units]]*Table10[[#This Row],[Price]]</f>
        <v>600</v>
      </c>
    </row>
    <row r="197" spans="7:13" x14ac:dyDescent="0.3">
      <c r="G197" s="44" t="s">
        <v>646</v>
      </c>
      <c r="H197" s="30" t="s">
        <v>1870</v>
      </c>
      <c r="I197" s="30" t="str">
        <f>_xlfn.XLOOKUP(Table10[[#This Row],[SalesRep]],Table9[Sales-rep],Table9[Region])</f>
        <v>South</v>
      </c>
      <c r="J197" s="30" t="s">
        <v>195</v>
      </c>
      <c r="K197" s="61">
        <f>_xlfn.XLOOKUP(Table10[[#This Row],[Product]],Table8[Products],Table8[Price])</f>
        <v>12</v>
      </c>
      <c r="L197" s="30">
        <v>19</v>
      </c>
      <c r="M197" s="80">
        <f>Table10[[#This Row],[Units]]*Table10[[#This Row],[Price]]</f>
        <v>228</v>
      </c>
    </row>
    <row r="198" spans="7:13" x14ac:dyDescent="0.3">
      <c r="G198" s="44" t="s">
        <v>716</v>
      </c>
      <c r="H198" s="30" t="s">
        <v>1875</v>
      </c>
      <c r="I198" s="30" t="str">
        <f>_xlfn.XLOOKUP(Table10[[#This Row],[SalesRep]],Table9[Sales-rep],Table9[Region])</f>
        <v>Central</v>
      </c>
      <c r="J198" s="30" t="s">
        <v>231</v>
      </c>
      <c r="K198" s="61">
        <f>_xlfn.XLOOKUP(Table10[[#This Row],[Product]],Table8[Products],Table8[Price])</f>
        <v>50</v>
      </c>
      <c r="L198" s="30">
        <v>1</v>
      </c>
      <c r="M198" s="80">
        <f>Table10[[#This Row],[Units]]*Table10[[#This Row],[Price]]</f>
        <v>50</v>
      </c>
    </row>
    <row r="199" spans="7:13" x14ac:dyDescent="0.3">
      <c r="G199" s="44" t="s">
        <v>464</v>
      </c>
      <c r="H199" s="30" t="s">
        <v>1902</v>
      </c>
      <c r="I199" s="30" t="str">
        <f>_xlfn.XLOOKUP(Table10[[#This Row],[SalesRep]],Table9[Sales-rep],Table9[Region])</f>
        <v>North</v>
      </c>
      <c r="J199" s="30" t="s">
        <v>288</v>
      </c>
      <c r="K199" s="61">
        <f>_xlfn.XLOOKUP(Table10[[#This Row],[Product]],Table8[Products],Table8[Price])</f>
        <v>60</v>
      </c>
      <c r="L199" s="30">
        <v>19</v>
      </c>
      <c r="M199" s="80">
        <f>Table10[[#This Row],[Units]]*Table10[[#This Row],[Price]]</f>
        <v>1140</v>
      </c>
    </row>
    <row r="200" spans="7:13" x14ac:dyDescent="0.3">
      <c r="G200" s="44" t="s">
        <v>677</v>
      </c>
      <c r="H200" s="30" t="s">
        <v>1877</v>
      </c>
      <c r="I200" s="30" t="str">
        <f>_xlfn.XLOOKUP(Table10[[#This Row],[SalesRep]],Table9[Sales-rep],Table9[Region])</f>
        <v>South</v>
      </c>
      <c r="J200" s="30" t="s">
        <v>322</v>
      </c>
      <c r="K200" s="61">
        <f>_xlfn.XLOOKUP(Table10[[#This Row],[Product]],Table8[Products],Table8[Price])</f>
        <v>950</v>
      </c>
      <c r="L200" s="30">
        <v>17</v>
      </c>
      <c r="M200" s="80">
        <f>Table10[[#This Row],[Units]]*Table10[[#This Row],[Price]]</f>
        <v>16150</v>
      </c>
    </row>
    <row r="201" spans="7:13" x14ac:dyDescent="0.3">
      <c r="G201" s="44" t="s">
        <v>620</v>
      </c>
      <c r="H201" s="30" t="s">
        <v>1872</v>
      </c>
      <c r="I201" s="30" t="str">
        <f>_xlfn.XLOOKUP(Table10[[#This Row],[SalesRep]],Table9[Sales-rep],Table9[Region])</f>
        <v>South</v>
      </c>
      <c r="J201" s="30" t="s">
        <v>207</v>
      </c>
      <c r="K201" s="61">
        <f>_xlfn.XLOOKUP(Table10[[#This Row],[Product]],Table8[Products],Table8[Price])</f>
        <v>45</v>
      </c>
      <c r="L201" s="30">
        <v>19</v>
      </c>
      <c r="M201" s="80">
        <f>Table10[[#This Row],[Units]]*Table10[[#This Row],[Price]]</f>
        <v>855</v>
      </c>
    </row>
    <row r="202" spans="7:13" x14ac:dyDescent="0.3">
      <c r="G202" s="44" t="s">
        <v>450</v>
      </c>
      <c r="H202" s="30" t="s">
        <v>1845</v>
      </c>
      <c r="I202" s="30" t="str">
        <f>_xlfn.XLOOKUP(Table10[[#This Row],[SalesRep]],Table9[Sales-rep],Table9[Region])</f>
        <v>Central</v>
      </c>
      <c r="J202" s="30" t="s">
        <v>308</v>
      </c>
      <c r="K202" s="61">
        <f>_xlfn.XLOOKUP(Table10[[#This Row],[Product]],Table8[Products],Table8[Price])</f>
        <v>200</v>
      </c>
      <c r="L202" s="30">
        <v>10</v>
      </c>
      <c r="M202" s="80">
        <f>Table10[[#This Row],[Units]]*Table10[[#This Row],[Price]]</f>
        <v>2000</v>
      </c>
    </row>
    <row r="203" spans="7:13" x14ac:dyDescent="0.3">
      <c r="G203" s="44" t="s">
        <v>731</v>
      </c>
      <c r="H203" s="30" t="s">
        <v>1849</v>
      </c>
      <c r="I203" s="30" t="str">
        <f>_xlfn.XLOOKUP(Table10[[#This Row],[SalesRep]],Table9[Sales-rep],Table9[Region])</f>
        <v>East</v>
      </c>
      <c r="J203" s="30" t="s">
        <v>231</v>
      </c>
      <c r="K203" s="61">
        <f>_xlfn.XLOOKUP(Table10[[#This Row],[Product]],Table8[Products],Table8[Price])</f>
        <v>50</v>
      </c>
      <c r="L203" s="30">
        <v>15</v>
      </c>
      <c r="M203" s="80">
        <f>Table10[[#This Row],[Units]]*Table10[[#This Row],[Price]]</f>
        <v>750</v>
      </c>
    </row>
    <row r="204" spans="7:13" x14ac:dyDescent="0.3">
      <c r="G204" s="44" t="s">
        <v>729</v>
      </c>
      <c r="H204" s="30" t="s">
        <v>1836</v>
      </c>
      <c r="I204" s="30" t="str">
        <f>_xlfn.XLOOKUP(Table10[[#This Row],[SalesRep]],Table9[Sales-rep],Table9[Region])</f>
        <v>South</v>
      </c>
      <c r="J204" s="30" t="s">
        <v>222</v>
      </c>
      <c r="K204" s="61">
        <f>_xlfn.XLOOKUP(Table10[[#This Row],[Product]],Table8[Products],Table8[Price])</f>
        <v>80</v>
      </c>
      <c r="L204" s="30">
        <v>15</v>
      </c>
      <c r="M204" s="80">
        <f>Table10[[#This Row],[Units]]*Table10[[#This Row],[Price]]</f>
        <v>1200</v>
      </c>
    </row>
    <row r="205" spans="7:13" x14ac:dyDescent="0.3">
      <c r="G205" s="44" t="s">
        <v>545</v>
      </c>
      <c r="H205" s="30" t="s">
        <v>1899</v>
      </c>
      <c r="I205" s="30" t="str">
        <f>_xlfn.XLOOKUP(Table10[[#This Row],[SalesRep]],Table9[Sales-rep],Table9[Region])</f>
        <v>Central</v>
      </c>
      <c r="J205" s="30" t="s">
        <v>271</v>
      </c>
      <c r="K205" s="61">
        <f>_xlfn.XLOOKUP(Table10[[#This Row],[Product]],Table8[Products],Table8[Price])</f>
        <v>150</v>
      </c>
      <c r="L205" s="30">
        <v>12</v>
      </c>
      <c r="M205" s="80">
        <f>Table10[[#This Row],[Units]]*Table10[[#This Row],[Price]]</f>
        <v>1800</v>
      </c>
    </row>
    <row r="206" spans="7:13" x14ac:dyDescent="0.3">
      <c r="G206" s="44" t="s">
        <v>622</v>
      </c>
      <c r="H206" s="30" t="s">
        <v>1895</v>
      </c>
      <c r="I206" s="30" t="str">
        <f>_xlfn.XLOOKUP(Table10[[#This Row],[SalesRep]],Table9[Sales-rep],Table9[Region])</f>
        <v>East</v>
      </c>
      <c r="J206" s="30" t="s">
        <v>288</v>
      </c>
      <c r="K206" s="61">
        <f>_xlfn.XLOOKUP(Table10[[#This Row],[Product]],Table8[Products],Table8[Price])</f>
        <v>60</v>
      </c>
      <c r="L206" s="30">
        <v>7</v>
      </c>
      <c r="M206" s="80">
        <f>Table10[[#This Row],[Units]]*Table10[[#This Row],[Price]]</f>
        <v>420</v>
      </c>
    </row>
    <row r="207" spans="7:13" x14ac:dyDescent="0.3">
      <c r="G207" s="44" t="s">
        <v>631</v>
      </c>
      <c r="H207" s="30" t="s">
        <v>1845</v>
      </c>
      <c r="I207" s="30" t="str">
        <f>_xlfn.XLOOKUP(Table10[[#This Row],[SalesRep]],Table9[Sales-rep],Table9[Region])</f>
        <v>Central</v>
      </c>
      <c r="J207" s="30" t="s">
        <v>207</v>
      </c>
      <c r="K207" s="61">
        <f>_xlfn.XLOOKUP(Table10[[#This Row],[Product]],Table8[Products],Table8[Price])</f>
        <v>45</v>
      </c>
      <c r="L207" s="30">
        <v>10</v>
      </c>
      <c r="M207" s="80">
        <f>Table10[[#This Row],[Units]]*Table10[[#This Row],[Price]]</f>
        <v>450</v>
      </c>
    </row>
    <row r="208" spans="7:13" x14ac:dyDescent="0.3">
      <c r="G208" s="44" t="s">
        <v>718</v>
      </c>
      <c r="H208" s="30" t="s">
        <v>1866</v>
      </c>
      <c r="I208" s="30" t="str">
        <f>_xlfn.XLOOKUP(Table10[[#This Row],[SalesRep]],Table9[Sales-rep],Table9[Region])</f>
        <v>West</v>
      </c>
      <c r="J208" s="30" t="s">
        <v>239</v>
      </c>
      <c r="K208" s="61">
        <f>_xlfn.XLOOKUP(Table10[[#This Row],[Product]],Table8[Products],Table8[Price])</f>
        <v>120</v>
      </c>
      <c r="L208" s="30">
        <v>11</v>
      </c>
      <c r="M208" s="80">
        <f>Table10[[#This Row],[Units]]*Table10[[#This Row],[Price]]</f>
        <v>1320</v>
      </c>
    </row>
    <row r="209" spans="7:13" x14ac:dyDescent="0.3">
      <c r="G209" s="44" t="s">
        <v>628</v>
      </c>
      <c r="H209" s="30" t="s">
        <v>1909</v>
      </c>
      <c r="I209" s="30" t="str">
        <f>_xlfn.XLOOKUP(Table10[[#This Row],[SalesRep]],Table9[Sales-rep],Table9[Region])</f>
        <v>Central</v>
      </c>
      <c r="J209" s="30" t="s">
        <v>195</v>
      </c>
      <c r="K209" s="61">
        <f>_xlfn.XLOOKUP(Table10[[#This Row],[Product]],Table8[Products],Table8[Price])</f>
        <v>12</v>
      </c>
      <c r="L209" s="30">
        <v>20</v>
      </c>
      <c r="M209" s="80">
        <f>Table10[[#This Row],[Units]]*Table10[[#This Row],[Price]]</f>
        <v>240</v>
      </c>
    </row>
    <row r="210" spans="7:13" x14ac:dyDescent="0.3">
      <c r="G210" s="44" t="s">
        <v>494</v>
      </c>
      <c r="H210" s="30" t="s">
        <v>1870</v>
      </c>
      <c r="I210" s="30" t="str">
        <f>_xlfn.XLOOKUP(Table10[[#This Row],[SalesRep]],Table9[Sales-rep],Table9[Region])</f>
        <v>South</v>
      </c>
      <c r="J210" s="30" t="s">
        <v>207</v>
      </c>
      <c r="K210" s="61">
        <f>_xlfn.XLOOKUP(Table10[[#This Row],[Product]],Table8[Products],Table8[Price])</f>
        <v>45</v>
      </c>
      <c r="L210" s="30">
        <v>12</v>
      </c>
      <c r="M210" s="80">
        <f>Table10[[#This Row],[Units]]*Table10[[#This Row],[Price]]</f>
        <v>540</v>
      </c>
    </row>
    <row r="211" spans="7:13" x14ac:dyDescent="0.3">
      <c r="G211" s="44" t="s">
        <v>514</v>
      </c>
      <c r="H211" s="30" t="s">
        <v>1831</v>
      </c>
      <c r="I211" s="30" t="str">
        <f>_xlfn.XLOOKUP(Table10[[#This Row],[SalesRep]],Table9[Sales-rep],Table9[Region])</f>
        <v>East</v>
      </c>
      <c r="J211" s="30" t="s">
        <v>231</v>
      </c>
      <c r="K211" s="61">
        <f>_xlfn.XLOOKUP(Table10[[#This Row],[Product]],Table8[Products],Table8[Price])</f>
        <v>50</v>
      </c>
      <c r="L211" s="30">
        <v>7</v>
      </c>
      <c r="M211" s="80">
        <f>Table10[[#This Row],[Units]]*Table10[[#This Row],[Price]]</f>
        <v>350</v>
      </c>
    </row>
    <row r="212" spans="7:13" x14ac:dyDescent="0.3">
      <c r="G212" s="44" t="s">
        <v>634</v>
      </c>
      <c r="H212" s="30" t="s">
        <v>1908</v>
      </c>
      <c r="I212" s="30" t="str">
        <f>_xlfn.XLOOKUP(Table10[[#This Row],[SalesRep]],Table9[Sales-rep],Table9[Region])</f>
        <v>East</v>
      </c>
      <c r="J212" s="30" t="s">
        <v>195</v>
      </c>
      <c r="K212" s="61">
        <f>_xlfn.XLOOKUP(Table10[[#This Row],[Product]],Table8[Products],Table8[Price])</f>
        <v>12</v>
      </c>
      <c r="L212" s="30">
        <v>1</v>
      </c>
      <c r="M212" s="80">
        <f>Table10[[#This Row],[Units]]*Table10[[#This Row],[Price]]</f>
        <v>12</v>
      </c>
    </row>
    <row r="213" spans="7:13" x14ac:dyDescent="0.3">
      <c r="G213" s="44" t="s">
        <v>433</v>
      </c>
      <c r="H213" s="30" t="s">
        <v>1839</v>
      </c>
      <c r="I213" s="30" t="str">
        <f>_xlfn.XLOOKUP(Table10[[#This Row],[SalesRep]],Table9[Sales-rep],Table9[Region])</f>
        <v>South</v>
      </c>
      <c r="J213" s="30" t="s">
        <v>328</v>
      </c>
      <c r="K213" s="61">
        <f>_xlfn.XLOOKUP(Table10[[#This Row],[Product]],Table8[Products],Table8[Price])</f>
        <v>350</v>
      </c>
      <c r="L213" s="30">
        <v>5</v>
      </c>
      <c r="M213" s="80">
        <f>Table10[[#This Row],[Units]]*Table10[[#This Row],[Price]]</f>
        <v>1750</v>
      </c>
    </row>
    <row r="214" spans="7:13" x14ac:dyDescent="0.3">
      <c r="G214" s="44" t="s">
        <v>521</v>
      </c>
      <c r="H214" s="30" t="s">
        <v>1885</v>
      </c>
      <c r="I214" s="30" t="str">
        <f>_xlfn.XLOOKUP(Table10[[#This Row],[SalesRep]],Table9[Sales-rep],Table9[Region])</f>
        <v>East</v>
      </c>
      <c r="J214" s="30" t="s">
        <v>231</v>
      </c>
      <c r="K214" s="61">
        <f>_xlfn.XLOOKUP(Table10[[#This Row],[Product]],Table8[Products],Table8[Price])</f>
        <v>50</v>
      </c>
      <c r="L214" s="30">
        <v>10</v>
      </c>
      <c r="M214" s="80">
        <f>Table10[[#This Row],[Units]]*Table10[[#This Row],[Price]]</f>
        <v>500</v>
      </c>
    </row>
    <row r="215" spans="7:13" x14ac:dyDescent="0.3">
      <c r="G215" s="44" t="s">
        <v>641</v>
      </c>
      <c r="H215" s="30" t="s">
        <v>1858</v>
      </c>
      <c r="I215" s="30" t="str">
        <f>_xlfn.XLOOKUP(Table10[[#This Row],[SalesRep]],Table9[Sales-rep],Table9[Region])</f>
        <v>East</v>
      </c>
      <c r="J215" s="30" t="s">
        <v>222</v>
      </c>
      <c r="K215" s="61">
        <f>_xlfn.XLOOKUP(Table10[[#This Row],[Product]],Table8[Products],Table8[Price])</f>
        <v>80</v>
      </c>
      <c r="L215" s="30">
        <v>16</v>
      </c>
      <c r="M215" s="80">
        <f>Table10[[#This Row],[Units]]*Table10[[#This Row],[Price]]</f>
        <v>1280</v>
      </c>
    </row>
    <row r="216" spans="7:13" x14ac:dyDescent="0.3">
      <c r="G216" s="44" t="s">
        <v>513</v>
      </c>
      <c r="H216" s="30" t="s">
        <v>1886</v>
      </c>
      <c r="I216" s="30" t="str">
        <f>_xlfn.XLOOKUP(Table10[[#This Row],[SalesRep]],Table9[Sales-rep],Table9[Region])</f>
        <v>North</v>
      </c>
      <c r="J216" s="30" t="s">
        <v>222</v>
      </c>
      <c r="K216" s="61">
        <f>_xlfn.XLOOKUP(Table10[[#This Row],[Product]],Table8[Products],Table8[Price])</f>
        <v>80</v>
      </c>
      <c r="L216" s="30">
        <v>3</v>
      </c>
      <c r="M216" s="80">
        <f>Table10[[#This Row],[Units]]*Table10[[#This Row],[Price]]</f>
        <v>240</v>
      </c>
    </row>
    <row r="217" spans="7:13" x14ac:dyDescent="0.3">
      <c r="G217" s="44" t="s">
        <v>555</v>
      </c>
      <c r="H217" s="30" t="s">
        <v>1878</v>
      </c>
      <c r="I217" s="30" t="str">
        <f>_xlfn.XLOOKUP(Table10[[#This Row],[SalesRep]],Table9[Sales-rep],Table9[Region])</f>
        <v>South</v>
      </c>
      <c r="J217" s="30" t="s">
        <v>231</v>
      </c>
      <c r="K217" s="61">
        <f>_xlfn.XLOOKUP(Table10[[#This Row],[Product]],Table8[Products],Table8[Price])</f>
        <v>50</v>
      </c>
      <c r="L217" s="30">
        <v>13</v>
      </c>
      <c r="M217" s="80">
        <f>Table10[[#This Row],[Units]]*Table10[[#This Row],[Price]]</f>
        <v>650</v>
      </c>
    </row>
    <row r="218" spans="7:13" x14ac:dyDescent="0.3">
      <c r="G218" s="44" t="s">
        <v>644</v>
      </c>
      <c r="H218" s="30" t="s">
        <v>1893</v>
      </c>
      <c r="I218" s="30" t="str">
        <f>_xlfn.XLOOKUP(Table10[[#This Row],[SalesRep]],Table9[Sales-rep],Table9[Region])</f>
        <v>East</v>
      </c>
      <c r="J218" s="30" t="s">
        <v>328</v>
      </c>
      <c r="K218" s="61">
        <f>_xlfn.XLOOKUP(Table10[[#This Row],[Product]],Table8[Products],Table8[Price])</f>
        <v>350</v>
      </c>
      <c r="L218" s="30">
        <v>7</v>
      </c>
      <c r="M218" s="80">
        <f>Table10[[#This Row],[Units]]*Table10[[#This Row],[Price]]</f>
        <v>2450</v>
      </c>
    </row>
    <row r="219" spans="7:13" x14ac:dyDescent="0.3">
      <c r="G219" s="44" t="s">
        <v>629</v>
      </c>
      <c r="H219" s="30" t="s">
        <v>374</v>
      </c>
      <c r="I219" s="30" t="str">
        <f>_xlfn.XLOOKUP(Table10[[#This Row],[SalesRep]],Table9[Sales-rep],Table9[Region])</f>
        <v>Central</v>
      </c>
      <c r="J219" s="30" t="s">
        <v>244</v>
      </c>
      <c r="K219" s="61">
        <f>_xlfn.XLOOKUP(Table10[[#This Row],[Product]],Table8[Products],Table8[Price])</f>
        <v>100</v>
      </c>
      <c r="L219" s="30">
        <v>11</v>
      </c>
      <c r="M219" s="80">
        <f>Table10[[#This Row],[Units]]*Table10[[#This Row],[Price]]</f>
        <v>1100</v>
      </c>
    </row>
    <row r="220" spans="7:13" x14ac:dyDescent="0.3">
      <c r="G220" s="44" t="s">
        <v>700</v>
      </c>
      <c r="H220" s="30" t="s">
        <v>1882</v>
      </c>
      <c r="I220" s="30" t="str">
        <f>_xlfn.XLOOKUP(Table10[[#This Row],[SalesRep]],Table9[Sales-rep],Table9[Region])</f>
        <v>Central</v>
      </c>
      <c r="J220" s="30" t="s">
        <v>222</v>
      </c>
      <c r="K220" s="61">
        <f>_xlfn.XLOOKUP(Table10[[#This Row],[Product]],Table8[Products],Table8[Price])</f>
        <v>80</v>
      </c>
      <c r="L220" s="30">
        <v>18</v>
      </c>
      <c r="M220" s="80">
        <f>Table10[[#This Row],[Units]]*Table10[[#This Row],[Price]]</f>
        <v>1440</v>
      </c>
    </row>
    <row r="221" spans="7:13" x14ac:dyDescent="0.3">
      <c r="G221" s="44" t="s">
        <v>522</v>
      </c>
      <c r="H221" s="30" t="s">
        <v>1836</v>
      </c>
      <c r="I221" s="30" t="str">
        <f>_xlfn.XLOOKUP(Table10[[#This Row],[SalesRep]],Table9[Sales-rep],Table9[Region])</f>
        <v>South</v>
      </c>
      <c r="J221" s="30" t="s">
        <v>288</v>
      </c>
      <c r="K221" s="61">
        <f>_xlfn.XLOOKUP(Table10[[#This Row],[Product]],Table8[Products],Table8[Price])</f>
        <v>60</v>
      </c>
      <c r="L221" s="30">
        <v>6</v>
      </c>
      <c r="M221" s="80">
        <f>Table10[[#This Row],[Units]]*Table10[[#This Row],[Price]]</f>
        <v>360</v>
      </c>
    </row>
    <row r="222" spans="7:13" x14ac:dyDescent="0.3">
      <c r="G222" s="44" t="s">
        <v>560</v>
      </c>
      <c r="H222" s="30" t="s">
        <v>1873</v>
      </c>
      <c r="I222" s="30" t="str">
        <f>_xlfn.XLOOKUP(Table10[[#This Row],[SalesRep]],Table9[Sales-rep],Table9[Region])</f>
        <v>Central</v>
      </c>
      <c r="J222" s="30" t="s">
        <v>292</v>
      </c>
      <c r="K222" s="61">
        <f>_xlfn.XLOOKUP(Table10[[#This Row],[Product]],Table8[Products],Table8[Price])</f>
        <v>25</v>
      </c>
      <c r="L222" s="30">
        <v>5</v>
      </c>
      <c r="M222" s="80">
        <f>Table10[[#This Row],[Units]]*Table10[[#This Row],[Price]]</f>
        <v>125</v>
      </c>
    </row>
    <row r="223" spans="7:13" x14ac:dyDescent="0.3">
      <c r="G223" s="44" t="s">
        <v>551</v>
      </c>
      <c r="H223" s="30" t="s">
        <v>1856</v>
      </c>
      <c r="I223" s="30" t="str">
        <f>_xlfn.XLOOKUP(Table10[[#This Row],[SalesRep]],Table9[Sales-rep],Table9[Region])</f>
        <v>East</v>
      </c>
      <c r="J223" s="30" t="s">
        <v>1827</v>
      </c>
      <c r="K223" s="61">
        <f>_xlfn.XLOOKUP(Table10[[#This Row],[Product]],Table8[Products],Table8[Price])</f>
        <v>40</v>
      </c>
      <c r="L223" s="30">
        <v>12</v>
      </c>
      <c r="M223" s="80">
        <f>Table10[[#This Row],[Units]]*Table10[[#This Row],[Price]]</f>
        <v>480</v>
      </c>
    </row>
    <row r="224" spans="7:13" x14ac:dyDescent="0.3">
      <c r="G224" s="44" t="s">
        <v>729</v>
      </c>
      <c r="H224" s="30" t="s">
        <v>1849</v>
      </c>
      <c r="I224" s="30" t="str">
        <f>_xlfn.XLOOKUP(Table10[[#This Row],[SalesRep]],Table9[Sales-rep],Table9[Region])</f>
        <v>East</v>
      </c>
      <c r="J224" s="30" t="s">
        <v>239</v>
      </c>
      <c r="K224" s="61">
        <f>_xlfn.XLOOKUP(Table10[[#This Row],[Product]],Table8[Products],Table8[Price])</f>
        <v>120</v>
      </c>
      <c r="L224" s="30">
        <v>15</v>
      </c>
      <c r="M224" s="80">
        <f>Table10[[#This Row],[Units]]*Table10[[#This Row],[Price]]</f>
        <v>1800</v>
      </c>
    </row>
    <row r="225" spans="7:13" x14ac:dyDescent="0.3">
      <c r="G225" s="44" t="s">
        <v>655</v>
      </c>
      <c r="H225" s="30" t="s">
        <v>1855</v>
      </c>
      <c r="I225" s="30" t="str">
        <f>_xlfn.XLOOKUP(Table10[[#This Row],[SalesRep]],Table9[Sales-rep],Table9[Region])</f>
        <v>East</v>
      </c>
      <c r="J225" s="30" t="s">
        <v>244</v>
      </c>
      <c r="K225" s="61">
        <f>_xlfn.XLOOKUP(Table10[[#This Row],[Product]],Table8[Products],Table8[Price])</f>
        <v>100</v>
      </c>
      <c r="L225" s="30">
        <v>8</v>
      </c>
      <c r="M225" s="80">
        <f>Table10[[#This Row],[Units]]*Table10[[#This Row],[Price]]</f>
        <v>800</v>
      </c>
    </row>
    <row r="226" spans="7:13" x14ac:dyDescent="0.3">
      <c r="G226" s="44" t="s">
        <v>660</v>
      </c>
      <c r="H226" s="30" t="s">
        <v>1832</v>
      </c>
      <c r="I226" s="30" t="str">
        <f>_xlfn.XLOOKUP(Table10[[#This Row],[SalesRep]],Table9[Sales-rep],Table9[Region])</f>
        <v>Central</v>
      </c>
      <c r="J226" s="30" t="s">
        <v>231</v>
      </c>
      <c r="K226" s="61">
        <f>_xlfn.XLOOKUP(Table10[[#This Row],[Product]],Table8[Products],Table8[Price])</f>
        <v>50</v>
      </c>
      <c r="L226" s="30">
        <v>9</v>
      </c>
      <c r="M226" s="80">
        <f>Table10[[#This Row],[Units]]*Table10[[#This Row],[Price]]</f>
        <v>450</v>
      </c>
    </row>
    <row r="227" spans="7:13" x14ac:dyDescent="0.3">
      <c r="G227" s="44" t="s">
        <v>707</v>
      </c>
      <c r="H227" s="30" t="s">
        <v>1892</v>
      </c>
      <c r="I227" s="30" t="str">
        <f>_xlfn.XLOOKUP(Table10[[#This Row],[SalesRep]],Table9[Sales-rep],Table9[Region])</f>
        <v>South</v>
      </c>
      <c r="J227" s="30" t="s">
        <v>308</v>
      </c>
      <c r="K227" s="61">
        <f>_xlfn.XLOOKUP(Table10[[#This Row],[Product]],Table8[Products],Table8[Price])</f>
        <v>200</v>
      </c>
      <c r="L227" s="30">
        <v>17</v>
      </c>
      <c r="M227" s="80">
        <f>Table10[[#This Row],[Units]]*Table10[[#This Row],[Price]]</f>
        <v>3400</v>
      </c>
    </row>
    <row r="228" spans="7:13" x14ac:dyDescent="0.3">
      <c r="G228" s="44" t="s">
        <v>664</v>
      </c>
      <c r="H228" s="30" t="s">
        <v>1829</v>
      </c>
      <c r="I228" s="30" t="str">
        <f>_xlfn.XLOOKUP(Table10[[#This Row],[SalesRep]],Table9[Sales-rep],Table9[Region])</f>
        <v>Central</v>
      </c>
      <c r="J228" s="30" t="s">
        <v>222</v>
      </c>
      <c r="K228" s="61">
        <f>_xlfn.XLOOKUP(Table10[[#This Row],[Product]],Table8[Products],Table8[Price])</f>
        <v>80</v>
      </c>
      <c r="L228" s="30">
        <v>2</v>
      </c>
      <c r="M228" s="80">
        <f>Table10[[#This Row],[Units]]*Table10[[#This Row],[Price]]</f>
        <v>160</v>
      </c>
    </row>
    <row r="229" spans="7:13" x14ac:dyDescent="0.3">
      <c r="G229" s="44" t="s">
        <v>481</v>
      </c>
      <c r="H229" s="30" t="s">
        <v>1854</v>
      </c>
      <c r="I229" s="30" t="str">
        <f>_xlfn.XLOOKUP(Table10[[#This Row],[SalesRep]],Table9[Sales-rep],Table9[Region])</f>
        <v>Central</v>
      </c>
      <c r="J229" s="30" t="s">
        <v>239</v>
      </c>
      <c r="K229" s="61">
        <f>_xlfn.XLOOKUP(Table10[[#This Row],[Product]],Table8[Products],Table8[Price])</f>
        <v>120</v>
      </c>
      <c r="L229" s="30">
        <v>15</v>
      </c>
      <c r="M229" s="80">
        <f>Table10[[#This Row],[Units]]*Table10[[#This Row],[Price]]</f>
        <v>1800</v>
      </c>
    </row>
    <row r="230" spans="7:13" x14ac:dyDescent="0.3">
      <c r="G230" s="44" t="s">
        <v>383</v>
      </c>
      <c r="H230" s="30" t="s">
        <v>1907</v>
      </c>
      <c r="I230" s="30" t="str">
        <f>_xlfn.XLOOKUP(Table10[[#This Row],[SalesRep]],Table9[Sales-rep],Table9[Region])</f>
        <v>East</v>
      </c>
      <c r="J230" s="30" t="s">
        <v>308</v>
      </c>
      <c r="K230" s="61">
        <f>_xlfn.XLOOKUP(Table10[[#This Row],[Product]],Table8[Products],Table8[Price])</f>
        <v>200</v>
      </c>
      <c r="L230" s="30">
        <v>1</v>
      </c>
      <c r="M230" s="80">
        <f>Table10[[#This Row],[Units]]*Table10[[#This Row],[Price]]</f>
        <v>200</v>
      </c>
    </row>
    <row r="231" spans="7:13" x14ac:dyDescent="0.3">
      <c r="G231" s="44" t="s">
        <v>532</v>
      </c>
      <c r="H231" s="30" t="s">
        <v>1886</v>
      </c>
      <c r="I231" s="30" t="str">
        <f>_xlfn.XLOOKUP(Table10[[#This Row],[SalesRep]],Table9[Sales-rep],Table9[Region])</f>
        <v>North</v>
      </c>
      <c r="J231" s="30" t="s">
        <v>328</v>
      </c>
      <c r="K231" s="61">
        <f>_xlfn.XLOOKUP(Table10[[#This Row],[Product]],Table8[Products],Table8[Price])</f>
        <v>350</v>
      </c>
      <c r="L231" s="30">
        <v>5</v>
      </c>
      <c r="M231" s="80">
        <f>Table10[[#This Row],[Units]]*Table10[[#This Row],[Price]]</f>
        <v>1750</v>
      </c>
    </row>
    <row r="232" spans="7:13" x14ac:dyDescent="0.3">
      <c r="G232" s="44" t="s">
        <v>449</v>
      </c>
      <c r="H232" s="30" t="s">
        <v>1885</v>
      </c>
      <c r="I232" s="30" t="str">
        <f>_xlfn.XLOOKUP(Table10[[#This Row],[SalesRep]],Table9[Sales-rep],Table9[Region])</f>
        <v>East</v>
      </c>
      <c r="J232" s="30" t="s">
        <v>292</v>
      </c>
      <c r="K232" s="61">
        <f>_xlfn.XLOOKUP(Table10[[#This Row],[Product]],Table8[Products],Table8[Price])</f>
        <v>25</v>
      </c>
      <c r="L232" s="30">
        <v>3</v>
      </c>
      <c r="M232" s="80">
        <f>Table10[[#This Row],[Units]]*Table10[[#This Row],[Price]]</f>
        <v>75</v>
      </c>
    </row>
    <row r="233" spans="7:13" x14ac:dyDescent="0.3">
      <c r="G233" s="44" t="s">
        <v>741</v>
      </c>
      <c r="H233" s="30" t="s">
        <v>1871</v>
      </c>
      <c r="I233" s="30" t="str">
        <f>_xlfn.XLOOKUP(Table10[[#This Row],[SalesRep]],Table9[Sales-rep],Table9[Region])</f>
        <v>East</v>
      </c>
      <c r="J233" s="30" t="s">
        <v>239</v>
      </c>
      <c r="K233" s="61">
        <f>_xlfn.XLOOKUP(Table10[[#This Row],[Product]],Table8[Products],Table8[Price])</f>
        <v>120</v>
      </c>
      <c r="L233" s="30">
        <v>5</v>
      </c>
      <c r="M233" s="80">
        <f>Table10[[#This Row],[Units]]*Table10[[#This Row],[Price]]</f>
        <v>600</v>
      </c>
    </row>
    <row r="234" spans="7:13" x14ac:dyDescent="0.3">
      <c r="G234" s="44" t="s">
        <v>573</v>
      </c>
      <c r="H234" s="30" t="s">
        <v>1870</v>
      </c>
      <c r="I234" s="30" t="str">
        <f>_xlfn.XLOOKUP(Table10[[#This Row],[SalesRep]],Table9[Sales-rep],Table9[Region])</f>
        <v>South</v>
      </c>
      <c r="J234" s="30" t="s">
        <v>222</v>
      </c>
      <c r="K234" s="61">
        <f>_xlfn.XLOOKUP(Table10[[#This Row],[Product]],Table8[Products],Table8[Price])</f>
        <v>80</v>
      </c>
      <c r="L234" s="30">
        <v>6</v>
      </c>
      <c r="M234" s="80">
        <f>Table10[[#This Row],[Units]]*Table10[[#This Row],[Price]]</f>
        <v>480</v>
      </c>
    </row>
    <row r="235" spans="7:13" x14ac:dyDescent="0.3">
      <c r="G235" s="44" t="s">
        <v>421</v>
      </c>
      <c r="H235" s="30" t="s">
        <v>1895</v>
      </c>
      <c r="I235" s="30" t="str">
        <f>_xlfn.XLOOKUP(Table10[[#This Row],[SalesRep]],Table9[Sales-rep],Table9[Region])</f>
        <v>East</v>
      </c>
      <c r="J235" s="30" t="s">
        <v>207</v>
      </c>
      <c r="K235" s="61">
        <f>_xlfn.XLOOKUP(Table10[[#This Row],[Product]],Table8[Products],Table8[Price])</f>
        <v>45</v>
      </c>
      <c r="L235" s="30">
        <v>15</v>
      </c>
      <c r="M235" s="80">
        <f>Table10[[#This Row],[Units]]*Table10[[#This Row],[Price]]</f>
        <v>675</v>
      </c>
    </row>
    <row r="236" spans="7:13" x14ac:dyDescent="0.3">
      <c r="G236" s="44" t="s">
        <v>492</v>
      </c>
      <c r="H236" s="30" t="s">
        <v>1863</v>
      </c>
      <c r="I236" s="30" t="str">
        <f>_xlfn.XLOOKUP(Table10[[#This Row],[SalesRep]],Table9[Sales-rep],Table9[Region])</f>
        <v>West</v>
      </c>
      <c r="J236" s="30" t="s">
        <v>322</v>
      </c>
      <c r="K236" s="61">
        <f>_xlfn.XLOOKUP(Table10[[#This Row],[Product]],Table8[Products],Table8[Price])</f>
        <v>950</v>
      </c>
      <c r="L236" s="30">
        <v>8</v>
      </c>
      <c r="M236" s="80">
        <f>Table10[[#This Row],[Units]]*Table10[[#This Row],[Price]]</f>
        <v>7600</v>
      </c>
    </row>
    <row r="237" spans="7:13" x14ac:dyDescent="0.3">
      <c r="G237" s="44" t="s">
        <v>491</v>
      </c>
      <c r="H237" s="30" t="s">
        <v>1861</v>
      </c>
      <c r="I237" s="30" t="str">
        <f>_xlfn.XLOOKUP(Table10[[#This Row],[SalesRep]],Table9[Sales-rep],Table9[Region])</f>
        <v>East</v>
      </c>
      <c r="J237" s="30" t="s">
        <v>271</v>
      </c>
      <c r="K237" s="61">
        <f>_xlfn.XLOOKUP(Table10[[#This Row],[Product]],Table8[Products],Table8[Price])</f>
        <v>150</v>
      </c>
      <c r="L237" s="30">
        <v>6</v>
      </c>
      <c r="M237" s="80">
        <f>Table10[[#This Row],[Units]]*Table10[[#This Row],[Price]]</f>
        <v>900</v>
      </c>
    </row>
    <row r="238" spans="7:13" x14ac:dyDescent="0.3">
      <c r="G238" s="44" t="s">
        <v>485</v>
      </c>
      <c r="H238" s="30" t="s">
        <v>1867</v>
      </c>
      <c r="I238" s="30" t="str">
        <f>_xlfn.XLOOKUP(Table10[[#This Row],[SalesRep]],Table9[Sales-rep],Table9[Region])</f>
        <v>South</v>
      </c>
      <c r="J238" s="30" t="s">
        <v>328</v>
      </c>
      <c r="K238" s="61">
        <f>_xlfn.XLOOKUP(Table10[[#This Row],[Product]],Table8[Products],Table8[Price])</f>
        <v>350</v>
      </c>
      <c r="L238" s="30">
        <v>15</v>
      </c>
      <c r="M238" s="80">
        <f>Table10[[#This Row],[Units]]*Table10[[#This Row],[Price]]</f>
        <v>5250</v>
      </c>
    </row>
    <row r="239" spans="7:13" x14ac:dyDescent="0.3">
      <c r="G239" s="44" t="s">
        <v>692</v>
      </c>
      <c r="H239" s="30" t="s">
        <v>1841</v>
      </c>
      <c r="I239" s="30" t="str">
        <f>_xlfn.XLOOKUP(Table10[[#This Row],[SalesRep]],Table9[Sales-rep],Table9[Region])</f>
        <v>East</v>
      </c>
      <c r="J239" s="30" t="s">
        <v>308</v>
      </c>
      <c r="K239" s="61">
        <f>_xlfn.XLOOKUP(Table10[[#This Row],[Product]],Table8[Products],Table8[Price])</f>
        <v>200</v>
      </c>
      <c r="L239" s="30">
        <v>9</v>
      </c>
      <c r="M239" s="80">
        <f>Table10[[#This Row],[Units]]*Table10[[#This Row],[Price]]</f>
        <v>1800</v>
      </c>
    </row>
    <row r="240" spans="7:13" x14ac:dyDescent="0.3">
      <c r="G240" s="44" t="s">
        <v>512</v>
      </c>
      <c r="H240" s="30" t="s">
        <v>1865</v>
      </c>
      <c r="I240" s="30" t="str">
        <f>_xlfn.XLOOKUP(Table10[[#This Row],[SalesRep]],Table9[Sales-rep],Table9[Region])</f>
        <v>North</v>
      </c>
      <c r="J240" s="30" t="s">
        <v>322</v>
      </c>
      <c r="K240" s="61">
        <f>_xlfn.XLOOKUP(Table10[[#This Row],[Product]],Table8[Products],Table8[Price])</f>
        <v>950</v>
      </c>
      <c r="L240" s="30">
        <v>17</v>
      </c>
      <c r="M240" s="80">
        <f>Table10[[#This Row],[Units]]*Table10[[#This Row],[Price]]</f>
        <v>16150</v>
      </c>
    </row>
    <row r="241" spans="7:13" x14ac:dyDescent="0.3">
      <c r="G241" s="44" t="s">
        <v>666</v>
      </c>
      <c r="H241" s="30" t="s">
        <v>1860</v>
      </c>
      <c r="I241" s="30" t="str">
        <f>_xlfn.XLOOKUP(Table10[[#This Row],[SalesRep]],Table9[Sales-rep],Table9[Region])</f>
        <v>West</v>
      </c>
      <c r="J241" s="30" t="s">
        <v>231</v>
      </c>
      <c r="K241" s="61">
        <f>_xlfn.XLOOKUP(Table10[[#This Row],[Product]],Table8[Products],Table8[Price])</f>
        <v>50</v>
      </c>
      <c r="L241" s="30">
        <v>20</v>
      </c>
      <c r="M241" s="80">
        <f>Table10[[#This Row],[Units]]*Table10[[#This Row],[Price]]</f>
        <v>1000</v>
      </c>
    </row>
    <row r="242" spans="7:13" x14ac:dyDescent="0.3">
      <c r="G242" s="44" t="s">
        <v>436</v>
      </c>
      <c r="H242" s="30" t="s">
        <v>1855</v>
      </c>
      <c r="I242" s="30" t="str">
        <f>_xlfn.XLOOKUP(Table10[[#This Row],[SalesRep]],Table9[Sales-rep],Table9[Region])</f>
        <v>East</v>
      </c>
      <c r="J242" s="30" t="s">
        <v>231</v>
      </c>
      <c r="K242" s="61">
        <f>_xlfn.XLOOKUP(Table10[[#This Row],[Product]],Table8[Products],Table8[Price])</f>
        <v>50</v>
      </c>
      <c r="L242" s="30">
        <v>7</v>
      </c>
      <c r="M242" s="80">
        <f>Table10[[#This Row],[Units]]*Table10[[#This Row],[Price]]</f>
        <v>350</v>
      </c>
    </row>
    <row r="243" spans="7:13" x14ac:dyDescent="0.3">
      <c r="G243" s="44" t="s">
        <v>585</v>
      </c>
      <c r="H243" s="30" t="s">
        <v>1861</v>
      </c>
      <c r="I243" s="30" t="str">
        <f>_xlfn.XLOOKUP(Table10[[#This Row],[SalesRep]],Table9[Sales-rep],Table9[Region])</f>
        <v>East</v>
      </c>
      <c r="J243" s="30" t="s">
        <v>1827</v>
      </c>
      <c r="K243" s="61">
        <f>_xlfn.XLOOKUP(Table10[[#This Row],[Product]],Table8[Products],Table8[Price])</f>
        <v>40</v>
      </c>
      <c r="L243" s="30">
        <v>6</v>
      </c>
      <c r="M243" s="80">
        <f>Table10[[#This Row],[Units]]*Table10[[#This Row],[Price]]</f>
        <v>240</v>
      </c>
    </row>
    <row r="244" spans="7:13" x14ac:dyDescent="0.3">
      <c r="G244" s="44" t="s">
        <v>392</v>
      </c>
      <c r="H244" s="30" t="s">
        <v>1846</v>
      </c>
      <c r="I244" s="30" t="str">
        <f>_xlfn.XLOOKUP(Table10[[#This Row],[SalesRep]],Table9[Sales-rep],Table9[Region])</f>
        <v>South</v>
      </c>
      <c r="J244" s="30" t="s">
        <v>308</v>
      </c>
      <c r="K244" s="61">
        <f>_xlfn.XLOOKUP(Table10[[#This Row],[Product]],Table8[Products],Table8[Price])</f>
        <v>200</v>
      </c>
      <c r="L244" s="30">
        <v>20</v>
      </c>
      <c r="M244" s="80">
        <f>Table10[[#This Row],[Units]]*Table10[[#This Row],[Price]]</f>
        <v>4000</v>
      </c>
    </row>
    <row r="245" spans="7:13" x14ac:dyDescent="0.3">
      <c r="G245" s="44" t="s">
        <v>637</v>
      </c>
      <c r="H245" s="30" t="s">
        <v>1853</v>
      </c>
      <c r="I245" s="30" t="str">
        <f>_xlfn.XLOOKUP(Table10[[#This Row],[SalesRep]],Table9[Sales-rep],Table9[Region])</f>
        <v>North</v>
      </c>
      <c r="J245" s="30" t="s">
        <v>308</v>
      </c>
      <c r="K245" s="61">
        <f>_xlfn.XLOOKUP(Table10[[#This Row],[Product]],Table8[Products],Table8[Price])</f>
        <v>200</v>
      </c>
      <c r="L245" s="30">
        <v>14</v>
      </c>
      <c r="M245" s="80">
        <f>Table10[[#This Row],[Units]]*Table10[[#This Row],[Price]]</f>
        <v>2800</v>
      </c>
    </row>
    <row r="246" spans="7:13" x14ac:dyDescent="0.3">
      <c r="G246" s="44" t="s">
        <v>554</v>
      </c>
      <c r="H246" s="30" t="s">
        <v>1852</v>
      </c>
      <c r="I246" s="30" t="str">
        <f>_xlfn.XLOOKUP(Table10[[#This Row],[SalesRep]],Table9[Sales-rep],Table9[Region])</f>
        <v>West</v>
      </c>
      <c r="J246" s="30" t="s">
        <v>1827</v>
      </c>
      <c r="K246" s="61">
        <f>_xlfn.XLOOKUP(Table10[[#This Row],[Product]],Table8[Products],Table8[Price])</f>
        <v>40</v>
      </c>
      <c r="L246" s="30">
        <v>7</v>
      </c>
      <c r="M246" s="80">
        <f>Table10[[#This Row],[Units]]*Table10[[#This Row],[Price]]</f>
        <v>280</v>
      </c>
    </row>
    <row r="247" spans="7:13" x14ac:dyDescent="0.3">
      <c r="G247" s="44" t="s">
        <v>446</v>
      </c>
      <c r="H247" s="30" t="s">
        <v>1866</v>
      </c>
      <c r="I247" s="30" t="str">
        <f>_xlfn.XLOOKUP(Table10[[#This Row],[SalesRep]],Table9[Sales-rep],Table9[Region])</f>
        <v>West</v>
      </c>
      <c r="J247" s="30" t="s">
        <v>271</v>
      </c>
      <c r="K247" s="61">
        <f>_xlfn.XLOOKUP(Table10[[#This Row],[Product]],Table8[Products],Table8[Price])</f>
        <v>150</v>
      </c>
      <c r="L247" s="30">
        <v>19</v>
      </c>
      <c r="M247" s="80">
        <f>Table10[[#This Row],[Units]]*Table10[[#This Row],[Price]]</f>
        <v>2850</v>
      </c>
    </row>
    <row r="248" spans="7:13" x14ac:dyDescent="0.3">
      <c r="G248" s="44" t="s">
        <v>587</v>
      </c>
      <c r="H248" s="30" t="s">
        <v>1858</v>
      </c>
      <c r="I248" s="30" t="str">
        <f>_xlfn.XLOOKUP(Table10[[#This Row],[SalesRep]],Table9[Sales-rep],Table9[Region])</f>
        <v>East</v>
      </c>
      <c r="J248" s="30" t="s">
        <v>328</v>
      </c>
      <c r="K248" s="61">
        <f>_xlfn.XLOOKUP(Table10[[#This Row],[Product]],Table8[Products],Table8[Price])</f>
        <v>350</v>
      </c>
      <c r="L248" s="30">
        <v>4</v>
      </c>
      <c r="M248" s="80">
        <f>Table10[[#This Row],[Units]]*Table10[[#This Row],[Price]]</f>
        <v>1400</v>
      </c>
    </row>
    <row r="249" spans="7:13" x14ac:dyDescent="0.3">
      <c r="G249" s="44" t="s">
        <v>672</v>
      </c>
      <c r="H249" s="30" t="s">
        <v>1847</v>
      </c>
      <c r="I249" s="30" t="str">
        <f>_xlfn.XLOOKUP(Table10[[#This Row],[SalesRep]],Table9[Sales-rep],Table9[Region])</f>
        <v>North</v>
      </c>
      <c r="J249" s="30" t="s">
        <v>231</v>
      </c>
      <c r="K249" s="61">
        <f>_xlfn.XLOOKUP(Table10[[#This Row],[Product]],Table8[Products],Table8[Price])</f>
        <v>50</v>
      </c>
      <c r="L249" s="30">
        <v>2</v>
      </c>
      <c r="M249" s="80">
        <f>Table10[[#This Row],[Units]]*Table10[[#This Row],[Price]]</f>
        <v>100</v>
      </c>
    </row>
    <row r="250" spans="7:13" x14ac:dyDescent="0.3">
      <c r="G250" s="44" t="s">
        <v>531</v>
      </c>
      <c r="H250" s="30" t="s">
        <v>1905</v>
      </c>
      <c r="I250" s="30" t="str">
        <f>_xlfn.XLOOKUP(Table10[[#This Row],[SalesRep]],Table9[Sales-rep],Table9[Region])</f>
        <v>East</v>
      </c>
      <c r="J250" s="30" t="s">
        <v>195</v>
      </c>
      <c r="K250" s="61">
        <f>_xlfn.XLOOKUP(Table10[[#This Row],[Product]],Table8[Products],Table8[Price])</f>
        <v>12</v>
      </c>
      <c r="L250" s="30">
        <v>15</v>
      </c>
      <c r="M250" s="80">
        <f>Table10[[#This Row],[Units]]*Table10[[#This Row],[Price]]</f>
        <v>180</v>
      </c>
    </row>
    <row r="251" spans="7:13" x14ac:dyDescent="0.3">
      <c r="G251" s="44" t="s">
        <v>392</v>
      </c>
      <c r="H251" s="30" t="s">
        <v>1914</v>
      </c>
      <c r="I251" s="30" t="str">
        <f>_xlfn.XLOOKUP(Table10[[#This Row],[SalesRep]],Table9[Sales-rep],Table9[Region])</f>
        <v>North</v>
      </c>
      <c r="J251" s="30" t="s">
        <v>308</v>
      </c>
      <c r="K251" s="61">
        <f>_xlfn.XLOOKUP(Table10[[#This Row],[Product]],Table8[Products],Table8[Price])</f>
        <v>200</v>
      </c>
      <c r="L251" s="30">
        <v>9</v>
      </c>
      <c r="M251" s="80">
        <f>Table10[[#This Row],[Units]]*Table10[[#This Row],[Price]]</f>
        <v>1800</v>
      </c>
    </row>
    <row r="252" spans="7:13" x14ac:dyDescent="0.3">
      <c r="G252" s="44" t="s">
        <v>431</v>
      </c>
      <c r="H252" s="30" t="s">
        <v>1867</v>
      </c>
      <c r="I252" s="30" t="str">
        <f>_xlfn.XLOOKUP(Table10[[#This Row],[SalesRep]],Table9[Sales-rep],Table9[Region])</f>
        <v>South</v>
      </c>
      <c r="J252" s="30" t="s">
        <v>292</v>
      </c>
      <c r="K252" s="61">
        <f>_xlfn.XLOOKUP(Table10[[#This Row],[Product]],Table8[Products],Table8[Price])</f>
        <v>25</v>
      </c>
      <c r="L252" s="30">
        <v>20</v>
      </c>
      <c r="M252" s="80">
        <f>Table10[[#This Row],[Units]]*Table10[[#This Row],[Price]]</f>
        <v>500</v>
      </c>
    </row>
    <row r="253" spans="7:13" x14ac:dyDescent="0.3">
      <c r="G253" s="44" t="s">
        <v>488</v>
      </c>
      <c r="H253" s="30" t="s">
        <v>1839</v>
      </c>
      <c r="I253" s="30" t="str">
        <f>_xlfn.XLOOKUP(Table10[[#This Row],[SalesRep]],Table9[Sales-rep],Table9[Region])</f>
        <v>South</v>
      </c>
      <c r="J253" s="30" t="s">
        <v>195</v>
      </c>
      <c r="K253" s="61">
        <f>_xlfn.XLOOKUP(Table10[[#This Row],[Product]],Table8[Products],Table8[Price])</f>
        <v>12</v>
      </c>
      <c r="L253" s="30">
        <v>15</v>
      </c>
      <c r="M253" s="80">
        <f>Table10[[#This Row],[Units]]*Table10[[#This Row],[Price]]</f>
        <v>180</v>
      </c>
    </row>
    <row r="254" spans="7:13" x14ac:dyDescent="0.3">
      <c r="G254" s="44" t="s">
        <v>526</v>
      </c>
      <c r="H254" s="30" t="s">
        <v>1882</v>
      </c>
      <c r="I254" s="30" t="str">
        <f>_xlfn.XLOOKUP(Table10[[#This Row],[SalesRep]],Table9[Sales-rep],Table9[Region])</f>
        <v>Central</v>
      </c>
      <c r="J254" s="30" t="s">
        <v>231</v>
      </c>
      <c r="K254" s="61">
        <f>_xlfn.XLOOKUP(Table10[[#This Row],[Product]],Table8[Products],Table8[Price])</f>
        <v>50</v>
      </c>
      <c r="L254" s="30">
        <v>19</v>
      </c>
      <c r="M254" s="80">
        <f>Table10[[#This Row],[Units]]*Table10[[#This Row],[Price]]</f>
        <v>950</v>
      </c>
    </row>
    <row r="255" spans="7:13" x14ac:dyDescent="0.3">
      <c r="G255" s="44" t="s">
        <v>665</v>
      </c>
      <c r="H255" s="30" t="s">
        <v>1889</v>
      </c>
      <c r="I255" s="30" t="str">
        <f>_xlfn.XLOOKUP(Table10[[#This Row],[SalesRep]],Table9[Sales-rep],Table9[Region])</f>
        <v>Central</v>
      </c>
      <c r="J255" s="30" t="s">
        <v>239</v>
      </c>
      <c r="K255" s="61">
        <f>_xlfn.XLOOKUP(Table10[[#This Row],[Product]],Table8[Products],Table8[Price])</f>
        <v>120</v>
      </c>
      <c r="L255" s="30">
        <v>18</v>
      </c>
      <c r="M255" s="80">
        <f>Table10[[#This Row],[Units]]*Table10[[#This Row],[Price]]</f>
        <v>2160</v>
      </c>
    </row>
    <row r="256" spans="7:13" x14ac:dyDescent="0.3">
      <c r="G256" s="44" t="s">
        <v>727</v>
      </c>
      <c r="H256" s="30" t="s">
        <v>1862</v>
      </c>
      <c r="I256" s="30" t="str">
        <f>_xlfn.XLOOKUP(Table10[[#This Row],[SalesRep]],Table9[Sales-rep],Table9[Region])</f>
        <v>West</v>
      </c>
      <c r="J256" s="30" t="s">
        <v>244</v>
      </c>
      <c r="K256" s="61">
        <f>_xlfn.XLOOKUP(Table10[[#This Row],[Product]],Table8[Products],Table8[Price])</f>
        <v>100</v>
      </c>
      <c r="L256" s="30">
        <v>6</v>
      </c>
      <c r="M256" s="80">
        <f>Table10[[#This Row],[Units]]*Table10[[#This Row],[Price]]</f>
        <v>600</v>
      </c>
    </row>
    <row r="257" spans="7:13" x14ac:dyDescent="0.3">
      <c r="G257" s="44" t="s">
        <v>603</v>
      </c>
      <c r="H257" s="30" t="s">
        <v>1831</v>
      </c>
      <c r="I257" s="30" t="str">
        <f>_xlfn.XLOOKUP(Table10[[#This Row],[SalesRep]],Table9[Sales-rep],Table9[Region])</f>
        <v>East</v>
      </c>
      <c r="J257" s="30" t="s">
        <v>244</v>
      </c>
      <c r="K257" s="61">
        <f>_xlfn.XLOOKUP(Table10[[#This Row],[Product]],Table8[Products],Table8[Price])</f>
        <v>100</v>
      </c>
      <c r="L257" s="30">
        <v>13</v>
      </c>
      <c r="M257" s="80">
        <f>Table10[[#This Row],[Units]]*Table10[[#This Row],[Price]]</f>
        <v>1300</v>
      </c>
    </row>
    <row r="258" spans="7:13" x14ac:dyDescent="0.3">
      <c r="G258" s="44" t="s">
        <v>536</v>
      </c>
      <c r="H258" s="30" t="s">
        <v>1853</v>
      </c>
      <c r="I258" s="30" t="str">
        <f>_xlfn.XLOOKUP(Table10[[#This Row],[SalesRep]],Table9[Sales-rep],Table9[Region])</f>
        <v>North</v>
      </c>
      <c r="J258" s="30" t="s">
        <v>222</v>
      </c>
      <c r="K258" s="61">
        <f>_xlfn.XLOOKUP(Table10[[#This Row],[Product]],Table8[Products],Table8[Price])</f>
        <v>80</v>
      </c>
      <c r="L258" s="30">
        <v>10</v>
      </c>
      <c r="M258" s="80">
        <f>Table10[[#This Row],[Units]]*Table10[[#This Row],[Price]]</f>
        <v>800</v>
      </c>
    </row>
    <row r="259" spans="7:13" x14ac:dyDescent="0.3">
      <c r="G259" s="44" t="s">
        <v>465</v>
      </c>
      <c r="H259" s="30" t="s">
        <v>1894</v>
      </c>
      <c r="I259" s="30" t="str">
        <f>_xlfn.XLOOKUP(Table10[[#This Row],[SalesRep]],Table9[Sales-rep],Table9[Region])</f>
        <v>South</v>
      </c>
      <c r="J259" s="30" t="s">
        <v>308</v>
      </c>
      <c r="K259" s="61">
        <f>_xlfn.XLOOKUP(Table10[[#This Row],[Product]],Table8[Products],Table8[Price])</f>
        <v>200</v>
      </c>
      <c r="L259" s="30">
        <v>11</v>
      </c>
      <c r="M259" s="80">
        <f>Table10[[#This Row],[Units]]*Table10[[#This Row],[Price]]</f>
        <v>2200</v>
      </c>
    </row>
    <row r="260" spans="7:13" x14ac:dyDescent="0.3">
      <c r="G260" s="44" t="s">
        <v>451</v>
      </c>
      <c r="H260" s="30" t="s">
        <v>1863</v>
      </c>
      <c r="I260" s="30" t="str">
        <f>_xlfn.XLOOKUP(Table10[[#This Row],[SalesRep]],Table9[Sales-rep],Table9[Region])</f>
        <v>West</v>
      </c>
      <c r="J260" s="30" t="s">
        <v>195</v>
      </c>
      <c r="K260" s="61">
        <f>_xlfn.XLOOKUP(Table10[[#This Row],[Product]],Table8[Products],Table8[Price])</f>
        <v>12</v>
      </c>
      <c r="L260" s="30">
        <v>14</v>
      </c>
      <c r="M260" s="80">
        <f>Table10[[#This Row],[Units]]*Table10[[#This Row],[Price]]</f>
        <v>168</v>
      </c>
    </row>
    <row r="261" spans="7:13" x14ac:dyDescent="0.3">
      <c r="G261" s="44" t="s">
        <v>420</v>
      </c>
      <c r="H261" s="30" t="s">
        <v>1896</v>
      </c>
      <c r="I261" s="30" t="str">
        <f>_xlfn.XLOOKUP(Table10[[#This Row],[SalesRep]],Table9[Sales-rep],Table9[Region])</f>
        <v>West</v>
      </c>
      <c r="J261" s="30" t="s">
        <v>244</v>
      </c>
      <c r="K261" s="61">
        <f>_xlfn.XLOOKUP(Table10[[#This Row],[Product]],Table8[Products],Table8[Price])</f>
        <v>100</v>
      </c>
      <c r="L261" s="30">
        <v>14</v>
      </c>
      <c r="M261" s="80">
        <f>Table10[[#This Row],[Units]]*Table10[[#This Row],[Price]]</f>
        <v>1400</v>
      </c>
    </row>
    <row r="262" spans="7:13" x14ac:dyDescent="0.3">
      <c r="G262" s="44" t="s">
        <v>411</v>
      </c>
      <c r="H262" s="30" t="s">
        <v>1874</v>
      </c>
      <c r="I262" s="30" t="str">
        <f>_xlfn.XLOOKUP(Table10[[#This Row],[SalesRep]],Table9[Sales-rep],Table9[Region])</f>
        <v>South</v>
      </c>
      <c r="J262" s="30" t="s">
        <v>231</v>
      </c>
      <c r="K262" s="61">
        <f>_xlfn.XLOOKUP(Table10[[#This Row],[Product]],Table8[Products],Table8[Price])</f>
        <v>50</v>
      </c>
      <c r="L262" s="30">
        <v>20</v>
      </c>
      <c r="M262" s="80">
        <f>Table10[[#This Row],[Units]]*Table10[[#This Row],[Price]]</f>
        <v>1000</v>
      </c>
    </row>
    <row r="263" spans="7:13" x14ac:dyDescent="0.3">
      <c r="G263" s="44" t="s">
        <v>629</v>
      </c>
      <c r="H263" s="30" t="s">
        <v>1845</v>
      </c>
      <c r="I263" s="30" t="str">
        <f>_xlfn.XLOOKUP(Table10[[#This Row],[SalesRep]],Table9[Sales-rep],Table9[Region])</f>
        <v>Central</v>
      </c>
      <c r="J263" s="30" t="s">
        <v>271</v>
      </c>
      <c r="K263" s="61">
        <f>_xlfn.XLOOKUP(Table10[[#This Row],[Product]],Table8[Products],Table8[Price])</f>
        <v>150</v>
      </c>
      <c r="L263" s="30">
        <v>13</v>
      </c>
      <c r="M263" s="80">
        <f>Table10[[#This Row],[Units]]*Table10[[#This Row],[Price]]</f>
        <v>1950</v>
      </c>
    </row>
    <row r="264" spans="7:13" x14ac:dyDescent="0.3">
      <c r="G264" s="44" t="s">
        <v>740</v>
      </c>
      <c r="H264" s="30" t="s">
        <v>1843</v>
      </c>
      <c r="I264" s="30" t="str">
        <f>_xlfn.XLOOKUP(Table10[[#This Row],[SalesRep]],Table9[Sales-rep],Table9[Region])</f>
        <v>North</v>
      </c>
      <c r="J264" s="30" t="s">
        <v>239</v>
      </c>
      <c r="K264" s="61">
        <f>_xlfn.XLOOKUP(Table10[[#This Row],[Product]],Table8[Products],Table8[Price])</f>
        <v>120</v>
      </c>
      <c r="L264" s="30">
        <v>4</v>
      </c>
      <c r="M264" s="80">
        <f>Table10[[#This Row],[Units]]*Table10[[#This Row],[Price]]</f>
        <v>480</v>
      </c>
    </row>
    <row r="265" spans="7:13" x14ac:dyDescent="0.3">
      <c r="G265" s="44" t="s">
        <v>705</v>
      </c>
      <c r="H265" s="30" t="s">
        <v>1907</v>
      </c>
      <c r="I265" s="30" t="str">
        <f>_xlfn.XLOOKUP(Table10[[#This Row],[SalesRep]],Table9[Sales-rep],Table9[Region])</f>
        <v>East</v>
      </c>
      <c r="J265" s="30" t="s">
        <v>292</v>
      </c>
      <c r="K265" s="61">
        <f>_xlfn.XLOOKUP(Table10[[#This Row],[Product]],Table8[Products],Table8[Price])</f>
        <v>25</v>
      </c>
      <c r="L265" s="30">
        <v>11</v>
      </c>
      <c r="M265" s="80">
        <f>Table10[[#This Row],[Units]]*Table10[[#This Row],[Price]]</f>
        <v>275</v>
      </c>
    </row>
    <row r="266" spans="7:13" x14ac:dyDescent="0.3">
      <c r="G266" s="44" t="s">
        <v>709</v>
      </c>
      <c r="H266" s="30" t="s">
        <v>1890</v>
      </c>
      <c r="I266" s="30" t="str">
        <f>_xlfn.XLOOKUP(Table10[[#This Row],[SalesRep]],Table9[Sales-rep],Table9[Region])</f>
        <v>East</v>
      </c>
      <c r="J266" s="30" t="s">
        <v>288</v>
      </c>
      <c r="K266" s="61">
        <f>_xlfn.XLOOKUP(Table10[[#This Row],[Product]],Table8[Products],Table8[Price])</f>
        <v>60</v>
      </c>
      <c r="L266" s="30">
        <v>9</v>
      </c>
      <c r="M266" s="80">
        <f>Table10[[#This Row],[Units]]*Table10[[#This Row],[Price]]</f>
        <v>540</v>
      </c>
    </row>
    <row r="267" spans="7:13" x14ac:dyDescent="0.3">
      <c r="G267" s="44" t="s">
        <v>565</v>
      </c>
      <c r="H267" s="30" t="s">
        <v>1909</v>
      </c>
      <c r="I267" s="30" t="str">
        <f>_xlfn.XLOOKUP(Table10[[#This Row],[SalesRep]],Table9[Sales-rep],Table9[Region])</f>
        <v>Central</v>
      </c>
      <c r="J267" s="30" t="s">
        <v>195</v>
      </c>
      <c r="K267" s="61">
        <f>_xlfn.XLOOKUP(Table10[[#This Row],[Product]],Table8[Products],Table8[Price])</f>
        <v>12</v>
      </c>
      <c r="L267" s="30">
        <v>1</v>
      </c>
      <c r="M267" s="80">
        <f>Table10[[#This Row],[Units]]*Table10[[#This Row],[Price]]</f>
        <v>12</v>
      </c>
    </row>
    <row r="268" spans="7:13" x14ac:dyDescent="0.3">
      <c r="G268" s="44" t="s">
        <v>397</v>
      </c>
      <c r="H268" s="30" t="s">
        <v>1892</v>
      </c>
      <c r="I268" s="30" t="str">
        <f>_xlfn.XLOOKUP(Table10[[#This Row],[SalesRep]],Table9[Sales-rep],Table9[Region])</f>
        <v>South</v>
      </c>
      <c r="J268" s="30" t="s">
        <v>207</v>
      </c>
      <c r="K268" s="61">
        <f>_xlfn.XLOOKUP(Table10[[#This Row],[Product]],Table8[Products],Table8[Price])</f>
        <v>45</v>
      </c>
      <c r="L268" s="30">
        <v>1</v>
      </c>
      <c r="M268" s="80">
        <f>Table10[[#This Row],[Units]]*Table10[[#This Row],[Price]]</f>
        <v>45</v>
      </c>
    </row>
    <row r="269" spans="7:13" x14ac:dyDescent="0.3">
      <c r="G269" s="44" t="s">
        <v>700</v>
      </c>
      <c r="H269" s="30" t="s">
        <v>1895</v>
      </c>
      <c r="I269" s="30" t="str">
        <f>_xlfn.XLOOKUP(Table10[[#This Row],[SalesRep]],Table9[Sales-rep],Table9[Region])</f>
        <v>East</v>
      </c>
      <c r="J269" s="30" t="s">
        <v>207</v>
      </c>
      <c r="K269" s="61">
        <f>_xlfn.XLOOKUP(Table10[[#This Row],[Product]],Table8[Products],Table8[Price])</f>
        <v>45</v>
      </c>
      <c r="L269" s="30">
        <v>3</v>
      </c>
      <c r="M269" s="80">
        <f>Table10[[#This Row],[Units]]*Table10[[#This Row],[Price]]</f>
        <v>135</v>
      </c>
    </row>
    <row r="270" spans="7:13" x14ac:dyDescent="0.3">
      <c r="G270" s="44" t="s">
        <v>713</v>
      </c>
      <c r="H270" s="30" t="s">
        <v>1898</v>
      </c>
      <c r="I270" s="30" t="str">
        <f>_xlfn.XLOOKUP(Table10[[#This Row],[SalesRep]],Table9[Sales-rep],Table9[Region])</f>
        <v>Central</v>
      </c>
      <c r="J270" s="30" t="s">
        <v>231</v>
      </c>
      <c r="K270" s="61">
        <f>_xlfn.XLOOKUP(Table10[[#This Row],[Product]],Table8[Products],Table8[Price])</f>
        <v>50</v>
      </c>
      <c r="L270" s="30">
        <v>10</v>
      </c>
      <c r="M270" s="80">
        <f>Table10[[#This Row],[Units]]*Table10[[#This Row],[Price]]</f>
        <v>500</v>
      </c>
    </row>
    <row r="271" spans="7:13" x14ac:dyDescent="0.3">
      <c r="G271" s="44" t="s">
        <v>675</v>
      </c>
      <c r="H271" s="30" t="s">
        <v>1845</v>
      </c>
      <c r="I271" s="30" t="str">
        <f>_xlfn.XLOOKUP(Table10[[#This Row],[SalesRep]],Table9[Sales-rep],Table9[Region])</f>
        <v>Central</v>
      </c>
      <c r="J271" s="30" t="s">
        <v>195</v>
      </c>
      <c r="K271" s="61">
        <f>_xlfn.XLOOKUP(Table10[[#This Row],[Product]],Table8[Products],Table8[Price])</f>
        <v>12</v>
      </c>
      <c r="L271" s="30">
        <v>16</v>
      </c>
      <c r="M271" s="80">
        <f>Table10[[#This Row],[Units]]*Table10[[#This Row],[Price]]</f>
        <v>192</v>
      </c>
    </row>
    <row r="272" spans="7:13" x14ac:dyDescent="0.3">
      <c r="G272" s="44" t="s">
        <v>744</v>
      </c>
      <c r="H272" s="30" t="s">
        <v>1865</v>
      </c>
      <c r="I272" s="30" t="str">
        <f>_xlfn.XLOOKUP(Table10[[#This Row],[SalesRep]],Table9[Sales-rep],Table9[Region])</f>
        <v>North</v>
      </c>
      <c r="J272" s="30" t="s">
        <v>222</v>
      </c>
      <c r="K272" s="61">
        <f>_xlfn.XLOOKUP(Table10[[#This Row],[Product]],Table8[Products],Table8[Price])</f>
        <v>80</v>
      </c>
      <c r="L272" s="30">
        <v>18</v>
      </c>
      <c r="M272" s="80">
        <f>Table10[[#This Row],[Units]]*Table10[[#This Row],[Price]]</f>
        <v>1440</v>
      </c>
    </row>
    <row r="273" spans="7:13" x14ac:dyDescent="0.3">
      <c r="G273" s="44" t="s">
        <v>682</v>
      </c>
      <c r="H273" s="30" t="s">
        <v>374</v>
      </c>
      <c r="I273" s="30" t="str">
        <f>_xlfn.XLOOKUP(Table10[[#This Row],[SalesRep]],Table9[Sales-rep],Table9[Region])</f>
        <v>Central</v>
      </c>
      <c r="J273" s="30" t="s">
        <v>244</v>
      </c>
      <c r="K273" s="61">
        <f>_xlfn.XLOOKUP(Table10[[#This Row],[Product]],Table8[Products],Table8[Price])</f>
        <v>100</v>
      </c>
      <c r="L273" s="30">
        <v>11</v>
      </c>
      <c r="M273" s="80">
        <f>Table10[[#This Row],[Units]]*Table10[[#This Row],[Price]]</f>
        <v>1100</v>
      </c>
    </row>
    <row r="274" spans="7:13" x14ac:dyDescent="0.3">
      <c r="G274" s="44" t="s">
        <v>664</v>
      </c>
      <c r="H274" s="30" t="s">
        <v>1908</v>
      </c>
      <c r="I274" s="30" t="str">
        <f>_xlfn.XLOOKUP(Table10[[#This Row],[SalesRep]],Table9[Sales-rep],Table9[Region])</f>
        <v>East</v>
      </c>
      <c r="J274" s="30" t="s">
        <v>195</v>
      </c>
      <c r="K274" s="61">
        <f>_xlfn.XLOOKUP(Table10[[#This Row],[Product]],Table8[Products],Table8[Price])</f>
        <v>12</v>
      </c>
      <c r="L274" s="30">
        <v>13</v>
      </c>
      <c r="M274" s="80">
        <f>Table10[[#This Row],[Units]]*Table10[[#This Row],[Price]]</f>
        <v>156</v>
      </c>
    </row>
    <row r="275" spans="7:13" x14ac:dyDescent="0.3">
      <c r="G275" s="44" t="s">
        <v>576</v>
      </c>
      <c r="H275" s="30" t="s">
        <v>1880</v>
      </c>
      <c r="I275" s="30" t="str">
        <f>_xlfn.XLOOKUP(Table10[[#This Row],[SalesRep]],Table9[Sales-rep],Table9[Region])</f>
        <v>West</v>
      </c>
      <c r="J275" s="30" t="s">
        <v>292</v>
      </c>
      <c r="K275" s="61">
        <f>_xlfn.XLOOKUP(Table10[[#This Row],[Product]],Table8[Products],Table8[Price])</f>
        <v>25</v>
      </c>
      <c r="L275" s="30">
        <v>19</v>
      </c>
      <c r="M275" s="80">
        <f>Table10[[#This Row],[Units]]*Table10[[#This Row],[Price]]</f>
        <v>475</v>
      </c>
    </row>
    <row r="276" spans="7:13" x14ac:dyDescent="0.3">
      <c r="G276" s="44" t="s">
        <v>692</v>
      </c>
      <c r="H276" s="30" t="s">
        <v>1843</v>
      </c>
      <c r="I276" s="30" t="str">
        <f>_xlfn.XLOOKUP(Table10[[#This Row],[SalesRep]],Table9[Sales-rep],Table9[Region])</f>
        <v>North</v>
      </c>
      <c r="J276" s="30" t="s">
        <v>195</v>
      </c>
      <c r="K276" s="61">
        <f>_xlfn.XLOOKUP(Table10[[#This Row],[Product]],Table8[Products],Table8[Price])</f>
        <v>12</v>
      </c>
      <c r="L276" s="30">
        <v>10</v>
      </c>
      <c r="M276" s="80">
        <f>Table10[[#This Row],[Units]]*Table10[[#This Row],[Price]]</f>
        <v>120</v>
      </c>
    </row>
    <row r="277" spans="7:13" x14ac:dyDescent="0.3">
      <c r="G277" s="44" t="s">
        <v>680</v>
      </c>
      <c r="H277" s="30" t="s">
        <v>1907</v>
      </c>
      <c r="I277" s="30" t="str">
        <f>_xlfn.XLOOKUP(Table10[[#This Row],[SalesRep]],Table9[Sales-rep],Table9[Region])</f>
        <v>East</v>
      </c>
      <c r="J277" s="30" t="s">
        <v>271</v>
      </c>
      <c r="K277" s="61">
        <f>_xlfn.XLOOKUP(Table10[[#This Row],[Product]],Table8[Products],Table8[Price])</f>
        <v>150</v>
      </c>
      <c r="L277" s="30">
        <v>17</v>
      </c>
      <c r="M277" s="80">
        <f>Table10[[#This Row],[Units]]*Table10[[#This Row],[Price]]</f>
        <v>2550</v>
      </c>
    </row>
    <row r="278" spans="7:13" x14ac:dyDescent="0.3">
      <c r="G278" s="44" t="s">
        <v>431</v>
      </c>
      <c r="H278" s="30" t="s">
        <v>1854</v>
      </c>
      <c r="I278" s="30" t="str">
        <f>_xlfn.XLOOKUP(Table10[[#This Row],[SalesRep]],Table9[Sales-rep],Table9[Region])</f>
        <v>Central</v>
      </c>
      <c r="J278" s="30" t="s">
        <v>1827</v>
      </c>
      <c r="K278" s="61">
        <f>_xlfn.XLOOKUP(Table10[[#This Row],[Product]],Table8[Products],Table8[Price])</f>
        <v>40</v>
      </c>
      <c r="L278" s="30">
        <v>13</v>
      </c>
      <c r="M278" s="80">
        <f>Table10[[#This Row],[Units]]*Table10[[#This Row],[Price]]</f>
        <v>520</v>
      </c>
    </row>
    <row r="279" spans="7:13" x14ac:dyDescent="0.3">
      <c r="G279" s="44" t="s">
        <v>622</v>
      </c>
      <c r="H279" s="30" t="s">
        <v>1889</v>
      </c>
      <c r="I279" s="30" t="str">
        <f>_xlfn.XLOOKUP(Table10[[#This Row],[SalesRep]],Table9[Sales-rep],Table9[Region])</f>
        <v>Central</v>
      </c>
      <c r="J279" s="30" t="s">
        <v>207</v>
      </c>
      <c r="K279" s="61">
        <f>_xlfn.XLOOKUP(Table10[[#This Row],[Product]],Table8[Products],Table8[Price])</f>
        <v>45</v>
      </c>
      <c r="L279" s="30">
        <v>20</v>
      </c>
      <c r="M279" s="80">
        <f>Table10[[#This Row],[Units]]*Table10[[#This Row],[Price]]</f>
        <v>900</v>
      </c>
    </row>
    <row r="280" spans="7:13" x14ac:dyDescent="0.3">
      <c r="G280" s="44" t="s">
        <v>728</v>
      </c>
      <c r="H280" s="30" t="s">
        <v>1883</v>
      </c>
      <c r="I280" s="30" t="str">
        <f>_xlfn.XLOOKUP(Table10[[#This Row],[SalesRep]],Table9[Sales-rep],Table9[Region])</f>
        <v>South</v>
      </c>
      <c r="J280" s="30" t="s">
        <v>231</v>
      </c>
      <c r="K280" s="61">
        <f>_xlfn.XLOOKUP(Table10[[#This Row],[Product]],Table8[Products],Table8[Price])</f>
        <v>50</v>
      </c>
      <c r="L280" s="30">
        <v>13</v>
      </c>
      <c r="M280" s="80">
        <f>Table10[[#This Row],[Units]]*Table10[[#This Row],[Price]]</f>
        <v>650</v>
      </c>
    </row>
    <row r="281" spans="7:13" x14ac:dyDescent="0.3">
      <c r="G281" s="44" t="s">
        <v>432</v>
      </c>
      <c r="H281" s="30" t="s">
        <v>1830</v>
      </c>
      <c r="I281" s="30" t="str">
        <f>_xlfn.XLOOKUP(Table10[[#This Row],[SalesRep]],Table9[Sales-rep],Table9[Region])</f>
        <v>South</v>
      </c>
      <c r="J281" s="30" t="s">
        <v>207</v>
      </c>
      <c r="K281" s="61">
        <f>_xlfn.XLOOKUP(Table10[[#This Row],[Product]],Table8[Products],Table8[Price])</f>
        <v>45</v>
      </c>
      <c r="L281" s="30">
        <v>2</v>
      </c>
      <c r="M281" s="80">
        <f>Table10[[#This Row],[Units]]*Table10[[#This Row],[Price]]</f>
        <v>90</v>
      </c>
    </row>
    <row r="282" spans="7:13" x14ac:dyDescent="0.3">
      <c r="G282" s="44" t="s">
        <v>424</v>
      </c>
      <c r="H282" s="30" t="s">
        <v>374</v>
      </c>
      <c r="I282" s="30" t="str">
        <f>_xlfn.XLOOKUP(Table10[[#This Row],[SalesRep]],Table9[Sales-rep],Table9[Region])</f>
        <v>Central</v>
      </c>
      <c r="J282" s="30" t="s">
        <v>239</v>
      </c>
      <c r="K282" s="61">
        <f>_xlfn.XLOOKUP(Table10[[#This Row],[Product]],Table8[Products],Table8[Price])</f>
        <v>120</v>
      </c>
      <c r="L282" s="30">
        <v>5</v>
      </c>
      <c r="M282" s="80">
        <f>Table10[[#This Row],[Units]]*Table10[[#This Row],[Price]]</f>
        <v>600</v>
      </c>
    </row>
    <row r="283" spans="7:13" x14ac:dyDescent="0.3">
      <c r="G283" s="44" t="s">
        <v>380</v>
      </c>
      <c r="H283" s="30" t="s">
        <v>1860</v>
      </c>
      <c r="I283" s="30" t="str">
        <f>_xlfn.XLOOKUP(Table10[[#This Row],[SalesRep]],Table9[Sales-rep],Table9[Region])</f>
        <v>West</v>
      </c>
      <c r="J283" s="30" t="s">
        <v>195</v>
      </c>
      <c r="K283" s="61">
        <f>_xlfn.XLOOKUP(Table10[[#This Row],[Product]],Table8[Products],Table8[Price])</f>
        <v>12</v>
      </c>
      <c r="L283" s="30">
        <v>3</v>
      </c>
      <c r="M283" s="80">
        <f>Table10[[#This Row],[Units]]*Table10[[#This Row],[Price]]</f>
        <v>36</v>
      </c>
    </row>
    <row r="284" spans="7:13" x14ac:dyDescent="0.3">
      <c r="G284" s="44" t="s">
        <v>578</v>
      </c>
      <c r="H284" s="30" t="s">
        <v>1852</v>
      </c>
      <c r="I284" s="30" t="str">
        <f>_xlfn.XLOOKUP(Table10[[#This Row],[SalesRep]],Table9[Sales-rep],Table9[Region])</f>
        <v>West</v>
      </c>
      <c r="J284" s="30" t="s">
        <v>271</v>
      </c>
      <c r="K284" s="61">
        <f>_xlfn.XLOOKUP(Table10[[#This Row],[Product]],Table8[Products],Table8[Price])</f>
        <v>150</v>
      </c>
      <c r="L284" s="30">
        <v>8</v>
      </c>
      <c r="M284" s="80">
        <f>Table10[[#This Row],[Units]]*Table10[[#This Row],[Price]]</f>
        <v>1200</v>
      </c>
    </row>
    <row r="285" spans="7:13" x14ac:dyDescent="0.3">
      <c r="G285" s="44" t="s">
        <v>604</v>
      </c>
      <c r="H285" s="30" t="s">
        <v>1912</v>
      </c>
      <c r="I285" s="30" t="str">
        <f>_xlfn.XLOOKUP(Table10[[#This Row],[SalesRep]],Table9[Sales-rep],Table9[Region])</f>
        <v>West</v>
      </c>
      <c r="J285" s="30" t="s">
        <v>207</v>
      </c>
      <c r="K285" s="61">
        <f>_xlfn.XLOOKUP(Table10[[#This Row],[Product]],Table8[Products],Table8[Price])</f>
        <v>45</v>
      </c>
      <c r="L285" s="30">
        <v>16</v>
      </c>
      <c r="M285" s="80">
        <f>Table10[[#This Row],[Units]]*Table10[[#This Row],[Price]]</f>
        <v>720</v>
      </c>
    </row>
    <row r="286" spans="7:13" x14ac:dyDescent="0.3">
      <c r="G286" s="44" t="s">
        <v>655</v>
      </c>
      <c r="H286" s="30" t="s">
        <v>1895</v>
      </c>
      <c r="I286" s="30" t="str">
        <f>_xlfn.XLOOKUP(Table10[[#This Row],[SalesRep]],Table9[Sales-rep],Table9[Region])</f>
        <v>East</v>
      </c>
      <c r="J286" s="30" t="s">
        <v>288</v>
      </c>
      <c r="K286" s="61">
        <f>_xlfn.XLOOKUP(Table10[[#This Row],[Product]],Table8[Products],Table8[Price])</f>
        <v>60</v>
      </c>
      <c r="L286" s="30">
        <v>18</v>
      </c>
      <c r="M286" s="80">
        <f>Table10[[#This Row],[Units]]*Table10[[#This Row],[Price]]</f>
        <v>1080</v>
      </c>
    </row>
    <row r="287" spans="7:13" x14ac:dyDescent="0.3">
      <c r="G287" s="44" t="s">
        <v>672</v>
      </c>
      <c r="H287" s="30" t="s">
        <v>1863</v>
      </c>
      <c r="I287" s="30" t="str">
        <f>_xlfn.XLOOKUP(Table10[[#This Row],[SalesRep]],Table9[Sales-rep],Table9[Region])</f>
        <v>West</v>
      </c>
      <c r="J287" s="30" t="s">
        <v>195</v>
      </c>
      <c r="K287" s="61">
        <f>_xlfn.XLOOKUP(Table10[[#This Row],[Product]],Table8[Products],Table8[Price])</f>
        <v>12</v>
      </c>
      <c r="L287" s="30">
        <v>15</v>
      </c>
      <c r="M287" s="80">
        <f>Table10[[#This Row],[Units]]*Table10[[#This Row],[Price]]</f>
        <v>180</v>
      </c>
    </row>
    <row r="288" spans="7:13" x14ac:dyDescent="0.3">
      <c r="G288" s="44" t="s">
        <v>627</v>
      </c>
      <c r="H288" s="30" t="s">
        <v>1887</v>
      </c>
      <c r="I288" s="30" t="str">
        <f>_xlfn.XLOOKUP(Table10[[#This Row],[SalesRep]],Table9[Sales-rep],Table9[Region])</f>
        <v>South</v>
      </c>
      <c r="J288" s="30" t="s">
        <v>195</v>
      </c>
      <c r="K288" s="61">
        <f>_xlfn.XLOOKUP(Table10[[#This Row],[Product]],Table8[Products],Table8[Price])</f>
        <v>12</v>
      </c>
      <c r="L288" s="30">
        <v>8</v>
      </c>
      <c r="M288" s="80">
        <f>Table10[[#This Row],[Units]]*Table10[[#This Row],[Price]]</f>
        <v>96</v>
      </c>
    </row>
    <row r="289" spans="7:13" x14ac:dyDescent="0.3">
      <c r="G289" s="44" t="s">
        <v>433</v>
      </c>
      <c r="H289" s="30" t="s">
        <v>1861</v>
      </c>
      <c r="I289" s="30" t="str">
        <f>_xlfn.XLOOKUP(Table10[[#This Row],[SalesRep]],Table9[Sales-rep],Table9[Region])</f>
        <v>East</v>
      </c>
      <c r="J289" s="30" t="s">
        <v>231</v>
      </c>
      <c r="K289" s="61">
        <f>_xlfn.XLOOKUP(Table10[[#This Row],[Product]],Table8[Products],Table8[Price])</f>
        <v>50</v>
      </c>
      <c r="L289" s="30">
        <v>5</v>
      </c>
      <c r="M289" s="80">
        <f>Table10[[#This Row],[Units]]*Table10[[#This Row],[Price]]</f>
        <v>250</v>
      </c>
    </row>
    <row r="290" spans="7:13" x14ac:dyDescent="0.3">
      <c r="G290" s="44" t="s">
        <v>708</v>
      </c>
      <c r="H290" s="30" t="s">
        <v>1836</v>
      </c>
      <c r="I290" s="30" t="str">
        <f>_xlfn.XLOOKUP(Table10[[#This Row],[SalesRep]],Table9[Sales-rep],Table9[Region])</f>
        <v>South</v>
      </c>
      <c r="J290" s="30" t="s">
        <v>207</v>
      </c>
      <c r="K290" s="61">
        <f>_xlfn.XLOOKUP(Table10[[#This Row],[Product]],Table8[Products],Table8[Price])</f>
        <v>45</v>
      </c>
      <c r="L290" s="30">
        <v>3</v>
      </c>
      <c r="M290" s="80">
        <f>Table10[[#This Row],[Units]]*Table10[[#This Row],[Price]]</f>
        <v>135</v>
      </c>
    </row>
    <row r="291" spans="7:13" x14ac:dyDescent="0.3">
      <c r="G291" s="44" t="s">
        <v>615</v>
      </c>
      <c r="H291" s="30" t="s">
        <v>1871</v>
      </c>
      <c r="I291" s="30" t="str">
        <f>_xlfn.XLOOKUP(Table10[[#This Row],[SalesRep]],Table9[Sales-rep],Table9[Region])</f>
        <v>East</v>
      </c>
      <c r="J291" s="30" t="s">
        <v>195</v>
      </c>
      <c r="K291" s="61">
        <f>_xlfn.XLOOKUP(Table10[[#This Row],[Product]],Table8[Products],Table8[Price])</f>
        <v>12</v>
      </c>
      <c r="L291" s="30">
        <v>15</v>
      </c>
      <c r="M291" s="80">
        <f>Table10[[#This Row],[Units]]*Table10[[#This Row],[Price]]</f>
        <v>180</v>
      </c>
    </row>
    <row r="292" spans="7:13" x14ac:dyDescent="0.3">
      <c r="G292" s="44" t="s">
        <v>420</v>
      </c>
      <c r="H292" s="30" t="s">
        <v>1862</v>
      </c>
      <c r="I292" s="30" t="str">
        <f>_xlfn.XLOOKUP(Table10[[#This Row],[SalesRep]],Table9[Sales-rep],Table9[Region])</f>
        <v>West</v>
      </c>
      <c r="J292" s="30" t="s">
        <v>308</v>
      </c>
      <c r="K292" s="61">
        <f>_xlfn.XLOOKUP(Table10[[#This Row],[Product]],Table8[Products],Table8[Price])</f>
        <v>200</v>
      </c>
      <c r="L292" s="30">
        <v>20</v>
      </c>
      <c r="M292" s="80">
        <f>Table10[[#This Row],[Units]]*Table10[[#This Row],[Price]]</f>
        <v>4000</v>
      </c>
    </row>
    <row r="293" spans="7:13" x14ac:dyDescent="0.3">
      <c r="G293" s="44" t="s">
        <v>400</v>
      </c>
      <c r="H293" s="30" t="s">
        <v>1896</v>
      </c>
      <c r="I293" s="30" t="str">
        <f>_xlfn.XLOOKUP(Table10[[#This Row],[SalesRep]],Table9[Sales-rep],Table9[Region])</f>
        <v>West</v>
      </c>
      <c r="J293" s="30" t="s">
        <v>322</v>
      </c>
      <c r="K293" s="61">
        <f>_xlfn.XLOOKUP(Table10[[#This Row],[Product]],Table8[Products],Table8[Price])</f>
        <v>950</v>
      </c>
      <c r="L293" s="30">
        <v>6</v>
      </c>
      <c r="M293" s="80">
        <f>Table10[[#This Row],[Units]]*Table10[[#This Row],[Price]]</f>
        <v>5700</v>
      </c>
    </row>
    <row r="294" spans="7:13" x14ac:dyDescent="0.3">
      <c r="G294" s="44" t="s">
        <v>641</v>
      </c>
      <c r="H294" s="30" t="s">
        <v>1912</v>
      </c>
      <c r="I294" s="30" t="str">
        <f>_xlfn.XLOOKUP(Table10[[#This Row],[SalesRep]],Table9[Sales-rep],Table9[Region])</f>
        <v>West</v>
      </c>
      <c r="J294" s="30" t="s">
        <v>207</v>
      </c>
      <c r="K294" s="61">
        <f>_xlfn.XLOOKUP(Table10[[#This Row],[Product]],Table8[Products],Table8[Price])</f>
        <v>45</v>
      </c>
      <c r="L294" s="30">
        <v>2</v>
      </c>
      <c r="M294" s="80">
        <f>Table10[[#This Row],[Units]]*Table10[[#This Row],[Price]]</f>
        <v>90</v>
      </c>
    </row>
    <row r="295" spans="7:13" x14ac:dyDescent="0.3">
      <c r="G295" s="44" t="s">
        <v>560</v>
      </c>
      <c r="H295" s="30" t="s">
        <v>374</v>
      </c>
      <c r="I295" s="30" t="str">
        <f>_xlfn.XLOOKUP(Table10[[#This Row],[SalesRep]],Table9[Sales-rep],Table9[Region])</f>
        <v>Central</v>
      </c>
      <c r="J295" s="30" t="s">
        <v>222</v>
      </c>
      <c r="K295" s="61">
        <f>_xlfn.XLOOKUP(Table10[[#This Row],[Product]],Table8[Products],Table8[Price])</f>
        <v>80</v>
      </c>
      <c r="L295" s="30">
        <v>18</v>
      </c>
      <c r="M295" s="80">
        <f>Table10[[#This Row],[Units]]*Table10[[#This Row],[Price]]</f>
        <v>1440</v>
      </c>
    </row>
    <row r="296" spans="7:13" x14ac:dyDescent="0.3">
      <c r="G296" s="44" t="s">
        <v>631</v>
      </c>
      <c r="H296" s="30" t="s">
        <v>1899</v>
      </c>
      <c r="I296" s="30" t="str">
        <f>_xlfn.XLOOKUP(Table10[[#This Row],[SalesRep]],Table9[Sales-rep],Table9[Region])</f>
        <v>Central</v>
      </c>
      <c r="J296" s="30" t="s">
        <v>308</v>
      </c>
      <c r="K296" s="61">
        <f>_xlfn.XLOOKUP(Table10[[#This Row],[Product]],Table8[Products],Table8[Price])</f>
        <v>200</v>
      </c>
      <c r="L296" s="30">
        <v>4</v>
      </c>
      <c r="M296" s="80">
        <f>Table10[[#This Row],[Units]]*Table10[[#This Row],[Price]]</f>
        <v>800</v>
      </c>
    </row>
    <row r="297" spans="7:13" x14ac:dyDescent="0.3">
      <c r="G297" s="44" t="s">
        <v>404</v>
      </c>
      <c r="H297" s="30" t="s">
        <v>1886</v>
      </c>
      <c r="I297" s="30" t="str">
        <f>_xlfn.XLOOKUP(Table10[[#This Row],[SalesRep]],Table9[Sales-rep],Table9[Region])</f>
        <v>North</v>
      </c>
      <c r="J297" s="30" t="s">
        <v>322</v>
      </c>
      <c r="K297" s="61">
        <f>_xlfn.XLOOKUP(Table10[[#This Row],[Product]],Table8[Products],Table8[Price])</f>
        <v>950</v>
      </c>
      <c r="L297" s="30">
        <v>17</v>
      </c>
      <c r="M297" s="80">
        <f>Table10[[#This Row],[Units]]*Table10[[#This Row],[Price]]</f>
        <v>16150</v>
      </c>
    </row>
    <row r="298" spans="7:13" x14ac:dyDescent="0.3">
      <c r="G298" s="44" t="s">
        <v>468</v>
      </c>
      <c r="H298" s="30" t="s">
        <v>1850</v>
      </c>
      <c r="I298" s="30" t="str">
        <f>_xlfn.XLOOKUP(Table10[[#This Row],[SalesRep]],Table9[Sales-rep],Table9[Region])</f>
        <v>West</v>
      </c>
      <c r="J298" s="30" t="s">
        <v>222</v>
      </c>
      <c r="K298" s="61">
        <f>_xlfn.XLOOKUP(Table10[[#This Row],[Product]],Table8[Products],Table8[Price])</f>
        <v>80</v>
      </c>
      <c r="L298" s="30">
        <v>19</v>
      </c>
      <c r="M298" s="80">
        <f>Table10[[#This Row],[Units]]*Table10[[#This Row],[Price]]</f>
        <v>1520</v>
      </c>
    </row>
    <row r="299" spans="7:13" x14ac:dyDescent="0.3">
      <c r="G299" s="44" t="s">
        <v>411</v>
      </c>
      <c r="H299" s="30" t="s">
        <v>1864</v>
      </c>
      <c r="I299" s="30" t="str">
        <f>_xlfn.XLOOKUP(Table10[[#This Row],[SalesRep]],Table9[Sales-rep],Table9[Region])</f>
        <v>South</v>
      </c>
      <c r="J299" s="30" t="s">
        <v>328</v>
      </c>
      <c r="K299" s="61">
        <f>_xlfn.XLOOKUP(Table10[[#This Row],[Product]],Table8[Products],Table8[Price])</f>
        <v>350</v>
      </c>
      <c r="L299" s="30">
        <v>8</v>
      </c>
      <c r="M299" s="80">
        <f>Table10[[#This Row],[Units]]*Table10[[#This Row],[Price]]</f>
        <v>2800</v>
      </c>
    </row>
    <row r="300" spans="7:13" x14ac:dyDescent="0.3">
      <c r="G300" s="44" t="s">
        <v>463</v>
      </c>
      <c r="H300" s="30" t="s">
        <v>1836</v>
      </c>
      <c r="I300" s="30" t="str">
        <f>_xlfn.XLOOKUP(Table10[[#This Row],[SalesRep]],Table9[Sales-rep],Table9[Region])</f>
        <v>South</v>
      </c>
      <c r="J300" s="30" t="s">
        <v>1827</v>
      </c>
      <c r="K300" s="61">
        <f>_xlfn.XLOOKUP(Table10[[#This Row],[Product]],Table8[Products],Table8[Price])</f>
        <v>40</v>
      </c>
      <c r="L300" s="30">
        <v>15</v>
      </c>
      <c r="M300" s="80">
        <f>Table10[[#This Row],[Units]]*Table10[[#This Row],[Price]]</f>
        <v>600</v>
      </c>
    </row>
    <row r="301" spans="7:13" x14ac:dyDescent="0.3">
      <c r="G301" s="44" t="s">
        <v>609</v>
      </c>
      <c r="H301" s="30" t="s">
        <v>1911</v>
      </c>
      <c r="I301" s="30" t="str">
        <f>_xlfn.XLOOKUP(Table10[[#This Row],[SalesRep]],Table9[Sales-rep],Table9[Region])</f>
        <v>South</v>
      </c>
      <c r="J301" s="30" t="s">
        <v>207</v>
      </c>
      <c r="K301" s="61">
        <f>_xlfn.XLOOKUP(Table10[[#This Row],[Product]],Table8[Products],Table8[Price])</f>
        <v>45</v>
      </c>
      <c r="L301" s="30">
        <v>9</v>
      </c>
      <c r="M301" s="80">
        <f>Table10[[#This Row],[Units]]*Table10[[#This Row],[Price]]</f>
        <v>405</v>
      </c>
    </row>
    <row r="302" spans="7:13" x14ac:dyDescent="0.3">
      <c r="G302" s="44" t="s">
        <v>670</v>
      </c>
      <c r="H302" s="30" t="s">
        <v>1837</v>
      </c>
      <c r="I302" s="30" t="str">
        <f>_xlfn.XLOOKUP(Table10[[#This Row],[SalesRep]],Table9[Sales-rep],Table9[Region])</f>
        <v>North</v>
      </c>
      <c r="J302" s="30" t="s">
        <v>222</v>
      </c>
      <c r="K302" s="61">
        <f>_xlfn.XLOOKUP(Table10[[#This Row],[Product]],Table8[Products],Table8[Price])</f>
        <v>80</v>
      </c>
      <c r="L302" s="30">
        <v>14</v>
      </c>
      <c r="M302" s="80">
        <f>Table10[[#This Row],[Units]]*Table10[[#This Row],[Price]]</f>
        <v>1120</v>
      </c>
    </row>
    <row r="303" spans="7:13" x14ac:dyDescent="0.3">
      <c r="G303" s="44" t="s">
        <v>512</v>
      </c>
      <c r="H303" s="30" t="s">
        <v>1882</v>
      </c>
      <c r="I303" s="30" t="str">
        <f>_xlfn.XLOOKUP(Table10[[#This Row],[SalesRep]],Table9[Sales-rep],Table9[Region])</f>
        <v>Central</v>
      </c>
      <c r="J303" s="30" t="s">
        <v>231</v>
      </c>
      <c r="K303" s="61">
        <f>_xlfn.XLOOKUP(Table10[[#This Row],[Product]],Table8[Products],Table8[Price])</f>
        <v>50</v>
      </c>
      <c r="L303" s="30">
        <v>3</v>
      </c>
      <c r="M303" s="80">
        <f>Table10[[#This Row],[Units]]*Table10[[#This Row],[Price]]</f>
        <v>150</v>
      </c>
    </row>
    <row r="304" spans="7:13" x14ac:dyDescent="0.3">
      <c r="G304" s="44" t="s">
        <v>718</v>
      </c>
      <c r="H304" s="30" t="s">
        <v>1912</v>
      </c>
      <c r="I304" s="30" t="str">
        <f>_xlfn.XLOOKUP(Table10[[#This Row],[SalesRep]],Table9[Sales-rep],Table9[Region])</f>
        <v>West</v>
      </c>
      <c r="J304" s="30" t="s">
        <v>1827</v>
      </c>
      <c r="K304" s="61">
        <f>_xlfn.XLOOKUP(Table10[[#This Row],[Product]],Table8[Products],Table8[Price])</f>
        <v>40</v>
      </c>
      <c r="L304" s="30">
        <v>8</v>
      </c>
      <c r="M304" s="80">
        <f>Table10[[#This Row],[Units]]*Table10[[#This Row],[Price]]</f>
        <v>320</v>
      </c>
    </row>
    <row r="305" spans="7:13" x14ac:dyDescent="0.3">
      <c r="G305" s="44" t="s">
        <v>641</v>
      </c>
      <c r="H305" s="30" t="s">
        <v>1851</v>
      </c>
      <c r="I305" s="30" t="str">
        <f>_xlfn.XLOOKUP(Table10[[#This Row],[SalesRep]],Table9[Sales-rep],Table9[Region])</f>
        <v>South</v>
      </c>
      <c r="J305" s="30" t="s">
        <v>328</v>
      </c>
      <c r="K305" s="61">
        <f>_xlfn.XLOOKUP(Table10[[#This Row],[Product]],Table8[Products],Table8[Price])</f>
        <v>350</v>
      </c>
      <c r="L305" s="30">
        <v>9</v>
      </c>
      <c r="M305" s="80">
        <f>Table10[[#This Row],[Units]]*Table10[[#This Row],[Price]]</f>
        <v>3150</v>
      </c>
    </row>
    <row r="306" spans="7:13" x14ac:dyDescent="0.3">
      <c r="G306" s="44" t="s">
        <v>696</v>
      </c>
      <c r="H306" s="30" t="s">
        <v>1852</v>
      </c>
      <c r="I306" s="30" t="str">
        <f>_xlfn.XLOOKUP(Table10[[#This Row],[SalesRep]],Table9[Sales-rep],Table9[Region])</f>
        <v>West</v>
      </c>
      <c r="J306" s="30" t="s">
        <v>322</v>
      </c>
      <c r="K306" s="61">
        <f>_xlfn.XLOOKUP(Table10[[#This Row],[Product]],Table8[Products],Table8[Price])</f>
        <v>950</v>
      </c>
      <c r="L306" s="30">
        <v>14</v>
      </c>
      <c r="M306" s="80">
        <f>Table10[[#This Row],[Units]]*Table10[[#This Row],[Price]]</f>
        <v>13300</v>
      </c>
    </row>
    <row r="307" spans="7:13" x14ac:dyDescent="0.3">
      <c r="G307" s="44" t="s">
        <v>414</v>
      </c>
      <c r="H307" s="30" t="s">
        <v>1875</v>
      </c>
      <c r="I307" s="30" t="str">
        <f>_xlfn.XLOOKUP(Table10[[#This Row],[SalesRep]],Table9[Sales-rep],Table9[Region])</f>
        <v>Central</v>
      </c>
      <c r="J307" s="30" t="s">
        <v>308</v>
      </c>
      <c r="K307" s="61">
        <f>_xlfn.XLOOKUP(Table10[[#This Row],[Product]],Table8[Products],Table8[Price])</f>
        <v>200</v>
      </c>
      <c r="L307" s="30">
        <v>14</v>
      </c>
      <c r="M307" s="80">
        <f>Table10[[#This Row],[Units]]*Table10[[#This Row],[Price]]</f>
        <v>2800</v>
      </c>
    </row>
    <row r="308" spans="7:13" x14ac:dyDescent="0.3">
      <c r="G308" s="44" t="s">
        <v>550</v>
      </c>
      <c r="H308" s="30" t="s">
        <v>374</v>
      </c>
      <c r="I308" s="30" t="str">
        <f>_xlfn.XLOOKUP(Table10[[#This Row],[SalesRep]],Table9[Sales-rep],Table9[Region])</f>
        <v>Central</v>
      </c>
      <c r="J308" s="30" t="s">
        <v>271</v>
      </c>
      <c r="K308" s="61">
        <f>_xlfn.XLOOKUP(Table10[[#This Row],[Product]],Table8[Products],Table8[Price])</f>
        <v>150</v>
      </c>
      <c r="L308" s="30">
        <v>17</v>
      </c>
      <c r="M308" s="80">
        <f>Table10[[#This Row],[Units]]*Table10[[#This Row],[Price]]</f>
        <v>2550</v>
      </c>
    </row>
    <row r="309" spans="7:13" x14ac:dyDescent="0.3">
      <c r="G309" s="44" t="s">
        <v>460</v>
      </c>
      <c r="H309" s="30" t="s">
        <v>1904</v>
      </c>
      <c r="I309" s="30" t="str">
        <f>_xlfn.XLOOKUP(Table10[[#This Row],[SalesRep]],Table9[Sales-rep],Table9[Region])</f>
        <v>East</v>
      </c>
      <c r="J309" s="30" t="s">
        <v>231</v>
      </c>
      <c r="K309" s="61">
        <f>_xlfn.XLOOKUP(Table10[[#This Row],[Product]],Table8[Products],Table8[Price])</f>
        <v>50</v>
      </c>
      <c r="L309" s="30">
        <v>19</v>
      </c>
      <c r="M309" s="80">
        <f>Table10[[#This Row],[Units]]*Table10[[#This Row],[Price]]</f>
        <v>950</v>
      </c>
    </row>
    <row r="310" spans="7:13" x14ac:dyDescent="0.3">
      <c r="G310" s="44" t="s">
        <v>434</v>
      </c>
      <c r="H310" s="30" t="s">
        <v>1852</v>
      </c>
      <c r="I310" s="30" t="str">
        <f>_xlfn.XLOOKUP(Table10[[#This Row],[SalesRep]],Table9[Sales-rep],Table9[Region])</f>
        <v>West</v>
      </c>
      <c r="J310" s="30" t="s">
        <v>322</v>
      </c>
      <c r="K310" s="61">
        <f>_xlfn.XLOOKUP(Table10[[#This Row],[Product]],Table8[Products],Table8[Price])</f>
        <v>950</v>
      </c>
      <c r="L310" s="30">
        <v>20</v>
      </c>
      <c r="M310" s="80">
        <f>Table10[[#This Row],[Units]]*Table10[[#This Row],[Price]]</f>
        <v>19000</v>
      </c>
    </row>
    <row r="311" spans="7:13" x14ac:dyDescent="0.3">
      <c r="G311" s="44" t="s">
        <v>691</v>
      </c>
      <c r="H311" s="30" t="s">
        <v>1874</v>
      </c>
      <c r="I311" s="30" t="str">
        <f>_xlfn.XLOOKUP(Table10[[#This Row],[SalesRep]],Table9[Sales-rep],Table9[Region])</f>
        <v>South</v>
      </c>
      <c r="J311" s="30" t="s">
        <v>271</v>
      </c>
      <c r="K311" s="61">
        <f>_xlfn.XLOOKUP(Table10[[#This Row],[Product]],Table8[Products],Table8[Price])</f>
        <v>150</v>
      </c>
      <c r="L311" s="30">
        <v>9</v>
      </c>
      <c r="M311" s="80">
        <f>Table10[[#This Row],[Units]]*Table10[[#This Row],[Price]]</f>
        <v>1350</v>
      </c>
    </row>
    <row r="312" spans="7:13" x14ac:dyDescent="0.3">
      <c r="G312" s="44" t="s">
        <v>639</v>
      </c>
      <c r="H312" s="30" t="s">
        <v>374</v>
      </c>
      <c r="I312" s="30" t="str">
        <f>_xlfn.XLOOKUP(Table10[[#This Row],[SalesRep]],Table9[Sales-rep],Table9[Region])</f>
        <v>Central</v>
      </c>
      <c r="J312" s="30" t="s">
        <v>239</v>
      </c>
      <c r="K312" s="61">
        <f>_xlfn.XLOOKUP(Table10[[#This Row],[Product]],Table8[Products],Table8[Price])</f>
        <v>120</v>
      </c>
      <c r="L312" s="30">
        <v>9</v>
      </c>
      <c r="M312" s="80">
        <f>Table10[[#This Row],[Units]]*Table10[[#This Row],[Price]]</f>
        <v>1080</v>
      </c>
    </row>
    <row r="313" spans="7:13" x14ac:dyDescent="0.3">
      <c r="G313" s="44" t="s">
        <v>619</v>
      </c>
      <c r="H313" s="30" t="s">
        <v>1835</v>
      </c>
      <c r="I313" s="30" t="str">
        <f>_xlfn.XLOOKUP(Table10[[#This Row],[SalesRep]],Table9[Sales-rep],Table9[Region])</f>
        <v>South</v>
      </c>
      <c r="J313" s="30" t="s">
        <v>207</v>
      </c>
      <c r="K313" s="61">
        <f>_xlfn.XLOOKUP(Table10[[#This Row],[Product]],Table8[Products],Table8[Price])</f>
        <v>45</v>
      </c>
      <c r="L313" s="30">
        <v>7</v>
      </c>
      <c r="M313" s="80">
        <f>Table10[[#This Row],[Units]]*Table10[[#This Row],[Price]]</f>
        <v>315</v>
      </c>
    </row>
    <row r="314" spans="7:13" x14ac:dyDescent="0.3">
      <c r="G314" s="44" t="s">
        <v>429</v>
      </c>
      <c r="H314" s="30" t="s">
        <v>1849</v>
      </c>
      <c r="I314" s="30" t="str">
        <f>_xlfn.XLOOKUP(Table10[[#This Row],[SalesRep]],Table9[Sales-rep],Table9[Region])</f>
        <v>East</v>
      </c>
      <c r="J314" s="30" t="s">
        <v>322</v>
      </c>
      <c r="K314" s="61">
        <f>_xlfn.XLOOKUP(Table10[[#This Row],[Product]],Table8[Products],Table8[Price])</f>
        <v>950</v>
      </c>
      <c r="L314" s="30">
        <v>5</v>
      </c>
      <c r="M314" s="80">
        <f>Table10[[#This Row],[Units]]*Table10[[#This Row],[Price]]</f>
        <v>4750</v>
      </c>
    </row>
    <row r="315" spans="7:13" x14ac:dyDescent="0.3">
      <c r="G315" s="44" t="s">
        <v>518</v>
      </c>
      <c r="H315" s="30" t="s">
        <v>1880</v>
      </c>
      <c r="I315" s="30" t="str">
        <f>_xlfn.XLOOKUP(Table10[[#This Row],[SalesRep]],Table9[Sales-rep],Table9[Region])</f>
        <v>West</v>
      </c>
      <c r="J315" s="30" t="s">
        <v>288</v>
      </c>
      <c r="K315" s="61">
        <f>_xlfn.XLOOKUP(Table10[[#This Row],[Product]],Table8[Products],Table8[Price])</f>
        <v>60</v>
      </c>
      <c r="L315" s="30">
        <v>15</v>
      </c>
      <c r="M315" s="80">
        <f>Table10[[#This Row],[Units]]*Table10[[#This Row],[Price]]</f>
        <v>900</v>
      </c>
    </row>
    <row r="316" spans="7:13" x14ac:dyDescent="0.3">
      <c r="G316" s="44" t="s">
        <v>638</v>
      </c>
      <c r="H316" s="30" t="s">
        <v>1869</v>
      </c>
      <c r="I316" s="30" t="str">
        <f>_xlfn.XLOOKUP(Table10[[#This Row],[SalesRep]],Table9[Sales-rep],Table9[Region])</f>
        <v>Central</v>
      </c>
      <c r="J316" s="30" t="s">
        <v>328</v>
      </c>
      <c r="K316" s="61">
        <f>_xlfn.XLOOKUP(Table10[[#This Row],[Product]],Table8[Products],Table8[Price])</f>
        <v>350</v>
      </c>
      <c r="L316" s="30">
        <v>15</v>
      </c>
      <c r="M316" s="80">
        <f>Table10[[#This Row],[Units]]*Table10[[#This Row],[Price]]</f>
        <v>5250</v>
      </c>
    </row>
    <row r="317" spans="7:13" x14ac:dyDescent="0.3">
      <c r="G317" s="44" t="s">
        <v>575</v>
      </c>
      <c r="H317" s="30" t="s">
        <v>374</v>
      </c>
      <c r="I317" s="30" t="str">
        <f>_xlfn.XLOOKUP(Table10[[#This Row],[SalesRep]],Table9[Sales-rep],Table9[Region])</f>
        <v>Central</v>
      </c>
      <c r="J317" s="30" t="s">
        <v>292</v>
      </c>
      <c r="K317" s="61">
        <f>_xlfn.XLOOKUP(Table10[[#This Row],[Product]],Table8[Products],Table8[Price])</f>
        <v>25</v>
      </c>
      <c r="L317" s="30">
        <v>14</v>
      </c>
      <c r="M317" s="80">
        <f>Table10[[#This Row],[Units]]*Table10[[#This Row],[Price]]</f>
        <v>350</v>
      </c>
    </row>
    <row r="318" spans="7:13" x14ac:dyDescent="0.3">
      <c r="G318" s="44" t="s">
        <v>621</v>
      </c>
      <c r="H318" s="30" t="s">
        <v>1884</v>
      </c>
      <c r="I318" s="30" t="str">
        <f>_xlfn.XLOOKUP(Table10[[#This Row],[SalesRep]],Table9[Sales-rep],Table9[Region])</f>
        <v>South</v>
      </c>
      <c r="J318" s="30" t="s">
        <v>322</v>
      </c>
      <c r="K318" s="61">
        <f>_xlfn.XLOOKUP(Table10[[#This Row],[Product]],Table8[Products],Table8[Price])</f>
        <v>950</v>
      </c>
      <c r="L318" s="30">
        <v>2</v>
      </c>
      <c r="M318" s="80">
        <f>Table10[[#This Row],[Units]]*Table10[[#This Row],[Price]]</f>
        <v>1900</v>
      </c>
    </row>
    <row r="319" spans="7:13" x14ac:dyDescent="0.3">
      <c r="G319" s="44" t="s">
        <v>437</v>
      </c>
      <c r="H319" s="30" t="s">
        <v>1904</v>
      </c>
      <c r="I319" s="30" t="str">
        <f>_xlfn.XLOOKUP(Table10[[#This Row],[SalesRep]],Table9[Sales-rep],Table9[Region])</f>
        <v>East</v>
      </c>
      <c r="J319" s="30" t="s">
        <v>195</v>
      </c>
      <c r="K319" s="61">
        <f>_xlfn.XLOOKUP(Table10[[#This Row],[Product]],Table8[Products],Table8[Price])</f>
        <v>12</v>
      </c>
      <c r="L319" s="30">
        <v>8</v>
      </c>
      <c r="M319" s="80">
        <f>Table10[[#This Row],[Units]]*Table10[[#This Row],[Price]]</f>
        <v>96</v>
      </c>
    </row>
    <row r="320" spans="7:13" x14ac:dyDescent="0.3">
      <c r="G320" s="44" t="s">
        <v>579</v>
      </c>
      <c r="H320" s="30" t="s">
        <v>1879</v>
      </c>
      <c r="I320" s="30" t="str">
        <f>_xlfn.XLOOKUP(Table10[[#This Row],[SalesRep]],Table9[Sales-rep],Table9[Region])</f>
        <v>Central</v>
      </c>
      <c r="J320" s="30" t="s">
        <v>308</v>
      </c>
      <c r="K320" s="61">
        <f>_xlfn.XLOOKUP(Table10[[#This Row],[Product]],Table8[Products],Table8[Price])</f>
        <v>200</v>
      </c>
      <c r="L320" s="30">
        <v>1</v>
      </c>
      <c r="M320" s="80">
        <f>Table10[[#This Row],[Units]]*Table10[[#This Row],[Price]]</f>
        <v>200</v>
      </c>
    </row>
    <row r="321" spans="7:13" x14ac:dyDescent="0.3">
      <c r="G321" s="44" t="s">
        <v>683</v>
      </c>
      <c r="H321" s="30" t="s">
        <v>1889</v>
      </c>
      <c r="I321" s="30" t="str">
        <f>_xlfn.XLOOKUP(Table10[[#This Row],[SalesRep]],Table9[Sales-rep],Table9[Region])</f>
        <v>Central</v>
      </c>
      <c r="J321" s="30" t="s">
        <v>271</v>
      </c>
      <c r="K321" s="61">
        <f>_xlfn.XLOOKUP(Table10[[#This Row],[Product]],Table8[Products],Table8[Price])</f>
        <v>150</v>
      </c>
      <c r="L321" s="30">
        <v>15</v>
      </c>
      <c r="M321" s="80">
        <f>Table10[[#This Row],[Units]]*Table10[[#This Row],[Price]]</f>
        <v>2250</v>
      </c>
    </row>
    <row r="322" spans="7:13" x14ac:dyDescent="0.3">
      <c r="G322" s="44" t="s">
        <v>447</v>
      </c>
      <c r="H322" s="30" t="s">
        <v>1888</v>
      </c>
      <c r="I322" s="30" t="str">
        <f>_xlfn.XLOOKUP(Table10[[#This Row],[SalesRep]],Table9[Sales-rep],Table9[Region])</f>
        <v>East</v>
      </c>
      <c r="J322" s="30" t="s">
        <v>322</v>
      </c>
      <c r="K322" s="61">
        <f>_xlfn.XLOOKUP(Table10[[#This Row],[Product]],Table8[Products],Table8[Price])</f>
        <v>950</v>
      </c>
      <c r="L322" s="30">
        <v>20</v>
      </c>
      <c r="M322" s="80">
        <f>Table10[[#This Row],[Units]]*Table10[[#This Row],[Price]]</f>
        <v>19000</v>
      </c>
    </row>
    <row r="323" spans="7:13" x14ac:dyDescent="0.3">
      <c r="G323" s="44" t="s">
        <v>450</v>
      </c>
      <c r="H323" s="30" t="s">
        <v>1856</v>
      </c>
      <c r="I323" s="30" t="str">
        <f>_xlfn.XLOOKUP(Table10[[#This Row],[SalesRep]],Table9[Sales-rep],Table9[Region])</f>
        <v>East</v>
      </c>
      <c r="J323" s="30" t="s">
        <v>308</v>
      </c>
      <c r="K323" s="61">
        <f>_xlfn.XLOOKUP(Table10[[#This Row],[Product]],Table8[Products],Table8[Price])</f>
        <v>200</v>
      </c>
      <c r="L323" s="30">
        <v>7</v>
      </c>
      <c r="M323" s="80">
        <f>Table10[[#This Row],[Units]]*Table10[[#This Row],[Price]]</f>
        <v>1400</v>
      </c>
    </row>
    <row r="324" spans="7:13" x14ac:dyDescent="0.3">
      <c r="G324" s="44" t="s">
        <v>489</v>
      </c>
      <c r="H324" s="30" t="s">
        <v>1895</v>
      </c>
      <c r="I324" s="30" t="str">
        <f>_xlfn.XLOOKUP(Table10[[#This Row],[SalesRep]],Table9[Sales-rep],Table9[Region])</f>
        <v>East</v>
      </c>
      <c r="J324" s="30" t="s">
        <v>244</v>
      </c>
      <c r="K324" s="61">
        <f>_xlfn.XLOOKUP(Table10[[#This Row],[Product]],Table8[Products],Table8[Price])</f>
        <v>100</v>
      </c>
      <c r="L324" s="30">
        <v>13</v>
      </c>
      <c r="M324" s="80">
        <f>Table10[[#This Row],[Units]]*Table10[[#This Row],[Price]]</f>
        <v>1300</v>
      </c>
    </row>
    <row r="325" spans="7:13" x14ac:dyDescent="0.3">
      <c r="G325" s="44" t="s">
        <v>717</v>
      </c>
      <c r="H325" s="30" t="s">
        <v>1898</v>
      </c>
      <c r="I325" s="30" t="str">
        <f>_xlfn.XLOOKUP(Table10[[#This Row],[SalesRep]],Table9[Sales-rep],Table9[Region])</f>
        <v>Central</v>
      </c>
      <c r="J325" s="30" t="s">
        <v>308</v>
      </c>
      <c r="K325" s="61">
        <f>_xlfn.XLOOKUP(Table10[[#This Row],[Product]],Table8[Products],Table8[Price])</f>
        <v>200</v>
      </c>
      <c r="L325" s="30">
        <v>5</v>
      </c>
      <c r="M325" s="80">
        <f>Table10[[#This Row],[Units]]*Table10[[#This Row],[Price]]</f>
        <v>1000</v>
      </c>
    </row>
    <row r="326" spans="7:13" x14ac:dyDescent="0.3">
      <c r="G326" s="44" t="s">
        <v>524</v>
      </c>
      <c r="H326" s="30" t="s">
        <v>1855</v>
      </c>
      <c r="I326" s="30" t="str">
        <f>_xlfn.XLOOKUP(Table10[[#This Row],[SalesRep]],Table9[Sales-rep],Table9[Region])</f>
        <v>East</v>
      </c>
      <c r="J326" s="30" t="s">
        <v>292</v>
      </c>
      <c r="K326" s="61">
        <f>_xlfn.XLOOKUP(Table10[[#This Row],[Product]],Table8[Products],Table8[Price])</f>
        <v>25</v>
      </c>
      <c r="L326" s="30">
        <v>15</v>
      </c>
      <c r="M326" s="80">
        <f>Table10[[#This Row],[Units]]*Table10[[#This Row],[Price]]</f>
        <v>375</v>
      </c>
    </row>
    <row r="327" spans="7:13" x14ac:dyDescent="0.3">
      <c r="G327" s="44" t="s">
        <v>386</v>
      </c>
      <c r="H327" s="30" t="s">
        <v>1887</v>
      </c>
      <c r="I327" s="30" t="str">
        <f>_xlfn.XLOOKUP(Table10[[#This Row],[SalesRep]],Table9[Sales-rep],Table9[Region])</f>
        <v>South</v>
      </c>
      <c r="J327" s="30" t="s">
        <v>328</v>
      </c>
      <c r="K327" s="61">
        <f>_xlfn.XLOOKUP(Table10[[#This Row],[Product]],Table8[Products],Table8[Price])</f>
        <v>350</v>
      </c>
      <c r="L327" s="30">
        <v>16</v>
      </c>
      <c r="M327" s="80">
        <f>Table10[[#This Row],[Units]]*Table10[[#This Row],[Price]]</f>
        <v>5600</v>
      </c>
    </row>
    <row r="328" spans="7:13" x14ac:dyDescent="0.3">
      <c r="G328" s="44" t="s">
        <v>571</v>
      </c>
      <c r="H328" s="30" t="s">
        <v>1841</v>
      </c>
      <c r="I328" s="30" t="str">
        <f>_xlfn.XLOOKUP(Table10[[#This Row],[SalesRep]],Table9[Sales-rep],Table9[Region])</f>
        <v>East</v>
      </c>
      <c r="J328" s="30" t="s">
        <v>308</v>
      </c>
      <c r="K328" s="61">
        <f>_xlfn.XLOOKUP(Table10[[#This Row],[Product]],Table8[Products],Table8[Price])</f>
        <v>200</v>
      </c>
      <c r="L328" s="30">
        <v>20</v>
      </c>
      <c r="M328" s="80">
        <f>Table10[[#This Row],[Units]]*Table10[[#This Row],[Price]]</f>
        <v>4000</v>
      </c>
    </row>
    <row r="329" spans="7:13" x14ac:dyDescent="0.3">
      <c r="G329" s="44" t="s">
        <v>687</v>
      </c>
      <c r="H329" s="30" t="s">
        <v>1894</v>
      </c>
      <c r="I329" s="30" t="str">
        <f>_xlfn.XLOOKUP(Table10[[#This Row],[SalesRep]],Table9[Sales-rep],Table9[Region])</f>
        <v>South</v>
      </c>
      <c r="J329" s="30" t="s">
        <v>1827</v>
      </c>
      <c r="K329" s="61">
        <f>_xlfn.XLOOKUP(Table10[[#This Row],[Product]],Table8[Products],Table8[Price])</f>
        <v>40</v>
      </c>
      <c r="L329" s="30">
        <v>6</v>
      </c>
      <c r="M329" s="80">
        <f>Table10[[#This Row],[Units]]*Table10[[#This Row],[Price]]</f>
        <v>240</v>
      </c>
    </row>
    <row r="330" spans="7:13" x14ac:dyDescent="0.3">
      <c r="G330" s="44" t="s">
        <v>530</v>
      </c>
      <c r="H330" s="30" t="s">
        <v>1830</v>
      </c>
      <c r="I330" s="30" t="str">
        <f>_xlfn.XLOOKUP(Table10[[#This Row],[SalesRep]],Table9[Sales-rep],Table9[Region])</f>
        <v>South</v>
      </c>
      <c r="J330" s="30" t="s">
        <v>207</v>
      </c>
      <c r="K330" s="61">
        <f>_xlfn.XLOOKUP(Table10[[#This Row],[Product]],Table8[Products],Table8[Price])</f>
        <v>45</v>
      </c>
      <c r="L330" s="30">
        <v>1</v>
      </c>
      <c r="M330" s="80">
        <f>Table10[[#This Row],[Units]]*Table10[[#This Row],[Price]]</f>
        <v>45</v>
      </c>
    </row>
    <row r="331" spans="7:13" x14ac:dyDescent="0.3">
      <c r="G331" s="44" t="s">
        <v>381</v>
      </c>
      <c r="H331" s="30" t="s">
        <v>1914</v>
      </c>
      <c r="I331" s="30" t="str">
        <f>_xlfn.XLOOKUP(Table10[[#This Row],[SalesRep]],Table9[Sales-rep],Table9[Region])</f>
        <v>North</v>
      </c>
      <c r="J331" s="30" t="s">
        <v>195</v>
      </c>
      <c r="K331" s="61">
        <f>_xlfn.XLOOKUP(Table10[[#This Row],[Product]],Table8[Products],Table8[Price])</f>
        <v>12</v>
      </c>
      <c r="L331" s="30">
        <v>1</v>
      </c>
      <c r="M331" s="80">
        <f>Table10[[#This Row],[Units]]*Table10[[#This Row],[Price]]</f>
        <v>12</v>
      </c>
    </row>
    <row r="332" spans="7:13" x14ac:dyDescent="0.3">
      <c r="G332" s="44" t="s">
        <v>693</v>
      </c>
      <c r="H332" s="30" t="s">
        <v>1871</v>
      </c>
      <c r="I332" s="30" t="str">
        <f>_xlfn.XLOOKUP(Table10[[#This Row],[SalesRep]],Table9[Sales-rep],Table9[Region])</f>
        <v>East</v>
      </c>
      <c r="J332" s="30" t="s">
        <v>195</v>
      </c>
      <c r="K332" s="61">
        <f>_xlfn.XLOOKUP(Table10[[#This Row],[Product]],Table8[Products],Table8[Price])</f>
        <v>12</v>
      </c>
      <c r="L332" s="30">
        <v>2</v>
      </c>
      <c r="M332" s="80">
        <f>Table10[[#This Row],[Units]]*Table10[[#This Row],[Price]]</f>
        <v>24</v>
      </c>
    </row>
    <row r="333" spans="7:13" x14ac:dyDescent="0.3">
      <c r="G333" s="44" t="s">
        <v>715</v>
      </c>
      <c r="H333" s="30" t="s">
        <v>1835</v>
      </c>
      <c r="I333" s="30" t="str">
        <f>_xlfn.XLOOKUP(Table10[[#This Row],[SalesRep]],Table9[Sales-rep],Table9[Region])</f>
        <v>South</v>
      </c>
      <c r="J333" s="30" t="s">
        <v>292</v>
      </c>
      <c r="K333" s="61">
        <f>_xlfn.XLOOKUP(Table10[[#This Row],[Product]],Table8[Products],Table8[Price])</f>
        <v>25</v>
      </c>
      <c r="L333" s="30">
        <v>13</v>
      </c>
      <c r="M333" s="80">
        <f>Table10[[#This Row],[Units]]*Table10[[#This Row],[Price]]</f>
        <v>325</v>
      </c>
    </row>
    <row r="334" spans="7:13" x14ac:dyDescent="0.3">
      <c r="G334" s="44" t="s">
        <v>586</v>
      </c>
      <c r="H334" s="30" t="s">
        <v>1908</v>
      </c>
      <c r="I334" s="30" t="str">
        <f>_xlfn.XLOOKUP(Table10[[#This Row],[SalesRep]],Table9[Sales-rep],Table9[Region])</f>
        <v>East</v>
      </c>
      <c r="J334" s="30" t="s">
        <v>231</v>
      </c>
      <c r="K334" s="61">
        <f>_xlfn.XLOOKUP(Table10[[#This Row],[Product]],Table8[Products],Table8[Price])</f>
        <v>50</v>
      </c>
      <c r="L334" s="30">
        <v>20</v>
      </c>
      <c r="M334" s="80">
        <f>Table10[[#This Row],[Units]]*Table10[[#This Row],[Price]]</f>
        <v>1000</v>
      </c>
    </row>
    <row r="335" spans="7:13" x14ac:dyDescent="0.3">
      <c r="G335" s="44" t="s">
        <v>461</v>
      </c>
      <c r="H335" s="30" t="s">
        <v>1866</v>
      </c>
      <c r="I335" s="30" t="str">
        <f>_xlfn.XLOOKUP(Table10[[#This Row],[SalesRep]],Table9[Sales-rep],Table9[Region])</f>
        <v>West</v>
      </c>
      <c r="J335" s="30" t="s">
        <v>308</v>
      </c>
      <c r="K335" s="61">
        <f>_xlfn.XLOOKUP(Table10[[#This Row],[Product]],Table8[Products],Table8[Price])</f>
        <v>200</v>
      </c>
      <c r="L335" s="30">
        <v>9</v>
      </c>
      <c r="M335" s="80">
        <f>Table10[[#This Row],[Units]]*Table10[[#This Row],[Price]]</f>
        <v>1800</v>
      </c>
    </row>
    <row r="336" spans="7:13" x14ac:dyDescent="0.3">
      <c r="G336" s="44" t="s">
        <v>474</v>
      </c>
      <c r="H336" s="30" t="s">
        <v>1908</v>
      </c>
      <c r="I336" s="30" t="str">
        <f>_xlfn.XLOOKUP(Table10[[#This Row],[SalesRep]],Table9[Sales-rep],Table9[Region])</f>
        <v>East</v>
      </c>
      <c r="J336" s="30" t="s">
        <v>271</v>
      </c>
      <c r="K336" s="61">
        <f>_xlfn.XLOOKUP(Table10[[#This Row],[Product]],Table8[Products],Table8[Price])</f>
        <v>150</v>
      </c>
      <c r="L336" s="30">
        <v>18</v>
      </c>
      <c r="M336" s="80">
        <f>Table10[[#This Row],[Units]]*Table10[[#This Row],[Price]]</f>
        <v>2700</v>
      </c>
    </row>
    <row r="337" spans="7:13" x14ac:dyDescent="0.3">
      <c r="G337" s="44" t="s">
        <v>517</v>
      </c>
      <c r="H337" s="30" t="s">
        <v>1886</v>
      </c>
      <c r="I337" s="30" t="str">
        <f>_xlfn.XLOOKUP(Table10[[#This Row],[SalesRep]],Table9[Sales-rep],Table9[Region])</f>
        <v>North</v>
      </c>
      <c r="J337" s="30" t="s">
        <v>288</v>
      </c>
      <c r="K337" s="61">
        <f>_xlfn.XLOOKUP(Table10[[#This Row],[Product]],Table8[Products],Table8[Price])</f>
        <v>60</v>
      </c>
      <c r="L337" s="30">
        <v>19</v>
      </c>
      <c r="M337" s="80">
        <f>Table10[[#This Row],[Units]]*Table10[[#This Row],[Price]]</f>
        <v>1140</v>
      </c>
    </row>
    <row r="338" spans="7:13" x14ac:dyDescent="0.3">
      <c r="G338" s="44" t="s">
        <v>490</v>
      </c>
      <c r="H338" s="30" t="s">
        <v>1902</v>
      </c>
      <c r="I338" s="30" t="str">
        <f>_xlfn.XLOOKUP(Table10[[#This Row],[SalesRep]],Table9[Sales-rep],Table9[Region])</f>
        <v>North</v>
      </c>
      <c r="J338" s="30" t="s">
        <v>222</v>
      </c>
      <c r="K338" s="61">
        <f>_xlfn.XLOOKUP(Table10[[#This Row],[Product]],Table8[Products],Table8[Price])</f>
        <v>80</v>
      </c>
      <c r="L338" s="30">
        <v>11</v>
      </c>
      <c r="M338" s="80">
        <f>Table10[[#This Row],[Units]]*Table10[[#This Row],[Price]]</f>
        <v>880</v>
      </c>
    </row>
    <row r="339" spans="7:13" x14ac:dyDescent="0.3">
      <c r="G339" s="44" t="s">
        <v>465</v>
      </c>
      <c r="H339" s="30" t="s">
        <v>1906</v>
      </c>
      <c r="I339" s="30" t="str">
        <f>_xlfn.XLOOKUP(Table10[[#This Row],[SalesRep]],Table9[Sales-rep],Table9[Region])</f>
        <v>East</v>
      </c>
      <c r="J339" s="30" t="s">
        <v>231</v>
      </c>
      <c r="K339" s="61">
        <f>_xlfn.XLOOKUP(Table10[[#This Row],[Product]],Table8[Products],Table8[Price])</f>
        <v>50</v>
      </c>
      <c r="L339" s="30">
        <v>11</v>
      </c>
      <c r="M339" s="80">
        <f>Table10[[#This Row],[Units]]*Table10[[#This Row],[Price]]</f>
        <v>550</v>
      </c>
    </row>
    <row r="340" spans="7:13" x14ac:dyDescent="0.3">
      <c r="G340" s="44" t="s">
        <v>738</v>
      </c>
      <c r="H340" s="30" t="s">
        <v>1841</v>
      </c>
      <c r="I340" s="30" t="str">
        <f>_xlfn.XLOOKUP(Table10[[#This Row],[SalesRep]],Table9[Sales-rep],Table9[Region])</f>
        <v>East</v>
      </c>
      <c r="J340" s="30" t="s">
        <v>195</v>
      </c>
      <c r="K340" s="61">
        <f>_xlfn.XLOOKUP(Table10[[#This Row],[Product]],Table8[Products],Table8[Price])</f>
        <v>12</v>
      </c>
      <c r="L340" s="30">
        <v>16</v>
      </c>
      <c r="M340" s="80">
        <f>Table10[[#This Row],[Units]]*Table10[[#This Row],[Price]]</f>
        <v>192</v>
      </c>
    </row>
    <row r="341" spans="7:13" x14ac:dyDescent="0.3">
      <c r="G341" s="44" t="s">
        <v>546</v>
      </c>
      <c r="H341" s="30" t="s">
        <v>1913</v>
      </c>
      <c r="I341" s="30" t="str">
        <f>_xlfn.XLOOKUP(Table10[[#This Row],[SalesRep]],Table9[Sales-rep],Table9[Region])</f>
        <v>East</v>
      </c>
      <c r="J341" s="30" t="s">
        <v>308</v>
      </c>
      <c r="K341" s="61">
        <f>_xlfn.XLOOKUP(Table10[[#This Row],[Product]],Table8[Products],Table8[Price])</f>
        <v>200</v>
      </c>
      <c r="L341" s="30">
        <v>20</v>
      </c>
      <c r="M341" s="80">
        <f>Table10[[#This Row],[Units]]*Table10[[#This Row],[Price]]</f>
        <v>4000</v>
      </c>
    </row>
    <row r="342" spans="7:13" x14ac:dyDescent="0.3">
      <c r="G342" s="44" t="s">
        <v>599</v>
      </c>
      <c r="H342" s="30" t="s">
        <v>1907</v>
      </c>
      <c r="I342" s="30" t="str">
        <f>_xlfn.XLOOKUP(Table10[[#This Row],[SalesRep]],Table9[Sales-rep],Table9[Region])</f>
        <v>East</v>
      </c>
      <c r="J342" s="30" t="s">
        <v>244</v>
      </c>
      <c r="K342" s="61">
        <f>_xlfn.XLOOKUP(Table10[[#This Row],[Product]],Table8[Products],Table8[Price])</f>
        <v>100</v>
      </c>
      <c r="L342" s="30">
        <v>13</v>
      </c>
      <c r="M342" s="80">
        <f>Table10[[#This Row],[Units]]*Table10[[#This Row],[Price]]</f>
        <v>1300</v>
      </c>
    </row>
    <row r="343" spans="7:13" x14ac:dyDescent="0.3">
      <c r="G343" s="44" t="s">
        <v>489</v>
      </c>
      <c r="H343" s="30" t="s">
        <v>1895</v>
      </c>
      <c r="I343" s="30" t="str">
        <f>_xlfn.XLOOKUP(Table10[[#This Row],[SalesRep]],Table9[Sales-rep],Table9[Region])</f>
        <v>East</v>
      </c>
      <c r="J343" s="30" t="s">
        <v>222</v>
      </c>
      <c r="K343" s="61">
        <f>_xlfn.XLOOKUP(Table10[[#This Row],[Product]],Table8[Products],Table8[Price])</f>
        <v>80</v>
      </c>
      <c r="L343" s="30">
        <v>11</v>
      </c>
      <c r="M343" s="80">
        <f>Table10[[#This Row],[Units]]*Table10[[#This Row],[Price]]</f>
        <v>880</v>
      </c>
    </row>
    <row r="344" spans="7:13" x14ac:dyDescent="0.3">
      <c r="G344" s="44" t="s">
        <v>619</v>
      </c>
      <c r="H344" s="30" t="s">
        <v>1893</v>
      </c>
      <c r="I344" s="30" t="str">
        <f>_xlfn.XLOOKUP(Table10[[#This Row],[SalesRep]],Table9[Sales-rep],Table9[Region])</f>
        <v>East</v>
      </c>
      <c r="J344" s="30" t="s">
        <v>328</v>
      </c>
      <c r="K344" s="61">
        <f>_xlfn.XLOOKUP(Table10[[#This Row],[Product]],Table8[Products],Table8[Price])</f>
        <v>350</v>
      </c>
      <c r="L344" s="30">
        <v>2</v>
      </c>
      <c r="M344" s="80">
        <f>Table10[[#This Row],[Units]]*Table10[[#This Row],[Price]]</f>
        <v>700</v>
      </c>
    </row>
    <row r="345" spans="7:13" x14ac:dyDescent="0.3">
      <c r="G345" s="44" t="s">
        <v>664</v>
      </c>
      <c r="H345" s="30" t="s">
        <v>1829</v>
      </c>
      <c r="I345" s="30" t="str">
        <f>_xlfn.XLOOKUP(Table10[[#This Row],[SalesRep]],Table9[Sales-rep],Table9[Region])</f>
        <v>Central</v>
      </c>
      <c r="J345" s="30" t="s">
        <v>1827</v>
      </c>
      <c r="K345" s="61">
        <f>_xlfn.XLOOKUP(Table10[[#This Row],[Product]],Table8[Products],Table8[Price])</f>
        <v>40</v>
      </c>
      <c r="L345" s="30">
        <v>11</v>
      </c>
      <c r="M345" s="80">
        <f>Table10[[#This Row],[Units]]*Table10[[#This Row],[Price]]</f>
        <v>440</v>
      </c>
    </row>
    <row r="346" spans="7:13" x14ac:dyDescent="0.3">
      <c r="G346" s="44" t="s">
        <v>424</v>
      </c>
      <c r="H346" s="30" t="s">
        <v>1875</v>
      </c>
      <c r="I346" s="30" t="str">
        <f>_xlfn.XLOOKUP(Table10[[#This Row],[SalesRep]],Table9[Sales-rep],Table9[Region])</f>
        <v>Central</v>
      </c>
      <c r="J346" s="30" t="s">
        <v>1827</v>
      </c>
      <c r="K346" s="61">
        <f>_xlfn.XLOOKUP(Table10[[#This Row],[Product]],Table8[Products],Table8[Price])</f>
        <v>40</v>
      </c>
      <c r="L346" s="30">
        <v>2</v>
      </c>
      <c r="M346" s="80">
        <f>Table10[[#This Row],[Units]]*Table10[[#This Row],[Price]]</f>
        <v>80</v>
      </c>
    </row>
    <row r="347" spans="7:13" x14ac:dyDescent="0.3">
      <c r="G347" s="44" t="s">
        <v>616</v>
      </c>
      <c r="H347" s="30" t="s">
        <v>1905</v>
      </c>
      <c r="I347" s="30" t="str">
        <f>_xlfn.XLOOKUP(Table10[[#This Row],[SalesRep]],Table9[Sales-rep],Table9[Region])</f>
        <v>East</v>
      </c>
      <c r="J347" s="30" t="s">
        <v>207</v>
      </c>
      <c r="K347" s="61">
        <f>_xlfn.XLOOKUP(Table10[[#This Row],[Product]],Table8[Products],Table8[Price])</f>
        <v>45</v>
      </c>
      <c r="L347" s="30">
        <v>11</v>
      </c>
      <c r="M347" s="80">
        <f>Table10[[#This Row],[Units]]*Table10[[#This Row],[Price]]</f>
        <v>495</v>
      </c>
    </row>
    <row r="348" spans="7:13" x14ac:dyDescent="0.3">
      <c r="G348" s="44" t="s">
        <v>661</v>
      </c>
      <c r="H348" s="30" t="s">
        <v>1850</v>
      </c>
      <c r="I348" s="30" t="str">
        <f>_xlfn.XLOOKUP(Table10[[#This Row],[SalesRep]],Table9[Sales-rep],Table9[Region])</f>
        <v>West</v>
      </c>
      <c r="J348" s="30" t="s">
        <v>231</v>
      </c>
      <c r="K348" s="61">
        <f>_xlfn.XLOOKUP(Table10[[#This Row],[Product]],Table8[Products],Table8[Price])</f>
        <v>50</v>
      </c>
      <c r="L348" s="30">
        <v>11</v>
      </c>
      <c r="M348" s="80">
        <f>Table10[[#This Row],[Units]]*Table10[[#This Row],[Price]]</f>
        <v>550</v>
      </c>
    </row>
    <row r="349" spans="7:13" x14ac:dyDescent="0.3">
      <c r="G349" s="44" t="s">
        <v>431</v>
      </c>
      <c r="H349" s="30" t="s">
        <v>1832</v>
      </c>
      <c r="I349" s="30" t="str">
        <f>_xlfn.XLOOKUP(Table10[[#This Row],[SalesRep]],Table9[Sales-rep],Table9[Region])</f>
        <v>Central</v>
      </c>
      <c r="J349" s="30" t="s">
        <v>292</v>
      </c>
      <c r="K349" s="61">
        <f>_xlfn.XLOOKUP(Table10[[#This Row],[Product]],Table8[Products],Table8[Price])</f>
        <v>25</v>
      </c>
      <c r="L349" s="30">
        <v>17</v>
      </c>
      <c r="M349" s="80">
        <f>Table10[[#This Row],[Units]]*Table10[[#This Row],[Price]]</f>
        <v>425</v>
      </c>
    </row>
    <row r="350" spans="7:13" x14ac:dyDescent="0.3">
      <c r="G350" s="44" t="s">
        <v>695</v>
      </c>
      <c r="H350" s="30" t="s">
        <v>1893</v>
      </c>
      <c r="I350" s="30" t="str">
        <f>_xlfn.XLOOKUP(Table10[[#This Row],[SalesRep]],Table9[Sales-rep],Table9[Region])</f>
        <v>East</v>
      </c>
      <c r="J350" s="30" t="s">
        <v>239</v>
      </c>
      <c r="K350" s="61">
        <f>_xlfn.XLOOKUP(Table10[[#This Row],[Product]],Table8[Products],Table8[Price])</f>
        <v>120</v>
      </c>
      <c r="L350" s="30">
        <v>13</v>
      </c>
      <c r="M350" s="80">
        <f>Table10[[#This Row],[Units]]*Table10[[#This Row],[Price]]</f>
        <v>1560</v>
      </c>
    </row>
    <row r="351" spans="7:13" x14ac:dyDescent="0.3">
      <c r="G351" s="44" t="s">
        <v>474</v>
      </c>
      <c r="H351" s="30" t="s">
        <v>1883</v>
      </c>
      <c r="I351" s="30" t="str">
        <f>_xlfn.XLOOKUP(Table10[[#This Row],[SalesRep]],Table9[Sales-rep],Table9[Region])</f>
        <v>South</v>
      </c>
      <c r="J351" s="30" t="s">
        <v>231</v>
      </c>
      <c r="K351" s="61">
        <f>_xlfn.XLOOKUP(Table10[[#This Row],[Product]],Table8[Products],Table8[Price])</f>
        <v>50</v>
      </c>
      <c r="L351" s="30">
        <v>20</v>
      </c>
      <c r="M351" s="80">
        <f>Table10[[#This Row],[Units]]*Table10[[#This Row],[Price]]</f>
        <v>1000</v>
      </c>
    </row>
    <row r="352" spans="7:13" x14ac:dyDescent="0.3">
      <c r="G352" s="44" t="s">
        <v>607</v>
      </c>
      <c r="H352" s="30" t="s">
        <v>1880</v>
      </c>
      <c r="I352" s="30" t="str">
        <f>_xlfn.XLOOKUP(Table10[[#This Row],[SalesRep]],Table9[Sales-rep],Table9[Region])</f>
        <v>West</v>
      </c>
      <c r="J352" s="30" t="s">
        <v>322</v>
      </c>
      <c r="K352" s="61">
        <f>_xlfn.XLOOKUP(Table10[[#This Row],[Product]],Table8[Products],Table8[Price])</f>
        <v>950</v>
      </c>
      <c r="L352" s="30">
        <v>17</v>
      </c>
      <c r="M352" s="80">
        <f>Table10[[#This Row],[Units]]*Table10[[#This Row],[Price]]</f>
        <v>16150</v>
      </c>
    </row>
    <row r="353" spans="7:13" x14ac:dyDescent="0.3">
      <c r="G353" s="44" t="s">
        <v>604</v>
      </c>
      <c r="H353" s="30" t="s">
        <v>1853</v>
      </c>
      <c r="I353" s="30" t="str">
        <f>_xlfn.XLOOKUP(Table10[[#This Row],[SalesRep]],Table9[Sales-rep],Table9[Region])</f>
        <v>North</v>
      </c>
      <c r="J353" s="30" t="s">
        <v>1827</v>
      </c>
      <c r="K353" s="61">
        <f>_xlfn.XLOOKUP(Table10[[#This Row],[Product]],Table8[Products],Table8[Price])</f>
        <v>40</v>
      </c>
      <c r="L353" s="30">
        <v>3</v>
      </c>
      <c r="M353" s="80">
        <f>Table10[[#This Row],[Units]]*Table10[[#This Row],[Price]]</f>
        <v>120</v>
      </c>
    </row>
    <row r="354" spans="7:13" x14ac:dyDescent="0.3">
      <c r="G354" s="44" t="s">
        <v>431</v>
      </c>
      <c r="H354" s="30" t="s">
        <v>1836</v>
      </c>
      <c r="I354" s="30" t="str">
        <f>_xlfn.XLOOKUP(Table10[[#This Row],[SalesRep]],Table9[Sales-rep],Table9[Region])</f>
        <v>South</v>
      </c>
      <c r="J354" s="30" t="s">
        <v>231</v>
      </c>
      <c r="K354" s="61">
        <f>_xlfn.XLOOKUP(Table10[[#This Row],[Product]],Table8[Products],Table8[Price])</f>
        <v>50</v>
      </c>
      <c r="L354" s="30">
        <v>8</v>
      </c>
      <c r="M354" s="80">
        <f>Table10[[#This Row],[Units]]*Table10[[#This Row],[Price]]</f>
        <v>400</v>
      </c>
    </row>
    <row r="355" spans="7:13" x14ac:dyDescent="0.3">
      <c r="G355" s="44" t="s">
        <v>595</v>
      </c>
      <c r="H355" s="30" t="s">
        <v>1831</v>
      </c>
      <c r="I355" s="30" t="str">
        <f>_xlfn.XLOOKUP(Table10[[#This Row],[SalesRep]],Table9[Sales-rep],Table9[Region])</f>
        <v>East</v>
      </c>
      <c r="J355" s="30" t="s">
        <v>288</v>
      </c>
      <c r="K355" s="61">
        <f>_xlfn.XLOOKUP(Table10[[#This Row],[Product]],Table8[Products],Table8[Price])</f>
        <v>60</v>
      </c>
      <c r="L355" s="30">
        <v>20</v>
      </c>
      <c r="M355" s="80">
        <f>Table10[[#This Row],[Units]]*Table10[[#This Row],[Price]]</f>
        <v>1200</v>
      </c>
    </row>
    <row r="356" spans="7:13" x14ac:dyDescent="0.3">
      <c r="G356" s="44" t="s">
        <v>713</v>
      </c>
      <c r="H356" s="30" t="s">
        <v>1883</v>
      </c>
      <c r="I356" s="30" t="str">
        <f>_xlfn.XLOOKUP(Table10[[#This Row],[SalesRep]],Table9[Sales-rep],Table9[Region])</f>
        <v>South</v>
      </c>
      <c r="J356" s="30" t="s">
        <v>1827</v>
      </c>
      <c r="K356" s="61">
        <f>_xlfn.XLOOKUP(Table10[[#This Row],[Product]],Table8[Products],Table8[Price])</f>
        <v>40</v>
      </c>
      <c r="L356" s="30">
        <v>20</v>
      </c>
      <c r="M356" s="80">
        <f>Table10[[#This Row],[Units]]*Table10[[#This Row],[Price]]</f>
        <v>800</v>
      </c>
    </row>
    <row r="357" spans="7:13" x14ac:dyDescent="0.3">
      <c r="G357" s="44" t="s">
        <v>634</v>
      </c>
      <c r="H357" s="30" t="s">
        <v>374</v>
      </c>
      <c r="I357" s="30" t="str">
        <f>_xlfn.XLOOKUP(Table10[[#This Row],[SalesRep]],Table9[Sales-rep],Table9[Region])</f>
        <v>Central</v>
      </c>
      <c r="J357" s="30" t="s">
        <v>244</v>
      </c>
      <c r="K357" s="61">
        <f>_xlfn.XLOOKUP(Table10[[#This Row],[Product]],Table8[Products],Table8[Price])</f>
        <v>100</v>
      </c>
      <c r="L357" s="30">
        <v>19</v>
      </c>
      <c r="M357" s="80">
        <f>Table10[[#This Row],[Units]]*Table10[[#This Row],[Price]]</f>
        <v>1900</v>
      </c>
    </row>
    <row r="358" spans="7:13" x14ac:dyDescent="0.3">
      <c r="G358" s="44" t="s">
        <v>624</v>
      </c>
      <c r="H358" s="30" t="s">
        <v>1854</v>
      </c>
      <c r="I358" s="30" t="str">
        <f>_xlfn.XLOOKUP(Table10[[#This Row],[SalesRep]],Table9[Sales-rep],Table9[Region])</f>
        <v>Central</v>
      </c>
      <c r="J358" s="30" t="s">
        <v>308</v>
      </c>
      <c r="K358" s="61">
        <f>_xlfn.XLOOKUP(Table10[[#This Row],[Product]],Table8[Products],Table8[Price])</f>
        <v>200</v>
      </c>
      <c r="L358" s="30">
        <v>7</v>
      </c>
      <c r="M358" s="80">
        <f>Table10[[#This Row],[Units]]*Table10[[#This Row],[Price]]</f>
        <v>1400</v>
      </c>
    </row>
    <row r="359" spans="7:13" x14ac:dyDescent="0.3">
      <c r="G359" s="44" t="s">
        <v>406</v>
      </c>
      <c r="H359" s="30" t="s">
        <v>1841</v>
      </c>
      <c r="I359" s="30" t="str">
        <f>_xlfn.XLOOKUP(Table10[[#This Row],[SalesRep]],Table9[Sales-rep],Table9[Region])</f>
        <v>East</v>
      </c>
      <c r="J359" s="30" t="s">
        <v>292</v>
      </c>
      <c r="K359" s="61">
        <f>_xlfn.XLOOKUP(Table10[[#This Row],[Product]],Table8[Products],Table8[Price])</f>
        <v>25</v>
      </c>
      <c r="L359" s="30">
        <v>13</v>
      </c>
      <c r="M359" s="80">
        <f>Table10[[#This Row],[Units]]*Table10[[#This Row],[Price]]</f>
        <v>325</v>
      </c>
    </row>
    <row r="360" spans="7:13" x14ac:dyDescent="0.3">
      <c r="G360" s="44" t="s">
        <v>484</v>
      </c>
      <c r="H360" s="30" t="s">
        <v>1854</v>
      </c>
      <c r="I360" s="30" t="str">
        <f>_xlfn.XLOOKUP(Table10[[#This Row],[SalesRep]],Table9[Sales-rep],Table9[Region])</f>
        <v>Central</v>
      </c>
      <c r="J360" s="30" t="s">
        <v>222</v>
      </c>
      <c r="K360" s="61">
        <f>_xlfn.XLOOKUP(Table10[[#This Row],[Product]],Table8[Products],Table8[Price])</f>
        <v>80</v>
      </c>
      <c r="L360" s="30">
        <v>5</v>
      </c>
      <c r="M360" s="80">
        <f>Table10[[#This Row],[Units]]*Table10[[#This Row],[Price]]</f>
        <v>400</v>
      </c>
    </row>
    <row r="361" spans="7:13" x14ac:dyDescent="0.3">
      <c r="G361" s="44" t="s">
        <v>591</v>
      </c>
      <c r="H361" s="30" t="s">
        <v>1836</v>
      </c>
      <c r="I361" s="30" t="str">
        <f>_xlfn.XLOOKUP(Table10[[#This Row],[SalesRep]],Table9[Sales-rep],Table9[Region])</f>
        <v>South</v>
      </c>
      <c r="J361" s="30" t="s">
        <v>288</v>
      </c>
      <c r="K361" s="61">
        <f>_xlfn.XLOOKUP(Table10[[#This Row],[Product]],Table8[Products],Table8[Price])</f>
        <v>60</v>
      </c>
      <c r="L361" s="30">
        <v>16</v>
      </c>
      <c r="M361" s="80">
        <f>Table10[[#This Row],[Units]]*Table10[[#This Row],[Price]]</f>
        <v>960</v>
      </c>
    </row>
    <row r="362" spans="7:13" x14ac:dyDescent="0.3">
      <c r="G362" s="44" t="s">
        <v>736</v>
      </c>
      <c r="H362" s="30" t="s">
        <v>1836</v>
      </c>
      <c r="I362" s="30" t="str">
        <f>_xlfn.XLOOKUP(Table10[[#This Row],[SalesRep]],Table9[Sales-rep],Table9[Region])</f>
        <v>South</v>
      </c>
      <c r="J362" s="30" t="s">
        <v>292</v>
      </c>
      <c r="K362" s="61">
        <f>_xlfn.XLOOKUP(Table10[[#This Row],[Product]],Table8[Products],Table8[Price])</f>
        <v>25</v>
      </c>
      <c r="L362" s="30">
        <v>7</v>
      </c>
      <c r="M362" s="80">
        <f>Table10[[#This Row],[Units]]*Table10[[#This Row],[Price]]</f>
        <v>175</v>
      </c>
    </row>
    <row r="363" spans="7:13" x14ac:dyDescent="0.3">
      <c r="G363" s="44" t="s">
        <v>557</v>
      </c>
      <c r="H363" s="30" t="s">
        <v>1912</v>
      </c>
      <c r="I363" s="30" t="str">
        <f>_xlfn.XLOOKUP(Table10[[#This Row],[SalesRep]],Table9[Sales-rep],Table9[Region])</f>
        <v>West</v>
      </c>
      <c r="J363" s="30" t="s">
        <v>292</v>
      </c>
      <c r="K363" s="61">
        <f>_xlfn.XLOOKUP(Table10[[#This Row],[Product]],Table8[Products],Table8[Price])</f>
        <v>25</v>
      </c>
      <c r="L363" s="30">
        <v>2</v>
      </c>
      <c r="M363" s="80">
        <f>Table10[[#This Row],[Units]]*Table10[[#This Row],[Price]]</f>
        <v>50</v>
      </c>
    </row>
    <row r="364" spans="7:13" x14ac:dyDescent="0.3">
      <c r="G364" s="44" t="s">
        <v>580</v>
      </c>
      <c r="H364" s="30" t="s">
        <v>1891</v>
      </c>
      <c r="I364" s="30" t="str">
        <f>_xlfn.XLOOKUP(Table10[[#This Row],[SalesRep]],Table9[Sales-rep],Table9[Region])</f>
        <v>South</v>
      </c>
      <c r="J364" s="30" t="s">
        <v>322</v>
      </c>
      <c r="K364" s="61">
        <f>_xlfn.XLOOKUP(Table10[[#This Row],[Product]],Table8[Products],Table8[Price])</f>
        <v>950</v>
      </c>
      <c r="L364" s="30">
        <v>15</v>
      </c>
      <c r="M364" s="80">
        <f>Table10[[#This Row],[Units]]*Table10[[#This Row],[Price]]</f>
        <v>14250</v>
      </c>
    </row>
    <row r="365" spans="7:13" x14ac:dyDescent="0.3">
      <c r="G365" s="44" t="s">
        <v>476</v>
      </c>
      <c r="H365" s="30" t="s">
        <v>1880</v>
      </c>
      <c r="I365" s="30" t="str">
        <f>_xlfn.XLOOKUP(Table10[[#This Row],[SalesRep]],Table9[Sales-rep],Table9[Region])</f>
        <v>West</v>
      </c>
      <c r="J365" s="30" t="s">
        <v>195</v>
      </c>
      <c r="K365" s="61">
        <f>_xlfn.XLOOKUP(Table10[[#This Row],[Product]],Table8[Products],Table8[Price])</f>
        <v>12</v>
      </c>
      <c r="L365" s="30">
        <v>9</v>
      </c>
      <c r="M365" s="80">
        <f>Table10[[#This Row],[Units]]*Table10[[#This Row],[Price]]</f>
        <v>108</v>
      </c>
    </row>
    <row r="366" spans="7:13" x14ac:dyDescent="0.3">
      <c r="G366" s="44" t="s">
        <v>723</v>
      </c>
      <c r="H366" s="30" t="s">
        <v>1886</v>
      </c>
      <c r="I366" s="30" t="str">
        <f>_xlfn.XLOOKUP(Table10[[#This Row],[SalesRep]],Table9[Sales-rep],Table9[Region])</f>
        <v>North</v>
      </c>
      <c r="J366" s="30" t="s">
        <v>231</v>
      </c>
      <c r="K366" s="61">
        <f>_xlfn.XLOOKUP(Table10[[#This Row],[Product]],Table8[Products],Table8[Price])</f>
        <v>50</v>
      </c>
      <c r="L366" s="30">
        <v>7</v>
      </c>
      <c r="M366" s="80">
        <f>Table10[[#This Row],[Units]]*Table10[[#This Row],[Price]]</f>
        <v>350</v>
      </c>
    </row>
    <row r="367" spans="7:13" x14ac:dyDescent="0.3">
      <c r="G367" s="44" t="s">
        <v>648</v>
      </c>
      <c r="H367" s="30" t="s">
        <v>1870</v>
      </c>
      <c r="I367" s="30" t="str">
        <f>_xlfn.XLOOKUP(Table10[[#This Row],[SalesRep]],Table9[Sales-rep],Table9[Region])</f>
        <v>South</v>
      </c>
      <c r="J367" s="30" t="s">
        <v>231</v>
      </c>
      <c r="K367" s="61">
        <f>_xlfn.XLOOKUP(Table10[[#This Row],[Product]],Table8[Products],Table8[Price])</f>
        <v>50</v>
      </c>
      <c r="L367" s="30">
        <v>17</v>
      </c>
      <c r="M367" s="80">
        <f>Table10[[#This Row],[Units]]*Table10[[#This Row],[Price]]</f>
        <v>850</v>
      </c>
    </row>
    <row r="368" spans="7:13" x14ac:dyDescent="0.3">
      <c r="G368" s="44" t="s">
        <v>567</v>
      </c>
      <c r="H368" s="30" t="s">
        <v>1895</v>
      </c>
      <c r="I368" s="30" t="str">
        <f>_xlfn.XLOOKUP(Table10[[#This Row],[SalesRep]],Table9[Sales-rep],Table9[Region])</f>
        <v>East</v>
      </c>
      <c r="J368" s="30" t="s">
        <v>308</v>
      </c>
      <c r="K368" s="61">
        <f>_xlfn.XLOOKUP(Table10[[#This Row],[Product]],Table8[Products],Table8[Price])</f>
        <v>200</v>
      </c>
      <c r="L368" s="30">
        <v>18</v>
      </c>
      <c r="M368" s="80">
        <f>Table10[[#This Row],[Units]]*Table10[[#This Row],[Price]]</f>
        <v>3600</v>
      </c>
    </row>
    <row r="369" spans="7:13" x14ac:dyDescent="0.3">
      <c r="G369" s="44" t="s">
        <v>742</v>
      </c>
      <c r="H369" s="30" t="s">
        <v>1868</v>
      </c>
      <c r="I369" s="30" t="str">
        <f>_xlfn.XLOOKUP(Table10[[#This Row],[SalesRep]],Table9[Sales-rep],Table9[Region])</f>
        <v>South</v>
      </c>
      <c r="J369" s="30" t="s">
        <v>231</v>
      </c>
      <c r="K369" s="61">
        <f>_xlfn.XLOOKUP(Table10[[#This Row],[Product]],Table8[Products],Table8[Price])</f>
        <v>50</v>
      </c>
      <c r="L369" s="30">
        <v>4</v>
      </c>
      <c r="M369" s="80">
        <f>Table10[[#This Row],[Units]]*Table10[[#This Row],[Price]]</f>
        <v>200</v>
      </c>
    </row>
    <row r="370" spans="7:13" x14ac:dyDescent="0.3">
      <c r="G370" s="44" t="s">
        <v>662</v>
      </c>
      <c r="H370" s="30" t="s">
        <v>1889</v>
      </c>
      <c r="I370" s="30" t="str">
        <f>_xlfn.XLOOKUP(Table10[[#This Row],[SalesRep]],Table9[Sales-rep],Table9[Region])</f>
        <v>Central</v>
      </c>
      <c r="J370" s="30" t="s">
        <v>195</v>
      </c>
      <c r="K370" s="61">
        <f>_xlfn.XLOOKUP(Table10[[#This Row],[Product]],Table8[Products],Table8[Price])</f>
        <v>12</v>
      </c>
      <c r="L370" s="30">
        <v>15</v>
      </c>
      <c r="M370" s="80">
        <f>Table10[[#This Row],[Units]]*Table10[[#This Row],[Price]]</f>
        <v>180</v>
      </c>
    </row>
    <row r="371" spans="7:13" x14ac:dyDescent="0.3">
      <c r="G371" s="44" t="s">
        <v>569</v>
      </c>
      <c r="H371" s="30" t="s">
        <v>1874</v>
      </c>
      <c r="I371" s="30" t="str">
        <f>_xlfn.XLOOKUP(Table10[[#This Row],[SalesRep]],Table9[Sales-rep],Table9[Region])</f>
        <v>South</v>
      </c>
      <c r="J371" s="30" t="s">
        <v>239</v>
      </c>
      <c r="K371" s="61">
        <f>_xlfn.XLOOKUP(Table10[[#This Row],[Product]],Table8[Products],Table8[Price])</f>
        <v>120</v>
      </c>
      <c r="L371" s="30">
        <v>18</v>
      </c>
      <c r="M371" s="80">
        <f>Table10[[#This Row],[Units]]*Table10[[#This Row],[Price]]</f>
        <v>2160</v>
      </c>
    </row>
    <row r="372" spans="7:13" x14ac:dyDescent="0.3">
      <c r="G372" s="44" t="s">
        <v>679</v>
      </c>
      <c r="H372" s="30" t="s">
        <v>1855</v>
      </c>
      <c r="I372" s="30" t="str">
        <f>_xlfn.XLOOKUP(Table10[[#This Row],[SalesRep]],Table9[Sales-rep],Table9[Region])</f>
        <v>East</v>
      </c>
      <c r="J372" s="30" t="s">
        <v>195</v>
      </c>
      <c r="K372" s="61">
        <f>_xlfn.XLOOKUP(Table10[[#This Row],[Product]],Table8[Products],Table8[Price])</f>
        <v>12</v>
      </c>
      <c r="L372" s="30">
        <v>14</v>
      </c>
      <c r="M372" s="80">
        <f>Table10[[#This Row],[Units]]*Table10[[#This Row],[Price]]</f>
        <v>168</v>
      </c>
    </row>
    <row r="373" spans="7:13" x14ac:dyDescent="0.3">
      <c r="G373" s="44" t="s">
        <v>505</v>
      </c>
      <c r="H373" s="30" t="s">
        <v>1914</v>
      </c>
      <c r="I373" s="30" t="str">
        <f>_xlfn.XLOOKUP(Table10[[#This Row],[SalesRep]],Table9[Sales-rep],Table9[Region])</f>
        <v>North</v>
      </c>
      <c r="J373" s="30" t="s">
        <v>231</v>
      </c>
      <c r="K373" s="61">
        <f>_xlfn.XLOOKUP(Table10[[#This Row],[Product]],Table8[Products],Table8[Price])</f>
        <v>50</v>
      </c>
      <c r="L373" s="30">
        <v>1</v>
      </c>
      <c r="M373" s="80">
        <f>Table10[[#This Row],[Units]]*Table10[[#This Row],[Price]]</f>
        <v>50</v>
      </c>
    </row>
    <row r="374" spans="7:13" x14ac:dyDescent="0.3">
      <c r="G374" s="44" t="s">
        <v>531</v>
      </c>
      <c r="H374" s="30" t="s">
        <v>1849</v>
      </c>
      <c r="I374" s="30" t="str">
        <f>_xlfn.XLOOKUP(Table10[[#This Row],[SalesRep]],Table9[Sales-rep],Table9[Region])</f>
        <v>East</v>
      </c>
      <c r="J374" s="30" t="s">
        <v>244</v>
      </c>
      <c r="K374" s="61">
        <f>_xlfn.XLOOKUP(Table10[[#This Row],[Product]],Table8[Products],Table8[Price])</f>
        <v>100</v>
      </c>
      <c r="L374" s="30">
        <v>13</v>
      </c>
      <c r="M374" s="80">
        <f>Table10[[#This Row],[Units]]*Table10[[#This Row],[Price]]</f>
        <v>1300</v>
      </c>
    </row>
    <row r="375" spans="7:13" x14ac:dyDescent="0.3">
      <c r="G375" s="44" t="s">
        <v>711</v>
      </c>
      <c r="H375" s="30" t="s">
        <v>1847</v>
      </c>
      <c r="I375" s="30" t="str">
        <f>_xlfn.XLOOKUP(Table10[[#This Row],[SalesRep]],Table9[Sales-rep],Table9[Region])</f>
        <v>North</v>
      </c>
      <c r="J375" s="30" t="s">
        <v>195</v>
      </c>
      <c r="K375" s="61">
        <f>_xlfn.XLOOKUP(Table10[[#This Row],[Product]],Table8[Products],Table8[Price])</f>
        <v>12</v>
      </c>
      <c r="L375" s="30">
        <v>12</v>
      </c>
      <c r="M375" s="80">
        <f>Table10[[#This Row],[Units]]*Table10[[#This Row],[Price]]</f>
        <v>144</v>
      </c>
    </row>
    <row r="376" spans="7:13" x14ac:dyDescent="0.3">
      <c r="G376" s="44" t="s">
        <v>604</v>
      </c>
      <c r="H376" s="30" t="s">
        <v>1859</v>
      </c>
      <c r="I376" s="30" t="str">
        <f>_xlfn.XLOOKUP(Table10[[#This Row],[SalesRep]],Table9[Sales-rep],Table9[Region])</f>
        <v>West</v>
      </c>
      <c r="J376" s="30" t="s">
        <v>328</v>
      </c>
      <c r="K376" s="61">
        <f>_xlfn.XLOOKUP(Table10[[#This Row],[Product]],Table8[Products],Table8[Price])</f>
        <v>350</v>
      </c>
      <c r="L376" s="30">
        <v>3</v>
      </c>
      <c r="M376" s="80">
        <f>Table10[[#This Row],[Units]]*Table10[[#This Row],[Price]]</f>
        <v>1050</v>
      </c>
    </row>
    <row r="377" spans="7:13" x14ac:dyDescent="0.3">
      <c r="G377" s="44" t="s">
        <v>438</v>
      </c>
      <c r="H377" s="30" t="s">
        <v>1839</v>
      </c>
      <c r="I377" s="30" t="str">
        <f>_xlfn.XLOOKUP(Table10[[#This Row],[SalesRep]],Table9[Sales-rep],Table9[Region])</f>
        <v>South</v>
      </c>
      <c r="J377" s="30" t="s">
        <v>195</v>
      </c>
      <c r="K377" s="61">
        <f>_xlfn.XLOOKUP(Table10[[#This Row],[Product]],Table8[Products],Table8[Price])</f>
        <v>12</v>
      </c>
      <c r="L377" s="30">
        <v>9</v>
      </c>
      <c r="M377" s="80">
        <f>Table10[[#This Row],[Units]]*Table10[[#This Row],[Price]]</f>
        <v>108</v>
      </c>
    </row>
    <row r="378" spans="7:13" x14ac:dyDescent="0.3">
      <c r="G378" s="44" t="s">
        <v>441</v>
      </c>
      <c r="H378" s="30" t="s">
        <v>1899</v>
      </c>
      <c r="I378" s="30" t="str">
        <f>_xlfn.XLOOKUP(Table10[[#This Row],[SalesRep]],Table9[Sales-rep],Table9[Region])</f>
        <v>Central</v>
      </c>
      <c r="J378" s="30" t="s">
        <v>322</v>
      </c>
      <c r="K378" s="61">
        <f>_xlfn.XLOOKUP(Table10[[#This Row],[Product]],Table8[Products],Table8[Price])</f>
        <v>950</v>
      </c>
      <c r="L378" s="30">
        <v>8</v>
      </c>
      <c r="M378" s="80">
        <f>Table10[[#This Row],[Units]]*Table10[[#This Row],[Price]]</f>
        <v>7600</v>
      </c>
    </row>
    <row r="379" spans="7:13" x14ac:dyDescent="0.3">
      <c r="G379" s="44" t="s">
        <v>712</v>
      </c>
      <c r="H379" s="30" t="s">
        <v>1883</v>
      </c>
      <c r="I379" s="30" t="str">
        <f>_xlfn.XLOOKUP(Table10[[#This Row],[SalesRep]],Table9[Sales-rep],Table9[Region])</f>
        <v>South</v>
      </c>
      <c r="J379" s="30" t="s">
        <v>308</v>
      </c>
      <c r="K379" s="61">
        <f>_xlfn.XLOOKUP(Table10[[#This Row],[Product]],Table8[Products],Table8[Price])</f>
        <v>200</v>
      </c>
      <c r="L379" s="30">
        <v>9</v>
      </c>
      <c r="M379" s="80">
        <f>Table10[[#This Row],[Units]]*Table10[[#This Row],[Price]]</f>
        <v>1800</v>
      </c>
    </row>
    <row r="380" spans="7:13" x14ac:dyDescent="0.3">
      <c r="G380" s="44" t="s">
        <v>615</v>
      </c>
      <c r="H380" s="30" t="s">
        <v>1849</v>
      </c>
      <c r="I380" s="30" t="str">
        <f>_xlfn.XLOOKUP(Table10[[#This Row],[SalesRep]],Table9[Sales-rep],Table9[Region])</f>
        <v>East</v>
      </c>
      <c r="J380" s="30" t="s">
        <v>244</v>
      </c>
      <c r="K380" s="61">
        <f>_xlfn.XLOOKUP(Table10[[#This Row],[Product]],Table8[Products],Table8[Price])</f>
        <v>100</v>
      </c>
      <c r="L380" s="30">
        <v>12</v>
      </c>
      <c r="M380" s="80">
        <f>Table10[[#This Row],[Units]]*Table10[[#This Row],[Price]]</f>
        <v>1200</v>
      </c>
    </row>
    <row r="381" spans="7:13" x14ac:dyDescent="0.3">
      <c r="G381" s="44" t="s">
        <v>465</v>
      </c>
      <c r="H381" s="30" t="s">
        <v>1879</v>
      </c>
      <c r="I381" s="30" t="str">
        <f>_xlfn.XLOOKUP(Table10[[#This Row],[SalesRep]],Table9[Sales-rep],Table9[Region])</f>
        <v>Central</v>
      </c>
      <c r="J381" s="30" t="s">
        <v>308</v>
      </c>
      <c r="K381" s="61">
        <f>_xlfn.XLOOKUP(Table10[[#This Row],[Product]],Table8[Products],Table8[Price])</f>
        <v>200</v>
      </c>
      <c r="L381" s="30">
        <v>8</v>
      </c>
      <c r="M381" s="80">
        <f>Table10[[#This Row],[Units]]*Table10[[#This Row],[Price]]</f>
        <v>1600</v>
      </c>
    </row>
    <row r="382" spans="7:13" x14ac:dyDescent="0.3">
      <c r="G382" s="44" t="s">
        <v>458</v>
      </c>
      <c r="H382" s="30" t="s">
        <v>1846</v>
      </c>
      <c r="I382" s="30" t="str">
        <f>_xlfn.XLOOKUP(Table10[[#This Row],[SalesRep]],Table9[Sales-rep],Table9[Region])</f>
        <v>South</v>
      </c>
      <c r="J382" s="30" t="s">
        <v>288</v>
      </c>
      <c r="K382" s="61">
        <f>_xlfn.XLOOKUP(Table10[[#This Row],[Product]],Table8[Products],Table8[Price])</f>
        <v>60</v>
      </c>
      <c r="L382" s="30">
        <v>2</v>
      </c>
      <c r="M382" s="80">
        <f>Table10[[#This Row],[Units]]*Table10[[#This Row],[Price]]</f>
        <v>120</v>
      </c>
    </row>
    <row r="383" spans="7:13" x14ac:dyDescent="0.3">
      <c r="G383" s="44" t="s">
        <v>468</v>
      </c>
      <c r="H383" s="30" t="s">
        <v>1893</v>
      </c>
      <c r="I383" s="30" t="str">
        <f>_xlfn.XLOOKUP(Table10[[#This Row],[SalesRep]],Table9[Sales-rep],Table9[Region])</f>
        <v>East</v>
      </c>
      <c r="J383" s="30" t="s">
        <v>207</v>
      </c>
      <c r="K383" s="61">
        <f>_xlfn.XLOOKUP(Table10[[#This Row],[Product]],Table8[Products],Table8[Price])</f>
        <v>45</v>
      </c>
      <c r="L383" s="30">
        <v>18</v>
      </c>
      <c r="M383" s="80">
        <f>Table10[[#This Row],[Units]]*Table10[[#This Row],[Price]]</f>
        <v>810</v>
      </c>
    </row>
    <row r="384" spans="7:13" x14ac:dyDescent="0.3">
      <c r="G384" s="44" t="s">
        <v>406</v>
      </c>
      <c r="H384" s="30" t="s">
        <v>1830</v>
      </c>
      <c r="I384" s="30" t="str">
        <f>_xlfn.XLOOKUP(Table10[[#This Row],[SalesRep]],Table9[Sales-rep],Table9[Region])</f>
        <v>South</v>
      </c>
      <c r="J384" s="30" t="s">
        <v>288</v>
      </c>
      <c r="K384" s="61">
        <f>_xlfn.XLOOKUP(Table10[[#This Row],[Product]],Table8[Products],Table8[Price])</f>
        <v>60</v>
      </c>
      <c r="L384" s="30">
        <v>8</v>
      </c>
      <c r="M384" s="80">
        <f>Table10[[#This Row],[Units]]*Table10[[#This Row],[Price]]</f>
        <v>480</v>
      </c>
    </row>
    <row r="385" spans="7:13" x14ac:dyDescent="0.3">
      <c r="G385" s="44" t="s">
        <v>487</v>
      </c>
      <c r="H385" s="30" t="s">
        <v>1877</v>
      </c>
      <c r="I385" s="30" t="str">
        <f>_xlfn.XLOOKUP(Table10[[#This Row],[SalesRep]],Table9[Sales-rep],Table9[Region])</f>
        <v>South</v>
      </c>
      <c r="J385" s="30" t="s">
        <v>288</v>
      </c>
      <c r="K385" s="61">
        <f>_xlfn.XLOOKUP(Table10[[#This Row],[Product]],Table8[Products],Table8[Price])</f>
        <v>60</v>
      </c>
      <c r="L385" s="30">
        <v>6</v>
      </c>
      <c r="M385" s="80">
        <f>Table10[[#This Row],[Units]]*Table10[[#This Row],[Price]]</f>
        <v>360</v>
      </c>
    </row>
    <row r="386" spans="7:13" x14ac:dyDescent="0.3">
      <c r="G386" s="44" t="s">
        <v>716</v>
      </c>
      <c r="H386" s="30" t="s">
        <v>1846</v>
      </c>
      <c r="I386" s="30" t="str">
        <f>_xlfn.XLOOKUP(Table10[[#This Row],[SalesRep]],Table9[Sales-rep],Table9[Region])</f>
        <v>South</v>
      </c>
      <c r="J386" s="30" t="s">
        <v>222</v>
      </c>
      <c r="K386" s="61">
        <f>_xlfn.XLOOKUP(Table10[[#This Row],[Product]],Table8[Products],Table8[Price])</f>
        <v>80</v>
      </c>
      <c r="L386" s="30">
        <v>11</v>
      </c>
      <c r="M386" s="80">
        <f>Table10[[#This Row],[Units]]*Table10[[#This Row],[Price]]</f>
        <v>880</v>
      </c>
    </row>
    <row r="387" spans="7:13" x14ac:dyDescent="0.3">
      <c r="G387" s="44" t="s">
        <v>473</v>
      </c>
      <c r="H387" s="30" t="s">
        <v>1902</v>
      </c>
      <c r="I387" s="30" t="str">
        <f>_xlfn.XLOOKUP(Table10[[#This Row],[SalesRep]],Table9[Sales-rep],Table9[Region])</f>
        <v>North</v>
      </c>
      <c r="J387" s="30" t="s">
        <v>239</v>
      </c>
      <c r="K387" s="61">
        <f>_xlfn.XLOOKUP(Table10[[#This Row],[Product]],Table8[Products],Table8[Price])</f>
        <v>120</v>
      </c>
      <c r="L387" s="30">
        <v>16</v>
      </c>
      <c r="M387" s="80">
        <f>Table10[[#This Row],[Units]]*Table10[[#This Row],[Price]]</f>
        <v>1920</v>
      </c>
    </row>
    <row r="388" spans="7:13" x14ac:dyDescent="0.3">
      <c r="G388" s="44" t="s">
        <v>411</v>
      </c>
      <c r="H388" s="30" t="s">
        <v>1830</v>
      </c>
      <c r="I388" s="30" t="str">
        <f>_xlfn.XLOOKUP(Table10[[#This Row],[SalesRep]],Table9[Sales-rep],Table9[Region])</f>
        <v>South</v>
      </c>
      <c r="J388" s="30" t="s">
        <v>244</v>
      </c>
      <c r="K388" s="61">
        <f>_xlfn.XLOOKUP(Table10[[#This Row],[Product]],Table8[Products],Table8[Price])</f>
        <v>100</v>
      </c>
      <c r="L388" s="30">
        <v>16</v>
      </c>
      <c r="M388" s="80">
        <f>Table10[[#This Row],[Units]]*Table10[[#This Row],[Price]]</f>
        <v>1600</v>
      </c>
    </row>
    <row r="389" spans="7:13" x14ac:dyDescent="0.3">
      <c r="G389" s="44" t="s">
        <v>542</v>
      </c>
      <c r="H389" s="30" t="s">
        <v>1855</v>
      </c>
      <c r="I389" s="30" t="str">
        <f>_xlfn.XLOOKUP(Table10[[#This Row],[SalesRep]],Table9[Sales-rep],Table9[Region])</f>
        <v>East</v>
      </c>
      <c r="J389" s="30" t="s">
        <v>288</v>
      </c>
      <c r="K389" s="61">
        <f>_xlfn.XLOOKUP(Table10[[#This Row],[Product]],Table8[Products],Table8[Price])</f>
        <v>60</v>
      </c>
      <c r="L389" s="30">
        <v>10</v>
      </c>
      <c r="M389" s="80">
        <f>Table10[[#This Row],[Units]]*Table10[[#This Row],[Price]]</f>
        <v>600</v>
      </c>
    </row>
    <row r="390" spans="7:13" x14ac:dyDescent="0.3">
      <c r="G390" s="44" t="s">
        <v>617</v>
      </c>
      <c r="H390" s="30" t="s">
        <v>1907</v>
      </c>
      <c r="I390" s="30" t="str">
        <f>_xlfn.XLOOKUP(Table10[[#This Row],[SalesRep]],Table9[Sales-rep],Table9[Region])</f>
        <v>East</v>
      </c>
      <c r="J390" s="30" t="s">
        <v>328</v>
      </c>
      <c r="K390" s="61">
        <f>_xlfn.XLOOKUP(Table10[[#This Row],[Product]],Table8[Products],Table8[Price])</f>
        <v>350</v>
      </c>
      <c r="L390" s="30">
        <v>10</v>
      </c>
      <c r="M390" s="80">
        <f>Table10[[#This Row],[Units]]*Table10[[#This Row],[Price]]</f>
        <v>3500</v>
      </c>
    </row>
    <row r="391" spans="7:13" x14ac:dyDescent="0.3">
      <c r="G391" s="44" t="s">
        <v>378</v>
      </c>
      <c r="H391" s="30" t="s">
        <v>1840</v>
      </c>
      <c r="I391" s="30" t="str">
        <f>_xlfn.XLOOKUP(Table10[[#This Row],[SalesRep]],Table9[Sales-rep],Table9[Region])</f>
        <v>Central</v>
      </c>
      <c r="J391" s="30" t="s">
        <v>328</v>
      </c>
      <c r="K391" s="61">
        <f>_xlfn.XLOOKUP(Table10[[#This Row],[Product]],Table8[Products],Table8[Price])</f>
        <v>350</v>
      </c>
      <c r="L391" s="30">
        <v>1</v>
      </c>
      <c r="M391" s="80">
        <f>Table10[[#This Row],[Units]]*Table10[[#This Row],[Price]]</f>
        <v>350</v>
      </c>
    </row>
    <row r="392" spans="7:13" x14ac:dyDescent="0.3">
      <c r="G392" s="44" t="s">
        <v>566</v>
      </c>
      <c r="H392" s="30" t="s">
        <v>1845</v>
      </c>
      <c r="I392" s="30" t="str">
        <f>_xlfn.XLOOKUP(Table10[[#This Row],[SalesRep]],Table9[Sales-rep],Table9[Region])</f>
        <v>Central</v>
      </c>
      <c r="J392" s="30" t="s">
        <v>195</v>
      </c>
      <c r="K392" s="61">
        <f>_xlfn.XLOOKUP(Table10[[#This Row],[Product]],Table8[Products],Table8[Price])</f>
        <v>12</v>
      </c>
      <c r="L392" s="30">
        <v>11</v>
      </c>
      <c r="M392" s="80">
        <f>Table10[[#This Row],[Units]]*Table10[[#This Row],[Price]]</f>
        <v>132</v>
      </c>
    </row>
    <row r="393" spans="7:13" x14ac:dyDescent="0.3">
      <c r="G393" s="44" t="s">
        <v>634</v>
      </c>
      <c r="H393" s="30" t="s">
        <v>1845</v>
      </c>
      <c r="I393" s="30" t="str">
        <f>_xlfn.XLOOKUP(Table10[[#This Row],[SalesRep]],Table9[Sales-rep],Table9[Region])</f>
        <v>Central</v>
      </c>
      <c r="J393" s="30" t="s">
        <v>239</v>
      </c>
      <c r="K393" s="61">
        <f>_xlfn.XLOOKUP(Table10[[#This Row],[Product]],Table8[Products],Table8[Price])</f>
        <v>120</v>
      </c>
      <c r="L393" s="30">
        <v>16</v>
      </c>
      <c r="M393" s="80">
        <f>Table10[[#This Row],[Units]]*Table10[[#This Row],[Price]]</f>
        <v>1920</v>
      </c>
    </row>
    <row r="394" spans="7:13" x14ac:dyDescent="0.3">
      <c r="G394" s="44" t="s">
        <v>506</v>
      </c>
      <c r="H394" s="30" t="s">
        <v>1843</v>
      </c>
      <c r="I394" s="30" t="str">
        <f>_xlfn.XLOOKUP(Table10[[#This Row],[SalesRep]],Table9[Sales-rep],Table9[Region])</f>
        <v>North</v>
      </c>
      <c r="J394" s="30" t="s">
        <v>271</v>
      </c>
      <c r="K394" s="61">
        <f>_xlfn.XLOOKUP(Table10[[#This Row],[Product]],Table8[Products],Table8[Price])</f>
        <v>150</v>
      </c>
      <c r="L394" s="30">
        <v>2</v>
      </c>
      <c r="M394" s="80">
        <f>Table10[[#This Row],[Units]]*Table10[[#This Row],[Price]]</f>
        <v>300</v>
      </c>
    </row>
    <row r="395" spans="7:13" x14ac:dyDescent="0.3">
      <c r="G395" s="44" t="s">
        <v>468</v>
      </c>
      <c r="H395" s="30" t="s">
        <v>1914</v>
      </c>
      <c r="I395" s="30" t="str">
        <f>_xlfn.XLOOKUP(Table10[[#This Row],[SalesRep]],Table9[Sales-rep],Table9[Region])</f>
        <v>North</v>
      </c>
      <c r="J395" s="30" t="s">
        <v>1827</v>
      </c>
      <c r="K395" s="61">
        <f>_xlfn.XLOOKUP(Table10[[#This Row],[Product]],Table8[Products],Table8[Price])</f>
        <v>40</v>
      </c>
      <c r="L395" s="30">
        <v>15</v>
      </c>
      <c r="M395" s="80">
        <f>Table10[[#This Row],[Units]]*Table10[[#This Row],[Price]]</f>
        <v>600</v>
      </c>
    </row>
    <row r="396" spans="7:13" x14ac:dyDescent="0.3">
      <c r="G396" s="44" t="s">
        <v>666</v>
      </c>
      <c r="H396" s="30" t="s">
        <v>1856</v>
      </c>
      <c r="I396" s="30" t="str">
        <f>_xlfn.XLOOKUP(Table10[[#This Row],[SalesRep]],Table9[Sales-rep],Table9[Region])</f>
        <v>East</v>
      </c>
      <c r="J396" s="30" t="s">
        <v>328</v>
      </c>
      <c r="K396" s="61">
        <f>_xlfn.XLOOKUP(Table10[[#This Row],[Product]],Table8[Products],Table8[Price])</f>
        <v>350</v>
      </c>
      <c r="L396" s="30">
        <v>2</v>
      </c>
      <c r="M396" s="80">
        <f>Table10[[#This Row],[Units]]*Table10[[#This Row],[Price]]</f>
        <v>700</v>
      </c>
    </row>
    <row r="397" spans="7:13" x14ac:dyDescent="0.3">
      <c r="G397" s="44" t="s">
        <v>508</v>
      </c>
      <c r="H397" s="30" t="s">
        <v>1838</v>
      </c>
      <c r="I397" s="30" t="str">
        <f>_xlfn.XLOOKUP(Table10[[#This Row],[SalesRep]],Table9[Sales-rep],Table9[Region])</f>
        <v>South</v>
      </c>
      <c r="J397" s="30" t="s">
        <v>308</v>
      </c>
      <c r="K397" s="61">
        <f>_xlfn.XLOOKUP(Table10[[#This Row],[Product]],Table8[Products],Table8[Price])</f>
        <v>200</v>
      </c>
      <c r="L397" s="30">
        <v>2</v>
      </c>
      <c r="M397" s="80">
        <f>Table10[[#This Row],[Units]]*Table10[[#This Row],[Price]]</f>
        <v>400</v>
      </c>
    </row>
    <row r="398" spans="7:13" x14ac:dyDescent="0.3">
      <c r="G398" s="44" t="s">
        <v>428</v>
      </c>
      <c r="H398" s="30" t="s">
        <v>1884</v>
      </c>
      <c r="I398" s="30" t="str">
        <f>_xlfn.XLOOKUP(Table10[[#This Row],[SalesRep]],Table9[Sales-rep],Table9[Region])</f>
        <v>South</v>
      </c>
      <c r="J398" s="30" t="s">
        <v>322</v>
      </c>
      <c r="K398" s="61">
        <f>_xlfn.XLOOKUP(Table10[[#This Row],[Product]],Table8[Products],Table8[Price])</f>
        <v>950</v>
      </c>
      <c r="L398" s="30">
        <v>2</v>
      </c>
      <c r="M398" s="80">
        <f>Table10[[#This Row],[Units]]*Table10[[#This Row],[Price]]</f>
        <v>1900</v>
      </c>
    </row>
    <row r="399" spans="7:13" x14ac:dyDescent="0.3">
      <c r="G399" s="44" t="s">
        <v>581</v>
      </c>
      <c r="H399" s="30" t="s">
        <v>1883</v>
      </c>
      <c r="I399" s="30" t="str">
        <f>_xlfn.XLOOKUP(Table10[[#This Row],[SalesRep]],Table9[Sales-rep],Table9[Region])</f>
        <v>South</v>
      </c>
      <c r="J399" s="30" t="s">
        <v>288</v>
      </c>
      <c r="K399" s="61">
        <f>_xlfn.XLOOKUP(Table10[[#This Row],[Product]],Table8[Products],Table8[Price])</f>
        <v>60</v>
      </c>
      <c r="L399" s="30">
        <v>15</v>
      </c>
      <c r="M399" s="80">
        <f>Table10[[#This Row],[Units]]*Table10[[#This Row],[Price]]</f>
        <v>900</v>
      </c>
    </row>
    <row r="400" spans="7:13" x14ac:dyDescent="0.3">
      <c r="G400" s="44" t="s">
        <v>478</v>
      </c>
      <c r="H400" s="30" t="s">
        <v>1847</v>
      </c>
      <c r="I400" s="30" t="str">
        <f>_xlfn.XLOOKUP(Table10[[#This Row],[SalesRep]],Table9[Sales-rep],Table9[Region])</f>
        <v>North</v>
      </c>
      <c r="J400" s="30" t="s">
        <v>292</v>
      </c>
      <c r="K400" s="61">
        <f>_xlfn.XLOOKUP(Table10[[#This Row],[Product]],Table8[Products],Table8[Price])</f>
        <v>25</v>
      </c>
      <c r="L400" s="30">
        <v>14</v>
      </c>
      <c r="M400" s="80">
        <f>Table10[[#This Row],[Units]]*Table10[[#This Row],[Price]]</f>
        <v>350</v>
      </c>
    </row>
    <row r="401" spans="7:13" x14ac:dyDescent="0.3">
      <c r="G401" s="44" t="s">
        <v>519</v>
      </c>
      <c r="H401" s="30" t="s">
        <v>1895</v>
      </c>
      <c r="I401" s="30" t="str">
        <f>_xlfn.XLOOKUP(Table10[[#This Row],[SalesRep]],Table9[Sales-rep],Table9[Region])</f>
        <v>East</v>
      </c>
      <c r="J401" s="30" t="s">
        <v>308</v>
      </c>
      <c r="K401" s="61">
        <f>_xlfn.XLOOKUP(Table10[[#This Row],[Product]],Table8[Products],Table8[Price])</f>
        <v>200</v>
      </c>
      <c r="L401" s="30">
        <v>11</v>
      </c>
      <c r="M401" s="80">
        <f>Table10[[#This Row],[Units]]*Table10[[#This Row],[Price]]</f>
        <v>2200</v>
      </c>
    </row>
    <row r="402" spans="7:13" x14ac:dyDescent="0.3">
      <c r="G402" s="44" t="s">
        <v>498</v>
      </c>
      <c r="H402" s="30" t="s">
        <v>1852</v>
      </c>
      <c r="I402" s="30" t="str">
        <f>_xlfn.XLOOKUP(Table10[[#This Row],[SalesRep]],Table9[Sales-rep],Table9[Region])</f>
        <v>West</v>
      </c>
      <c r="J402" s="30" t="s">
        <v>222</v>
      </c>
      <c r="K402" s="61">
        <f>_xlfn.XLOOKUP(Table10[[#This Row],[Product]],Table8[Products],Table8[Price])</f>
        <v>80</v>
      </c>
      <c r="L402" s="30">
        <v>11</v>
      </c>
      <c r="M402" s="80">
        <f>Table10[[#This Row],[Units]]*Table10[[#This Row],[Price]]</f>
        <v>880</v>
      </c>
    </row>
    <row r="403" spans="7:13" x14ac:dyDescent="0.3">
      <c r="G403" s="44" t="s">
        <v>548</v>
      </c>
      <c r="H403" s="30" t="s">
        <v>1837</v>
      </c>
      <c r="I403" s="30" t="str">
        <f>_xlfn.XLOOKUP(Table10[[#This Row],[SalesRep]],Table9[Sales-rep],Table9[Region])</f>
        <v>North</v>
      </c>
      <c r="J403" s="30" t="s">
        <v>308</v>
      </c>
      <c r="K403" s="61">
        <f>_xlfn.XLOOKUP(Table10[[#This Row],[Product]],Table8[Products],Table8[Price])</f>
        <v>200</v>
      </c>
      <c r="L403" s="30">
        <v>8</v>
      </c>
      <c r="M403" s="80">
        <f>Table10[[#This Row],[Units]]*Table10[[#This Row],[Price]]</f>
        <v>1600</v>
      </c>
    </row>
    <row r="404" spans="7:13" x14ac:dyDescent="0.3">
      <c r="G404" s="44" t="s">
        <v>407</v>
      </c>
      <c r="H404" s="30" t="s">
        <v>1880</v>
      </c>
      <c r="I404" s="30" t="str">
        <f>_xlfn.XLOOKUP(Table10[[#This Row],[SalesRep]],Table9[Sales-rep],Table9[Region])</f>
        <v>West</v>
      </c>
      <c r="J404" s="30" t="s">
        <v>195</v>
      </c>
      <c r="K404" s="61">
        <f>_xlfn.XLOOKUP(Table10[[#This Row],[Product]],Table8[Products],Table8[Price])</f>
        <v>12</v>
      </c>
      <c r="L404" s="30">
        <v>11</v>
      </c>
      <c r="M404" s="80">
        <f>Table10[[#This Row],[Units]]*Table10[[#This Row],[Price]]</f>
        <v>132</v>
      </c>
    </row>
    <row r="405" spans="7:13" x14ac:dyDescent="0.3">
      <c r="G405" s="44" t="s">
        <v>566</v>
      </c>
      <c r="H405" s="30" t="s">
        <v>1874</v>
      </c>
      <c r="I405" s="30" t="str">
        <f>_xlfn.XLOOKUP(Table10[[#This Row],[SalesRep]],Table9[Sales-rep],Table9[Region])</f>
        <v>South</v>
      </c>
      <c r="J405" s="30" t="s">
        <v>207</v>
      </c>
      <c r="K405" s="61">
        <f>_xlfn.XLOOKUP(Table10[[#This Row],[Product]],Table8[Products],Table8[Price])</f>
        <v>45</v>
      </c>
      <c r="L405" s="30">
        <v>5</v>
      </c>
      <c r="M405" s="80">
        <f>Table10[[#This Row],[Units]]*Table10[[#This Row],[Price]]</f>
        <v>225</v>
      </c>
    </row>
    <row r="406" spans="7:13" x14ac:dyDescent="0.3">
      <c r="G406" s="44" t="s">
        <v>454</v>
      </c>
      <c r="H406" s="30" t="s">
        <v>1862</v>
      </c>
      <c r="I406" s="30" t="str">
        <f>_xlfn.XLOOKUP(Table10[[#This Row],[SalesRep]],Table9[Sales-rep],Table9[Region])</f>
        <v>West</v>
      </c>
      <c r="J406" s="30" t="s">
        <v>207</v>
      </c>
      <c r="K406" s="61">
        <f>_xlfn.XLOOKUP(Table10[[#This Row],[Product]],Table8[Products],Table8[Price])</f>
        <v>45</v>
      </c>
      <c r="L406" s="30">
        <v>10</v>
      </c>
      <c r="M406" s="80">
        <f>Table10[[#This Row],[Units]]*Table10[[#This Row],[Price]]</f>
        <v>450</v>
      </c>
    </row>
    <row r="407" spans="7:13" x14ac:dyDescent="0.3">
      <c r="G407" s="44" t="s">
        <v>381</v>
      </c>
      <c r="H407" s="30" t="s">
        <v>1877</v>
      </c>
      <c r="I407" s="30" t="str">
        <f>_xlfn.XLOOKUP(Table10[[#This Row],[SalesRep]],Table9[Sales-rep],Table9[Region])</f>
        <v>South</v>
      </c>
      <c r="J407" s="30" t="s">
        <v>1827</v>
      </c>
      <c r="K407" s="61">
        <f>_xlfn.XLOOKUP(Table10[[#This Row],[Product]],Table8[Products],Table8[Price])</f>
        <v>40</v>
      </c>
      <c r="L407" s="30">
        <v>8</v>
      </c>
      <c r="M407" s="80">
        <f>Table10[[#This Row],[Units]]*Table10[[#This Row],[Price]]</f>
        <v>320</v>
      </c>
    </row>
    <row r="408" spans="7:13" x14ac:dyDescent="0.3">
      <c r="G408" s="44" t="s">
        <v>467</v>
      </c>
      <c r="H408" s="30" t="s">
        <v>1860</v>
      </c>
      <c r="I408" s="30" t="str">
        <f>_xlfn.XLOOKUP(Table10[[#This Row],[SalesRep]],Table9[Sales-rep],Table9[Region])</f>
        <v>West</v>
      </c>
      <c r="J408" s="30" t="s">
        <v>222</v>
      </c>
      <c r="K408" s="61">
        <f>_xlfn.XLOOKUP(Table10[[#This Row],[Product]],Table8[Products],Table8[Price])</f>
        <v>80</v>
      </c>
      <c r="L408" s="30">
        <v>4</v>
      </c>
      <c r="M408" s="80">
        <f>Table10[[#This Row],[Units]]*Table10[[#This Row],[Price]]</f>
        <v>320</v>
      </c>
    </row>
    <row r="409" spans="7:13" x14ac:dyDescent="0.3">
      <c r="G409" s="44" t="s">
        <v>744</v>
      </c>
      <c r="H409" s="30" t="s">
        <v>1836</v>
      </c>
      <c r="I409" s="30" t="str">
        <f>_xlfn.XLOOKUP(Table10[[#This Row],[SalesRep]],Table9[Sales-rep],Table9[Region])</f>
        <v>South</v>
      </c>
      <c r="J409" s="30" t="s">
        <v>308</v>
      </c>
      <c r="K409" s="61">
        <f>_xlfn.XLOOKUP(Table10[[#This Row],[Product]],Table8[Products],Table8[Price])</f>
        <v>200</v>
      </c>
      <c r="L409" s="30">
        <v>2</v>
      </c>
      <c r="M409" s="80">
        <f>Table10[[#This Row],[Units]]*Table10[[#This Row],[Price]]</f>
        <v>400</v>
      </c>
    </row>
    <row r="410" spans="7:13" x14ac:dyDescent="0.3">
      <c r="G410" s="44" t="s">
        <v>713</v>
      </c>
      <c r="H410" s="30" t="s">
        <v>1888</v>
      </c>
      <c r="I410" s="30" t="str">
        <f>_xlfn.XLOOKUP(Table10[[#This Row],[SalesRep]],Table9[Sales-rep],Table9[Region])</f>
        <v>East</v>
      </c>
      <c r="J410" s="30" t="s">
        <v>239</v>
      </c>
      <c r="K410" s="61">
        <f>_xlfn.XLOOKUP(Table10[[#This Row],[Product]],Table8[Products],Table8[Price])</f>
        <v>120</v>
      </c>
      <c r="L410" s="30">
        <v>17</v>
      </c>
      <c r="M410" s="80">
        <f>Table10[[#This Row],[Units]]*Table10[[#This Row],[Price]]</f>
        <v>2040</v>
      </c>
    </row>
    <row r="411" spans="7:13" x14ac:dyDescent="0.3">
      <c r="G411" s="44" t="s">
        <v>638</v>
      </c>
      <c r="H411" s="30" t="s">
        <v>1861</v>
      </c>
      <c r="I411" s="30" t="str">
        <f>_xlfn.XLOOKUP(Table10[[#This Row],[SalesRep]],Table9[Sales-rep],Table9[Region])</f>
        <v>East</v>
      </c>
      <c r="J411" s="30" t="s">
        <v>231</v>
      </c>
      <c r="K411" s="61">
        <f>_xlfn.XLOOKUP(Table10[[#This Row],[Product]],Table8[Products],Table8[Price])</f>
        <v>50</v>
      </c>
      <c r="L411" s="30">
        <v>13</v>
      </c>
      <c r="M411" s="80">
        <f>Table10[[#This Row],[Units]]*Table10[[#This Row],[Price]]</f>
        <v>650</v>
      </c>
    </row>
    <row r="412" spans="7:13" x14ac:dyDescent="0.3">
      <c r="G412" s="44" t="s">
        <v>405</v>
      </c>
      <c r="H412" s="30" t="s">
        <v>374</v>
      </c>
      <c r="I412" s="30" t="str">
        <f>_xlfn.XLOOKUP(Table10[[#This Row],[SalesRep]],Table9[Sales-rep],Table9[Region])</f>
        <v>Central</v>
      </c>
      <c r="J412" s="30" t="s">
        <v>322</v>
      </c>
      <c r="K412" s="61">
        <f>_xlfn.XLOOKUP(Table10[[#This Row],[Product]],Table8[Products],Table8[Price])</f>
        <v>950</v>
      </c>
      <c r="L412" s="30">
        <v>7</v>
      </c>
      <c r="M412" s="80">
        <f>Table10[[#This Row],[Units]]*Table10[[#This Row],[Price]]</f>
        <v>6650</v>
      </c>
    </row>
    <row r="413" spans="7:13" x14ac:dyDescent="0.3">
      <c r="G413" s="44" t="s">
        <v>449</v>
      </c>
      <c r="H413" s="30" t="s">
        <v>1857</v>
      </c>
      <c r="I413" s="30" t="str">
        <f>_xlfn.XLOOKUP(Table10[[#This Row],[SalesRep]],Table9[Sales-rep],Table9[Region])</f>
        <v>West</v>
      </c>
      <c r="J413" s="30" t="s">
        <v>207</v>
      </c>
      <c r="K413" s="61">
        <f>_xlfn.XLOOKUP(Table10[[#This Row],[Product]],Table8[Products],Table8[Price])</f>
        <v>45</v>
      </c>
      <c r="L413" s="30">
        <v>3</v>
      </c>
      <c r="M413" s="80">
        <f>Table10[[#This Row],[Units]]*Table10[[#This Row],[Price]]</f>
        <v>135</v>
      </c>
    </row>
    <row r="414" spans="7:13" x14ac:dyDescent="0.3">
      <c r="G414" s="44" t="s">
        <v>645</v>
      </c>
      <c r="H414" s="30" t="s">
        <v>1911</v>
      </c>
      <c r="I414" s="30" t="str">
        <f>_xlfn.XLOOKUP(Table10[[#This Row],[SalesRep]],Table9[Sales-rep],Table9[Region])</f>
        <v>South</v>
      </c>
      <c r="J414" s="30" t="s">
        <v>322</v>
      </c>
      <c r="K414" s="61">
        <f>_xlfn.XLOOKUP(Table10[[#This Row],[Product]],Table8[Products],Table8[Price])</f>
        <v>950</v>
      </c>
      <c r="L414" s="30">
        <v>11</v>
      </c>
      <c r="M414" s="80">
        <f>Table10[[#This Row],[Units]]*Table10[[#This Row],[Price]]</f>
        <v>10450</v>
      </c>
    </row>
    <row r="415" spans="7:13" x14ac:dyDescent="0.3">
      <c r="G415" s="44" t="s">
        <v>430</v>
      </c>
      <c r="H415" s="30" t="s">
        <v>1892</v>
      </c>
      <c r="I415" s="30" t="str">
        <f>_xlfn.XLOOKUP(Table10[[#This Row],[SalesRep]],Table9[Sales-rep],Table9[Region])</f>
        <v>South</v>
      </c>
      <c r="J415" s="30" t="s">
        <v>328</v>
      </c>
      <c r="K415" s="61">
        <f>_xlfn.XLOOKUP(Table10[[#This Row],[Product]],Table8[Products],Table8[Price])</f>
        <v>350</v>
      </c>
      <c r="L415" s="30">
        <v>8</v>
      </c>
      <c r="M415" s="80">
        <f>Table10[[#This Row],[Units]]*Table10[[#This Row],[Price]]</f>
        <v>2800</v>
      </c>
    </row>
    <row r="416" spans="7:13" x14ac:dyDescent="0.3">
      <c r="G416" s="44" t="s">
        <v>693</v>
      </c>
      <c r="H416" s="30" t="s">
        <v>1865</v>
      </c>
      <c r="I416" s="30" t="str">
        <f>_xlfn.XLOOKUP(Table10[[#This Row],[SalesRep]],Table9[Sales-rep],Table9[Region])</f>
        <v>North</v>
      </c>
      <c r="J416" s="30" t="s">
        <v>308</v>
      </c>
      <c r="K416" s="61">
        <f>_xlfn.XLOOKUP(Table10[[#This Row],[Product]],Table8[Products],Table8[Price])</f>
        <v>200</v>
      </c>
      <c r="L416" s="30">
        <v>11</v>
      </c>
      <c r="M416" s="80">
        <f>Table10[[#This Row],[Units]]*Table10[[#This Row],[Price]]</f>
        <v>2200</v>
      </c>
    </row>
    <row r="417" spans="7:13" x14ac:dyDescent="0.3">
      <c r="G417" s="44" t="s">
        <v>703</v>
      </c>
      <c r="H417" s="30" t="s">
        <v>1843</v>
      </c>
      <c r="I417" s="30" t="str">
        <f>_xlfn.XLOOKUP(Table10[[#This Row],[SalesRep]],Table9[Sales-rep],Table9[Region])</f>
        <v>North</v>
      </c>
      <c r="J417" s="30" t="s">
        <v>1827</v>
      </c>
      <c r="K417" s="61">
        <f>_xlfn.XLOOKUP(Table10[[#This Row],[Product]],Table8[Products],Table8[Price])</f>
        <v>40</v>
      </c>
      <c r="L417" s="30">
        <v>5</v>
      </c>
      <c r="M417" s="80">
        <f>Table10[[#This Row],[Units]]*Table10[[#This Row],[Price]]</f>
        <v>200</v>
      </c>
    </row>
    <row r="418" spans="7:13" x14ac:dyDescent="0.3">
      <c r="G418" s="44" t="s">
        <v>733</v>
      </c>
      <c r="H418" s="30" t="s">
        <v>1861</v>
      </c>
      <c r="I418" s="30" t="str">
        <f>_xlfn.XLOOKUP(Table10[[#This Row],[SalesRep]],Table9[Sales-rep],Table9[Region])</f>
        <v>East</v>
      </c>
      <c r="J418" s="30" t="s">
        <v>222</v>
      </c>
      <c r="K418" s="61">
        <f>_xlfn.XLOOKUP(Table10[[#This Row],[Product]],Table8[Products],Table8[Price])</f>
        <v>80</v>
      </c>
      <c r="L418" s="30">
        <v>12</v>
      </c>
      <c r="M418" s="80">
        <f>Table10[[#This Row],[Units]]*Table10[[#This Row],[Price]]</f>
        <v>960</v>
      </c>
    </row>
    <row r="419" spans="7:13" x14ac:dyDescent="0.3">
      <c r="G419" s="44" t="s">
        <v>527</v>
      </c>
      <c r="H419" s="30" t="s">
        <v>1881</v>
      </c>
      <c r="I419" s="30" t="str">
        <f>_xlfn.XLOOKUP(Table10[[#This Row],[SalesRep]],Table9[Sales-rep],Table9[Region])</f>
        <v>East</v>
      </c>
      <c r="J419" s="30" t="s">
        <v>292</v>
      </c>
      <c r="K419" s="61">
        <f>_xlfn.XLOOKUP(Table10[[#This Row],[Product]],Table8[Products],Table8[Price])</f>
        <v>25</v>
      </c>
      <c r="L419" s="30">
        <v>16</v>
      </c>
      <c r="M419" s="80">
        <f>Table10[[#This Row],[Units]]*Table10[[#This Row],[Price]]</f>
        <v>400</v>
      </c>
    </row>
    <row r="420" spans="7:13" x14ac:dyDescent="0.3">
      <c r="G420" s="44" t="s">
        <v>519</v>
      </c>
      <c r="H420" s="30" t="s">
        <v>1847</v>
      </c>
      <c r="I420" s="30" t="str">
        <f>_xlfn.XLOOKUP(Table10[[#This Row],[SalesRep]],Table9[Sales-rep],Table9[Region])</f>
        <v>North</v>
      </c>
      <c r="J420" s="30" t="s">
        <v>207</v>
      </c>
      <c r="K420" s="61">
        <f>_xlfn.XLOOKUP(Table10[[#This Row],[Product]],Table8[Products],Table8[Price])</f>
        <v>45</v>
      </c>
      <c r="L420" s="30">
        <v>3</v>
      </c>
      <c r="M420" s="80">
        <f>Table10[[#This Row],[Units]]*Table10[[#This Row],[Price]]</f>
        <v>135</v>
      </c>
    </row>
    <row r="421" spans="7:13" x14ac:dyDescent="0.3">
      <c r="G421" s="44" t="s">
        <v>436</v>
      </c>
      <c r="H421" s="30" t="s">
        <v>1871</v>
      </c>
      <c r="I421" s="30" t="str">
        <f>_xlfn.XLOOKUP(Table10[[#This Row],[SalesRep]],Table9[Sales-rep],Table9[Region])</f>
        <v>East</v>
      </c>
      <c r="J421" s="30" t="s">
        <v>231</v>
      </c>
      <c r="K421" s="61">
        <f>_xlfn.XLOOKUP(Table10[[#This Row],[Product]],Table8[Products],Table8[Price])</f>
        <v>50</v>
      </c>
      <c r="L421" s="30">
        <v>12</v>
      </c>
      <c r="M421" s="80">
        <f>Table10[[#This Row],[Units]]*Table10[[#This Row],[Price]]</f>
        <v>600</v>
      </c>
    </row>
    <row r="422" spans="7:13" x14ac:dyDescent="0.3">
      <c r="G422" s="44" t="s">
        <v>499</v>
      </c>
      <c r="H422" s="30" t="s">
        <v>1902</v>
      </c>
      <c r="I422" s="30" t="str">
        <f>_xlfn.XLOOKUP(Table10[[#This Row],[SalesRep]],Table9[Sales-rep],Table9[Region])</f>
        <v>North</v>
      </c>
      <c r="J422" s="30" t="s">
        <v>328</v>
      </c>
      <c r="K422" s="61">
        <f>_xlfn.XLOOKUP(Table10[[#This Row],[Product]],Table8[Products],Table8[Price])</f>
        <v>350</v>
      </c>
      <c r="L422" s="30">
        <v>7</v>
      </c>
      <c r="M422" s="80">
        <f>Table10[[#This Row],[Units]]*Table10[[#This Row],[Price]]</f>
        <v>2450</v>
      </c>
    </row>
    <row r="423" spans="7:13" x14ac:dyDescent="0.3">
      <c r="G423" s="44" t="s">
        <v>710</v>
      </c>
      <c r="H423" s="30" t="s">
        <v>1901</v>
      </c>
      <c r="I423" s="30" t="str">
        <f>_xlfn.XLOOKUP(Table10[[#This Row],[SalesRep]],Table9[Sales-rep],Table9[Region])</f>
        <v>North</v>
      </c>
      <c r="J423" s="30" t="s">
        <v>195</v>
      </c>
      <c r="K423" s="61">
        <f>_xlfn.XLOOKUP(Table10[[#This Row],[Product]],Table8[Products],Table8[Price])</f>
        <v>12</v>
      </c>
      <c r="L423" s="30">
        <v>20</v>
      </c>
      <c r="M423" s="80">
        <f>Table10[[#This Row],[Units]]*Table10[[#This Row],[Price]]</f>
        <v>240</v>
      </c>
    </row>
    <row r="424" spans="7:13" x14ac:dyDescent="0.3">
      <c r="G424" s="44" t="s">
        <v>612</v>
      </c>
      <c r="H424" s="30" t="s">
        <v>1875</v>
      </c>
      <c r="I424" s="30" t="str">
        <f>_xlfn.XLOOKUP(Table10[[#This Row],[SalesRep]],Table9[Sales-rep],Table9[Region])</f>
        <v>Central</v>
      </c>
      <c r="J424" s="30" t="s">
        <v>207</v>
      </c>
      <c r="K424" s="61">
        <f>_xlfn.XLOOKUP(Table10[[#This Row],[Product]],Table8[Products],Table8[Price])</f>
        <v>45</v>
      </c>
      <c r="L424" s="30">
        <v>8</v>
      </c>
      <c r="M424" s="80">
        <f>Table10[[#This Row],[Units]]*Table10[[#This Row],[Price]]</f>
        <v>360</v>
      </c>
    </row>
    <row r="425" spans="7:13" x14ac:dyDescent="0.3">
      <c r="G425" s="44" t="s">
        <v>378</v>
      </c>
      <c r="H425" s="30" t="s">
        <v>1870</v>
      </c>
      <c r="I425" s="30" t="str">
        <f>_xlfn.XLOOKUP(Table10[[#This Row],[SalesRep]],Table9[Sales-rep],Table9[Region])</f>
        <v>South</v>
      </c>
      <c r="J425" s="30" t="s">
        <v>195</v>
      </c>
      <c r="K425" s="61">
        <f>_xlfn.XLOOKUP(Table10[[#This Row],[Product]],Table8[Products],Table8[Price])</f>
        <v>12</v>
      </c>
      <c r="L425" s="30">
        <v>12</v>
      </c>
      <c r="M425" s="80">
        <f>Table10[[#This Row],[Units]]*Table10[[#This Row],[Price]]</f>
        <v>144</v>
      </c>
    </row>
    <row r="426" spans="7:13" x14ac:dyDescent="0.3">
      <c r="G426" s="44" t="s">
        <v>628</v>
      </c>
      <c r="H426" s="30" t="s">
        <v>1846</v>
      </c>
      <c r="I426" s="30" t="str">
        <f>_xlfn.XLOOKUP(Table10[[#This Row],[SalesRep]],Table9[Sales-rep],Table9[Region])</f>
        <v>South</v>
      </c>
      <c r="J426" s="30" t="s">
        <v>195</v>
      </c>
      <c r="K426" s="61">
        <f>_xlfn.XLOOKUP(Table10[[#This Row],[Product]],Table8[Products],Table8[Price])</f>
        <v>12</v>
      </c>
      <c r="L426" s="30">
        <v>8</v>
      </c>
      <c r="M426" s="80">
        <f>Table10[[#This Row],[Units]]*Table10[[#This Row],[Price]]</f>
        <v>96</v>
      </c>
    </row>
    <row r="427" spans="7:13" x14ac:dyDescent="0.3">
      <c r="G427" s="44" t="s">
        <v>547</v>
      </c>
      <c r="H427" s="30" t="s">
        <v>1887</v>
      </c>
      <c r="I427" s="30" t="str">
        <f>_xlfn.XLOOKUP(Table10[[#This Row],[SalesRep]],Table9[Sales-rep],Table9[Region])</f>
        <v>South</v>
      </c>
      <c r="J427" s="30" t="s">
        <v>231</v>
      </c>
      <c r="K427" s="61">
        <f>_xlfn.XLOOKUP(Table10[[#This Row],[Product]],Table8[Products],Table8[Price])</f>
        <v>50</v>
      </c>
      <c r="L427" s="30">
        <v>8</v>
      </c>
      <c r="M427" s="80">
        <f>Table10[[#This Row],[Units]]*Table10[[#This Row],[Price]]</f>
        <v>400</v>
      </c>
    </row>
    <row r="428" spans="7:13" x14ac:dyDescent="0.3">
      <c r="G428" s="44" t="s">
        <v>641</v>
      </c>
      <c r="H428" s="30" t="s">
        <v>1831</v>
      </c>
      <c r="I428" s="30" t="str">
        <f>_xlfn.XLOOKUP(Table10[[#This Row],[SalesRep]],Table9[Sales-rep],Table9[Region])</f>
        <v>East</v>
      </c>
      <c r="J428" s="30" t="s">
        <v>271</v>
      </c>
      <c r="K428" s="61">
        <f>_xlfn.XLOOKUP(Table10[[#This Row],[Product]],Table8[Products],Table8[Price])</f>
        <v>150</v>
      </c>
      <c r="L428" s="30">
        <v>5</v>
      </c>
      <c r="M428" s="80">
        <f>Table10[[#This Row],[Units]]*Table10[[#This Row],[Price]]</f>
        <v>750</v>
      </c>
    </row>
    <row r="429" spans="7:13" x14ac:dyDescent="0.3">
      <c r="G429" s="44" t="s">
        <v>700</v>
      </c>
      <c r="H429" s="30" t="s">
        <v>1866</v>
      </c>
      <c r="I429" s="30" t="str">
        <f>_xlfn.XLOOKUP(Table10[[#This Row],[SalesRep]],Table9[Sales-rep],Table9[Region])</f>
        <v>West</v>
      </c>
      <c r="J429" s="30" t="s">
        <v>308</v>
      </c>
      <c r="K429" s="61">
        <f>_xlfn.XLOOKUP(Table10[[#This Row],[Product]],Table8[Products],Table8[Price])</f>
        <v>200</v>
      </c>
      <c r="L429" s="30">
        <v>7</v>
      </c>
      <c r="M429" s="80">
        <f>Table10[[#This Row],[Units]]*Table10[[#This Row],[Price]]</f>
        <v>1400</v>
      </c>
    </row>
    <row r="430" spans="7:13" x14ac:dyDescent="0.3">
      <c r="G430" s="44" t="s">
        <v>714</v>
      </c>
      <c r="H430" s="30" t="s">
        <v>1838</v>
      </c>
      <c r="I430" s="30" t="str">
        <f>_xlfn.XLOOKUP(Table10[[#This Row],[SalesRep]],Table9[Sales-rep],Table9[Region])</f>
        <v>South</v>
      </c>
      <c r="J430" s="30" t="s">
        <v>222</v>
      </c>
      <c r="K430" s="61">
        <f>_xlfn.XLOOKUP(Table10[[#This Row],[Product]],Table8[Products],Table8[Price])</f>
        <v>80</v>
      </c>
      <c r="L430" s="30">
        <v>16</v>
      </c>
      <c r="M430" s="80">
        <f>Table10[[#This Row],[Units]]*Table10[[#This Row],[Price]]</f>
        <v>1280</v>
      </c>
    </row>
    <row r="431" spans="7:13" x14ac:dyDescent="0.3">
      <c r="G431" s="44" t="s">
        <v>495</v>
      </c>
      <c r="H431" s="30" t="s">
        <v>1850</v>
      </c>
      <c r="I431" s="30" t="str">
        <f>_xlfn.XLOOKUP(Table10[[#This Row],[SalesRep]],Table9[Sales-rep],Table9[Region])</f>
        <v>West</v>
      </c>
      <c r="J431" s="30" t="s">
        <v>308</v>
      </c>
      <c r="K431" s="61">
        <f>_xlfn.XLOOKUP(Table10[[#This Row],[Product]],Table8[Products],Table8[Price])</f>
        <v>200</v>
      </c>
      <c r="L431" s="30">
        <v>11</v>
      </c>
      <c r="M431" s="80">
        <f>Table10[[#This Row],[Units]]*Table10[[#This Row],[Price]]</f>
        <v>2200</v>
      </c>
    </row>
    <row r="432" spans="7:13" x14ac:dyDescent="0.3">
      <c r="G432" s="44" t="s">
        <v>430</v>
      </c>
      <c r="H432" s="30" t="s">
        <v>1870</v>
      </c>
      <c r="I432" s="30" t="str">
        <f>_xlfn.XLOOKUP(Table10[[#This Row],[SalesRep]],Table9[Sales-rep],Table9[Region])</f>
        <v>South</v>
      </c>
      <c r="J432" s="30" t="s">
        <v>271</v>
      </c>
      <c r="K432" s="61">
        <f>_xlfn.XLOOKUP(Table10[[#This Row],[Product]],Table8[Products],Table8[Price])</f>
        <v>150</v>
      </c>
      <c r="L432" s="30">
        <v>4</v>
      </c>
      <c r="M432" s="80">
        <f>Table10[[#This Row],[Units]]*Table10[[#This Row],[Price]]</f>
        <v>600</v>
      </c>
    </row>
    <row r="433" spans="7:13" x14ac:dyDescent="0.3">
      <c r="G433" s="44" t="s">
        <v>614</v>
      </c>
      <c r="H433" s="30" t="s">
        <v>1855</v>
      </c>
      <c r="I433" s="30" t="str">
        <f>_xlfn.XLOOKUP(Table10[[#This Row],[SalesRep]],Table9[Sales-rep],Table9[Region])</f>
        <v>East</v>
      </c>
      <c r="J433" s="30" t="s">
        <v>271</v>
      </c>
      <c r="K433" s="61">
        <f>_xlfn.XLOOKUP(Table10[[#This Row],[Product]],Table8[Products],Table8[Price])</f>
        <v>150</v>
      </c>
      <c r="L433" s="30">
        <v>8</v>
      </c>
      <c r="M433" s="80">
        <f>Table10[[#This Row],[Units]]*Table10[[#This Row],[Price]]</f>
        <v>1200</v>
      </c>
    </row>
    <row r="434" spans="7:13" x14ac:dyDescent="0.3">
      <c r="G434" s="44" t="s">
        <v>455</v>
      </c>
      <c r="H434" s="30" t="s">
        <v>1829</v>
      </c>
      <c r="I434" s="30" t="str">
        <f>_xlfn.XLOOKUP(Table10[[#This Row],[SalesRep]],Table9[Sales-rep],Table9[Region])</f>
        <v>Central</v>
      </c>
      <c r="J434" s="30" t="s">
        <v>292</v>
      </c>
      <c r="K434" s="61">
        <f>_xlfn.XLOOKUP(Table10[[#This Row],[Product]],Table8[Products],Table8[Price])</f>
        <v>25</v>
      </c>
      <c r="L434" s="30">
        <v>17</v>
      </c>
      <c r="M434" s="80">
        <f>Table10[[#This Row],[Units]]*Table10[[#This Row],[Price]]</f>
        <v>425</v>
      </c>
    </row>
    <row r="435" spans="7:13" x14ac:dyDescent="0.3">
      <c r="G435" s="44" t="s">
        <v>700</v>
      </c>
      <c r="H435" s="30" t="s">
        <v>1880</v>
      </c>
      <c r="I435" s="30" t="str">
        <f>_xlfn.XLOOKUP(Table10[[#This Row],[SalesRep]],Table9[Sales-rep],Table9[Region])</f>
        <v>West</v>
      </c>
      <c r="J435" s="30" t="s">
        <v>222</v>
      </c>
      <c r="K435" s="61">
        <f>_xlfn.XLOOKUP(Table10[[#This Row],[Product]],Table8[Products],Table8[Price])</f>
        <v>80</v>
      </c>
      <c r="L435" s="30">
        <v>11</v>
      </c>
      <c r="M435" s="80">
        <f>Table10[[#This Row],[Units]]*Table10[[#This Row],[Price]]</f>
        <v>880</v>
      </c>
    </row>
    <row r="436" spans="7:13" x14ac:dyDescent="0.3">
      <c r="G436" s="44" t="s">
        <v>612</v>
      </c>
      <c r="H436" s="30" t="s">
        <v>1878</v>
      </c>
      <c r="I436" s="30" t="str">
        <f>_xlfn.XLOOKUP(Table10[[#This Row],[SalesRep]],Table9[Sales-rep],Table9[Region])</f>
        <v>South</v>
      </c>
      <c r="J436" s="30" t="s">
        <v>222</v>
      </c>
      <c r="K436" s="61">
        <f>_xlfn.XLOOKUP(Table10[[#This Row],[Product]],Table8[Products],Table8[Price])</f>
        <v>80</v>
      </c>
      <c r="L436" s="30">
        <v>8</v>
      </c>
      <c r="M436" s="80">
        <f>Table10[[#This Row],[Units]]*Table10[[#This Row],[Price]]</f>
        <v>640</v>
      </c>
    </row>
    <row r="437" spans="7:13" x14ac:dyDescent="0.3">
      <c r="G437" s="44" t="s">
        <v>691</v>
      </c>
      <c r="H437" s="30" t="s">
        <v>1876</v>
      </c>
      <c r="I437" s="30" t="str">
        <f>_xlfn.XLOOKUP(Table10[[#This Row],[SalesRep]],Table9[Sales-rep],Table9[Region])</f>
        <v>West</v>
      </c>
      <c r="J437" s="30" t="s">
        <v>288</v>
      </c>
      <c r="K437" s="61">
        <f>_xlfn.XLOOKUP(Table10[[#This Row],[Product]],Table8[Products],Table8[Price])</f>
        <v>60</v>
      </c>
      <c r="L437" s="30">
        <v>18</v>
      </c>
      <c r="M437" s="80">
        <f>Table10[[#This Row],[Units]]*Table10[[#This Row],[Price]]</f>
        <v>1080</v>
      </c>
    </row>
    <row r="438" spans="7:13" x14ac:dyDescent="0.3">
      <c r="G438" s="44" t="s">
        <v>493</v>
      </c>
      <c r="H438" s="30" t="s">
        <v>1871</v>
      </c>
      <c r="I438" s="30" t="str">
        <f>_xlfn.XLOOKUP(Table10[[#This Row],[SalesRep]],Table9[Sales-rep],Table9[Region])</f>
        <v>East</v>
      </c>
      <c r="J438" s="30" t="s">
        <v>322</v>
      </c>
      <c r="K438" s="61">
        <f>_xlfn.XLOOKUP(Table10[[#This Row],[Product]],Table8[Products],Table8[Price])</f>
        <v>950</v>
      </c>
      <c r="L438" s="30">
        <v>6</v>
      </c>
      <c r="M438" s="80">
        <f>Table10[[#This Row],[Units]]*Table10[[#This Row],[Price]]</f>
        <v>5700</v>
      </c>
    </row>
    <row r="439" spans="7:13" x14ac:dyDescent="0.3">
      <c r="G439" s="44" t="s">
        <v>537</v>
      </c>
      <c r="H439" s="30" t="s">
        <v>1887</v>
      </c>
      <c r="I439" s="30" t="str">
        <f>_xlfn.XLOOKUP(Table10[[#This Row],[SalesRep]],Table9[Sales-rep],Table9[Region])</f>
        <v>South</v>
      </c>
      <c r="J439" s="30" t="s">
        <v>1827</v>
      </c>
      <c r="K439" s="61">
        <f>_xlfn.XLOOKUP(Table10[[#This Row],[Product]],Table8[Products],Table8[Price])</f>
        <v>40</v>
      </c>
      <c r="L439" s="30">
        <v>17</v>
      </c>
      <c r="M439" s="80">
        <f>Table10[[#This Row],[Units]]*Table10[[#This Row],[Price]]</f>
        <v>680</v>
      </c>
    </row>
    <row r="440" spans="7:13" x14ac:dyDescent="0.3">
      <c r="G440" s="44" t="s">
        <v>542</v>
      </c>
      <c r="H440" s="30" t="s">
        <v>1864</v>
      </c>
      <c r="I440" s="30" t="str">
        <f>_xlfn.XLOOKUP(Table10[[#This Row],[SalesRep]],Table9[Sales-rep],Table9[Region])</f>
        <v>South</v>
      </c>
      <c r="J440" s="30" t="s">
        <v>222</v>
      </c>
      <c r="K440" s="61">
        <f>_xlfn.XLOOKUP(Table10[[#This Row],[Product]],Table8[Products],Table8[Price])</f>
        <v>80</v>
      </c>
      <c r="L440" s="30">
        <v>17</v>
      </c>
      <c r="M440" s="80">
        <f>Table10[[#This Row],[Units]]*Table10[[#This Row],[Price]]</f>
        <v>1360</v>
      </c>
    </row>
    <row r="441" spans="7:13" x14ac:dyDescent="0.3">
      <c r="G441" s="44" t="s">
        <v>517</v>
      </c>
      <c r="H441" s="30" t="s">
        <v>1901</v>
      </c>
      <c r="I441" s="30" t="str">
        <f>_xlfn.XLOOKUP(Table10[[#This Row],[SalesRep]],Table9[Sales-rep],Table9[Region])</f>
        <v>North</v>
      </c>
      <c r="J441" s="30" t="s">
        <v>288</v>
      </c>
      <c r="K441" s="61">
        <f>_xlfn.XLOOKUP(Table10[[#This Row],[Product]],Table8[Products],Table8[Price])</f>
        <v>60</v>
      </c>
      <c r="L441" s="30">
        <v>18</v>
      </c>
      <c r="M441" s="80">
        <f>Table10[[#This Row],[Units]]*Table10[[#This Row],[Price]]</f>
        <v>1080</v>
      </c>
    </row>
    <row r="442" spans="7:13" x14ac:dyDescent="0.3">
      <c r="G442" s="44" t="s">
        <v>596</v>
      </c>
      <c r="H442" s="30" t="s">
        <v>1892</v>
      </c>
      <c r="I442" s="30" t="str">
        <f>_xlfn.XLOOKUP(Table10[[#This Row],[SalesRep]],Table9[Sales-rep],Table9[Region])</f>
        <v>South</v>
      </c>
      <c r="J442" s="30" t="s">
        <v>308</v>
      </c>
      <c r="K442" s="61">
        <f>_xlfn.XLOOKUP(Table10[[#This Row],[Product]],Table8[Products],Table8[Price])</f>
        <v>200</v>
      </c>
      <c r="L442" s="30">
        <v>12</v>
      </c>
      <c r="M442" s="80">
        <f>Table10[[#This Row],[Units]]*Table10[[#This Row],[Price]]</f>
        <v>2400</v>
      </c>
    </row>
    <row r="443" spans="7:13" x14ac:dyDescent="0.3">
      <c r="G443" s="44" t="s">
        <v>475</v>
      </c>
      <c r="H443" s="30" t="s">
        <v>1881</v>
      </c>
      <c r="I443" s="30" t="str">
        <f>_xlfn.XLOOKUP(Table10[[#This Row],[SalesRep]],Table9[Sales-rep],Table9[Region])</f>
        <v>East</v>
      </c>
      <c r="J443" s="30" t="s">
        <v>271</v>
      </c>
      <c r="K443" s="61">
        <f>_xlfn.XLOOKUP(Table10[[#This Row],[Product]],Table8[Products],Table8[Price])</f>
        <v>150</v>
      </c>
      <c r="L443" s="30">
        <v>20</v>
      </c>
      <c r="M443" s="80">
        <f>Table10[[#This Row],[Units]]*Table10[[#This Row],[Price]]</f>
        <v>3000</v>
      </c>
    </row>
    <row r="444" spans="7:13" x14ac:dyDescent="0.3">
      <c r="G444" s="44" t="s">
        <v>698</v>
      </c>
      <c r="H444" s="30" t="s">
        <v>1860</v>
      </c>
      <c r="I444" s="30" t="str">
        <f>_xlfn.XLOOKUP(Table10[[#This Row],[SalesRep]],Table9[Sales-rep],Table9[Region])</f>
        <v>West</v>
      </c>
      <c r="J444" s="30" t="s">
        <v>222</v>
      </c>
      <c r="K444" s="61">
        <f>_xlfn.XLOOKUP(Table10[[#This Row],[Product]],Table8[Products],Table8[Price])</f>
        <v>80</v>
      </c>
      <c r="L444" s="30">
        <v>5</v>
      </c>
      <c r="M444" s="80">
        <f>Table10[[#This Row],[Units]]*Table10[[#This Row],[Price]]</f>
        <v>400</v>
      </c>
    </row>
    <row r="445" spans="7:13" x14ac:dyDescent="0.3">
      <c r="G445" s="44" t="s">
        <v>713</v>
      </c>
      <c r="H445" s="30" t="s">
        <v>1848</v>
      </c>
      <c r="I445" s="30" t="str">
        <f>_xlfn.XLOOKUP(Table10[[#This Row],[SalesRep]],Table9[Sales-rep],Table9[Region])</f>
        <v>East</v>
      </c>
      <c r="J445" s="30" t="s">
        <v>322</v>
      </c>
      <c r="K445" s="61">
        <f>_xlfn.XLOOKUP(Table10[[#This Row],[Product]],Table8[Products],Table8[Price])</f>
        <v>950</v>
      </c>
      <c r="L445" s="30">
        <v>20</v>
      </c>
      <c r="M445" s="80">
        <f>Table10[[#This Row],[Units]]*Table10[[#This Row],[Price]]</f>
        <v>19000</v>
      </c>
    </row>
    <row r="446" spans="7:13" x14ac:dyDescent="0.3">
      <c r="G446" s="44" t="s">
        <v>518</v>
      </c>
      <c r="H446" s="30" t="s">
        <v>1875</v>
      </c>
      <c r="I446" s="30" t="str">
        <f>_xlfn.XLOOKUP(Table10[[#This Row],[SalesRep]],Table9[Sales-rep],Table9[Region])</f>
        <v>Central</v>
      </c>
      <c r="J446" s="30" t="s">
        <v>271</v>
      </c>
      <c r="K446" s="61">
        <f>_xlfn.XLOOKUP(Table10[[#This Row],[Product]],Table8[Products],Table8[Price])</f>
        <v>150</v>
      </c>
      <c r="L446" s="30">
        <v>12</v>
      </c>
      <c r="M446" s="80">
        <f>Table10[[#This Row],[Units]]*Table10[[#This Row],[Price]]</f>
        <v>1800</v>
      </c>
    </row>
    <row r="447" spans="7:13" x14ac:dyDescent="0.3">
      <c r="G447" s="44" t="s">
        <v>491</v>
      </c>
      <c r="H447" s="30" t="s">
        <v>1846</v>
      </c>
      <c r="I447" s="30" t="str">
        <f>_xlfn.XLOOKUP(Table10[[#This Row],[SalesRep]],Table9[Sales-rep],Table9[Region])</f>
        <v>South</v>
      </c>
      <c r="J447" s="30" t="s">
        <v>328</v>
      </c>
      <c r="K447" s="61">
        <f>_xlfn.XLOOKUP(Table10[[#This Row],[Product]],Table8[Products],Table8[Price])</f>
        <v>350</v>
      </c>
      <c r="L447" s="30">
        <v>3</v>
      </c>
      <c r="M447" s="80">
        <f>Table10[[#This Row],[Units]]*Table10[[#This Row],[Price]]</f>
        <v>1050</v>
      </c>
    </row>
    <row r="448" spans="7:13" x14ac:dyDescent="0.3">
      <c r="G448" s="44" t="s">
        <v>520</v>
      </c>
      <c r="H448" s="30" t="s">
        <v>1832</v>
      </c>
      <c r="I448" s="30" t="str">
        <f>_xlfn.XLOOKUP(Table10[[#This Row],[SalesRep]],Table9[Sales-rep],Table9[Region])</f>
        <v>Central</v>
      </c>
      <c r="J448" s="30" t="s">
        <v>239</v>
      </c>
      <c r="K448" s="61">
        <f>_xlfn.XLOOKUP(Table10[[#This Row],[Product]],Table8[Products],Table8[Price])</f>
        <v>120</v>
      </c>
      <c r="L448" s="30">
        <v>16</v>
      </c>
      <c r="M448" s="80">
        <f>Table10[[#This Row],[Units]]*Table10[[#This Row],[Price]]</f>
        <v>1920</v>
      </c>
    </row>
    <row r="449" spans="7:13" x14ac:dyDescent="0.3">
      <c r="G449" s="44" t="s">
        <v>592</v>
      </c>
      <c r="H449" s="30" t="s">
        <v>1880</v>
      </c>
      <c r="I449" s="30" t="str">
        <f>_xlfn.XLOOKUP(Table10[[#This Row],[SalesRep]],Table9[Sales-rep],Table9[Region])</f>
        <v>West</v>
      </c>
      <c r="J449" s="30" t="s">
        <v>239</v>
      </c>
      <c r="K449" s="61">
        <f>_xlfn.XLOOKUP(Table10[[#This Row],[Product]],Table8[Products],Table8[Price])</f>
        <v>120</v>
      </c>
      <c r="L449" s="30">
        <v>8</v>
      </c>
      <c r="M449" s="80">
        <f>Table10[[#This Row],[Units]]*Table10[[#This Row],[Price]]</f>
        <v>960</v>
      </c>
    </row>
    <row r="450" spans="7:13" x14ac:dyDescent="0.3">
      <c r="G450" s="44" t="s">
        <v>629</v>
      </c>
      <c r="H450" s="30" t="s">
        <v>1839</v>
      </c>
      <c r="I450" s="30" t="str">
        <f>_xlfn.XLOOKUP(Table10[[#This Row],[SalesRep]],Table9[Sales-rep],Table9[Region])</f>
        <v>South</v>
      </c>
      <c r="J450" s="30" t="s">
        <v>207</v>
      </c>
      <c r="K450" s="61">
        <f>_xlfn.XLOOKUP(Table10[[#This Row],[Product]],Table8[Products],Table8[Price])</f>
        <v>45</v>
      </c>
      <c r="L450" s="30">
        <v>13</v>
      </c>
      <c r="M450" s="80">
        <f>Table10[[#This Row],[Units]]*Table10[[#This Row],[Price]]</f>
        <v>585</v>
      </c>
    </row>
    <row r="451" spans="7:13" x14ac:dyDescent="0.3">
      <c r="G451" s="44" t="s">
        <v>382</v>
      </c>
      <c r="H451" s="30" t="s">
        <v>1840</v>
      </c>
      <c r="I451" s="30" t="str">
        <f>_xlfn.XLOOKUP(Table10[[#This Row],[SalesRep]],Table9[Sales-rep],Table9[Region])</f>
        <v>Central</v>
      </c>
      <c r="J451" s="30" t="s">
        <v>292</v>
      </c>
      <c r="K451" s="61">
        <f>_xlfn.XLOOKUP(Table10[[#This Row],[Product]],Table8[Products],Table8[Price])</f>
        <v>25</v>
      </c>
      <c r="L451" s="30">
        <v>15</v>
      </c>
      <c r="M451" s="80">
        <f>Table10[[#This Row],[Units]]*Table10[[#This Row],[Price]]</f>
        <v>375</v>
      </c>
    </row>
    <row r="452" spans="7:13" x14ac:dyDescent="0.3">
      <c r="G452" s="44" t="s">
        <v>472</v>
      </c>
      <c r="H452" s="30" t="s">
        <v>1905</v>
      </c>
      <c r="I452" s="30" t="str">
        <f>_xlfn.XLOOKUP(Table10[[#This Row],[SalesRep]],Table9[Sales-rep],Table9[Region])</f>
        <v>East</v>
      </c>
      <c r="J452" s="30" t="s">
        <v>239</v>
      </c>
      <c r="K452" s="61">
        <f>_xlfn.XLOOKUP(Table10[[#This Row],[Product]],Table8[Products],Table8[Price])</f>
        <v>120</v>
      </c>
      <c r="L452" s="30">
        <v>7</v>
      </c>
      <c r="M452" s="80">
        <f>Table10[[#This Row],[Units]]*Table10[[#This Row],[Price]]</f>
        <v>840</v>
      </c>
    </row>
    <row r="453" spans="7:13" x14ac:dyDescent="0.3">
      <c r="G453" s="44" t="s">
        <v>484</v>
      </c>
      <c r="H453" s="30" t="s">
        <v>1850</v>
      </c>
      <c r="I453" s="30" t="str">
        <f>_xlfn.XLOOKUP(Table10[[#This Row],[SalesRep]],Table9[Sales-rep],Table9[Region])</f>
        <v>West</v>
      </c>
      <c r="J453" s="30" t="s">
        <v>222</v>
      </c>
      <c r="K453" s="61">
        <f>_xlfn.XLOOKUP(Table10[[#This Row],[Product]],Table8[Products],Table8[Price])</f>
        <v>80</v>
      </c>
      <c r="L453" s="30">
        <v>12</v>
      </c>
      <c r="M453" s="80">
        <f>Table10[[#This Row],[Units]]*Table10[[#This Row],[Price]]</f>
        <v>960</v>
      </c>
    </row>
    <row r="454" spans="7:13" x14ac:dyDescent="0.3">
      <c r="G454" s="44" t="s">
        <v>569</v>
      </c>
      <c r="H454" s="30" t="s">
        <v>1856</v>
      </c>
      <c r="I454" s="30" t="str">
        <f>_xlfn.XLOOKUP(Table10[[#This Row],[SalesRep]],Table9[Sales-rep],Table9[Region])</f>
        <v>East</v>
      </c>
      <c r="J454" s="30" t="s">
        <v>222</v>
      </c>
      <c r="K454" s="61">
        <f>_xlfn.XLOOKUP(Table10[[#This Row],[Product]],Table8[Products],Table8[Price])</f>
        <v>80</v>
      </c>
      <c r="L454" s="30">
        <v>12</v>
      </c>
      <c r="M454" s="80">
        <f>Table10[[#This Row],[Units]]*Table10[[#This Row],[Price]]</f>
        <v>960</v>
      </c>
    </row>
    <row r="455" spans="7:13" x14ac:dyDescent="0.3">
      <c r="G455" s="44" t="s">
        <v>669</v>
      </c>
      <c r="H455" s="30" t="s">
        <v>1866</v>
      </c>
      <c r="I455" s="30" t="str">
        <f>_xlfn.XLOOKUP(Table10[[#This Row],[SalesRep]],Table9[Sales-rep],Table9[Region])</f>
        <v>West</v>
      </c>
      <c r="J455" s="30" t="s">
        <v>271</v>
      </c>
      <c r="K455" s="61">
        <f>_xlfn.XLOOKUP(Table10[[#This Row],[Product]],Table8[Products],Table8[Price])</f>
        <v>150</v>
      </c>
      <c r="L455" s="30">
        <v>13</v>
      </c>
      <c r="M455" s="80">
        <f>Table10[[#This Row],[Units]]*Table10[[#This Row],[Price]]</f>
        <v>1950</v>
      </c>
    </row>
    <row r="456" spans="7:13" x14ac:dyDescent="0.3">
      <c r="G456" s="44" t="s">
        <v>511</v>
      </c>
      <c r="H456" s="30" t="s">
        <v>1834</v>
      </c>
      <c r="I456" s="30" t="str">
        <f>_xlfn.XLOOKUP(Table10[[#This Row],[SalesRep]],Table9[Sales-rep],Table9[Region])</f>
        <v>South</v>
      </c>
      <c r="J456" s="30" t="s">
        <v>231</v>
      </c>
      <c r="K456" s="61">
        <f>_xlfn.XLOOKUP(Table10[[#This Row],[Product]],Table8[Products],Table8[Price])</f>
        <v>50</v>
      </c>
      <c r="L456" s="30">
        <v>6</v>
      </c>
      <c r="M456" s="80">
        <f>Table10[[#This Row],[Units]]*Table10[[#This Row],[Price]]</f>
        <v>300</v>
      </c>
    </row>
    <row r="457" spans="7:13" x14ac:dyDescent="0.3">
      <c r="G457" s="44" t="s">
        <v>662</v>
      </c>
      <c r="H457" s="30" t="s">
        <v>1873</v>
      </c>
      <c r="I457" s="30" t="str">
        <f>_xlfn.XLOOKUP(Table10[[#This Row],[SalesRep]],Table9[Sales-rep],Table9[Region])</f>
        <v>Central</v>
      </c>
      <c r="J457" s="30" t="s">
        <v>308</v>
      </c>
      <c r="K457" s="61">
        <f>_xlfn.XLOOKUP(Table10[[#This Row],[Product]],Table8[Products],Table8[Price])</f>
        <v>200</v>
      </c>
      <c r="L457" s="30">
        <v>17</v>
      </c>
      <c r="M457" s="80">
        <f>Table10[[#This Row],[Units]]*Table10[[#This Row],[Price]]</f>
        <v>3400</v>
      </c>
    </row>
    <row r="458" spans="7:13" x14ac:dyDescent="0.3">
      <c r="G458" s="44" t="s">
        <v>529</v>
      </c>
      <c r="H458" s="30" t="s">
        <v>1885</v>
      </c>
      <c r="I458" s="30" t="str">
        <f>_xlfn.XLOOKUP(Table10[[#This Row],[SalesRep]],Table9[Sales-rep],Table9[Region])</f>
        <v>East</v>
      </c>
      <c r="J458" s="30" t="s">
        <v>239</v>
      </c>
      <c r="K458" s="61">
        <f>_xlfn.XLOOKUP(Table10[[#This Row],[Product]],Table8[Products],Table8[Price])</f>
        <v>120</v>
      </c>
      <c r="L458" s="30">
        <v>15</v>
      </c>
      <c r="M458" s="80">
        <f>Table10[[#This Row],[Units]]*Table10[[#This Row],[Price]]</f>
        <v>1800</v>
      </c>
    </row>
    <row r="459" spans="7:13" x14ac:dyDescent="0.3">
      <c r="G459" s="44" t="s">
        <v>524</v>
      </c>
      <c r="H459" s="30" t="s">
        <v>1833</v>
      </c>
      <c r="I459" s="30" t="str">
        <f>_xlfn.XLOOKUP(Table10[[#This Row],[SalesRep]],Table9[Sales-rep],Table9[Region])</f>
        <v>North</v>
      </c>
      <c r="J459" s="30" t="s">
        <v>271</v>
      </c>
      <c r="K459" s="61">
        <f>_xlfn.XLOOKUP(Table10[[#This Row],[Product]],Table8[Products],Table8[Price])</f>
        <v>150</v>
      </c>
      <c r="L459" s="30">
        <v>9</v>
      </c>
      <c r="M459" s="80">
        <f>Table10[[#This Row],[Units]]*Table10[[#This Row],[Price]]</f>
        <v>1350</v>
      </c>
    </row>
    <row r="460" spans="7:13" x14ac:dyDescent="0.3">
      <c r="G460" s="44" t="s">
        <v>664</v>
      </c>
      <c r="H460" s="30" t="s">
        <v>1857</v>
      </c>
      <c r="I460" s="30" t="str">
        <f>_xlfn.XLOOKUP(Table10[[#This Row],[SalesRep]],Table9[Sales-rep],Table9[Region])</f>
        <v>West</v>
      </c>
      <c r="J460" s="30" t="s">
        <v>222</v>
      </c>
      <c r="K460" s="61">
        <f>_xlfn.XLOOKUP(Table10[[#This Row],[Product]],Table8[Products],Table8[Price])</f>
        <v>80</v>
      </c>
      <c r="L460" s="30">
        <v>4</v>
      </c>
      <c r="M460" s="80">
        <f>Table10[[#This Row],[Units]]*Table10[[#This Row],[Price]]</f>
        <v>320</v>
      </c>
    </row>
    <row r="461" spans="7:13" x14ac:dyDescent="0.3">
      <c r="G461" s="44" t="s">
        <v>488</v>
      </c>
      <c r="H461" s="30" t="s">
        <v>1829</v>
      </c>
      <c r="I461" s="30" t="str">
        <f>_xlfn.XLOOKUP(Table10[[#This Row],[SalesRep]],Table9[Sales-rep],Table9[Region])</f>
        <v>Central</v>
      </c>
      <c r="J461" s="30" t="s">
        <v>231</v>
      </c>
      <c r="K461" s="61">
        <f>_xlfn.XLOOKUP(Table10[[#This Row],[Product]],Table8[Products],Table8[Price])</f>
        <v>50</v>
      </c>
      <c r="L461" s="30">
        <v>13</v>
      </c>
      <c r="M461" s="80">
        <f>Table10[[#This Row],[Units]]*Table10[[#This Row],[Price]]</f>
        <v>650</v>
      </c>
    </row>
    <row r="462" spans="7:13" x14ac:dyDescent="0.3">
      <c r="G462" s="44" t="s">
        <v>645</v>
      </c>
      <c r="H462" s="30" t="s">
        <v>1873</v>
      </c>
      <c r="I462" s="30" t="str">
        <f>_xlfn.XLOOKUP(Table10[[#This Row],[SalesRep]],Table9[Sales-rep],Table9[Region])</f>
        <v>Central</v>
      </c>
      <c r="J462" s="30" t="s">
        <v>231</v>
      </c>
      <c r="K462" s="61">
        <f>_xlfn.XLOOKUP(Table10[[#This Row],[Product]],Table8[Products],Table8[Price])</f>
        <v>50</v>
      </c>
      <c r="L462" s="30">
        <v>18</v>
      </c>
      <c r="M462" s="80">
        <f>Table10[[#This Row],[Units]]*Table10[[#This Row],[Price]]</f>
        <v>900</v>
      </c>
    </row>
    <row r="463" spans="7:13" x14ac:dyDescent="0.3">
      <c r="G463" s="44" t="s">
        <v>588</v>
      </c>
      <c r="H463" s="30" t="s">
        <v>1871</v>
      </c>
      <c r="I463" s="30" t="str">
        <f>_xlfn.XLOOKUP(Table10[[#This Row],[SalesRep]],Table9[Sales-rep],Table9[Region])</f>
        <v>East</v>
      </c>
      <c r="J463" s="30" t="s">
        <v>222</v>
      </c>
      <c r="K463" s="61">
        <f>_xlfn.XLOOKUP(Table10[[#This Row],[Product]],Table8[Products],Table8[Price])</f>
        <v>80</v>
      </c>
      <c r="L463" s="30">
        <v>3</v>
      </c>
      <c r="M463" s="80">
        <f>Table10[[#This Row],[Units]]*Table10[[#This Row],[Price]]</f>
        <v>240</v>
      </c>
    </row>
    <row r="464" spans="7:13" x14ac:dyDescent="0.3">
      <c r="G464" s="44" t="s">
        <v>729</v>
      </c>
      <c r="H464" s="30" t="s">
        <v>1865</v>
      </c>
      <c r="I464" s="30" t="str">
        <f>_xlfn.XLOOKUP(Table10[[#This Row],[SalesRep]],Table9[Sales-rep],Table9[Region])</f>
        <v>North</v>
      </c>
      <c r="J464" s="30" t="s">
        <v>195</v>
      </c>
      <c r="K464" s="61">
        <f>_xlfn.XLOOKUP(Table10[[#This Row],[Product]],Table8[Products],Table8[Price])</f>
        <v>12</v>
      </c>
      <c r="L464" s="30">
        <v>14</v>
      </c>
      <c r="M464" s="80">
        <f>Table10[[#This Row],[Units]]*Table10[[#This Row],[Price]]</f>
        <v>168</v>
      </c>
    </row>
    <row r="465" spans="7:13" x14ac:dyDescent="0.3">
      <c r="G465" s="44" t="s">
        <v>724</v>
      </c>
      <c r="H465" s="30" t="s">
        <v>1907</v>
      </c>
      <c r="I465" s="30" t="str">
        <f>_xlfn.XLOOKUP(Table10[[#This Row],[SalesRep]],Table9[Sales-rep],Table9[Region])</f>
        <v>East</v>
      </c>
      <c r="J465" s="30" t="s">
        <v>207</v>
      </c>
      <c r="K465" s="61">
        <f>_xlfn.XLOOKUP(Table10[[#This Row],[Product]],Table8[Products],Table8[Price])</f>
        <v>45</v>
      </c>
      <c r="L465" s="30">
        <v>19</v>
      </c>
      <c r="M465" s="80">
        <f>Table10[[#This Row],[Units]]*Table10[[#This Row],[Price]]</f>
        <v>855</v>
      </c>
    </row>
    <row r="466" spans="7:13" x14ac:dyDescent="0.3">
      <c r="G466" s="44" t="s">
        <v>740</v>
      </c>
      <c r="H466" s="30" t="s">
        <v>1891</v>
      </c>
      <c r="I466" s="30" t="str">
        <f>_xlfn.XLOOKUP(Table10[[#This Row],[SalesRep]],Table9[Sales-rep],Table9[Region])</f>
        <v>South</v>
      </c>
      <c r="J466" s="30" t="s">
        <v>328</v>
      </c>
      <c r="K466" s="61">
        <f>_xlfn.XLOOKUP(Table10[[#This Row],[Product]],Table8[Products],Table8[Price])</f>
        <v>350</v>
      </c>
      <c r="L466" s="30">
        <v>14</v>
      </c>
      <c r="M466" s="80">
        <f>Table10[[#This Row],[Units]]*Table10[[#This Row],[Price]]</f>
        <v>4900</v>
      </c>
    </row>
    <row r="467" spans="7:13" x14ac:dyDescent="0.3">
      <c r="G467" s="44" t="s">
        <v>602</v>
      </c>
      <c r="H467" s="30" t="s">
        <v>1860</v>
      </c>
      <c r="I467" s="30" t="str">
        <f>_xlfn.XLOOKUP(Table10[[#This Row],[SalesRep]],Table9[Sales-rep],Table9[Region])</f>
        <v>West</v>
      </c>
      <c r="J467" s="30" t="s">
        <v>207</v>
      </c>
      <c r="K467" s="61">
        <f>_xlfn.XLOOKUP(Table10[[#This Row],[Product]],Table8[Products],Table8[Price])</f>
        <v>45</v>
      </c>
      <c r="L467" s="30">
        <v>2</v>
      </c>
      <c r="M467" s="80">
        <f>Table10[[#This Row],[Units]]*Table10[[#This Row],[Price]]</f>
        <v>90</v>
      </c>
    </row>
    <row r="468" spans="7:13" x14ac:dyDescent="0.3">
      <c r="G468" s="44" t="s">
        <v>651</v>
      </c>
      <c r="H468" s="30" t="s">
        <v>1873</v>
      </c>
      <c r="I468" s="30" t="str">
        <f>_xlfn.XLOOKUP(Table10[[#This Row],[SalesRep]],Table9[Sales-rep],Table9[Region])</f>
        <v>Central</v>
      </c>
      <c r="J468" s="30" t="s">
        <v>244</v>
      </c>
      <c r="K468" s="61">
        <f>_xlfn.XLOOKUP(Table10[[#This Row],[Product]],Table8[Products],Table8[Price])</f>
        <v>100</v>
      </c>
      <c r="L468" s="30">
        <v>2</v>
      </c>
      <c r="M468" s="80">
        <f>Table10[[#This Row],[Units]]*Table10[[#This Row],[Price]]</f>
        <v>200</v>
      </c>
    </row>
    <row r="469" spans="7:13" x14ac:dyDescent="0.3">
      <c r="G469" s="44" t="s">
        <v>461</v>
      </c>
      <c r="H469" s="30" t="s">
        <v>1890</v>
      </c>
      <c r="I469" s="30" t="str">
        <f>_xlfn.XLOOKUP(Table10[[#This Row],[SalesRep]],Table9[Sales-rep],Table9[Region])</f>
        <v>East</v>
      </c>
      <c r="J469" s="30" t="s">
        <v>222</v>
      </c>
      <c r="K469" s="61">
        <f>_xlfn.XLOOKUP(Table10[[#This Row],[Product]],Table8[Products],Table8[Price])</f>
        <v>80</v>
      </c>
      <c r="L469" s="30">
        <v>5</v>
      </c>
      <c r="M469" s="80">
        <f>Table10[[#This Row],[Units]]*Table10[[#This Row],[Price]]</f>
        <v>400</v>
      </c>
    </row>
    <row r="470" spans="7:13" x14ac:dyDescent="0.3">
      <c r="G470" s="44" t="s">
        <v>543</v>
      </c>
      <c r="H470" s="30" t="s">
        <v>1844</v>
      </c>
      <c r="I470" s="30" t="str">
        <f>_xlfn.XLOOKUP(Table10[[#This Row],[SalesRep]],Table9[Sales-rep],Table9[Region])</f>
        <v>North</v>
      </c>
      <c r="J470" s="30" t="s">
        <v>244</v>
      </c>
      <c r="K470" s="61">
        <f>_xlfn.XLOOKUP(Table10[[#This Row],[Product]],Table8[Products],Table8[Price])</f>
        <v>100</v>
      </c>
      <c r="L470" s="30">
        <v>5</v>
      </c>
      <c r="M470" s="80">
        <f>Table10[[#This Row],[Units]]*Table10[[#This Row],[Price]]</f>
        <v>500</v>
      </c>
    </row>
    <row r="471" spans="7:13" x14ac:dyDescent="0.3">
      <c r="G471" s="44" t="s">
        <v>700</v>
      </c>
      <c r="H471" s="30" t="s">
        <v>1885</v>
      </c>
      <c r="I471" s="30" t="str">
        <f>_xlfn.XLOOKUP(Table10[[#This Row],[SalesRep]],Table9[Sales-rep],Table9[Region])</f>
        <v>East</v>
      </c>
      <c r="J471" s="30" t="s">
        <v>239</v>
      </c>
      <c r="K471" s="61">
        <f>_xlfn.XLOOKUP(Table10[[#This Row],[Product]],Table8[Products],Table8[Price])</f>
        <v>120</v>
      </c>
      <c r="L471" s="30">
        <v>3</v>
      </c>
      <c r="M471" s="80">
        <f>Table10[[#This Row],[Units]]*Table10[[#This Row],[Price]]</f>
        <v>360</v>
      </c>
    </row>
    <row r="472" spans="7:13" x14ac:dyDescent="0.3">
      <c r="G472" s="44" t="s">
        <v>701</v>
      </c>
      <c r="H472" s="30" t="s">
        <v>1871</v>
      </c>
      <c r="I472" s="30" t="str">
        <f>_xlfn.XLOOKUP(Table10[[#This Row],[SalesRep]],Table9[Sales-rep],Table9[Region])</f>
        <v>East</v>
      </c>
      <c r="J472" s="30" t="s">
        <v>195</v>
      </c>
      <c r="K472" s="61">
        <f>_xlfn.XLOOKUP(Table10[[#This Row],[Product]],Table8[Products],Table8[Price])</f>
        <v>12</v>
      </c>
      <c r="L472" s="30">
        <v>9</v>
      </c>
      <c r="M472" s="80">
        <f>Table10[[#This Row],[Units]]*Table10[[#This Row],[Price]]</f>
        <v>108</v>
      </c>
    </row>
    <row r="473" spans="7:13" x14ac:dyDescent="0.3">
      <c r="G473" s="44" t="s">
        <v>656</v>
      </c>
      <c r="H473" s="30" t="s">
        <v>1879</v>
      </c>
      <c r="I473" s="30" t="str">
        <f>_xlfn.XLOOKUP(Table10[[#This Row],[SalesRep]],Table9[Sales-rep],Table9[Region])</f>
        <v>Central</v>
      </c>
      <c r="J473" s="30" t="s">
        <v>231</v>
      </c>
      <c r="K473" s="61">
        <f>_xlfn.XLOOKUP(Table10[[#This Row],[Product]],Table8[Products],Table8[Price])</f>
        <v>50</v>
      </c>
      <c r="L473" s="30">
        <v>2</v>
      </c>
      <c r="M473" s="80">
        <f>Table10[[#This Row],[Units]]*Table10[[#This Row],[Price]]</f>
        <v>100</v>
      </c>
    </row>
    <row r="474" spans="7:13" x14ac:dyDescent="0.3">
      <c r="G474" s="44" t="s">
        <v>585</v>
      </c>
      <c r="H474" s="30" t="s">
        <v>1865</v>
      </c>
      <c r="I474" s="30" t="str">
        <f>_xlfn.XLOOKUP(Table10[[#This Row],[SalesRep]],Table9[Sales-rep],Table9[Region])</f>
        <v>North</v>
      </c>
      <c r="J474" s="30" t="s">
        <v>207</v>
      </c>
      <c r="K474" s="61">
        <f>_xlfn.XLOOKUP(Table10[[#This Row],[Product]],Table8[Products],Table8[Price])</f>
        <v>45</v>
      </c>
      <c r="L474" s="30">
        <v>13</v>
      </c>
      <c r="M474" s="80">
        <f>Table10[[#This Row],[Units]]*Table10[[#This Row],[Price]]</f>
        <v>585</v>
      </c>
    </row>
    <row r="475" spans="7:13" x14ac:dyDescent="0.3">
      <c r="G475" s="44" t="s">
        <v>394</v>
      </c>
      <c r="H475" s="30" t="s">
        <v>1873</v>
      </c>
      <c r="I475" s="30" t="str">
        <f>_xlfn.XLOOKUP(Table10[[#This Row],[SalesRep]],Table9[Sales-rep],Table9[Region])</f>
        <v>Central</v>
      </c>
      <c r="J475" s="30" t="s">
        <v>207</v>
      </c>
      <c r="K475" s="61">
        <f>_xlfn.XLOOKUP(Table10[[#This Row],[Product]],Table8[Products],Table8[Price])</f>
        <v>45</v>
      </c>
      <c r="L475" s="30">
        <v>5</v>
      </c>
      <c r="M475" s="80">
        <f>Table10[[#This Row],[Units]]*Table10[[#This Row],[Price]]</f>
        <v>225</v>
      </c>
    </row>
    <row r="476" spans="7:13" x14ac:dyDescent="0.3">
      <c r="G476" s="44" t="s">
        <v>606</v>
      </c>
      <c r="H476" s="30" t="s">
        <v>1884</v>
      </c>
      <c r="I476" s="30" t="str">
        <f>_xlfn.XLOOKUP(Table10[[#This Row],[SalesRep]],Table9[Sales-rep],Table9[Region])</f>
        <v>South</v>
      </c>
      <c r="J476" s="30" t="s">
        <v>308</v>
      </c>
      <c r="K476" s="61">
        <f>_xlfn.XLOOKUP(Table10[[#This Row],[Product]],Table8[Products],Table8[Price])</f>
        <v>200</v>
      </c>
      <c r="L476" s="30">
        <v>12</v>
      </c>
      <c r="M476" s="80">
        <f>Table10[[#This Row],[Units]]*Table10[[#This Row],[Price]]</f>
        <v>2400</v>
      </c>
    </row>
    <row r="477" spans="7:13" x14ac:dyDescent="0.3">
      <c r="G477" s="44" t="s">
        <v>642</v>
      </c>
      <c r="H477" s="30" t="s">
        <v>374</v>
      </c>
      <c r="I477" s="30" t="str">
        <f>_xlfn.XLOOKUP(Table10[[#This Row],[SalesRep]],Table9[Sales-rep],Table9[Region])</f>
        <v>Central</v>
      </c>
      <c r="J477" s="30" t="s">
        <v>271</v>
      </c>
      <c r="K477" s="61">
        <f>_xlfn.XLOOKUP(Table10[[#This Row],[Product]],Table8[Products],Table8[Price])</f>
        <v>150</v>
      </c>
      <c r="L477" s="30">
        <v>16</v>
      </c>
      <c r="M477" s="80">
        <f>Table10[[#This Row],[Units]]*Table10[[#This Row],[Price]]</f>
        <v>2400</v>
      </c>
    </row>
    <row r="478" spans="7:13" x14ac:dyDescent="0.3">
      <c r="G478" s="44" t="s">
        <v>640</v>
      </c>
      <c r="H478" s="30" t="s">
        <v>1904</v>
      </c>
      <c r="I478" s="30" t="str">
        <f>_xlfn.XLOOKUP(Table10[[#This Row],[SalesRep]],Table9[Sales-rep],Table9[Region])</f>
        <v>East</v>
      </c>
      <c r="J478" s="30" t="s">
        <v>328</v>
      </c>
      <c r="K478" s="61">
        <f>_xlfn.XLOOKUP(Table10[[#This Row],[Product]],Table8[Products],Table8[Price])</f>
        <v>350</v>
      </c>
      <c r="L478" s="30">
        <v>1</v>
      </c>
      <c r="M478" s="80">
        <f>Table10[[#This Row],[Units]]*Table10[[#This Row],[Price]]</f>
        <v>350</v>
      </c>
    </row>
    <row r="479" spans="7:13" x14ac:dyDescent="0.3">
      <c r="G479" s="44" t="s">
        <v>565</v>
      </c>
      <c r="H479" s="30" t="s">
        <v>1851</v>
      </c>
      <c r="I479" s="30" t="str">
        <f>_xlfn.XLOOKUP(Table10[[#This Row],[SalesRep]],Table9[Sales-rep],Table9[Region])</f>
        <v>South</v>
      </c>
      <c r="J479" s="30" t="s">
        <v>308</v>
      </c>
      <c r="K479" s="61">
        <f>_xlfn.XLOOKUP(Table10[[#This Row],[Product]],Table8[Products],Table8[Price])</f>
        <v>200</v>
      </c>
      <c r="L479" s="30">
        <v>13</v>
      </c>
      <c r="M479" s="80">
        <f>Table10[[#This Row],[Units]]*Table10[[#This Row],[Price]]</f>
        <v>2600</v>
      </c>
    </row>
    <row r="480" spans="7:13" x14ac:dyDescent="0.3">
      <c r="G480" s="44" t="s">
        <v>607</v>
      </c>
      <c r="H480" s="30" t="s">
        <v>1864</v>
      </c>
      <c r="I480" s="30" t="str">
        <f>_xlfn.XLOOKUP(Table10[[#This Row],[SalesRep]],Table9[Sales-rep],Table9[Region])</f>
        <v>South</v>
      </c>
      <c r="J480" s="30" t="s">
        <v>292</v>
      </c>
      <c r="K480" s="61">
        <f>_xlfn.XLOOKUP(Table10[[#This Row],[Product]],Table8[Products],Table8[Price])</f>
        <v>25</v>
      </c>
      <c r="L480" s="30">
        <v>18</v>
      </c>
      <c r="M480" s="80">
        <f>Table10[[#This Row],[Units]]*Table10[[#This Row],[Price]]</f>
        <v>450</v>
      </c>
    </row>
    <row r="481" spans="7:13" x14ac:dyDescent="0.3">
      <c r="G481" s="44" t="s">
        <v>710</v>
      </c>
      <c r="H481" s="30" t="s">
        <v>1835</v>
      </c>
      <c r="I481" s="30" t="str">
        <f>_xlfn.XLOOKUP(Table10[[#This Row],[SalesRep]],Table9[Sales-rep],Table9[Region])</f>
        <v>South</v>
      </c>
      <c r="J481" s="30" t="s">
        <v>271</v>
      </c>
      <c r="K481" s="61">
        <f>_xlfn.XLOOKUP(Table10[[#This Row],[Product]],Table8[Products],Table8[Price])</f>
        <v>150</v>
      </c>
      <c r="L481" s="30">
        <v>6</v>
      </c>
      <c r="M481" s="80">
        <f>Table10[[#This Row],[Units]]*Table10[[#This Row],[Price]]</f>
        <v>900</v>
      </c>
    </row>
    <row r="482" spans="7:13" x14ac:dyDescent="0.3">
      <c r="G482" s="44" t="s">
        <v>735</v>
      </c>
      <c r="H482" s="30" t="s">
        <v>1908</v>
      </c>
      <c r="I482" s="30" t="str">
        <f>_xlfn.XLOOKUP(Table10[[#This Row],[SalesRep]],Table9[Sales-rep],Table9[Region])</f>
        <v>East</v>
      </c>
      <c r="J482" s="30" t="s">
        <v>207</v>
      </c>
      <c r="K482" s="61">
        <f>_xlfn.XLOOKUP(Table10[[#This Row],[Product]],Table8[Products],Table8[Price])</f>
        <v>45</v>
      </c>
      <c r="L482" s="30">
        <v>15</v>
      </c>
      <c r="M482" s="80">
        <f>Table10[[#This Row],[Units]]*Table10[[#This Row],[Price]]</f>
        <v>675</v>
      </c>
    </row>
    <row r="483" spans="7:13" x14ac:dyDescent="0.3">
      <c r="G483" s="44" t="s">
        <v>631</v>
      </c>
      <c r="H483" s="30" t="s">
        <v>1831</v>
      </c>
      <c r="I483" s="30" t="str">
        <f>_xlfn.XLOOKUP(Table10[[#This Row],[SalesRep]],Table9[Sales-rep],Table9[Region])</f>
        <v>East</v>
      </c>
      <c r="J483" s="30" t="s">
        <v>222</v>
      </c>
      <c r="K483" s="61">
        <f>_xlfn.XLOOKUP(Table10[[#This Row],[Product]],Table8[Products],Table8[Price])</f>
        <v>80</v>
      </c>
      <c r="L483" s="30">
        <v>3</v>
      </c>
      <c r="M483" s="80">
        <f>Table10[[#This Row],[Units]]*Table10[[#This Row],[Price]]</f>
        <v>240</v>
      </c>
    </row>
    <row r="484" spans="7:13" x14ac:dyDescent="0.3">
      <c r="G484" s="44" t="s">
        <v>472</v>
      </c>
      <c r="H484" s="30" t="s">
        <v>1858</v>
      </c>
      <c r="I484" s="30" t="str">
        <f>_xlfn.XLOOKUP(Table10[[#This Row],[SalesRep]],Table9[Sales-rep],Table9[Region])</f>
        <v>East</v>
      </c>
      <c r="J484" s="30" t="s">
        <v>288</v>
      </c>
      <c r="K484" s="61">
        <f>_xlfn.XLOOKUP(Table10[[#This Row],[Product]],Table8[Products],Table8[Price])</f>
        <v>60</v>
      </c>
      <c r="L484" s="30">
        <v>15</v>
      </c>
      <c r="M484" s="80">
        <f>Table10[[#This Row],[Units]]*Table10[[#This Row],[Price]]</f>
        <v>900</v>
      </c>
    </row>
    <row r="485" spans="7:13" x14ac:dyDescent="0.3">
      <c r="G485" s="44" t="s">
        <v>669</v>
      </c>
      <c r="H485" s="30" t="s">
        <v>1855</v>
      </c>
      <c r="I485" s="30" t="str">
        <f>_xlfn.XLOOKUP(Table10[[#This Row],[SalesRep]],Table9[Sales-rep],Table9[Region])</f>
        <v>East</v>
      </c>
      <c r="J485" s="30" t="s">
        <v>207</v>
      </c>
      <c r="K485" s="61">
        <f>_xlfn.XLOOKUP(Table10[[#This Row],[Product]],Table8[Products],Table8[Price])</f>
        <v>45</v>
      </c>
      <c r="L485" s="30">
        <v>2</v>
      </c>
      <c r="M485" s="80">
        <f>Table10[[#This Row],[Units]]*Table10[[#This Row],[Price]]</f>
        <v>90</v>
      </c>
    </row>
    <row r="486" spans="7:13" x14ac:dyDescent="0.3">
      <c r="G486" s="44" t="s">
        <v>418</v>
      </c>
      <c r="H486" s="30" t="s">
        <v>1844</v>
      </c>
      <c r="I486" s="30" t="str">
        <f>_xlfn.XLOOKUP(Table10[[#This Row],[SalesRep]],Table9[Sales-rep],Table9[Region])</f>
        <v>North</v>
      </c>
      <c r="J486" s="30" t="s">
        <v>207</v>
      </c>
      <c r="K486" s="61">
        <f>_xlfn.XLOOKUP(Table10[[#This Row],[Product]],Table8[Products],Table8[Price])</f>
        <v>45</v>
      </c>
      <c r="L486" s="30">
        <v>1</v>
      </c>
      <c r="M486" s="80">
        <f>Table10[[#This Row],[Units]]*Table10[[#This Row],[Price]]</f>
        <v>45</v>
      </c>
    </row>
    <row r="487" spans="7:13" x14ac:dyDescent="0.3">
      <c r="G487" s="44" t="s">
        <v>739</v>
      </c>
      <c r="H487" s="30" t="s">
        <v>1865</v>
      </c>
      <c r="I487" s="30" t="str">
        <f>_xlfn.XLOOKUP(Table10[[#This Row],[SalesRep]],Table9[Sales-rep],Table9[Region])</f>
        <v>North</v>
      </c>
      <c r="J487" s="30" t="s">
        <v>292</v>
      </c>
      <c r="K487" s="61">
        <f>_xlfn.XLOOKUP(Table10[[#This Row],[Product]],Table8[Products],Table8[Price])</f>
        <v>25</v>
      </c>
      <c r="L487" s="30">
        <v>14</v>
      </c>
      <c r="M487" s="80">
        <f>Table10[[#This Row],[Units]]*Table10[[#This Row],[Price]]</f>
        <v>350</v>
      </c>
    </row>
    <row r="488" spans="7:13" x14ac:dyDescent="0.3">
      <c r="G488" s="44" t="s">
        <v>419</v>
      </c>
      <c r="H488" s="30" t="s">
        <v>1895</v>
      </c>
      <c r="I488" s="30" t="str">
        <f>_xlfn.XLOOKUP(Table10[[#This Row],[SalesRep]],Table9[Sales-rep],Table9[Region])</f>
        <v>East</v>
      </c>
      <c r="J488" s="30" t="s">
        <v>288</v>
      </c>
      <c r="K488" s="61">
        <f>_xlfn.XLOOKUP(Table10[[#This Row],[Product]],Table8[Products],Table8[Price])</f>
        <v>60</v>
      </c>
      <c r="L488" s="30">
        <v>3</v>
      </c>
      <c r="M488" s="80">
        <f>Table10[[#This Row],[Units]]*Table10[[#This Row],[Price]]</f>
        <v>180</v>
      </c>
    </row>
    <row r="489" spans="7:13" x14ac:dyDescent="0.3">
      <c r="G489" s="44" t="s">
        <v>729</v>
      </c>
      <c r="H489" s="30" t="s">
        <v>1862</v>
      </c>
      <c r="I489" s="30" t="str">
        <f>_xlfn.XLOOKUP(Table10[[#This Row],[SalesRep]],Table9[Sales-rep],Table9[Region])</f>
        <v>West</v>
      </c>
      <c r="J489" s="30" t="s">
        <v>244</v>
      </c>
      <c r="K489" s="61">
        <f>_xlfn.XLOOKUP(Table10[[#This Row],[Product]],Table8[Products],Table8[Price])</f>
        <v>100</v>
      </c>
      <c r="L489" s="30">
        <v>7</v>
      </c>
      <c r="M489" s="80">
        <f>Table10[[#This Row],[Units]]*Table10[[#This Row],[Price]]</f>
        <v>700</v>
      </c>
    </row>
    <row r="490" spans="7:13" x14ac:dyDescent="0.3">
      <c r="G490" s="44" t="s">
        <v>531</v>
      </c>
      <c r="H490" s="30" t="s">
        <v>1854</v>
      </c>
      <c r="I490" s="30" t="str">
        <f>_xlfn.XLOOKUP(Table10[[#This Row],[SalesRep]],Table9[Sales-rep],Table9[Region])</f>
        <v>Central</v>
      </c>
      <c r="J490" s="30" t="s">
        <v>231</v>
      </c>
      <c r="K490" s="61">
        <f>_xlfn.XLOOKUP(Table10[[#This Row],[Product]],Table8[Products],Table8[Price])</f>
        <v>50</v>
      </c>
      <c r="L490" s="30">
        <v>4</v>
      </c>
      <c r="M490" s="80">
        <f>Table10[[#This Row],[Units]]*Table10[[#This Row],[Price]]</f>
        <v>200</v>
      </c>
    </row>
    <row r="491" spans="7:13" x14ac:dyDescent="0.3">
      <c r="G491" s="44" t="s">
        <v>680</v>
      </c>
      <c r="H491" s="30" t="s">
        <v>1885</v>
      </c>
      <c r="I491" s="30" t="str">
        <f>_xlfn.XLOOKUP(Table10[[#This Row],[SalesRep]],Table9[Sales-rep],Table9[Region])</f>
        <v>East</v>
      </c>
      <c r="J491" s="30" t="s">
        <v>231</v>
      </c>
      <c r="K491" s="61">
        <f>_xlfn.XLOOKUP(Table10[[#This Row],[Product]],Table8[Products],Table8[Price])</f>
        <v>50</v>
      </c>
      <c r="L491" s="30">
        <v>16</v>
      </c>
      <c r="M491" s="80">
        <f>Table10[[#This Row],[Units]]*Table10[[#This Row],[Price]]</f>
        <v>800</v>
      </c>
    </row>
    <row r="492" spans="7:13" x14ac:dyDescent="0.3">
      <c r="G492" s="44" t="s">
        <v>393</v>
      </c>
      <c r="H492" s="30" t="s">
        <v>1857</v>
      </c>
      <c r="I492" s="30" t="str">
        <f>_xlfn.XLOOKUP(Table10[[#This Row],[SalesRep]],Table9[Sales-rep],Table9[Region])</f>
        <v>West</v>
      </c>
      <c r="J492" s="30" t="s">
        <v>222</v>
      </c>
      <c r="K492" s="61">
        <f>_xlfn.XLOOKUP(Table10[[#This Row],[Product]],Table8[Products],Table8[Price])</f>
        <v>80</v>
      </c>
      <c r="L492" s="30">
        <v>1</v>
      </c>
      <c r="M492" s="80">
        <f>Table10[[#This Row],[Units]]*Table10[[#This Row],[Price]]</f>
        <v>80</v>
      </c>
    </row>
    <row r="493" spans="7:13" x14ac:dyDescent="0.3">
      <c r="G493" s="44" t="s">
        <v>562</v>
      </c>
      <c r="H493" s="30" t="s">
        <v>1846</v>
      </c>
      <c r="I493" s="30" t="str">
        <f>_xlfn.XLOOKUP(Table10[[#This Row],[SalesRep]],Table9[Sales-rep],Table9[Region])</f>
        <v>South</v>
      </c>
      <c r="J493" s="30" t="s">
        <v>322</v>
      </c>
      <c r="K493" s="61">
        <f>_xlfn.XLOOKUP(Table10[[#This Row],[Product]],Table8[Products],Table8[Price])</f>
        <v>950</v>
      </c>
      <c r="L493" s="30">
        <v>3</v>
      </c>
      <c r="M493" s="80">
        <f>Table10[[#This Row],[Units]]*Table10[[#This Row],[Price]]</f>
        <v>2850</v>
      </c>
    </row>
    <row r="494" spans="7:13" x14ac:dyDescent="0.3">
      <c r="G494" s="44" t="s">
        <v>685</v>
      </c>
      <c r="H494" s="30" t="s">
        <v>1838</v>
      </c>
      <c r="I494" s="30" t="str">
        <f>_xlfn.XLOOKUP(Table10[[#This Row],[SalesRep]],Table9[Sales-rep],Table9[Region])</f>
        <v>South</v>
      </c>
      <c r="J494" s="30" t="s">
        <v>288</v>
      </c>
      <c r="K494" s="61">
        <f>_xlfn.XLOOKUP(Table10[[#This Row],[Product]],Table8[Products],Table8[Price])</f>
        <v>60</v>
      </c>
      <c r="L494" s="30">
        <v>4</v>
      </c>
      <c r="M494" s="80">
        <f>Table10[[#This Row],[Units]]*Table10[[#This Row],[Price]]</f>
        <v>240</v>
      </c>
    </row>
    <row r="495" spans="7:13" x14ac:dyDescent="0.3">
      <c r="G495" s="44" t="s">
        <v>502</v>
      </c>
      <c r="H495" s="30" t="s">
        <v>1879</v>
      </c>
      <c r="I495" s="30" t="str">
        <f>_xlfn.XLOOKUP(Table10[[#This Row],[SalesRep]],Table9[Sales-rep],Table9[Region])</f>
        <v>Central</v>
      </c>
      <c r="J495" s="30" t="s">
        <v>322</v>
      </c>
      <c r="K495" s="61">
        <f>_xlfn.XLOOKUP(Table10[[#This Row],[Product]],Table8[Products],Table8[Price])</f>
        <v>950</v>
      </c>
      <c r="L495" s="30">
        <v>3</v>
      </c>
      <c r="M495" s="80">
        <f>Table10[[#This Row],[Units]]*Table10[[#This Row],[Price]]</f>
        <v>2850</v>
      </c>
    </row>
    <row r="496" spans="7:13" x14ac:dyDescent="0.3">
      <c r="G496" s="44" t="s">
        <v>403</v>
      </c>
      <c r="H496" s="30" t="s">
        <v>1862</v>
      </c>
      <c r="I496" s="30" t="str">
        <f>_xlfn.XLOOKUP(Table10[[#This Row],[SalesRep]],Table9[Sales-rep],Table9[Region])</f>
        <v>West</v>
      </c>
      <c r="J496" s="30" t="s">
        <v>308</v>
      </c>
      <c r="K496" s="61">
        <f>_xlfn.XLOOKUP(Table10[[#This Row],[Product]],Table8[Products],Table8[Price])</f>
        <v>200</v>
      </c>
      <c r="L496" s="30">
        <v>6</v>
      </c>
      <c r="M496" s="80">
        <f>Table10[[#This Row],[Units]]*Table10[[#This Row],[Price]]</f>
        <v>1200</v>
      </c>
    </row>
    <row r="497" spans="7:13" x14ac:dyDescent="0.3">
      <c r="G497" s="44" t="s">
        <v>723</v>
      </c>
      <c r="H497" s="30" t="s">
        <v>1832</v>
      </c>
      <c r="I497" s="30" t="str">
        <f>_xlfn.XLOOKUP(Table10[[#This Row],[SalesRep]],Table9[Sales-rep],Table9[Region])</f>
        <v>Central</v>
      </c>
      <c r="J497" s="30" t="s">
        <v>222</v>
      </c>
      <c r="K497" s="61">
        <f>_xlfn.XLOOKUP(Table10[[#This Row],[Product]],Table8[Products],Table8[Price])</f>
        <v>80</v>
      </c>
      <c r="L497" s="30">
        <v>15</v>
      </c>
      <c r="M497" s="80">
        <f>Table10[[#This Row],[Units]]*Table10[[#This Row],[Price]]</f>
        <v>1200</v>
      </c>
    </row>
    <row r="498" spans="7:13" x14ac:dyDescent="0.3">
      <c r="G498" s="44" t="s">
        <v>392</v>
      </c>
      <c r="H498" s="30" t="s">
        <v>1858</v>
      </c>
      <c r="I498" s="30" t="str">
        <f>_xlfn.XLOOKUP(Table10[[#This Row],[SalesRep]],Table9[Sales-rep],Table9[Region])</f>
        <v>East</v>
      </c>
      <c r="J498" s="30" t="s">
        <v>239</v>
      </c>
      <c r="K498" s="61">
        <f>_xlfn.XLOOKUP(Table10[[#This Row],[Product]],Table8[Products],Table8[Price])</f>
        <v>120</v>
      </c>
      <c r="L498" s="30">
        <v>14</v>
      </c>
      <c r="M498" s="80">
        <f>Table10[[#This Row],[Units]]*Table10[[#This Row],[Price]]</f>
        <v>1680</v>
      </c>
    </row>
    <row r="499" spans="7:13" x14ac:dyDescent="0.3">
      <c r="G499" s="44" t="s">
        <v>512</v>
      </c>
      <c r="H499" s="30" t="s">
        <v>1845</v>
      </c>
      <c r="I499" s="30" t="str">
        <f>_xlfn.XLOOKUP(Table10[[#This Row],[SalesRep]],Table9[Sales-rep],Table9[Region])</f>
        <v>Central</v>
      </c>
      <c r="J499" s="30" t="s">
        <v>231</v>
      </c>
      <c r="K499" s="61">
        <f>_xlfn.XLOOKUP(Table10[[#This Row],[Product]],Table8[Products],Table8[Price])</f>
        <v>50</v>
      </c>
      <c r="L499" s="30">
        <v>11</v>
      </c>
      <c r="M499" s="80">
        <f>Table10[[#This Row],[Units]]*Table10[[#This Row],[Price]]</f>
        <v>550</v>
      </c>
    </row>
    <row r="500" spans="7:13" x14ac:dyDescent="0.3">
      <c r="G500" s="44" t="s">
        <v>507</v>
      </c>
      <c r="H500" s="30" t="s">
        <v>1910</v>
      </c>
      <c r="I500" s="30" t="str">
        <f>_xlfn.XLOOKUP(Table10[[#This Row],[SalesRep]],Table9[Sales-rep],Table9[Region])</f>
        <v>Central</v>
      </c>
      <c r="J500" s="30" t="s">
        <v>308</v>
      </c>
      <c r="K500" s="61">
        <f>_xlfn.XLOOKUP(Table10[[#This Row],[Product]],Table8[Products],Table8[Price])</f>
        <v>200</v>
      </c>
      <c r="L500" s="30">
        <v>7</v>
      </c>
      <c r="M500" s="80">
        <f>Table10[[#This Row],[Units]]*Table10[[#This Row],[Price]]</f>
        <v>1400</v>
      </c>
    </row>
    <row r="501" spans="7:13" x14ac:dyDescent="0.3">
      <c r="G501" s="44" t="s">
        <v>476</v>
      </c>
      <c r="H501" s="30" t="s">
        <v>1829</v>
      </c>
      <c r="I501" s="30" t="str">
        <f>_xlfn.XLOOKUP(Table10[[#This Row],[SalesRep]],Table9[Sales-rep],Table9[Region])</f>
        <v>Central</v>
      </c>
      <c r="J501" s="30" t="s">
        <v>244</v>
      </c>
      <c r="K501" s="61">
        <f>_xlfn.XLOOKUP(Table10[[#This Row],[Product]],Table8[Products],Table8[Price])</f>
        <v>100</v>
      </c>
      <c r="L501" s="30">
        <v>5</v>
      </c>
      <c r="M501" s="80">
        <f>Table10[[#This Row],[Units]]*Table10[[#This Row],[Price]]</f>
        <v>500</v>
      </c>
    </row>
    <row r="502" spans="7:13" x14ac:dyDescent="0.3">
      <c r="G502" s="44" t="s">
        <v>724</v>
      </c>
      <c r="H502" s="30" t="s">
        <v>1888</v>
      </c>
      <c r="I502" s="30" t="str">
        <f>_xlfn.XLOOKUP(Table10[[#This Row],[SalesRep]],Table9[Sales-rep],Table9[Region])</f>
        <v>East</v>
      </c>
      <c r="J502" s="30" t="s">
        <v>195</v>
      </c>
      <c r="K502" s="61">
        <f>_xlfn.XLOOKUP(Table10[[#This Row],[Product]],Table8[Products],Table8[Price])</f>
        <v>12</v>
      </c>
      <c r="L502" s="30">
        <v>18</v>
      </c>
      <c r="M502" s="80">
        <f>Table10[[#This Row],[Units]]*Table10[[#This Row],[Price]]</f>
        <v>216</v>
      </c>
    </row>
    <row r="503" spans="7:13" x14ac:dyDescent="0.3">
      <c r="G503" s="44" t="s">
        <v>665</v>
      </c>
      <c r="H503" s="30" t="s">
        <v>1881</v>
      </c>
      <c r="I503" s="30" t="str">
        <f>_xlfn.XLOOKUP(Table10[[#This Row],[SalesRep]],Table9[Sales-rep],Table9[Region])</f>
        <v>East</v>
      </c>
      <c r="J503" s="30" t="s">
        <v>328</v>
      </c>
      <c r="K503" s="61">
        <f>_xlfn.XLOOKUP(Table10[[#This Row],[Product]],Table8[Products],Table8[Price])</f>
        <v>350</v>
      </c>
      <c r="L503" s="30">
        <v>7</v>
      </c>
      <c r="M503" s="80">
        <f>Table10[[#This Row],[Units]]*Table10[[#This Row],[Price]]</f>
        <v>2450</v>
      </c>
    </row>
    <row r="504" spans="7:13" x14ac:dyDescent="0.3">
      <c r="G504" s="44" t="s">
        <v>620</v>
      </c>
      <c r="H504" s="30" t="s">
        <v>1880</v>
      </c>
      <c r="I504" s="30" t="str">
        <f>_xlfn.XLOOKUP(Table10[[#This Row],[SalesRep]],Table9[Sales-rep],Table9[Region])</f>
        <v>West</v>
      </c>
      <c r="J504" s="30" t="s">
        <v>244</v>
      </c>
      <c r="K504" s="61">
        <f>_xlfn.XLOOKUP(Table10[[#This Row],[Product]],Table8[Products],Table8[Price])</f>
        <v>100</v>
      </c>
      <c r="L504" s="30">
        <v>18</v>
      </c>
      <c r="M504" s="80">
        <f>Table10[[#This Row],[Units]]*Table10[[#This Row],[Price]]</f>
        <v>1800</v>
      </c>
    </row>
    <row r="505" spans="7:13" x14ac:dyDescent="0.3">
      <c r="G505" s="44" t="s">
        <v>683</v>
      </c>
      <c r="H505" s="30" t="s">
        <v>1901</v>
      </c>
      <c r="I505" s="30" t="str">
        <f>_xlfn.XLOOKUP(Table10[[#This Row],[SalesRep]],Table9[Sales-rep],Table9[Region])</f>
        <v>North</v>
      </c>
      <c r="J505" s="30" t="s">
        <v>308</v>
      </c>
      <c r="K505" s="61">
        <f>_xlfn.XLOOKUP(Table10[[#This Row],[Product]],Table8[Products],Table8[Price])</f>
        <v>200</v>
      </c>
      <c r="L505" s="30">
        <v>6</v>
      </c>
      <c r="M505" s="80">
        <f>Table10[[#This Row],[Units]]*Table10[[#This Row],[Price]]</f>
        <v>1200</v>
      </c>
    </row>
    <row r="506" spans="7:13" x14ac:dyDescent="0.3">
      <c r="G506" s="44" t="s">
        <v>380</v>
      </c>
      <c r="H506" s="30" t="s">
        <v>1861</v>
      </c>
      <c r="I506" s="30" t="str">
        <f>_xlfn.XLOOKUP(Table10[[#This Row],[SalesRep]],Table9[Sales-rep],Table9[Region])</f>
        <v>East</v>
      </c>
      <c r="J506" s="30" t="s">
        <v>231</v>
      </c>
      <c r="K506" s="61">
        <f>_xlfn.XLOOKUP(Table10[[#This Row],[Product]],Table8[Products],Table8[Price])</f>
        <v>50</v>
      </c>
      <c r="L506" s="30">
        <v>6</v>
      </c>
      <c r="M506" s="80">
        <f>Table10[[#This Row],[Units]]*Table10[[#This Row],[Price]]</f>
        <v>300</v>
      </c>
    </row>
    <row r="507" spans="7:13" x14ac:dyDescent="0.3">
      <c r="G507" s="44" t="s">
        <v>461</v>
      </c>
      <c r="H507" s="30" t="s">
        <v>1881</v>
      </c>
      <c r="I507" s="30" t="str">
        <f>_xlfn.XLOOKUP(Table10[[#This Row],[SalesRep]],Table9[Sales-rep],Table9[Region])</f>
        <v>East</v>
      </c>
      <c r="J507" s="30" t="s">
        <v>308</v>
      </c>
      <c r="K507" s="61">
        <f>_xlfn.XLOOKUP(Table10[[#This Row],[Product]],Table8[Products],Table8[Price])</f>
        <v>200</v>
      </c>
      <c r="L507" s="30">
        <v>13</v>
      </c>
      <c r="M507" s="80">
        <f>Table10[[#This Row],[Units]]*Table10[[#This Row],[Price]]</f>
        <v>2600</v>
      </c>
    </row>
    <row r="508" spans="7:13" x14ac:dyDescent="0.3">
      <c r="G508" s="44" t="s">
        <v>629</v>
      </c>
      <c r="H508" s="30" t="s">
        <v>1842</v>
      </c>
      <c r="I508" s="30" t="str">
        <f>_xlfn.XLOOKUP(Table10[[#This Row],[SalesRep]],Table9[Sales-rep],Table9[Region])</f>
        <v>West</v>
      </c>
      <c r="J508" s="30" t="s">
        <v>292</v>
      </c>
      <c r="K508" s="61">
        <f>_xlfn.XLOOKUP(Table10[[#This Row],[Product]],Table8[Products],Table8[Price])</f>
        <v>25</v>
      </c>
      <c r="L508" s="30">
        <v>10</v>
      </c>
      <c r="M508" s="80">
        <f>Table10[[#This Row],[Units]]*Table10[[#This Row],[Price]]</f>
        <v>250</v>
      </c>
    </row>
    <row r="509" spans="7:13" x14ac:dyDescent="0.3">
      <c r="G509" s="44" t="s">
        <v>502</v>
      </c>
      <c r="H509" s="30" t="s">
        <v>1841</v>
      </c>
      <c r="I509" s="30" t="str">
        <f>_xlfn.XLOOKUP(Table10[[#This Row],[SalesRep]],Table9[Sales-rep],Table9[Region])</f>
        <v>East</v>
      </c>
      <c r="J509" s="30" t="s">
        <v>322</v>
      </c>
      <c r="K509" s="61">
        <f>_xlfn.XLOOKUP(Table10[[#This Row],[Product]],Table8[Products],Table8[Price])</f>
        <v>950</v>
      </c>
      <c r="L509" s="30">
        <v>6</v>
      </c>
      <c r="M509" s="80">
        <f>Table10[[#This Row],[Units]]*Table10[[#This Row],[Price]]</f>
        <v>5700</v>
      </c>
    </row>
    <row r="510" spans="7:13" x14ac:dyDescent="0.3">
      <c r="G510" s="44" t="s">
        <v>580</v>
      </c>
      <c r="H510" s="30" t="s">
        <v>1873</v>
      </c>
      <c r="I510" s="30" t="str">
        <f>_xlfn.XLOOKUP(Table10[[#This Row],[SalesRep]],Table9[Sales-rep],Table9[Region])</f>
        <v>Central</v>
      </c>
      <c r="J510" s="30" t="s">
        <v>244</v>
      </c>
      <c r="K510" s="61">
        <f>_xlfn.XLOOKUP(Table10[[#This Row],[Product]],Table8[Products],Table8[Price])</f>
        <v>100</v>
      </c>
      <c r="L510" s="30">
        <v>13</v>
      </c>
      <c r="M510" s="80">
        <f>Table10[[#This Row],[Units]]*Table10[[#This Row],[Price]]</f>
        <v>1300</v>
      </c>
    </row>
    <row r="511" spans="7:13" x14ac:dyDescent="0.3">
      <c r="G511" s="44" t="s">
        <v>574</v>
      </c>
      <c r="H511" s="30" t="s">
        <v>1907</v>
      </c>
      <c r="I511" s="30" t="str">
        <f>_xlfn.XLOOKUP(Table10[[#This Row],[SalesRep]],Table9[Sales-rep],Table9[Region])</f>
        <v>East</v>
      </c>
      <c r="J511" s="30" t="s">
        <v>308</v>
      </c>
      <c r="K511" s="61">
        <f>_xlfn.XLOOKUP(Table10[[#This Row],[Product]],Table8[Products],Table8[Price])</f>
        <v>200</v>
      </c>
      <c r="L511" s="30">
        <v>19</v>
      </c>
      <c r="M511" s="80">
        <f>Table10[[#This Row],[Units]]*Table10[[#This Row],[Price]]</f>
        <v>3800</v>
      </c>
    </row>
    <row r="512" spans="7:13" x14ac:dyDescent="0.3">
      <c r="G512" s="44" t="s">
        <v>671</v>
      </c>
      <c r="H512" s="30" t="s">
        <v>1842</v>
      </c>
      <c r="I512" s="30" t="str">
        <f>_xlfn.XLOOKUP(Table10[[#This Row],[SalesRep]],Table9[Sales-rep],Table9[Region])</f>
        <v>West</v>
      </c>
      <c r="J512" s="30" t="s">
        <v>222</v>
      </c>
      <c r="K512" s="61">
        <f>_xlfn.XLOOKUP(Table10[[#This Row],[Product]],Table8[Products],Table8[Price])</f>
        <v>80</v>
      </c>
      <c r="L512" s="30">
        <v>4</v>
      </c>
      <c r="M512" s="80">
        <f>Table10[[#This Row],[Units]]*Table10[[#This Row],[Price]]</f>
        <v>320</v>
      </c>
    </row>
    <row r="513" spans="7:13" x14ac:dyDescent="0.3">
      <c r="G513" s="44" t="s">
        <v>454</v>
      </c>
      <c r="H513" s="30" t="s">
        <v>1889</v>
      </c>
      <c r="I513" s="30" t="str">
        <f>_xlfn.XLOOKUP(Table10[[#This Row],[SalesRep]],Table9[Sales-rep],Table9[Region])</f>
        <v>Central</v>
      </c>
      <c r="J513" s="30" t="s">
        <v>288</v>
      </c>
      <c r="K513" s="61">
        <f>_xlfn.XLOOKUP(Table10[[#This Row],[Product]],Table8[Products],Table8[Price])</f>
        <v>60</v>
      </c>
      <c r="L513" s="30">
        <v>18</v>
      </c>
      <c r="M513" s="80">
        <f>Table10[[#This Row],[Units]]*Table10[[#This Row],[Price]]</f>
        <v>1080</v>
      </c>
    </row>
    <row r="514" spans="7:13" x14ac:dyDescent="0.3">
      <c r="G514" s="44" t="s">
        <v>736</v>
      </c>
      <c r="H514" s="30" t="s">
        <v>1867</v>
      </c>
      <c r="I514" s="30" t="str">
        <f>_xlfn.XLOOKUP(Table10[[#This Row],[SalesRep]],Table9[Sales-rep],Table9[Region])</f>
        <v>South</v>
      </c>
      <c r="J514" s="30" t="s">
        <v>244</v>
      </c>
      <c r="K514" s="61">
        <f>_xlfn.XLOOKUP(Table10[[#This Row],[Product]],Table8[Products],Table8[Price])</f>
        <v>100</v>
      </c>
      <c r="L514" s="30">
        <v>5</v>
      </c>
      <c r="M514" s="80">
        <f>Table10[[#This Row],[Units]]*Table10[[#This Row],[Price]]</f>
        <v>500</v>
      </c>
    </row>
    <row r="515" spans="7:13" x14ac:dyDescent="0.3">
      <c r="G515" s="44" t="s">
        <v>662</v>
      </c>
      <c r="H515" s="30" t="s">
        <v>1843</v>
      </c>
      <c r="I515" s="30" t="str">
        <f>_xlfn.XLOOKUP(Table10[[#This Row],[SalesRep]],Table9[Sales-rep],Table9[Region])</f>
        <v>North</v>
      </c>
      <c r="J515" s="30" t="s">
        <v>271</v>
      </c>
      <c r="K515" s="61">
        <f>_xlfn.XLOOKUP(Table10[[#This Row],[Product]],Table8[Products],Table8[Price])</f>
        <v>150</v>
      </c>
      <c r="L515" s="30">
        <v>8</v>
      </c>
      <c r="M515" s="80">
        <f>Table10[[#This Row],[Units]]*Table10[[#This Row],[Price]]</f>
        <v>1200</v>
      </c>
    </row>
    <row r="516" spans="7:13" x14ac:dyDescent="0.3">
      <c r="G516" s="44" t="s">
        <v>542</v>
      </c>
      <c r="H516" s="30" t="s">
        <v>1860</v>
      </c>
      <c r="I516" s="30" t="str">
        <f>_xlfn.XLOOKUP(Table10[[#This Row],[SalesRep]],Table9[Sales-rep],Table9[Region])</f>
        <v>West</v>
      </c>
      <c r="J516" s="30" t="s">
        <v>288</v>
      </c>
      <c r="K516" s="61">
        <f>_xlfn.XLOOKUP(Table10[[#This Row],[Product]],Table8[Products],Table8[Price])</f>
        <v>60</v>
      </c>
      <c r="L516" s="30">
        <v>6</v>
      </c>
      <c r="M516" s="80">
        <f>Table10[[#This Row],[Units]]*Table10[[#This Row],[Price]]</f>
        <v>360</v>
      </c>
    </row>
    <row r="517" spans="7:13" x14ac:dyDescent="0.3">
      <c r="G517" s="44" t="s">
        <v>479</v>
      </c>
      <c r="H517" s="30" t="s">
        <v>1892</v>
      </c>
      <c r="I517" s="30" t="str">
        <f>_xlfn.XLOOKUP(Table10[[#This Row],[SalesRep]],Table9[Sales-rep],Table9[Region])</f>
        <v>South</v>
      </c>
      <c r="J517" s="30" t="s">
        <v>195</v>
      </c>
      <c r="K517" s="61">
        <f>_xlfn.XLOOKUP(Table10[[#This Row],[Product]],Table8[Products],Table8[Price])</f>
        <v>12</v>
      </c>
      <c r="L517" s="30">
        <v>3</v>
      </c>
      <c r="M517" s="80">
        <f>Table10[[#This Row],[Units]]*Table10[[#This Row],[Price]]</f>
        <v>36</v>
      </c>
    </row>
    <row r="518" spans="7:13" x14ac:dyDescent="0.3">
      <c r="G518" s="44" t="s">
        <v>460</v>
      </c>
      <c r="H518" s="30" t="s">
        <v>1857</v>
      </c>
      <c r="I518" s="30" t="str">
        <f>_xlfn.XLOOKUP(Table10[[#This Row],[SalesRep]],Table9[Sales-rep],Table9[Region])</f>
        <v>West</v>
      </c>
      <c r="J518" s="30" t="s">
        <v>195</v>
      </c>
      <c r="K518" s="61">
        <f>_xlfn.XLOOKUP(Table10[[#This Row],[Product]],Table8[Products],Table8[Price])</f>
        <v>12</v>
      </c>
      <c r="L518" s="30">
        <v>1</v>
      </c>
      <c r="M518" s="80">
        <f>Table10[[#This Row],[Units]]*Table10[[#This Row],[Price]]</f>
        <v>12</v>
      </c>
    </row>
    <row r="519" spans="7:13" x14ac:dyDescent="0.3">
      <c r="G519" s="44" t="s">
        <v>722</v>
      </c>
      <c r="H519" s="30" t="s">
        <v>1876</v>
      </c>
      <c r="I519" s="30" t="str">
        <f>_xlfn.XLOOKUP(Table10[[#This Row],[SalesRep]],Table9[Sales-rep],Table9[Region])</f>
        <v>West</v>
      </c>
      <c r="J519" s="30" t="s">
        <v>1827</v>
      </c>
      <c r="K519" s="61">
        <f>_xlfn.XLOOKUP(Table10[[#This Row],[Product]],Table8[Products],Table8[Price])</f>
        <v>40</v>
      </c>
      <c r="L519" s="30">
        <v>4</v>
      </c>
      <c r="M519" s="80">
        <f>Table10[[#This Row],[Units]]*Table10[[#This Row],[Price]]</f>
        <v>160</v>
      </c>
    </row>
    <row r="520" spans="7:13" x14ac:dyDescent="0.3">
      <c r="G520" s="44" t="s">
        <v>626</v>
      </c>
      <c r="H520" s="30" t="s">
        <v>1897</v>
      </c>
      <c r="I520" s="30" t="str">
        <f>_xlfn.XLOOKUP(Table10[[#This Row],[SalesRep]],Table9[Sales-rep],Table9[Region])</f>
        <v>North</v>
      </c>
      <c r="J520" s="30" t="s">
        <v>308</v>
      </c>
      <c r="K520" s="61">
        <f>_xlfn.XLOOKUP(Table10[[#This Row],[Product]],Table8[Products],Table8[Price])</f>
        <v>200</v>
      </c>
      <c r="L520" s="30">
        <v>9</v>
      </c>
      <c r="M520" s="80">
        <f>Table10[[#This Row],[Units]]*Table10[[#This Row],[Price]]</f>
        <v>1800</v>
      </c>
    </row>
    <row r="521" spans="7:13" x14ac:dyDescent="0.3">
      <c r="G521" s="44" t="s">
        <v>517</v>
      </c>
      <c r="H521" s="30" t="s">
        <v>1879</v>
      </c>
      <c r="I521" s="30" t="str">
        <f>_xlfn.XLOOKUP(Table10[[#This Row],[SalesRep]],Table9[Sales-rep],Table9[Region])</f>
        <v>Central</v>
      </c>
      <c r="J521" s="30" t="s">
        <v>195</v>
      </c>
      <c r="K521" s="61">
        <f>_xlfn.XLOOKUP(Table10[[#This Row],[Product]],Table8[Products],Table8[Price])</f>
        <v>12</v>
      </c>
      <c r="L521" s="30">
        <v>8</v>
      </c>
      <c r="M521" s="80">
        <f>Table10[[#This Row],[Units]]*Table10[[#This Row],[Price]]</f>
        <v>96</v>
      </c>
    </row>
    <row r="522" spans="7:13" x14ac:dyDescent="0.3">
      <c r="G522" s="44" t="s">
        <v>665</v>
      </c>
      <c r="H522" s="30" t="s">
        <v>1898</v>
      </c>
      <c r="I522" s="30" t="str">
        <f>_xlfn.XLOOKUP(Table10[[#This Row],[SalesRep]],Table9[Sales-rep],Table9[Region])</f>
        <v>Central</v>
      </c>
      <c r="J522" s="30" t="s">
        <v>207</v>
      </c>
      <c r="K522" s="61">
        <f>_xlfn.XLOOKUP(Table10[[#This Row],[Product]],Table8[Products],Table8[Price])</f>
        <v>45</v>
      </c>
      <c r="L522" s="30">
        <v>20</v>
      </c>
      <c r="M522" s="80">
        <f>Table10[[#This Row],[Units]]*Table10[[#This Row],[Price]]</f>
        <v>900</v>
      </c>
    </row>
    <row r="523" spans="7:13" x14ac:dyDescent="0.3">
      <c r="G523" s="44" t="s">
        <v>551</v>
      </c>
      <c r="H523" s="30" t="s">
        <v>1905</v>
      </c>
      <c r="I523" s="30" t="str">
        <f>_xlfn.XLOOKUP(Table10[[#This Row],[SalesRep]],Table9[Sales-rep],Table9[Region])</f>
        <v>East</v>
      </c>
      <c r="J523" s="30" t="s">
        <v>292</v>
      </c>
      <c r="K523" s="61">
        <f>_xlfn.XLOOKUP(Table10[[#This Row],[Product]],Table8[Products],Table8[Price])</f>
        <v>25</v>
      </c>
      <c r="L523" s="30">
        <v>7</v>
      </c>
      <c r="M523" s="80">
        <f>Table10[[#This Row],[Units]]*Table10[[#This Row],[Price]]</f>
        <v>175</v>
      </c>
    </row>
    <row r="524" spans="7:13" x14ac:dyDescent="0.3">
      <c r="G524" s="44" t="s">
        <v>572</v>
      </c>
      <c r="H524" s="30" t="s">
        <v>1833</v>
      </c>
      <c r="I524" s="30" t="str">
        <f>_xlfn.XLOOKUP(Table10[[#This Row],[SalesRep]],Table9[Sales-rep],Table9[Region])</f>
        <v>North</v>
      </c>
      <c r="J524" s="30" t="s">
        <v>292</v>
      </c>
      <c r="K524" s="61">
        <f>_xlfn.XLOOKUP(Table10[[#This Row],[Product]],Table8[Products],Table8[Price])</f>
        <v>25</v>
      </c>
      <c r="L524" s="30">
        <v>7</v>
      </c>
      <c r="M524" s="80">
        <f>Table10[[#This Row],[Units]]*Table10[[#This Row],[Price]]</f>
        <v>175</v>
      </c>
    </row>
    <row r="525" spans="7:13" x14ac:dyDescent="0.3">
      <c r="G525" s="44" t="s">
        <v>719</v>
      </c>
      <c r="H525" s="30" t="s">
        <v>1883</v>
      </c>
      <c r="I525" s="30" t="str">
        <f>_xlfn.XLOOKUP(Table10[[#This Row],[SalesRep]],Table9[Sales-rep],Table9[Region])</f>
        <v>South</v>
      </c>
      <c r="J525" s="30" t="s">
        <v>222</v>
      </c>
      <c r="K525" s="61">
        <f>_xlfn.XLOOKUP(Table10[[#This Row],[Product]],Table8[Products],Table8[Price])</f>
        <v>80</v>
      </c>
      <c r="L525" s="30">
        <v>6</v>
      </c>
      <c r="M525" s="80">
        <f>Table10[[#This Row],[Units]]*Table10[[#This Row],[Price]]</f>
        <v>480</v>
      </c>
    </row>
    <row r="526" spans="7:13" x14ac:dyDescent="0.3">
      <c r="G526" s="44" t="s">
        <v>735</v>
      </c>
      <c r="H526" s="30" t="s">
        <v>1866</v>
      </c>
      <c r="I526" s="30" t="str">
        <f>_xlfn.XLOOKUP(Table10[[#This Row],[SalesRep]],Table9[Sales-rep],Table9[Region])</f>
        <v>West</v>
      </c>
      <c r="J526" s="30" t="s">
        <v>288</v>
      </c>
      <c r="K526" s="61">
        <f>_xlfn.XLOOKUP(Table10[[#This Row],[Product]],Table8[Products],Table8[Price])</f>
        <v>60</v>
      </c>
      <c r="L526" s="30">
        <v>8</v>
      </c>
      <c r="M526" s="80">
        <f>Table10[[#This Row],[Units]]*Table10[[#This Row],[Price]]</f>
        <v>480</v>
      </c>
    </row>
    <row r="527" spans="7:13" x14ac:dyDescent="0.3">
      <c r="G527" s="44" t="s">
        <v>576</v>
      </c>
      <c r="H527" s="30" t="s">
        <v>1842</v>
      </c>
      <c r="I527" s="30" t="str">
        <f>_xlfn.XLOOKUP(Table10[[#This Row],[SalesRep]],Table9[Sales-rep],Table9[Region])</f>
        <v>West</v>
      </c>
      <c r="J527" s="30" t="s">
        <v>239</v>
      </c>
      <c r="K527" s="61">
        <f>_xlfn.XLOOKUP(Table10[[#This Row],[Product]],Table8[Products],Table8[Price])</f>
        <v>120</v>
      </c>
      <c r="L527" s="30">
        <v>7</v>
      </c>
      <c r="M527" s="80">
        <f>Table10[[#This Row],[Units]]*Table10[[#This Row],[Price]]</f>
        <v>840</v>
      </c>
    </row>
    <row r="528" spans="7:13" x14ac:dyDescent="0.3">
      <c r="G528" s="44" t="s">
        <v>565</v>
      </c>
      <c r="H528" s="30" t="s">
        <v>1914</v>
      </c>
      <c r="I528" s="30" t="str">
        <f>_xlfn.XLOOKUP(Table10[[#This Row],[SalesRep]],Table9[Sales-rep],Table9[Region])</f>
        <v>North</v>
      </c>
      <c r="J528" s="30" t="s">
        <v>288</v>
      </c>
      <c r="K528" s="61">
        <f>_xlfn.XLOOKUP(Table10[[#This Row],[Product]],Table8[Products],Table8[Price])</f>
        <v>60</v>
      </c>
      <c r="L528" s="30">
        <v>5</v>
      </c>
      <c r="M528" s="80">
        <f>Table10[[#This Row],[Units]]*Table10[[#This Row],[Price]]</f>
        <v>300</v>
      </c>
    </row>
    <row r="529" spans="7:13" x14ac:dyDescent="0.3">
      <c r="G529" s="44" t="s">
        <v>600</v>
      </c>
      <c r="H529" s="30" t="s">
        <v>1871</v>
      </c>
      <c r="I529" s="30" t="str">
        <f>_xlfn.XLOOKUP(Table10[[#This Row],[SalesRep]],Table9[Sales-rep],Table9[Region])</f>
        <v>East</v>
      </c>
      <c r="J529" s="30" t="s">
        <v>1827</v>
      </c>
      <c r="K529" s="61">
        <f>_xlfn.XLOOKUP(Table10[[#This Row],[Product]],Table8[Products],Table8[Price])</f>
        <v>40</v>
      </c>
      <c r="L529" s="30">
        <v>18</v>
      </c>
      <c r="M529" s="80">
        <f>Table10[[#This Row],[Units]]*Table10[[#This Row],[Price]]</f>
        <v>720</v>
      </c>
    </row>
    <row r="530" spans="7:13" x14ac:dyDescent="0.3">
      <c r="G530" s="44" t="s">
        <v>702</v>
      </c>
      <c r="H530" s="30" t="s">
        <v>1841</v>
      </c>
      <c r="I530" s="30" t="str">
        <f>_xlfn.XLOOKUP(Table10[[#This Row],[SalesRep]],Table9[Sales-rep],Table9[Region])</f>
        <v>East</v>
      </c>
      <c r="J530" s="30" t="s">
        <v>207</v>
      </c>
      <c r="K530" s="61">
        <f>_xlfn.XLOOKUP(Table10[[#This Row],[Product]],Table8[Products],Table8[Price])</f>
        <v>45</v>
      </c>
      <c r="L530" s="30">
        <v>13</v>
      </c>
      <c r="M530" s="80">
        <f>Table10[[#This Row],[Units]]*Table10[[#This Row],[Price]]</f>
        <v>585</v>
      </c>
    </row>
    <row r="531" spans="7:13" x14ac:dyDescent="0.3">
      <c r="G531" s="44" t="s">
        <v>720</v>
      </c>
      <c r="H531" s="30" t="s">
        <v>1830</v>
      </c>
      <c r="I531" s="30" t="str">
        <f>_xlfn.XLOOKUP(Table10[[#This Row],[SalesRep]],Table9[Sales-rep],Table9[Region])</f>
        <v>South</v>
      </c>
      <c r="J531" s="30" t="s">
        <v>244</v>
      </c>
      <c r="K531" s="61">
        <f>_xlfn.XLOOKUP(Table10[[#This Row],[Product]],Table8[Products],Table8[Price])</f>
        <v>100</v>
      </c>
      <c r="L531" s="30">
        <v>6</v>
      </c>
      <c r="M531" s="80">
        <f>Table10[[#This Row],[Units]]*Table10[[#This Row],[Price]]</f>
        <v>600</v>
      </c>
    </row>
    <row r="532" spans="7:13" x14ac:dyDescent="0.3">
      <c r="G532" s="44" t="s">
        <v>716</v>
      </c>
      <c r="H532" s="30" t="s">
        <v>1834</v>
      </c>
      <c r="I532" s="30" t="str">
        <f>_xlfn.XLOOKUP(Table10[[#This Row],[SalesRep]],Table9[Sales-rep],Table9[Region])</f>
        <v>South</v>
      </c>
      <c r="J532" s="30" t="s">
        <v>231</v>
      </c>
      <c r="K532" s="61">
        <f>_xlfn.XLOOKUP(Table10[[#This Row],[Product]],Table8[Products],Table8[Price])</f>
        <v>50</v>
      </c>
      <c r="L532" s="30">
        <v>8</v>
      </c>
      <c r="M532" s="80">
        <f>Table10[[#This Row],[Units]]*Table10[[#This Row],[Price]]</f>
        <v>400</v>
      </c>
    </row>
    <row r="533" spans="7:13" x14ac:dyDescent="0.3">
      <c r="G533" s="44" t="s">
        <v>645</v>
      </c>
      <c r="H533" s="30" t="s">
        <v>1910</v>
      </c>
      <c r="I533" s="30" t="str">
        <f>_xlfn.XLOOKUP(Table10[[#This Row],[SalesRep]],Table9[Sales-rep],Table9[Region])</f>
        <v>Central</v>
      </c>
      <c r="J533" s="30" t="s">
        <v>322</v>
      </c>
      <c r="K533" s="61">
        <f>_xlfn.XLOOKUP(Table10[[#This Row],[Product]],Table8[Products],Table8[Price])</f>
        <v>950</v>
      </c>
      <c r="L533" s="30">
        <v>18</v>
      </c>
      <c r="M533" s="80">
        <f>Table10[[#This Row],[Units]]*Table10[[#This Row],[Price]]</f>
        <v>17100</v>
      </c>
    </row>
    <row r="534" spans="7:13" x14ac:dyDescent="0.3">
      <c r="G534" s="44" t="s">
        <v>662</v>
      </c>
      <c r="H534" s="30" t="s">
        <v>1833</v>
      </c>
      <c r="I534" s="30" t="str">
        <f>_xlfn.XLOOKUP(Table10[[#This Row],[SalesRep]],Table9[Sales-rep],Table9[Region])</f>
        <v>North</v>
      </c>
      <c r="J534" s="30" t="s">
        <v>328</v>
      </c>
      <c r="K534" s="61">
        <f>_xlfn.XLOOKUP(Table10[[#This Row],[Product]],Table8[Products],Table8[Price])</f>
        <v>350</v>
      </c>
      <c r="L534" s="30">
        <v>20</v>
      </c>
      <c r="M534" s="80">
        <f>Table10[[#This Row],[Units]]*Table10[[#This Row],[Price]]</f>
        <v>7000</v>
      </c>
    </row>
    <row r="535" spans="7:13" x14ac:dyDescent="0.3">
      <c r="G535" s="44" t="s">
        <v>743</v>
      </c>
      <c r="H535" s="30" t="s">
        <v>1902</v>
      </c>
      <c r="I535" s="30" t="str">
        <f>_xlfn.XLOOKUP(Table10[[#This Row],[SalesRep]],Table9[Sales-rep],Table9[Region])</f>
        <v>North</v>
      </c>
      <c r="J535" s="30" t="s">
        <v>244</v>
      </c>
      <c r="K535" s="61">
        <f>_xlfn.XLOOKUP(Table10[[#This Row],[Product]],Table8[Products],Table8[Price])</f>
        <v>100</v>
      </c>
      <c r="L535" s="30">
        <v>20</v>
      </c>
      <c r="M535" s="80">
        <f>Table10[[#This Row],[Units]]*Table10[[#This Row],[Price]]</f>
        <v>2000</v>
      </c>
    </row>
    <row r="536" spans="7:13" x14ac:dyDescent="0.3">
      <c r="G536" s="44" t="s">
        <v>545</v>
      </c>
      <c r="H536" s="30" t="s">
        <v>1874</v>
      </c>
      <c r="I536" s="30" t="str">
        <f>_xlfn.XLOOKUP(Table10[[#This Row],[SalesRep]],Table9[Sales-rep],Table9[Region])</f>
        <v>South</v>
      </c>
      <c r="J536" s="30" t="s">
        <v>322</v>
      </c>
      <c r="K536" s="61">
        <f>_xlfn.XLOOKUP(Table10[[#This Row],[Product]],Table8[Products],Table8[Price])</f>
        <v>950</v>
      </c>
      <c r="L536" s="30">
        <v>11</v>
      </c>
      <c r="M536" s="80">
        <f>Table10[[#This Row],[Units]]*Table10[[#This Row],[Price]]</f>
        <v>10450</v>
      </c>
    </row>
    <row r="537" spans="7:13" x14ac:dyDescent="0.3">
      <c r="G537" s="44" t="s">
        <v>664</v>
      </c>
      <c r="H537" s="30" t="s">
        <v>1851</v>
      </c>
      <c r="I537" s="30" t="str">
        <f>_xlfn.XLOOKUP(Table10[[#This Row],[SalesRep]],Table9[Sales-rep],Table9[Region])</f>
        <v>South</v>
      </c>
      <c r="J537" s="30" t="s">
        <v>195</v>
      </c>
      <c r="K537" s="61">
        <f>_xlfn.XLOOKUP(Table10[[#This Row],[Product]],Table8[Products],Table8[Price])</f>
        <v>12</v>
      </c>
      <c r="L537" s="30">
        <v>2</v>
      </c>
      <c r="M537" s="80">
        <f>Table10[[#This Row],[Units]]*Table10[[#This Row],[Price]]</f>
        <v>24</v>
      </c>
    </row>
    <row r="538" spans="7:13" x14ac:dyDescent="0.3">
      <c r="G538" s="44" t="s">
        <v>665</v>
      </c>
      <c r="H538" s="30" t="s">
        <v>1879</v>
      </c>
      <c r="I538" s="30" t="str">
        <f>_xlfn.XLOOKUP(Table10[[#This Row],[SalesRep]],Table9[Sales-rep],Table9[Region])</f>
        <v>Central</v>
      </c>
      <c r="J538" s="30" t="s">
        <v>288</v>
      </c>
      <c r="K538" s="61">
        <f>_xlfn.XLOOKUP(Table10[[#This Row],[Product]],Table8[Products],Table8[Price])</f>
        <v>60</v>
      </c>
      <c r="L538" s="30">
        <v>17</v>
      </c>
      <c r="M538" s="80">
        <f>Table10[[#This Row],[Units]]*Table10[[#This Row],[Price]]</f>
        <v>1020</v>
      </c>
    </row>
    <row r="539" spans="7:13" x14ac:dyDescent="0.3">
      <c r="G539" s="44" t="s">
        <v>470</v>
      </c>
      <c r="H539" s="30" t="s">
        <v>1901</v>
      </c>
      <c r="I539" s="30" t="str">
        <f>_xlfn.XLOOKUP(Table10[[#This Row],[SalesRep]],Table9[Sales-rep],Table9[Region])</f>
        <v>North</v>
      </c>
      <c r="J539" s="30" t="s">
        <v>1827</v>
      </c>
      <c r="K539" s="61">
        <f>_xlfn.XLOOKUP(Table10[[#This Row],[Product]],Table8[Products],Table8[Price])</f>
        <v>40</v>
      </c>
      <c r="L539" s="30">
        <v>20</v>
      </c>
      <c r="M539" s="80">
        <f>Table10[[#This Row],[Units]]*Table10[[#This Row],[Price]]</f>
        <v>800</v>
      </c>
    </row>
    <row r="540" spans="7:13" x14ac:dyDescent="0.3">
      <c r="G540" s="44" t="s">
        <v>586</v>
      </c>
      <c r="H540" s="30" t="s">
        <v>1892</v>
      </c>
      <c r="I540" s="30" t="str">
        <f>_xlfn.XLOOKUP(Table10[[#This Row],[SalesRep]],Table9[Sales-rep],Table9[Region])</f>
        <v>South</v>
      </c>
      <c r="J540" s="30" t="s">
        <v>322</v>
      </c>
      <c r="K540" s="61">
        <f>_xlfn.XLOOKUP(Table10[[#This Row],[Product]],Table8[Products],Table8[Price])</f>
        <v>950</v>
      </c>
      <c r="L540" s="30">
        <v>17</v>
      </c>
      <c r="M540" s="80">
        <f>Table10[[#This Row],[Units]]*Table10[[#This Row],[Price]]</f>
        <v>16150</v>
      </c>
    </row>
    <row r="541" spans="7:13" x14ac:dyDescent="0.3">
      <c r="G541" s="44" t="s">
        <v>701</v>
      </c>
      <c r="H541" s="30" t="s">
        <v>1876</v>
      </c>
      <c r="I541" s="30" t="str">
        <f>_xlfn.XLOOKUP(Table10[[#This Row],[SalesRep]],Table9[Sales-rep],Table9[Region])</f>
        <v>West</v>
      </c>
      <c r="J541" s="30" t="s">
        <v>292</v>
      </c>
      <c r="K541" s="61">
        <f>_xlfn.XLOOKUP(Table10[[#This Row],[Product]],Table8[Products],Table8[Price])</f>
        <v>25</v>
      </c>
      <c r="L541" s="30">
        <v>20</v>
      </c>
      <c r="M541" s="80">
        <f>Table10[[#This Row],[Units]]*Table10[[#This Row],[Price]]</f>
        <v>500</v>
      </c>
    </row>
    <row r="542" spans="7:13" x14ac:dyDescent="0.3">
      <c r="G542" s="44" t="s">
        <v>450</v>
      </c>
      <c r="H542" s="30" t="s">
        <v>1904</v>
      </c>
      <c r="I542" s="30" t="str">
        <f>_xlfn.XLOOKUP(Table10[[#This Row],[SalesRep]],Table9[Sales-rep],Table9[Region])</f>
        <v>East</v>
      </c>
      <c r="J542" s="30" t="s">
        <v>308</v>
      </c>
      <c r="K542" s="61">
        <f>_xlfn.XLOOKUP(Table10[[#This Row],[Product]],Table8[Products],Table8[Price])</f>
        <v>200</v>
      </c>
      <c r="L542" s="30">
        <v>15</v>
      </c>
      <c r="M542" s="80">
        <f>Table10[[#This Row],[Units]]*Table10[[#This Row],[Price]]</f>
        <v>3000</v>
      </c>
    </row>
    <row r="543" spans="7:13" x14ac:dyDescent="0.3">
      <c r="G543" s="44" t="s">
        <v>484</v>
      </c>
      <c r="H543" s="30" t="s">
        <v>1841</v>
      </c>
      <c r="I543" s="30" t="str">
        <f>_xlfn.XLOOKUP(Table10[[#This Row],[SalesRep]],Table9[Sales-rep],Table9[Region])</f>
        <v>East</v>
      </c>
      <c r="J543" s="30" t="s">
        <v>231</v>
      </c>
      <c r="K543" s="61">
        <f>_xlfn.XLOOKUP(Table10[[#This Row],[Product]],Table8[Products],Table8[Price])</f>
        <v>50</v>
      </c>
      <c r="L543" s="30">
        <v>19</v>
      </c>
      <c r="M543" s="80">
        <f>Table10[[#This Row],[Units]]*Table10[[#This Row],[Price]]</f>
        <v>950</v>
      </c>
    </row>
    <row r="544" spans="7:13" x14ac:dyDescent="0.3">
      <c r="G544" s="44" t="s">
        <v>572</v>
      </c>
      <c r="H544" s="30" t="s">
        <v>1909</v>
      </c>
      <c r="I544" s="30" t="str">
        <f>_xlfn.XLOOKUP(Table10[[#This Row],[SalesRep]],Table9[Sales-rep],Table9[Region])</f>
        <v>Central</v>
      </c>
      <c r="J544" s="30" t="s">
        <v>207</v>
      </c>
      <c r="K544" s="61">
        <f>_xlfn.XLOOKUP(Table10[[#This Row],[Product]],Table8[Products],Table8[Price])</f>
        <v>45</v>
      </c>
      <c r="L544" s="30">
        <v>7</v>
      </c>
      <c r="M544" s="80">
        <f>Table10[[#This Row],[Units]]*Table10[[#This Row],[Price]]</f>
        <v>315</v>
      </c>
    </row>
    <row r="545" spans="7:13" x14ac:dyDescent="0.3">
      <c r="G545" s="44" t="s">
        <v>481</v>
      </c>
      <c r="H545" s="30" t="s">
        <v>1898</v>
      </c>
      <c r="I545" s="30" t="str">
        <f>_xlfn.XLOOKUP(Table10[[#This Row],[SalesRep]],Table9[Sales-rep],Table9[Region])</f>
        <v>Central</v>
      </c>
      <c r="J545" s="30" t="s">
        <v>1827</v>
      </c>
      <c r="K545" s="61">
        <f>_xlfn.XLOOKUP(Table10[[#This Row],[Product]],Table8[Products],Table8[Price])</f>
        <v>40</v>
      </c>
      <c r="L545" s="30">
        <v>16</v>
      </c>
      <c r="M545" s="80">
        <f>Table10[[#This Row],[Units]]*Table10[[#This Row],[Price]]</f>
        <v>640</v>
      </c>
    </row>
    <row r="546" spans="7:13" x14ac:dyDescent="0.3">
      <c r="G546" s="44" t="s">
        <v>490</v>
      </c>
      <c r="H546" s="30" t="s">
        <v>1909</v>
      </c>
      <c r="I546" s="30" t="str">
        <f>_xlfn.XLOOKUP(Table10[[#This Row],[SalesRep]],Table9[Sales-rep],Table9[Region])</f>
        <v>Central</v>
      </c>
      <c r="J546" s="30" t="s">
        <v>292</v>
      </c>
      <c r="K546" s="61">
        <f>_xlfn.XLOOKUP(Table10[[#This Row],[Product]],Table8[Products],Table8[Price])</f>
        <v>25</v>
      </c>
      <c r="L546" s="30">
        <v>19</v>
      </c>
      <c r="M546" s="80">
        <f>Table10[[#This Row],[Units]]*Table10[[#This Row],[Price]]</f>
        <v>475</v>
      </c>
    </row>
    <row r="547" spans="7:13" x14ac:dyDescent="0.3">
      <c r="G547" s="44" t="s">
        <v>395</v>
      </c>
      <c r="H547" s="30" t="s">
        <v>1835</v>
      </c>
      <c r="I547" s="30" t="str">
        <f>_xlfn.XLOOKUP(Table10[[#This Row],[SalesRep]],Table9[Sales-rep],Table9[Region])</f>
        <v>South</v>
      </c>
      <c r="J547" s="30" t="s">
        <v>239</v>
      </c>
      <c r="K547" s="61">
        <f>_xlfn.XLOOKUP(Table10[[#This Row],[Product]],Table8[Products],Table8[Price])</f>
        <v>120</v>
      </c>
      <c r="L547" s="30">
        <v>18</v>
      </c>
      <c r="M547" s="80">
        <f>Table10[[#This Row],[Units]]*Table10[[#This Row],[Price]]</f>
        <v>2160</v>
      </c>
    </row>
    <row r="548" spans="7:13" x14ac:dyDescent="0.3">
      <c r="G548" s="44" t="s">
        <v>604</v>
      </c>
      <c r="H548" s="30" t="s">
        <v>1846</v>
      </c>
      <c r="I548" s="30" t="str">
        <f>_xlfn.XLOOKUP(Table10[[#This Row],[SalesRep]],Table9[Sales-rep],Table9[Region])</f>
        <v>South</v>
      </c>
      <c r="J548" s="30" t="s">
        <v>231</v>
      </c>
      <c r="K548" s="61">
        <f>_xlfn.XLOOKUP(Table10[[#This Row],[Product]],Table8[Products],Table8[Price])</f>
        <v>50</v>
      </c>
      <c r="L548" s="30">
        <v>4</v>
      </c>
      <c r="M548" s="80">
        <f>Table10[[#This Row],[Units]]*Table10[[#This Row],[Price]]</f>
        <v>200</v>
      </c>
    </row>
    <row r="549" spans="7:13" x14ac:dyDescent="0.3">
      <c r="G549" s="44" t="s">
        <v>457</v>
      </c>
      <c r="H549" s="30" t="s">
        <v>1850</v>
      </c>
      <c r="I549" s="30" t="str">
        <f>_xlfn.XLOOKUP(Table10[[#This Row],[SalesRep]],Table9[Sales-rep],Table9[Region])</f>
        <v>West</v>
      </c>
      <c r="J549" s="30" t="s">
        <v>292</v>
      </c>
      <c r="K549" s="61">
        <f>_xlfn.XLOOKUP(Table10[[#This Row],[Product]],Table8[Products],Table8[Price])</f>
        <v>25</v>
      </c>
      <c r="L549" s="30">
        <v>12</v>
      </c>
      <c r="M549" s="80">
        <f>Table10[[#This Row],[Units]]*Table10[[#This Row],[Price]]</f>
        <v>300</v>
      </c>
    </row>
    <row r="550" spans="7:13" x14ac:dyDescent="0.3">
      <c r="G550" s="44" t="s">
        <v>687</v>
      </c>
      <c r="H550" s="30" t="s">
        <v>1906</v>
      </c>
      <c r="I550" s="30" t="str">
        <f>_xlfn.XLOOKUP(Table10[[#This Row],[SalesRep]],Table9[Sales-rep],Table9[Region])</f>
        <v>East</v>
      </c>
      <c r="J550" s="30" t="s">
        <v>244</v>
      </c>
      <c r="K550" s="61">
        <f>_xlfn.XLOOKUP(Table10[[#This Row],[Product]],Table8[Products],Table8[Price])</f>
        <v>100</v>
      </c>
      <c r="L550" s="30">
        <v>14</v>
      </c>
      <c r="M550" s="80">
        <f>Table10[[#This Row],[Units]]*Table10[[#This Row],[Price]]</f>
        <v>1400</v>
      </c>
    </row>
    <row r="551" spans="7:13" x14ac:dyDescent="0.3">
      <c r="G551" s="44" t="s">
        <v>396</v>
      </c>
      <c r="H551" s="30" t="s">
        <v>1830</v>
      </c>
      <c r="I551" s="30" t="str">
        <f>_xlfn.XLOOKUP(Table10[[#This Row],[SalesRep]],Table9[Sales-rep],Table9[Region])</f>
        <v>South</v>
      </c>
      <c r="J551" s="30" t="s">
        <v>308</v>
      </c>
      <c r="K551" s="61">
        <f>_xlfn.XLOOKUP(Table10[[#This Row],[Product]],Table8[Products],Table8[Price])</f>
        <v>200</v>
      </c>
      <c r="L551" s="30">
        <v>1</v>
      </c>
      <c r="M551" s="80">
        <f>Table10[[#This Row],[Units]]*Table10[[#This Row],[Price]]</f>
        <v>200</v>
      </c>
    </row>
    <row r="552" spans="7:13" x14ac:dyDescent="0.3">
      <c r="G552" s="44" t="s">
        <v>569</v>
      </c>
      <c r="H552" s="30" t="s">
        <v>1832</v>
      </c>
      <c r="I552" s="30" t="str">
        <f>_xlfn.XLOOKUP(Table10[[#This Row],[SalesRep]],Table9[Sales-rep],Table9[Region])</f>
        <v>Central</v>
      </c>
      <c r="J552" s="30" t="s">
        <v>271</v>
      </c>
      <c r="K552" s="61">
        <f>_xlfn.XLOOKUP(Table10[[#This Row],[Product]],Table8[Products],Table8[Price])</f>
        <v>150</v>
      </c>
      <c r="L552" s="30">
        <v>10</v>
      </c>
      <c r="M552" s="80">
        <f>Table10[[#This Row],[Units]]*Table10[[#This Row],[Price]]</f>
        <v>1500</v>
      </c>
    </row>
    <row r="553" spans="7:13" x14ac:dyDescent="0.3">
      <c r="G553" s="44" t="s">
        <v>496</v>
      </c>
      <c r="H553" s="30" t="s">
        <v>1904</v>
      </c>
      <c r="I553" s="30" t="str">
        <f>_xlfn.XLOOKUP(Table10[[#This Row],[SalesRep]],Table9[Sales-rep],Table9[Region])</f>
        <v>East</v>
      </c>
      <c r="J553" s="30" t="s">
        <v>292</v>
      </c>
      <c r="K553" s="61">
        <f>_xlfn.XLOOKUP(Table10[[#This Row],[Product]],Table8[Products],Table8[Price])</f>
        <v>25</v>
      </c>
      <c r="L553" s="30">
        <v>20</v>
      </c>
      <c r="M553" s="80">
        <f>Table10[[#This Row],[Units]]*Table10[[#This Row],[Price]]</f>
        <v>500</v>
      </c>
    </row>
    <row r="554" spans="7:13" x14ac:dyDescent="0.3">
      <c r="G554" s="44" t="s">
        <v>561</v>
      </c>
      <c r="H554" s="30" t="s">
        <v>1897</v>
      </c>
      <c r="I554" s="30" t="str">
        <f>_xlfn.XLOOKUP(Table10[[#This Row],[SalesRep]],Table9[Sales-rep],Table9[Region])</f>
        <v>North</v>
      </c>
      <c r="J554" s="30" t="s">
        <v>322</v>
      </c>
      <c r="K554" s="61">
        <f>_xlfn.XLOOKUP(Table10[[#This Row],[Product]],Table8[Products],Table8[Price])</f>
        <v>950</v>
      </c>
      <c r="L554" s="30">
        <v>2</v>
      </c>
      <c r="M554" s="80">
        <f>Table10[[#This Row],[Units]]*Table10[[#This Row],[Price]]</f>
        <v>1900</v>
      </c>
    </row>
    <row r="555" spans="7:13" x14ac:dyDescent="0.3">
      <c r="G555" s="44" t="s">
        <v>690</v>
      </c>
      <c r="H555" s="30" t="s">
        <v>1862</v>
      </c>
      <c r="I555" s="30" t="str">
        <f>_xlfn.XLOOKUP(Table10[[#This Row],[SalesRep]],Table9[Sales-rep],Table9[Region])</f>
        <v>West</v>
      </c>
      <c r="J555" s="30" t="s">
        <v>239</v>
      </c>
      <c r="K555" s="61">
        <f>_xlfn.XLOOKUP(Table10[[#This Row],[Product]],Table8[Products],Table8[Price])</f>
        <v>120</v>
      </c>
      <c r="L555" s="30">
        <v>12</v>
      </c>
      <c r="M555" s="80">
        <f>Table10[[#This Row],[Units]]*Table10[[#This Row],[Price]]</f>
        <v>1440</v>
      </c>
    </row>
    <row r="556" spans="7:13" x14ac:dyDescent="0.3">
      <c r="G556" s="44" t="s">
        <v>632</v>
      </c>
      <c r="H556" s="30" t="s">
        <v>1888</v>
      </c>
      <c r="I556" s="30" t="str">
        <f>_xlfn.XLOOKUP(Table10[[#This Row],[SalesRep]],Table9[Sales-rep],Table9[Region])</f>
        <v>East</v>
      </c>
      <c r="J556" s="30" t="s">
        <v>239</v>
      </c>
      <c r="K556" s="61">
        <f>_xlfn.XLOOKUP(Table10[[#This Row],[Product]],Table8[Products],Table8[Price])</f>
        <v>120</v>
      </c>
      <c r="L556" s="30">
        <v>17</v>
      </c>
      <c r="M556" s="80">
        <f>Table10[[#This Row],[Units]]*Table10[[#This Row],[Price]]</f>
        <v>2040</v>
      </c>
    </row>
    <row r="557" spans="7:13" x14ac:dyDescent="0.3">
      <c r="G557" s="44" t="s">
        <v>565</v>
      </c>
      <c r="H557" s="30" t="s">
        <v>1911</v>
      </c>
      <c r="I557" s="30" t="str">
        <f>_xlfn.XLOOKUP(Table10[[#This Row],[SalesRep]],Table9[Sales-rep],Table9[Region])</f>
        <v>South</v>
      </c>
      <c r="J557" s="30" t="s">
        <v>292</v>
      </c>
      <c r="K557" s="61">
        <f>_xlfn.XLOOKUP(Table10[[#This Row],[Product]],Table8[Products],Table8[Price])</f>
        <v>25</v>
      </c>
      <c r="L557" s="30">
        <v>19</v>
      </c>
      <c r="M557" s="80">
        <f>Table10[[#This Row],[Units]]*Table10[[#This Row],[Price]]</f>
        <v>475</v>
      </c>
    </row>
    <row r="558" spans="7:13" x14ac:dyDescent="0.3">
      <c r="G558" s="44" t="s">
        <v>744</v>
      </c>
      <c r="H558" s="30" t="s">
        <v>1855</v>
      </c>
      <c r="I558" s="30" t="str">
        <f>_xlfn.XLOOKUP(Table10[[#This Row],[SalesRep]],Table9[Sales-rep],Table9[Region])</f>
        <v>East</v>
      </c>
      <c r="J558" s="30" t="s">
        <v>222</v>
      </c>
      <c r="K558" s="61">
        <f>_xlfn.XLOOKUP(Table10[[#This Row],[Product]],Table8[Products],Table8[Price])</f>
        <v>80</v>
      </c>
      <c r="L558" s="30">
        <v>3</v>
      </c>
      <c r="M558" s="80">
        <f>Table10[[#This Row],[Units]]*Table10[[#This Row],[Price]]</f>
        <v>240</v>
      </c>
    </row>
    <row r="559" spans="7:13" x14ac:dyDescent="0.3">
      <c r="G559" s="44" t="s">
        <v>631</v>
      </c>
      <c r="H559" s="30" t="s">
        <v>1904</v>
      </c>
      <c r="I559" s="30" t="str">
        <f>_xlfn.XLOOKUP(Table10[[#This Row],[SalesRep]],Table9[Sales-rep],Table9[Region])</f>
        <v>East</v>
      </c>
      <c r="J559" s="30" t="s">
        <v>308</v>
      </c>
      <c r="K559" s="61">
        <f>_xlfn.XLOOKUP(Table10[[#This Row],[Product]],Table8[Products],Table8[Price])</f>
        <v>200</v>
      </c>
      <c r="L559" s="30">
        <v>5</v>
      </c>
      <c r="M559" s="80">
        <f>Table10[[#This Row],[Units]]*Table10[[#This Row],[Price]]</f>
        <v>1000</v>
      </c>
    </row>
    <row r="560" spans="7:13" x14ac:dyDescent="0.3">
      <c r="G560" s="44" t="s">
        <v>559</v>
      </c>
      <c r="H560" s="30" t="s">
        <v>1854</v>
      </c>
      <c r="I560" s="30" t="str">
        <f>_xlfn.XLOOKUP(Table10[[#This Row],[SalesRep]],Table9[Sales-rep],Table9[Region])</f>
        <v>Central</v>
      </c>
      <c r="J560" s="30" t="s">
        <v>239</v>
      </c>
      <c r="K560" s="61">
        <f>_xlfn.XLOOKUP(Table10[[#This Row],[Product]],Table8[Products],Table8[Price])</f>
        <v>120</v>
      </c>
      <c r="L560" s="30">
        <v>8</v>
      </c>
      <c r="M560" s="80">
        <f>Table10[[#This Row],[Units]]*Table10[[#This Row],[Price]]</f>
        <v>960</v>
      </c>
    </row>
    <row r="561" spans="7:13" x14ac:dyDescent="0.3">
      <c r="G561" s="44" t="s">
        <v>429</v>
      </c>
      <c r="H561" s="30" t="s">
        <v>1846</v>
      </c>
      <c r="I561" s="30" t="str">
        <f>_xlfn.XLOOKUP(Table10[[#This Row],[SalesRep]],Table9[Sales-rep],Table9[Region])</f>
        <v>South</v>
      </c>
      <c r="J561" s="30" t="s">
        <v>328</v>
      </c>
      <c r="K561" s="61">
        <f>_xlfn.XLOOKUP(Table10[[#This Row],[Product]],Table8[Products],Table8[Price])</f>
        <v>350</v>
      </c>
      <c r="L561" s="30">
        <v>20</v>
      </c>
      <c r="M561" s="80">
        <f>Table10[[#This Row],[Units]]*Table10[[#This Row],[Price]]</f>
        <v>7000</v>
      </c>
    </row>
    <row r="562" spans="7:13" x14ac:dyDescent="0.3">
      <c r="G562" s="44" t="s">
        <v>638</v>
      </c>
      <c r="H562" s="30" t="s">
        <v>1840</v>
      </c>
      <c r="I562" s="30" t="str">
        <f>_xlfn.XLOOKUP(Table10[[#This Row],[SalesRep]],Table9[Sales-rep],Table9[Region])</f>
        <v>Central</v>
      </c>
      <c r="J562" s="30" t="s">
        <v>239</v>
      </c>
      <c r="K562" s="61">
        <f>_xlfn.XLOOKUP(Table10[[#This Row],[Product]],Table8[Products],Table8[Price])</f>
        <v>120</v>
      </c>
      <c r="L562" s="30">
        <v>5</v>
      </c>
      <c r="M562" s="80">
        <f>Table10[[#This Row],[Units]]*Table10[[#This Row],[Price]]</f>
        <v>600</v>
      </c>
    </row>
    <row r="563" spans="7:13" x14ac:dyDescent="0.3">
      <c r="G563" s="44" t="s">
        <v>406</v>
      </c>
      <c r="H563" s="30" t="s">
        <v>1900</v>
      </c>
      <c r="I563" s="30" t="str">
        <f>_xlfn.XLOOKUP(Table10[[#This Row],[SalesRep]],Table9[Sales-rep],Table9[Region])</f>
        <v>South</v>
      </c>
      <c r="J563" s="30" t="s">
        <v>222</v>
      </c>
      <c r="K563" s="61">
        <f>_xlfn.XLOOKUP(Table10[[#This Row],[Product]],Table8[Products],Table8[Price])</f>
        <v>80</v>
      </c>
      <c r="L563" s="30">
        <v>11</v>
      </c>
      <c r="M563" s="80">
        <f>Table10[[#This Row],[Units]]*Table10[[#This Row],[Price]]</f>
        <v>880</v>
      </c>
    </row>
    <row r="564" spans="7:13" x14ac:dyDescent="0.3">
      <c r="G564" s="44" t="s">
        <v>571</v>
      </c>
      <c r="H564" s="30" t="s">
        <v>1907</v>
      </c>
      <c r="I564" s="30" t="str">
        <f>_xlfn.XLOOKUP(Table10[[#This Row],[SalesRep]],Table9[Sales-rep],Table9[Region])</f>
        <v>East</v>
      </c>
      <c r="J564" s="30" t="s">
        <v>292</v>
      </c>
      <c r="K564" s="61">
        <f>_xlfn.XLOOKUP(Table10[[#This Row],[Product]],Table8[Products],Table8[Price])</f>
        <v>25</v>
      </c>
      <c r="L564" s="30">
        <v>9</v>
      </c>
      <c r="M564" s="80">
        <f>Table10[[#This Row],[Units]]*Table10[[#This Row],[Price]]</f>
        <v>225</v>
      </c>
    </row>
    <row r="565" spans="7:13" x14ac:dyDescent="0.3">
      <c r="G565" s="44" t="s">
        <v>630</v>
      </c>
      <c r="H565" s="30" t="s">
        <v>1884</v>
      </c>
      <c r="I565" s="30" t="str">
        <f>_xlfn.XLOOKUP(Table10[[#This Row],[SalesRep]],Table9[Sales-rep],Table9[Region])</f>
        <v>South</v>
      </c>
      <c r="J565" s="30" t="s">
        <v>308</v>
      </c>
      <c r="K565" s="61">
        <f>_xlfn.XLOOKUP(Table10[[#This Row],[Product]],Table8[Products],Table8[Price])</f>
        <v>200</v>
      </c>
      <c r="L565" s="30">
        <v>3</v>
      </c>
      <c r="M565" s="80">
        <f>Table10[[#This Row],[Units]]*Table10[[#This Row],[Price]]</f>
        <v>600</v>
      </c>
    </row>
    <row r="566" spans="7:13" x14ac:dyDescent="0.3">
      <c r="G566" s="44" t="s">
        <v>489</v>
      </c>
      <c r="H566" s="30" t="s">
        <v>1912</v>
      </c>
      <c r="I566" s="30" t="str">
        <f>_xlfn.XLOOKUP(Table10[[#This Row],[SalesRep]],Table9[Sales-rep],Table9[Region])</f>
        <v>West</v>
      </c>
      <c r="J566" s="30" t="s">
        <v>292</v>
      </c>
      <c r="K566" s="61">
        <f>_xlfn.XLOOKUP(Table10[[#This Row],[Product]],Table8[Products],Table8[Price])</f>
        <v>25</v>
      </c>
      <c r="L566" s="30">
        <v>17</v>
      </c>
      <c r="M566" s="80">
        <f>Table10[[#This Row],[Units]]*Table10[[#This Row],[Price]]</f>
        <v>425</v>
      </c>
    </row>
    <row r="567" spans="7:13" x14ac:dyDescent="0.3">
      <c r="G567" s="44" t="s">
        <v>414</v>
      </c>
      <c r="H567" s="30" t="s">
        <v>1883</v>
      </c>
      <c r="I567" s="30" t="str">
        <f>_xlfn.XLOOKUP(Table10[[#This Row],[SalesRep]],Table9[Sales-rep],Table9[Region])</f>
        <v>South</v>
      </c>
      <c r="J567" s="30" t="s">
        <v>288</v>
      </c>
      <c r="K567" s="61">
        <f>_xlfn.XLOOKUP(Table10[[#This Row],[Product]],Table8[Products],Table8[Price])</f>
        <v>60</v>
      </c>
      <c r="L567" s="30">
        <v>6</v>
      </c>
      <c r="M567" s="80">
        <f>Table10[[#This Row],[Units]]*Table10[[#This Row],[Price]]</f>
        <v>360</v>
      </c>
    </row>
    <row r="568" spans="7:13" x14ac:dyDescent="0.3">
      <c r="G568" s="44" t="s">
        <v>720</v>
      </c>
      <c r="H568" s="30" t="s">
        <v>1844</v>
      </c>
      <c r="I568" s="30" t="str">
        <f>_xlfn.XLOOKUP(Table10[[#This Row],[SalesRep]],Table9[Sales-rep],Table9[Region])</f>
        <v>North</v>
      </c>
      <c r="J568" s="30" t="s">
        <v>207</v>
      </c>
      <c r="K568" s="61">
        <f>_xlfn.XLOOKUP(Table10[[#This Row],[Product]],Table8[Products],Table8[Price])</f>
        <v>45</v>
      </c>
      <c r="L568" s="30">
        <v>7</v>
      </c>
      <c r="M568" s="80">
        <f>Table10[[#This Row],[Units]]*Table10[[#This Row],[Price]]</f>
        <v>315</v>
      </c>
    </row>
    <row r="569" spans="7:13" x14ac:dyDescent="0.3">
      <c r="G569" s="44" t="s">
        <v>589</v>
      </c>
      <c r="H569" s="30" t="s">
        <v>1914</v>
      </c>
      <c r="I569" s="30" t="str">
        <f>_xlfn.XLOOKUP(Table10[[#This Row],[SalesRep]],Table9[Sales-rep],Table9[Region])</f>
        <v>North</v>
      </c>
      <c r="J569" s="30" t="s">
        <v>222</v>
      </c>
      <c r="K569" s="61">
        <f>_xlfn.XLOOKUP(Table10[[#This Row],[Product]],Table8[Products],Table8[Price])</f>
        <v>80</v>
      </c>
      <c r="L569" s="30">
        <v>8</v>
      </c>
      <c r="M569" s="80">
        <f>Table10[[#This Row],[Units]]*Table10[[#This Row],[Price]]</f>
        <v>640</v>
      </c>
    </row>
    <row r="570" spans="7:13" x14ac:dyDescent="0.3">
      <c r="G570" s="44" t="s">
        <v>415</v>
      </c>
      <c r="H570" s="30" t="s">
        <v>1866</v>
      </c>
      <c r="I570" s="30" t="str">
        <f>_xlfn.XLOOKUP(Table10[[#This Row],[SalesRep]],Table9[Sales-rep],Table9[Region])</f>
        <v>West</v>
      </c>
      <c r="J570" s="30" t="s">
        <v>239</v>
      </c>
      <c r="K570" s="61">
        <f>_xlfn.XLOOKUP(Table10[[#This Row],[Product]],Table8[Products],Table8[Price])</f>
        <v>120</v>
      </c>
      <c r="L570" s="30">
        <v>2</v>
      </c>
      <c r="M570" s="80">
        <f>Table10[[#This Row],[Units]]*Table10[[#This Row],[Price]]</f>
        <v>240</v>
      </c>
    </row>
    <row r="571" spans="7:13" x14ac:dyDescent="0.3">
      <c r="G571" s="44" t="s">
        <v>427</v>
      </c>
      <c r="H571" s="30" t="s">
        <v>1879</v>
      </c>
      <c r="I571" s="30" t="str">
        <f>_xlfn.XLOOKUP(Table10[[#This Row],[SalesRep]],Table9[Sales-rep],Table9[Region])</f>
        <v>Central</v>
      </c>
      <c r="J571" s="30" t="s">
        <v>1827</v>
      </c>
      <c r="K571" s="61">
        <f>_xlfn.XLOOKUP(Table10[[#This Row],[Product]],Table8[Products],Table8[Price])</f>
        <v>40</v>
      </c>
      <c r="L571" s="30">
        <v>6</v>
      </c>
      <c r="M571" s="80">
        <f>Table10[[#This Row],[Units]]*Table10[[#This Row],[Price]]</f>
        <v>240</v>
      </c>
    </row>
    <row r="572" spans="7:13" x14ac:dyDescent="0.3">
      <c r="G572" s="44" t="s">
        <v>581</v>
      </c>
      <c r="H572" s="30" t="s">
        <v>1843</v>
      </c>
      <c r="I572" s="30" t="str">
        <f>_xlfn.XLOOKUP(Table10[[#This Row],[SalesRep]],Table9[Sales-rep],Table9[Region])</f>
        <v>North</v>
      </c>
      <c r="J572" s="30" t="s">
        <v>271</v>
      </c>
      <c r="K572" s="61">
        <f>_xlfn.XLOOKUP(Table10[[#This Row],[Product]],Table8[Products],Table8[Price])</f>
        <v>150</v>
      </c>
      <c r="L572" s="30">
        <v>10</v>
      </c>
      <c r="M572" s="80">
        <f>Table10[[#This Row],[Units]]*Table10[[#This Row],[Price]]</f>
        <v>1500</v>
      </c>
    </row>
    <row r="573" spans="7:13" x14ac:dyDescent="0.3">
      <c r="G573" s="44" t="s">
        <v>493</v>
      </c>
      <c r="H573" s="30" t="s">
        <v>1874</v>
      </c>
      <c r="I573" s="30" t="str">
        <f>_xlfn.XLOOKUP(Table10[[#This Row],[SalesRep]],Table9[Sales-rep],Table9[Region])</f>
        <v>South</v>
      </c>
      <c r="J573" s="30" t="s">
        <v>308</v>
      </c>
      <c r="K573" s="61">
        <f>_xlfn.XLOOKUP(Table10[[#This Row],[Product]],Table8[Products],Table8[Price])</f>
        <v>200</v>
      </c>
      <c r="L573" s="30">
        <v>8</v>
      </c>
      <c r="M573" s="80">
        <f>Table10[[#This Row],[Units]]*Table10[[#This Row],[Price]]</f>
        <v>1600</v>
      </c>
    </row>
    <row r="574" spans="7:13" x14ac:dyDescent="0.3">
      <c r="G574" s="44" t="s">
        <v>386</v>
      </c>
      <c r="H574" s="30" t="s">
        <v>1882</v>
      </c>
      <c r="I574" s="30" t="str">
        <f>_xlfn.XLOOKUP(Table10[[#This Row],[SalesRep]],Table9[Sales-rep],Table9[Region])</f>
        <v>Central</v>
      </c>
      <c r="J574" s="30" t="s">
        <v>231</v>
      </c>
      <c r="K574" s="61">
        <f>_xlfn.XLOOKUP(Table10[[#This Row],[Product]],Table8[Products],Table8[Price])</f>
        <v>50</v>
      </c>
      <c r="L574" s="30">
        <v>11</v>
      </c>
      <c r="M574" s="80">
        <f>Table10[[#This Row],[Units]]*Table10[[#This Row],[Price]]</f>
        <v>550</v>
      </c>
    </row>
    <row r="575" spans="7:13" x14ac:dyDescent="0.3">
      <c r="G575" s="44" t="s">
        <v>438</v>
      </c>
      <c r="H575" s="30" t="s">
        <v>1875</v>
      </c>
      <c r="I575" s="30" t="str">
        <f>_xlfn.XLOOKUP(Table10[[#This Row],[SalesRep]],Table9[Sales-rep],Table9[Region])</f>
        <v>Central</v>
      </c>
      <c r="J575" s="30" t="s">
        <v>1827</v>
      </c>
      <c r="K575" s="61">
        <f>_xlfn.XLOOKUP(Table10[[#This Row],[Product]],Table8[Products],Table8[Price])</f>
        <v>40</v>
      </c>
      <c r="L575" s="30">
        <v>16</v>
      </c>
      <c r="M575" s="80">
        <f>Table10[[#This Row],[Units]]*Table10[[#This Row],[Price]]</f>
        <v>640</v>
      </c>
    </row>
    <row r="576" spans="7:13" x14ac:dyDescent="0.3">
      <c r="G576" s="44" t="s">
        <v>499</v>
      </c>
      <c r="H576" s="30" t="s">
        <v>1892</v>
      </c>
      <c r="I576" s="30" t="str">
        <f>_xlfn.XLOOKUP(Table10[[#This Row],[SalesRep]],Table9[Sales-rep],Table9[Region])</f>
        <v>South</v>
      </c>
      <c r="J576" s="30" t="s">
        <v>1827</v>
      </c>
      <c r="K576" s="61">
        <f>_xlfn.XLOOKUP(Table10[[#This Row],[Product]],Table8[Products],Table8[Price])</f>
        <v>40</v>
      </c>
      <c r="L576" s="30">
        <v>7</v>
      </c>
      <c r="M576" s="80">
        <f>Table10[[#This Row],[Units]]*Table10[[#This Row],[Price]]</f>
        <v>280</v>
      </c>
    </row>
    <row r="577" spans="7:13" x14ac:dyDescent="0.3">
      <c r="G577" s="44" t="s">
        <v>393</v>
      </c>
      <c r="H577" s="30" t="s">
        <v>1871</v>
      </c>
      <c r="I577" s="30" t="str">
        <f>_xlfn.XLOOKUP(Table10[[#This Row],[SalesRep]],Table9[Sales-rep],Table9[Region])</f>
        <v>East</v>
      </c>
      <c r="J577" s="30" t="s">
        <v>207</v>
      </c>
      <c r="K577" s="61">
        <f>_xlfn.XLOOKUP(Table10[[#This Row],[Product]],Table8[Products],Table8[Price])</f>
        <v>45</v>
      </c>
      <c r="L577" s="30">
        <v>3</v>
      </c>
      <c r="M577" s="80">
        <f>Table10[[#This Row],[Units]]*Table10[[#This Row],[Price]]</f>
        <v>135</v>
      </c>
    </row>
    <row r="578" spans="7:13" x14ac:dyDescent="0.3">
      <c r="G578" s="44" t="s">
        <v>617</v>
      </c>
      <c r="H578" s="30" t="s">
        <v>1876</v>
      </c>
      <c r="I578" s="30" t="str">
        <f>_xlfn.XLOOKUP(Table10[[#This Row],[SalesRep]],Table9[Sales-rep],Table9[Region])</f>
        <v>West</v>
      </c>
      <c r="J578" s="30" t="s">
        <v>195</v>
      </c>
      <c r="K578" s="61">
        <f>_xlfn.XLOOKUP(Table10[[#This Row],[Product]],Table8[Products],Table8[Price])</f>
        <v>12</v>
      </c>
      <c r="L578" s="30">
        <v>3</v>
      </c>
      <c r="M578" s="80">
        <f>Table10[[#This Row],[Units]]*Table10[[#This Row],[Price]]</f>
        <v>36</v>
      </c>
    </row>
    <row r="579" spans="7:13" x14ac:dyDescent="0.3">
      <c r="G579" s="44" t="s">
        <v>418</v>
      </c>
      <c r="H579" s="30" t="s">
        <v>1911</v>
      </c>
      <c r="I579" s="30" t="str">
        <f>_xlfn.XLOOKUP(Table10[[#This Row],[SalesRep]],Table9[Sales-rep],Table9[Region])</f>
        <v>South</v>
      </c>
      <c r="J579" s="30" t="s">
        <v>239</v>
      </c>
      <c r="K579" s="61">
        <f>_xlfn.XLOOKUP(Table10[[#This Row],[Product]],Table8[Products],Table8[Price])</f>
        <v>120</v>
      </c>
      <c r="L579" s="30">
        <v>13</v>
      </c>
      <c r="M579" s="80">
        <f>Table10[[#This Row],[Units]]*Table10[[#This Row],[Price]]</f>
        <v>1560</v>
      </c>
    </row>
    <row r="580" spans="7:13" x14ac:dyDescent="0.3">
      <c r="G580" s="44" t="s">
        <v>514</v>
      </c>
      <c r="H580" s="30" t="s">
        <v>1911</v>
      </c>
      <c r="I580" s="30" t="str">
        <f>_xlfn.XLOOKUP(Table10[[#This Row],[SalesRep]],Table9[Sales-rep],Table9[Region])</f>
        <v>South</v>
      </c>
      <c r="J580" s="30" t="s">
        <v>195</v>
      </c>
      <c r="K580" s="61">
        <f>_xlfn.XLOOKUP(Table10[[#This Row],[Product]],Table8[Products],Table8[Price])</f>
        <v>12</v>
      </c>
      <c r="L580" s="30">
        <v>15</v>
      </c>
      <c r="M580" s="80">
        <f>Table10[[#This Row],[Units]]*Table10[[#This Row],[Price]]</f>
        <v>180</v>
      </c>
    </row>
    <row r="581" spans="7:13" x14ac:dyDescent="0.3">
      <c r="G581" s="44" t="s">
        <v>637</v>
      </c>
      <c r="H581" s="30" t="s">
        <v>1900</v>
      </c>
      <c r="I581" s="30" t="str">
        <f>_xlfn.XLOOKUP(Table10[[#This Row],[SalesRep]],Table9[Sales-rep],Table9[Region])</f>
        <v>South</v>
      </c>
      <c r="J581" s="30" t="s">
        <v>244</v>
      </c>
      <c r="K581" s="61">
        <f>_xlfn.XLOOKUP(Table10[[#This Row],[Product]],Table8[Products],Table8[Price])</f>
        <v>100</v>
      </c>
      <c r="L581" s="30">
        <v>11</v>
      </c>
      <c r="M581" s="80">
        <f>Table10[[#This Row],[Units]]*Table10[[#This Row],[Price]]</f>
        <v>1100</v>
      </c>
    </row>
    <row r="582" spans="7:13" x14ac:dyDescent="0.3">
      <c r="G582" s="44" t="s">
        <v>514</v>
      </c>
      <c r="H582" s="30" t="s">
        <v>374</v>
      </c>
      <c r="I582" s="30" t="str">
        <f>_xlfn.XLOOKUP(Table10[[#This Row],[SalesRep]],Table9[Sales-rep],Table9[Region])</f>
        <v>Central</v>
      </c>
      <c r="J582" s="30" t="s">
        <v>328</v>
      </c>
      <c r="K582" s="61">
        <f>_xlfn.XLOOKUP(Table10[[#This Row],[Product]],Table8[Products],Table8[Price])</f>
        <v>350</v>
      </c>
      <c r="L582" s="30">
        <v>2</v>
      </c>
      <c r="M582" s="80">
        <f>Table10[[#This Row],[Units]]*Table10[[#This Row],[Price]]</f>
        <v>700</v>
      </c>
    </row>
    <row r="583" spans="7:13" x14ac:dyDescent="0.3">
      <c r="G583" s="44" t="s">
        <v>688</v>
      </c>
      <c r="H583" s="30" t="s">
        <v>1876</v>
      </c>
      <c r="I583" s="30" t="str">
        <f>_xlfn.XLOOKUP(Table10[[#This Row],[SalesRep]],Table9[Sales-rep],Table9[Region])</f>
        <v>West</v>
      </c>
      <c r="J583" s="30" t="s">
        <v>322</v>
      </c>
      <c r="K583" s="61">
        <f>_xlfn.XLOOKUP(Table10[[#This Row],[Product]],Table8[Products],Table8[Price])</f>
        <v>950</v>
      </c>
      <c r="L583" s="30">
        <v>1</v>
      </c>
      <c r="M583" s="80">
        <f>Table10[[#This Row],[Units]]*Table10[[#This Row],[Price]]</f>
        <v>950</v>
      </c>
    </row>
    <row r="584" spans="7:13" x14ac:dyDescent="0.3">
      <c r="G584" s="44" t="s">
        <v>424</v>
      </c>
      <c r="H584" s="30" t="s">
        <v>1896</v>
      </c>
      <c r="I584" s="30" t="str">
        <f>_xlfn.XLOOKUP(Table10[[#This Row],[SalesRep]],Table9[Sales-rep],Table9[Region])</f>
        <v>West</v>
      </c>
      <c r="J584" s="30" t="s">
        <v>292</v>
      </c>
      <c r="K584" s="61">
        <f>_xlfn.XLOOKUP(Table10[[#This Row],[Product]],Table8[Products],Table8[Price])</f>
        <v>25</v>
      </c>
      <c r="L584" s="30">
        <v>13</v>
      </c>
      <c r="M584" s="80">
        <f>Table10[[#This Row],[Units]]*Table10[[#This Row],[Price]]</f>
        <v>325</v>
      </c>
    </row>
    <row r="585" spans="7:13" x14ac:dyDescent="0.3">
      <c r="G585" s="44" t="s">
        <v>730</v>
      </c>
      <c r="H585" s="30" t="s">
        <v>1903</v>
      </c>
      <c r="I585" s="30" t="str">
        <f>_xlfn.XLOOKUP(Table10[[#This Row],[SalesRep]],Table9[Sales-rep],Table9[Region])</f>
        <v>Central</v>
      </c>
      <c r="J585" s="30" t="s">
        <v>328</v>
      </c>
      <c r="K585" s="61">
        <f>_xlfn.XLOOKUP(Table10[[#This Row],[Product]],Table8[Products],Table8[Price])</f>
        <v>350</v>
      </c>
      <c r="L585" s="30">
        <v>10</v>
      </c>
      <c r="M585" s="80">
        <f>Table10[[#This Row],[Units]]*Table10[[#This Row],[Price]]</f>
        <v>3500</v>
      </c>
    </row>
    <row r="586" spans="7:13" x14ac:dyDescent="0.3">
      <c r="G586" s="44" t="s">
        <v>465</v>
      </c>
      <c r="H586" s="30" t="s">
        <v>1863</v>
      </c>
      <c r="I586" s="30" t="str">
        <f>_xlfn.XLOOKUP(Table10[[#This Row],[SalesRep]],Table9[Sales-rep],Table9[Region])</f>
        <v>West</v>
      </c>
      <c r="J586" s="30" t="s">
        <v>239</v>
      </c>
      <c r="K586" s="61">
        <f>_xlfn.XLOOKUP(Table10[[#This Row],[Product]],Table8[Products],Table8[Price])</f>
        <v>120</v>
      </c>
      <c r="L586" s="30">
        <v>6</v>
      </c>
      <c r="M586" s="80">
        <f>Table10[[#This Row],[Units]]*Table10[[#This Row],[Price]]</f>
        <v>720</v>
      </c>
    </row>
    <row r="587" spans="7:13" x14ac:dyDescent="0.3">
      <c r="G587" s="44" t="s">
        <v>548</v>
      </c>
      <c r="H587" s="30" t="s">
        <v>1858</v>
      </c>
      <c r="I587" s="30" t="str">
        <f>_xlfn.XLOOKUP(Table10[[#This Row],[SalesRep]],Table9[Sales-rep],Table9[Region])</f>
        <v>East</v>
      </c>
      <c r="J587" s="30" t="s">
        <v>207</v>
      </c>
      <c r="K587" s="61">
        <f>_xlfn.XLOOKUP(Table10[[#This Row],[Product]],Table8[Products],Table8[Price])</f>
        <v>45</v>
      </c>
      <c r="L587" s="30">
        <v>19</v>
      </c>
      <c r="M587" s="80">
        <f>Table10[[#This Row],[Units]]*Table10[[#This Row],[Price]]</f>
        <v>855</v>
      </c>
    </row>
    <row r="588" spans="7:13" x14ac:dyDescent="0.3">
      <c r="G588" s="44" t="s">
        <v>546</v>
      </c>
      <c r="H588" s="30" t="s">
        <v>1880</v>
      </c>
      <c r="I588" s="30" t="str">
        <f>_xlfn.XLOOKUP(Table10[[#This Row],[SalesRep]],Table9[Sales-rep],Table9[Region])</f>
        <v>West</v>
      </c>
      <c r="J588" s="30" t="s">
        <v>308</v>
      </c>
      <c r="K588" s="61">
        <f>_xlfn.XLOOKUP(Table10[[#This Row],[Product]],Table8[Products],Table8[Price])</f>
        <v>200</v>
      </c>
      <c r="L588" s="30">
        <v>2</v>
      </c>
      <c r="M588" s="80">
        <f>Table10[[#This Row],[Units]]*Table10[[#This Row],[Price]]</f>
        <v>400</v>
      </c>
    </row>
    <row r="589" spans="7:13" x14ac:dyDescent="0.3">
      <c r="G589" s="44" t="s">
        <v>604</v>
      </c>
      <c r="H589" s="30" t="s">
        <v>1883</v>
      </c>
      <c r="I589" s="30" t="str">
        <f>_xlfn.XLOOKUP(Table10[[#This Row],[SalesRep]],Table9[Sales-rep],Table9[Region])</f>
        <v>South</v>
      </c>
      <c r="J589" s="30" t="s">
        <v>239</v>
      </c>
      <c r="K589" s="61">
        <f>_xlfn.XLOOKUP(Table10[[#This Row],[Product]],Table8[Products],Table8[Price])</f>
        <v>120</v>
      </c>
      <c r="L589" s="30">
        <v>16</v>
      </c>
      <c r="M589" s="80">
        <f>Table10[[#This Row],[Units]]*Table10[[#This Row],[Price]]</f>
        <v>1920</v>
      </c>
    </row>
    <row r="590" spans="7:13" x14ac:dyDescent="0.3">
      <c r="G590" s="44" t="s">
        <v>650</v>
      </c>
      <c r="H590" s="30" t="s">
        <v>1900</v>
      </c>
      <c r="I590" s="30" t="str">
        <f>_xlfn.XLOOKUP(Table10[[#This Row],[SalesRep]],Table9[Sales-rep],Table9[Region])</f>
        <v>South</v>
      </c>
      <c r="J590" s="30" t="s">
        <v>207</v>
      </c>
      <c r="K590" s="61">
        <f>_xlfn.XLOOKUP(Table10[[#This Row],[Product]],Table8[Products],Table8[Price])</f>
        <v>45</v>
      </c>
      <c r="L590" s="30">
        <v>8</v>
      </c>
      <c r="M590" s="80">
        <f>Table10[[#This Row],[Units]]*Table10[[#This Row],[Price]]</f>
        <v>360</v>
      </c>
    </row>
    <row r="591" spans="7:13" x14ac:dyDescent="0.3">
      <c r="G591" s="44" t="s">
        <v>536</v>
      </c>
      <c r="H591" s="30" t="s">
        <v>1848</v>
      </c>
      <c r="I591" s="30" t="str">
        <f>_xlfn.XLOOKUP(Table10[[#This Row],[SalesRep]],Table9[Sales-rep],Table9[Region])</f>
        <v>East</v>
      </c>
      <c r="J591" s="30" t="s">
        <v>271</v>
      </c>
      <c r="K591" s="61">
        <f>_xlfn.XLOOKUP(Table10[[#This Row],[Product]],Table8[Products],Table8[Price])</f>
        <v>150</v>
      </c>
      <c r="L591" s="30">
        <v>13</v>
      </c>
      <c r="M591" s="80">
        <f>Table10[[#This Row],[Units]]*Table10[[#This Row],[Price]]</f>
        <v>1950</v>
      </c>
    </row>
    <row r="592" spans="7:13" x14ac:dyDescent="0.3">
      <c r="G592" s="44" t="s">
        <v>463</v>
      </c>
      <c r="H592" s="30" t="s">
        <v>1906</v>
      </c>
      <c r="I592" s="30" t="str">
        <f>_xlfn.XLOOKUP(Table10[[#This Row],[SalesRep]],Table9[Sales-rep],Table9[Region])</f>
        <v>East</v>
      </c>
      <c r="J592" s="30" t="s">
        <v>288</v>
      </c>
      <c r="K592" s="61">
        <f>_xlfn.XLOOKUP(Table10[[#This Row],[Product]],Table8[Products],Table8[Price])</f>
        <v>60</v>
      </c>
      <c r="L592" s="30">
        <v>20</v>
      </c>
      <c r="M592" s="80">
        <f>Table10[[#This Row],[Units]]*Table10[[#This Row],[Price]]</f>
        <v>1200</v>
      </c>
    </row>
    <row r="593" spans="7:13" x14ac:dyDescent="0.3">
      <c r="G593" s="44" t="s">
        <v>667</v>
      </c>
      <c r="H593" s="30" t="s">
        <v>1895</v>
      </c>
      <c r="I593" s="30" t="str">
        <f>_xlfn.XLOOKUP(Table10[[#This Row],[SalesRep]],Table9[Sales-rep],Table9[Region])</f>
        <v>East</v>
      </c>
      <c r="J593" s="30" t="s">
        <v>328</v>
      </c>
      <c r="K593" s="61">
        <f>_xlfn.XLOOKUP(Table10[[#This Row],[Product]],Table8[Products],Table8[Price])</f>
        <v>350</v>
      </c>
      <c r="L593" s="30">
        <v>4</v>
      </c>
      <c r="M593" s="80">
        <f>Table10[[#This Row],[Units]]*Table10[[#This Row],[Price]]</f>
        <v>1400</v>
      </c>
    </row>
    <row r="594" spans="7:13" x14ac:dyDescent="0.3">
      <c r="G594" s="44" t="s">
        <v>579</v>
      </c>
      <c r="H594" s="30" t="s">
        <v>1857</v>
      </c>
      <c r="I594" s="30" t="str">
        <f>_xlfn.XLOOKUP(Table10[[#This Row],[SalesRep]],Table9[Sales-rep],Table9[Region])</f>
        <v>West</v>
      </c>
      <c r="J594" s="30" t="s">
        <v>231</v>
      </c>
      <c r="K594" s="61">
        <f>_xlfn.XLOOKUP(Table10[[#This Row],[Product]],Table8[Products],Table8[Price])</f>
        <v>50</v>
      </c>
      <c r="L594" s="30">
        <v>16</v>
      </c>
      <c r="M594" s="80">
        <f>Table10[[#This Row],[Units]]*Table10[[#This Row],[Price]]</f>
        <v>800</v>
      </c>
    </row>
    <row r="595" spans="7:13" x14ac:dyDescent="0.3">
      <c r="G595" s="44" t="s">
        <v>661</v>
      </c>
      <c r="H595" s="30" t="s">
        <v>1836</v>
      </c>
      <c r="I595" s="30" t="str">
        <f>_xlfn.XLOOKUP(Table10[[#This Row],[SalesRep]],Table9[Sales-rep],Table9[Region])</f>
        <v>South</v>
      </c>
      <c r="J595" s="30" t="s">
        <v>244</v>
      </c>
      <c r="K595" s="61">
        <f>_xlfn.XLOOKUP(Table10[[#This Row],[Product]],Table8[Products],Table8[Price])</f>
        <v>100</v>
      </c>
      <c r="L595" s="30">
        <v>4</v>
      </c>
      <c r="M595" s="80">
        <f>Table10[[#This Row],[Units]]*Table10[[#This Row],[Price]]</f>
        <v>400</v>
      </c>
    </row>
    <row r="596" spans="7:13" x14ac:dyDescent="0.3">
      <c r="G596" s="44" t="s">
        <v>515</v>
      </c>
      <c r="H596" s="30" t="s">
        <v>1855</v>
      </c>
      <c r="I596" s="30" t="str">
        <f>_xlfn.XLOOKUP(Table10[[#This Row],[SalesRep]],Table9[Sales-rep],Table9[Region])</f>
        <v>East</v>
      </c>
      <c r="J596" s="30" t="s">
        <v>207</v>
      </c>
      <c r="K596" s="61">
        <f>_xlfn.XLOOKUP(Table10[[#This Row],[Product]],Table8[Products],Table8[Price])</f>
        <v>45</v>
      </c>
      <c r="L596" s="30">
        <v>18</v>
      </c>
      <c r="M596" s="80">
        <f>Table10[[#This Row],[Units]]*Table10[[#This Row],[Price]]</f>
        <v>810</v>
      </c>
    </row>
    <row r="597" spans="7:13" x14ac:dyDescent="0.3">
      <c r="G597" s="44" t="s">
        <v>429</v>
      </c>
      <c r="H597" s="30" t="s">
        <v>1885</v>
      </c>
      <c r="I597" s="30" t="str">
        <f>_xlfn.XLOOKUP(Table10[[#This Row],[SalesRep]],Table9[Sales-rep],Table9[Region])</f>
        <v>East</v>
      </c>
      <c r="J597" s="30" t="s">
        <v>222</v>
      </c>
      <c r="K597" s="61">
        <f>_xlfn.XLOOKUP(Table10[[#This Row],[Product]],Table8[Products],Table8[Price])</f>
        <v>80</v>
      </c>
      <c r="L597" s="30">
        <v>15</v>
      </c>
      <c r="M597" s="80">
        <f>Table10[[#This Row],[Units]]*Table10[[#This Row],[Price]]</f>
        <v>1200</v>
      </c>
    </row>
    <row r="598" spans="7:13" x14ac:dyDescent="0.3">
      <c r="G598" s="44" t="s">
        <v>633</v>
      </c>
      <c r="H598" s="30" t="s">
        <v>1907</v>
      </c>
      <c r="I598" s="30" t="str">
        <f>_xlfn.XLOOKUP(Table10[[#This Row],[SalesRep]],Table9[Sales-rep],Table9[Region])</f>
        <v>East</v>
      </c>
      <c r="J598" s="30" t="s">
        <v>239</v>
      </c>
      <c r="K598" s="61">
        <f>_xlfn.XLOOKUP(Table10[[#This Row],[Product]],Table8[Products],Table8[Price])</f>
        <v>120</v>
      </c>
      <c r="L598" s="30">
        <v>13</v>
      </c>
      <c r="M598" s="80">
        <f>Table10[[#This Row],[Units]]*Table10[[#This Row],[Price]]</f>
        <v>1560</v>
      </c>
    </row>
    <row r="599" spans="7:13" x14ac:dyDescent="0.3">
      <c r="G599" s="44" t="s">
        <v>489</v>
      </c>
      <c r="H599" s="30" t="s">
        <v>1900</v>
      </c>
      <c r="I599" s="30" t="str">
        <f>_xlfn.XLOOKUP(Table10[[#This Row],[SalesRep]],Table9[Sales-rep],Table9[Region])</f>
        <v>South</v>
      </c>
      <c r="J599" s="30" t="s">
        <v>322</v>
      </c>
      <c r="K599" s="61">
        <f>_xlfn.XLOOKUP(Table10[[#This Row],[Product]],Table8[Products],Table8[Price])</f>
        <v>950</v>
      </c>
      <c r="L599" s="30">
        <v>18</v>
      </c>
      <c r="M599" s="80">
        <f>Table10[[#This Row],[Units]]*Table10[[#This Row],[Price]]</f>
        <v>17100</v>
      </c>
    </row>
    <row r="600" spans="7:13" x14ac:dyDescent="0.3">
      <c r="G600" s="44" t="s">
        <v>665</v>
      </c>
      <c r="H600" s="30" t="s">
        <v>1846</v>
      </c>
      <c r="I600" s="30" t="str">
        <f>_xlfn.XLOOKUP(Table10[[#This Row],[SalesRep]],Table9[Sales-rep],Table9[Region])</f>
        <v>South</v>
      </c>
      <c r="J600" s="30" t="s">
        <v>292</v>
      </c>
      <c r="K600" s="61">
        <f>_xlfn.XLOOKUP(Table10[[#This Row],[Product]],Table8[Products],Table8[Price])</f>
        <v>25</v>
      </c>
      <c r="L600" s="30">
        <v>9</v>
      </c>
      <c r="M600" s="80">
        <f>Table10[[#This Row],[Units]]*Table10[[#This Row],[Price]]</f>
        <v>225</v>
      </c>
    </row>
    <row r="601" spans="7:13" x14ac:dyDescent="0.3">
      <c r="G601" s="44" t="s">
        <v>407</v>
      </c>
      <c r="H601" s="30" t="s">
        <v>1841</v>
      </c>
      <c r="I601" s="30" t="str">
        <f>_xlfn.XLOOKUP(Table10[[#This Row],[SalesRep]],Table9[Sales-rep],Table9[Region])</f>
        <v>East</v>
      </c>
      <c r="J601" s="30" t="s">
        <v>308</v>
      </c>
      <c r="K601" s="61">
        <f>_xlfn.XLOOKUP(Table10[[#This Row],[Product]],Table8[Products],Table8[Price])</f>
        <v>200</v>
      </c>
      <c r="L601" s="30">
        <v>10</v>
      </c>
      <c r="M601" s="80">
        <f>Table10[[#This Row],[Units]]*Table10[[#This Row],[Price]]</f>
        <v>2000</v>
      </c>
    </row>
    <row r="602" spans="7:13" x14ac:dyDescent="0.3">
      <c r="G602" s="44" t="s">
        <v>666</v>
      </c>
      <c r="H602" s="30" t="s">
        <v>1881</v>
      </c>
      <c r="I602" s="30" t="str">
        <f>_xlfn.XLOOKUP(Table10[[#This Row],[SalesRep]],Table9[Sales-rep],Table9[Region])</f>
        <v>East</v>
      </c>
      <c r="J602" s="30" t="s">
        <v>195</v>
      </c>
      <c r="K602" s="61">
        <f>_xlfn.XLOOKUP(Table10[[#This Row],[Product]],Table8[Products],Table8[Price])</f>
        <v>12</v>
      </c>
      <c r="L602" s="30">
        <v>20</v>
      </c>
      <c r="M602" s="80">
        <f>Table10[[#This Row],[Units]]*Table10[[#This Row],[Price]]</f>
        <v>240</v>
      </c>
    </row>
    <row r="603" spans="7:13" x14ac:dyDescent="0.3">
      <c r="G603" s="44" t="s">
        <v>626</v>
      </c>
      <c r="H603" s="30" t="s">
        <v>1856</v>
      </c>
      <c r="I603" s="30" t="str">
        <f>_xlfn.XLOOKUP(Table10[[#This Row],[SalesRep]],Table9[Sales-rep],Table9[Region])</f>
        <v>East</v>
      </c>
      <c r="J603" s="30" t="s">
        <v>328</v>
      </c>
      <c r="K603" s="61">
        <f>_xlfn.XLOOKUP(Table10[[#This Row],[Product]],Table8[Products],Table8[Price])</f>
        <v>350</v>
      </c>
      <c r="L603" s="30">
        <v>4</v>
      </c>
      <c r="M603" s="80">
        <f>Table10[[#This Row],[Units]]*Table10[[#This Row],[Price]]</f>
        <v>1400</v>
      </c>
    </row>
    <row r="604" spans="7:13" x14ac:dyDescent="0.3">
      <c r="G604" s="44" t="s">
        <v>465</v>
      </c>
      <c r="H604" s="30" t="s">
        <v>1876</v>
      </c>
      <c r="I604" s="30" t="str">
        <f>_xlfn.XLOOKUP(Table10[[#This Row],[SalesRep]],Table9[Sales-rep],Table9[Region])</f>
        <v>West</v>
      </c>
      <c r="J604" s="30" t="s">
        <v>328</v>
      </c>
      <c r="K604" s="61">
        <f>_xlfn.XLOOKUP(Table10[[#This Row],[Product]],Table8[Products],Table8[Price])</f>
        <v>350</v>
      </c>
      <c r="L604" s="30">
        <v>16</v>
      </c>
      <c r="M604" s="80">
        <f>Table10[[#This Row],[Units]]*Table10[[#This Row],[Price]]</f>
        <v>5600</v>
      </c>
    </row>
    <row r="605" spans="7:13" x14ac:dyDescent="0.3">
      <c r="G605" s="44" t="s">
        <v>577</v>
      </c>
      <c r="H605" s="30" t="s">
        <v>1865</v>
      </c>
      <c r="I605" s="30" t="str">
        <f>_xlfn.XLOOKUP(Table10[[#This Row],[SalesRep]],Table9[Sales-rep],Table9[Region])</f>
        <v>North</v>
      </c>
      <c r="J605" s="30" t="s">
        <v>322</v>
      </c>
      <c r="K605" s="61">
        <f>_xlfn.XLOOKUP(Table10[[#This Row],[Product]],Table8[Products],Table8[Price])</f>
        <v>950</v>
      </c>
      <c r="L605" s="30">
        <v>15</v>
      </c>
      <c r="M605" s="80">
        <f>Table10[[#This Row],[Units]]*Table10[[#This Row],[Price]]</f>
        <v>14250</v>
      </c>
    </row>
    <row r="606" spans="7:13" x14ac:dyDescent="0.3">
      <c r="G606" s="44" t="s">
        <v>639</v>
      </c>
      <c r="H606" s="30" t="s">
        <v>1839</v>
      </c>
      <c r="I606" s="30" t="str">
        <f>_xlfn.XLOOKUP(Table10[[#This Row],[SalesRep]],Table9[Sales-rep],Table9[Region])</f>
        <v>South</v>
      </c>
      <c r="J606" s="30" t="s">
        <v>328</v>
      </c>
      <c r="K606" s="61">
        <f>_xlfn.XLOOKUP(Table10[[#This Row],[Product]],Table8[Products],Table8[Price])</f>
        <v>350</v>
      </c>
      <c r="L606" s="30">
        <v>12</v>
      </c>
      <c r="M606" s="80">
        <f>Table10[[#This Row],[Units]]*Table10[[#This Row],[Price]]</f>
        <v>4200</v>
      </c>
    </row>
    <row r="607" spans="7:13" x14ac:dyDescent="0.3">
      <c r="G607" s="44" t="s">
        <v>493</v>
      </c>
      <c r="H607" s="30" t="s">
        <v>1885</v>
      </c>
      <c r="I607" s="30" t="str">
        <f>_xlfn.XLOOKUP(Table10[[#This Row],[SalesRep]],Table9[Sales-rep],Table9[Region])</f>
        <v>East</v>
      </c>
      <c r="J607" s="30" t="s">
        <v>244</v>
      </c>
      <c r="K607" s="61">
        <f>_xlfn.XLOOKUP(Table10[[#This Row],[Product]],Table8[Products],Table8[Price])</f>
        <v>100</v>
      </c>
      <c r="L607" s="30">
        <v>9</v>
      </c>
      <c r="M607" s="80">
        <f>Table10[[#This Row],[Units]]*Table10[[#This Row],[Price]]</f>
        <v>900</v>
      </c>
    </row>
    <row r="608" spans="7:13" x14ac:dyDescent="0.3">
      <c r="G608" s="44" t="s">
        <v>507</v>
      </c>
      <c r="H608" s="30" t="s">
        <v>1874</v>
      </c>
      <c r="I608" s="30" t="str">
        <f>_xlfn.XLOOKUP(Table10[[#This Row],[SalesRep]],Table9[Sales-rep],Table9[Region])</f>
        <v>South</v>
      </c>
      <c r="J608" s="30" t="s">
        <v>239</v>
      </c>
      <c r="K608" s="61">
        <f>_xlfn.XLOOKUP(Table10[[#This Row],[Product]],Table8[Products],Table8[Price])</f>
        <v>120</v>
      </c>
      <c r="L608" s="30">
        <v>11</v>
      </c>
      <c r="M608" s="80">
        <f>Table10[[#This Row],[Units]]*Table10[[#This Row],[Price]]</f>
        <v>1320</v>
      </c>
    </row>
    <row r="609" spans="7:13" x14ac:dyDescent="0.3">
      <c r="G609" s="44" t="s">
        <v>428</v>
      </c>
      <c r="H609" s="30" t="s">
        <v>1865</v>
      </c>
      <c r="I609" s="30" t="str">
        <f>_xlfn.XLOOKUP(Table10[[#This Row],[SalesRep]],Table9[Sales-rep],Table9[Region])</f>
        <v>North</v>
      </c>
      <c r="J609" s="30" t="s">
        <v>328</v>
      </c>
      <c r="K609" s="61">
        <f>_xlfn.XLOOKUP(Table10[[#This Row],[Product]],Table8[Products],Table8[Price])</f>
        <v>350</v>
      </c>
      <c r="L609" s="30">
        <v>19</v>
      </c>
      <c r="M609" s="80">
        <f>Table10[[#This Row],[Units]]*Table10[[#This Row],[Price]]</f>
        <v>6650</v>
      </c>
    </row>
    <row r="610" spans="7:13" x14ac:dyDescent="0.3">
      <c r="G610" s="44" t="s">
        <v>672</v>
      </c>
      <c r="H610" s="30" t="s">
        <v>1887</v>
      </c>
      <c r="I610" s="30" t="str">
        <f>_xlfn.XLOOKUP(Table10[[#This Row],[SalesRep]],Table9[Sales-rep],Table9[Region])</f>
        <v>South</v>
      </c>
      <c r="J610" s="30" t="s">
        <v>308</v>
      </c>
      <c r="K610" s="61">
        <f>_xlfn.XLOOKUP(Table10[[#This Row],[Product]],Table8[Products],Table8[Price])</f>
        <v>200</v>
      </c>
      <c r="L610" s="30">
        <v>12</v>
      </c>
      <c r="M610" s="80">
        <f>Table10[[#This Row],[Units]]*Table10[[#This Row],[Price]]</f>
        <v>2400</v>
      </c>
    </row>
    <row r="611" spans="7:13" x14ac:dyDescent="0.3">
      <c r="G611" s="44" t="s">
        <v>650</v>
      </c>
      <c r="H611" s="30" t="s">
        <v>1888</v>
      </c>
      <c r="I611" s="30" t="str">
        <f>_xlfn.XLOOKUP(Table10[[#This Row],[SalesRep]],Table9[Sales-rep],Table9[Region])</f>
        <v>East</v>
      </c>
      <c r="J611" s="30" t="s">
        <v>195</v>
      </c>
      <c r="K611" s="61">
        <f>_xlfn.XLOOKUP(Table10[[#This Row],[Product]],Table8[Products],Table8[Price])</f>
        <v>12</v>
      </c>
      <c r="L611" s="30">
        <v>4</v>
      </c>
      <c r="M611" s="80">
        <f>Table10[[#This Row],[Units]]*Table10[[#This Row],[Price]]</f>
        <v>48</v>
      </c>
    </row>
    <row r="612" spans="7:13" x14ac:dyDescent="0.3">
      <c r="G612" s="44" t="s">
        <v>391</v>
      </c>
      <c r="H612" s="30" t="s">
        <v>1895</v>
      </c>
      <c r="I612" s="30" t="str">
        <f>_xlfn.XLOOKUP(Table10[[#This Row],[SalesRep]],Table9[Sales-rep],Table9[Region])</f>
        <v>East</v>
      </c>
      <c r="J612" s="30" t="s">
        <v>1827</v>
      </c>
      <c r="K612" s="61">
        <f>_xlfn.XLOOKUP(Table10[[#This Row],[Product]],Table8[Products],Table8[Price])</f>
        <v>40</v>
      </c>
      <c r="L612" s="30">
        <v>20</v>
      </c>
      <c r="M612" s="80">
        <f>Table10[[#This Row],[Units]]*Table10[[#This Row],[Price]]</f>
        <v>800</v>
      </c>
    </row>
    <row r="613" spans="7:13" x14ac:dyDescent="0.3">
      <c r="G613" s="44" t="s">
        <v>614</v>
      </c>
      <c r="H613" s="30" t="s">
        <v>1883</v>
      </c>
      <c r="I613" s="30" t="str">
        <f>_xlfn.XLOOKUP(Table10[[#This Row],[SalesRep]],Table9[Sales-rep],Table9[Region])</f>
        <v>South</v>
      </c>
      <c r="J613" s="30" t="s">
        <v>195</v>
      </c>
      <c r="K613" s="61">
        <f>_xlfn.XLOOKUP(Table10[[#This Row],[Product]],Table8[Products],Table8[Price])</f>
        <v>12</v>
      </c>
      <c r="L613" s="30">
        <v>11</v>
      </c>
      <c r="M613" s="80">
        <f>Table10[[#This Row],[Units]]*Table10[[#This Row],[Price]]</f>
        <v>132</v>
      </c>
    </row>
    <row r="614" spans="7:13" x14ac:dyDescent="0.3">
      <c r="G614" s="44" t="s">
        <v>518</v>
      </c>
      <c r="H614" s="30" t="s">
        <v>1846</v>
      </c>
      <c r="I614" s="30" t="str">
        <f>_xlfn.XLOOKUP(Table10[[#This Row],[SalesRep]],Table9[Sales-rep],Table9[Region])</f>
        <v>South</v>
      </c>
      <c r="J614" s="30" t="s">
        <v>231</v>
      </c>
      <c r="K614" s="61">
        <f>_xlfn.XLOOKUP(Table10[[#This Row],[Product]],Table8[Products],Table8[Price])</f>
        <v>50</v>
      </c>
      <c r="L614" s="30">
        <v>14</v>
      </c>
      <c r="M614" s="80">
        <f>Table10[[#This Row],[Units]]*Table10[[#This Row],[Price]]</f>
        <v>700</v>
      </c>
    </row>
    <row r="615" spans="7:13" x14ac:dyDescent="0.3">
      <c r="G615" s="44" t="s">
        <v>558</v>
      </c>
      <c r="H615" s="30" t="s">
        <v>1843</v>
      </c>
      <c r="I615" s="30" t="str">
        <f>_xlfn.XLOOKUP(Table10[[#This Row],[SalesRep]],Table9[Sales-rep],Table9[Region])</f>
        <v>North</v>
      </c>
      <c r="J615" s="30" t="s">
        <v>207</v>
      </c>
      <c r="K615" s="61">
        <f>_xlfn.XLOOKUP(Table10[[#This Row],[Product]],Table8[Products],Table8[Price])</f>
        <v>45</v>
      </c>
      <c r="L615" s="30">
        <v>17</v>
      </c>
      <c r="M615" s="80">
        <f>Table10[[#This Row],[Units]]*Table10[[#This Row],[Price]]</f>
        <v>765</v>
      </c>
    </row>
    <row r="616" spans="7:13" x14ac:dyDescent="0.3">
      <c r="G616" s="44" t="s">
        <v>589</v>
      </c>
      <c r="H616" s="30" t="s">
        <v>1869</v>
      </c>
      <c r="I616" s="30" t="str">
        <f>_xlfn.XLOOKUP(Table10[[#This Row],[SalesRep]],Table9[Sales-rep],Table9[Region])</f>
        <v>Central</v>
      </c>
      <c r="J616" s="30" t="s">
        <v>322</v>
      </c>
      <c r="K616" s="61">
        <f>_xlfn.XLOOKUP(Table10[[#This Row],[Product]],Table8[Products],Table8[Price])</f>
        <v>950</v>
      </c>
      <c r="L616" s="30">
        <v>12</v>
      </c>
      <c r="M616" s="80">
        <f>Table10[[#This Row],[Units]]*Table10[[#This Row],[Price]]</f>
        <v>11400</v>
      </c>
    </row>
    <row r="617" spans="7:13" x14ac:dyDescent="0.3">
      <c r="G617" s="44" t="s">
        <v>526</v>
      </c>
      <c r="H617" s="30" t="s">
        <v>1845</v>
      </c>
      <c r="I617" s="30" t="str">
        <f>_xlfn.XLOOKUP(Table10[[#This Row],[SalesRep]],Table9[Sales-rep],Table9[Region])</f>
        <v>Central</v>
      </c>
      <c r="J617" s="30" t="s">
        <v>195</v>
      </c>
      <c r="K617" s="61">
        <f>_xlfn.XLOOKUP(Table10[[#This Row],[Product]],Table8[Products],Table8[Price])</f>
        <v>12</v>
      </c>
      <c r="L617" s="30">
        <v>7</v>
      </c>
      <c r="M617" s="80">
        <f>Table10[[#This Row],[Units]]*Table10[[#This Row],[Price]]</f>
        <v>84</v>
      </c>
    </row>
    <row r="618" spans="7:13" x14ac:dyDescent="0.3">
      <c r="G618" s="44" t="s">
        <v>681</v>
      </c>
      <c r="H618" s="30" t="s">
        <v>1877</v>
      </c>
      <c r="I618" s="30" t="str">
        <f>_xlfn.XLOOKUP(Table10[[#This Row],[SalesRep]],Table9[Sales-rep],Table9[Region])</f>
        <v>South</v>
      </c>
      <c r="J618" s="30" t="s">
        <v>271</v>
      </c>
      <c r="K618" s="61">
        <f>_xlfn.XLOOKUP(Table10[[#This Row],[Product]],Table8[Products],Table8[Price])</f>
        <v>150</v>
      </c>
      <c r="L618" s="30">
        <v>12</v>
      </c>
      <c r="M618" s="80">
        <f>Table10[[#This Row],[Units]]*Table10[[#This Row],[Price]]</f>
        <v>1800</v>
      </c>
    </row>
    <row r="619" spans="7:13" x14ac:dyDescent="0.3">
      <c r="G619" s="44" t="s">
        <v>617</v>
      </c>
      <c r="H619" s="30" t="s">
        <v>1913</v>
      </c>
      <c r="I619" s="30" t="str">
        <f>_xlfn.XLOOKUP(Table10[[#This Row],[SalesRep]],Table9[Sales-rep],Table9[Region])</f>
        <v>East</v>
      </c>
      <c r="J619" s="30" t="s">
        <v>322</v>
      </c>
      <c r="K619" s="61">
        <f>_xlfn.XLOOKUP(Table10[[#This Row],[Product]],Table8[Products],Table8[Price])</f>
        <v>950</v>
      </c>
      <c r="L619" s="30">
        <v>10</v>
      </c>
      <c r="M619" s="80">
        <f>Table10[[#This Row],[Units]]*Table10[[#This Row],[Price]]</f>
        <v>9500</v>
      </c>
    </row>
    <row r="620" spans="7:13" x14ac:dyDescent="0.3">
      <c r="G620" s="44" t="s">
        <v>587</v>
      </c>
      <c r="H620" s="30" t="s">
        <v>1837</v>
      </c>
      <c r="I620" s="30" t="str">
        <f>_xlfn.XLOOKUP(Table10[[#This Row],[SalesRep]],Table9[Sales-rep],Table9[Region])</f>
        <v>North</v>
      </c>
      <c r="J620" s="30" t="s">
        <v>292</v>
      </c>
      <c r="K620" s="61">
        <f>_xlfn.XLOOKUP(Table10[[#This Row],[Product]],Table8[Products],Table8[Price])</f>
        <v>25</v>
      </c>
      <c r="L620" s="30">
        <v>17</v>
      </c>
      <c r="M620" s="80">
        <f>Table10[[#This Row],[Units]]*Table10[[#This Row],[Price]]</f>
        <v>425</v>
      </c>
    </row>
    <row r="621" spans="7:13" x14ac:dyDescent="0.3">
      <c r="G621" s="44" t="s">
        <v>671</v>
      </c>
      <c r="H621" s="30" t="s">
        <v>1849</v>
      </c>
      <c r="I621" s="30" t="str">
        <f>_xlfn.XLOOKUP(Table10[[#This Row],[SalesRep]],Table9[Sales-rep],Table9[Region])</f>
        <v>East</v>
      </c>
      <c r="J621" s="30" t="s">
        <v>271</v>
      </c>
      <c r="K621" s="61">
        <f>_xlfn.XLOOKUP(Table10[[#This Row],[Product]],Table8[Products],Table8[Price])</f>
        <v>150</v>
      </c>
      <c r="L621" s="30">
        <v>19</v>
      </c>
      <c r="M621" s="80">
        <f>Table10[[#This Row],[Units]]*Table10[[#This Row],[Price]]</f>
        <v>2850</v>
      </c>
    </row>
    <row r="622" spans="7:13" x14ac:dyDescent="0.3">
      <c r="G622" s="44" t="s">
        <v>434</v>
      </c>
      <c r="H622" s="30" t="s">
        <v>1897</v>
      </c>
      <c r="I622" s="30" t="str">
        <f>_xlfn.XLOOKUP(Table10[[#This Row],[SalesRep]],Table9[Sales-rep],Table9[Region])</f>
        <v>North</v>
      </c>
      <c r="J622" s="30" t="s">
        <v>239</v>
      </c>
      <c r="K622" s="61">
        <f>_xlfn.XLOOKUP(Table10[[#This Row],[Product]],Table8[Products],Table8[Price])</f>
        <v>120</v>
      </c>
      <c r="L622" s="30">
        <v>5</v>
      </c>
      <c r="M622" s="80">
        <f>Table10[[#This Row],[Units]]*Table10[[#This Row],[Price]]</f>
        <v>600</v>
      </c>
    </row>
    <row r="623" spans="7:13" x14ac:dyDescent="0.3">
      <c r="G623" s="44" t="s">
        <v>588</v>
      </c>
      <c r="H623" s="30" t="s">
        <v>1830</v>
      </c>
      <c r="I623" s="30" t="str">
        <f>_xlfn.XLOOKUP(Table10[[#This Row],[SalesRep]],Table9[Sales-rep],Table9[Region])</f>
        <v>South</v>
      </c>
      <c r="J623" s="30" t="s">
        <v>271</v>
      </c>
      <c r="K623" s="61">
        <f>_xlfn.XLOOKUP(Table10[[#This Row],[Product]],Table8[Products],Table8[Price])</f>
        <v>150</v>
      </c>
      <c r="L623" s="30">
        <v>14</v>
      </c>
      <c r="M623" s="80">
        <f>Table10[[#This Row],[Units]]*Table10[[#This Row],[Price]]</f>
        <v>2100</v>
      </c>
    </row>
    <row r="624" spans="7:13" x14ac:dyDescent="0.3">
      <c r="G624" s="44" t="s">
        <v>657</v>
      </c>
      <c r="H624" s="30" t="s">
        <v>1862</v>
      </c>
      <c r="I624" s="30" t="str">
        <f>_xlfn.XLOOKUP(Table10[[#This Row],[SalesRep]],Table9[Sales-rep],Table9[Region])</f>
        <v>West</v>
      </c>
      <c r="J624" s="30" t="s">
        <v>231</v>
      </c>
      <c r="K624" s="61">
        <f>_xlfn.XLOOKUP(Table10[[#This Row],[Product]],Table8[Products],Table8[Price])</f>
        <v>50</v>
      </c>
      <c r="L624" s="30">
        <v>16</v>
      </c>
      <c r="M624" s="80">
        <f>Table10[[#This Row],[Units]]*Table10[[#This Row],[Price]]</f>
        <v>800</v>
      </c>
    </row>
    <row r="625" spans="7:13" x14ac:dyDescent="0.3">
      <c r="G625" s="44" t="s">
        <v>466</v>
      </c>
      <c r="H625" s="30" t="s">
        <v>1880</v>
      </c>
      <c r="I625" s="30" t="str">
        <f>_xlfn.XLOOKUP(Table10[[#This Row],[SalesRep]],Table9[Sales-rep],Table9[Region])</f>
        <v>West</v>
      </c>
      <c r="J625" s="30" t="s">
        <v>239</v>
      </c>
      <c r="K625" s="61">
        <f>_xlfn.XLOOKUP(Table10[[#This Row],[Product]],Table8[Products],Table8[Price])</f>
        <v>120</v>
      </c>
      <c r="L625" s="30">
        <v>15</v>
      </c>
      <c r="M625" s="80">
        <f>Table10[[#This Row],[Units]]*Table10[[#This Row],[Price]]</f>
        <v>1800</v>
      </c>
    </row>
    <row r="626" spans="7:13" x14ac:dyDescent="0.3">
      <c r="G626" s="44" t="s">
        <v>583</v>
      </c>
      <c r="H626" s="30" t="s">
        <v>1894</v>
      </c>
      <c r="I626" s="30" t="str">
        <f>_xlfn.XLOOKUP(Table10[[#This Row],[SalesRep]],Table9[Sales-rep],Table9[Region])</f>
        <v>South</v>
      </c>
      <c r="J626" s="30" t="s">
        <v>288</v>
      </c>
      <c r="K626" s="61">
        <f>_xlfn.XLOOKUP(Table10[[#This Row],[Product]],Table8[Products],Table8[Price])</f>
        <v>60</v>
      </c>
      <c r="L626" s="30">
        <v>18</v>
      </c>
      <c r="M626" s="80">
        <f>Table10[[#This Row],[Units]]*Table10[[#This Row],[Price]]</f>
        <v>1080</v>
      </c>
    </row>
    <row r="627" spans="7:13" x14ac:dyDescent="0.3">
      <c r="G627" s="44" t="s">
        <v>672</v>
      </c>
      <c r="H627" s="30" t="s">
        <v>1904</v>
      </c>
      <c r="I627" s="30" t="str">
        <f>_xlfn.XLOOKUP(Table10[[#This Row],[SalesRep]],Table9[Sales-rep],Table9[Region])</f>
        <v>East</v>
      </c>
      <c r="J627" s="30" t="s">
        <v>292</v>
      </c>
      <c r="K627" s="61">
        <f>_xlfn.XLOOKUP(Table10[[#This Row],[Product]],Table8[Products],Table8[Price])</f>
        <v>25</v>
      </c>
      <c r="L627" s="30">
        <v>11</v>
      </c>
      <c r="M627" s="80">
        <f>Table10[[#This Row],[Units]]*Table10[[#This Row],[Price]]</f>
        <v>275</v>
      </c>
    </row>
    <row r="628" spans="7:13" x14ac:dyDescent="0.3">
      <c r="G628" s="44" t="s">
        <v>705</v>
      </c>
      <c r="H628" s="30" t="s">
        <v>1880</v>
      </c>
      <c r="I628" s="30" t="str">
        <f>_xlfn.XLOOKUP(Table10[[#This Row],[SalesRep]],Table9[Sales-rep],Table9[Region])</f>
        <v>West</v>
      </c>
      <c r="J628" s="30" t="s">
        <v>308</v>
      </c>
      <c r="K628" s="61">
        <f>_xlfn.XLOOKUP(Table10[[#This Row],[Product]],Table8[Products],Table8[Price])</f>
        <v>200</v>
      </c>
      <c r="L628" s="30">
        <v>17</v>
      </c>
      <c r="M628" s="80">
        <f>Table10[[#This Row],[Units]]*Table10[[#This Row],[Price]]</f>
        <v>3400</v>
      </c>
    </row>
    <row r="629" spans="7:13" x14ac:dyDescent="0.3">
      <c r="G629" s="44" t="s">
        <v>668</v>
      </c>
      <c r="H629" s="30" t="s">
        <v>1861</v>
      </c>
      <c r="I629" s="30" t="str">
        <f>_xlfn.XLOOKUP(Table10[[#This Row],[SalesRep]],Table9[Sales-rep],Table9[Region])</f>
        <v>East</v>
      </c>
      <c r="J629" s="30" t="s">
        <v>322</v>
      </c>
      <c r="K629" s="61">
        <f>_xlfn.XLOOKUP(Table10[[#This Row],[Product]],Table8[Products],Table8[Price])</f>
        <v>950</v>
      </c>
      <c r="L629" s="30">
        <v>20</v>
      </c>
      <c r="M629" s="80">
        <f>Table10[[#This Row],[Units]]*Table10[[#This Row],[Price]]</f>
        <v>19000</v>
      </c>
    </row>
    <row r="630" spans="7:13" x14ac:dyDescent="0.3">
      <c r="G630" s="44" t="s">
        <v>619</v>
      </c>
      <c r="H630" s="30" t="s">
        <v>1905</v>
      </c>
      <c r="I630" s="30" t="str">
        <f>_xlfn.XLOOKUP(Table10[[#This Row],[SalesRep]],Table9[Sales-rep],Table9[Region])</f>
        <v>East</v>
      </c>
      <c r="J630" s="30" t="s">
        <v>207</v>
      </c>
      <c r="K630" s="61">
        <f>_xlfn.XLOOKUP(Table10[[#This Row],[Product]],Table8[Products],Table8[Price])</f>
        <v>45</v>
      </c>
      <c r="L630" s="30">
        <v>6</v>
      </c>
      <c r="M630" s="80">
        <f>Table10[[#This Row],[Units]]*Table10[[#This Row],[Price]]</f>
        <v>270</v>
      </c>
    </row>
    <row r="631" spans="7:13" x14ac:dyDescent="0.3">
      <c r="G631" s="44" t="s">
        <v>499</v>
      </c>
      <c r="H631" s="30" t="s">
        <v>1894</v>
      </c>
      <c r="I631" s="30" t="str">
        <f>_xlfn.XLOOKUP(Table10[[#This Row],[SalesRep]],Table9[Sales-rep],Table9[Region])</f>
        <v>South</v>
      </c>
      <c r="J631" s="30" t="s">
        <v>328</v>
      </c>
      <c r="K631" s="61">
        <f>_xlfn.XLOOKUP(Table10[[#This Row],[Product]],Table8[Products],Table8[Price])</f>
        <v>350</v>
      </c>
      <c r="L631" s="30">
        <v>15</v>
      </c>
      <c r="M631" s="80">
        <f>Table10[[#This Row],[Units]]*Table10[[#This Row],[Price]]</f>
        <v>5250</v>
      </c>
    </row>
    <row r="632" spans="7:13" x14ac:dyDescent="0.3">
      <c r="G632" s="44" t="s">
        <v>654</v>
      </c>
      <c r="H632" s="30" t="s">
        <v>1852</v>
      </c>
      <c r="I632" s="30" t="str">
        <f>_xlfn.XLOOKUP(Table10[[#This Row],[SalesRep]],Table9[Sales-rep],Table9[Region])</f>
        <v>West</v>
      </c>
      <c r="J632" s="30" t="s">
        <v>244</v>
      </c>
      <c r="K632" s="61">
        <f>_xlfn.XLOOKUP(Table10[[#This Row],[Product]],Table8[Products],Table8[Price])</f>
        <v>100</v>
      </c>
      <c r="L632" s="30">
        <v>1</v>
      </c>
      <c r="M632" s="80">
        <f>Table10[[#This Row],[Units]]*Table10[[#This Row],[Price]]</f>
        <v>100</v>
      </c>
    </row>
    <row r="633" spans="7:13" x14ac:dyDescent="0.3">
      <c r="G633" s="44" t="s">
        <v>391</v>
      </c>
      <c r="H633" s="30" t="s">
        <v>1841</v>
      </c>
      <c r="I633" s="30" t="str">
        <f>_xlfn.XLOOKUP(Table10[[#This Row],[SalesRep]],Table9[Sales-rep],Table9[Region])</f>
        <v>East</v>
      </c>
      <c r="J633" s="30" t="s">
        <v>1827</v>
      </c>
      <c r="K633" s="61">
        <f>_xlfn.XLOOKUP(Table10[[#This Row],[Product]],Table8[Products],Table8[Price])</f>
        <v>40</v>
      </c>
      <c r="L633" s="30">
        <v>14</v>
      </c>
      <c r="M633" s="80">
        <f>Table10[[#This Row],[Units]]*Table10[[#This Row],[Price]]</f>
        <v>560</v>
      </c>
    </row>
    <row r="634" spans="7:13" x14ac:dyDescent="0.3">
      <c r="G634" s="44" t="s">
        <v>687</v>
      </c>
      <c r="H634" s="30" t="s">
        <v>1848</v>
      </c>
      <c r="I634" s="30" t="str">
        <f>_xlfn.XLOOKUP(Table10[[#This Row],[SalesRep]],Table9[Sales-rep],Table9[Region])</f>
        <v>East</v>
      </c>
      <c r="J634" s="30" t="s">
        <v>308</v>
      </c>
      <c r="K634" s="61">
        <f>_xlfn.XLOOKUP(Table10[[#This Row],[Product]],Table8[Products],Table8[Price])</f>
        <v>200</v>
      </c>
      <c r="L634" s="30">
        <v>14</v>
      </c>
      <c r="M634" s="80">
        <f>Table10[[#This Row],[Units]]*Table10[[#This Row],[Price]]</f>
        <v>2800</v>
      </c>
    </row>
    <row r="635" spans="7:13" x14ac:dyDescent="0.3">
      <c r="G635" s="44" t="s">
        <v>663</v>
      </c>
      <c r="H635" s="30" t="s">
        <v>1894</v>
      </c>
      <c r="I635" s="30" t="str">
        <f>_xlfn.XLOOKUP(Table10[[#This Row],[SalesRep]],Table9[Sales-rep],Table9[Region])</f>
        <v>South</v>
      </c>
      <c r="J635" s="30" t="s">
        <v>288</v>
      </c>
      <c r="K635" s="61">
        <f>_xlfn.XLOOKUP(Table10[[#This Row],[Product]],Table8[Products],Table8[Price])</f>
        <v>60</v>
      </c>
      <c r="L635" s="30">
        <v>8</v>
      </c>
      <c r="M635" s="80">
        <f>Table10[[#This Row],[Units]]*Table10[[#This Row],[Price]]</f>
        <v>480</v>
      </c>
    </row>
    <row r="636" spans="7:13" x14ac:dyDescent="0.3">
      <c r="G636" s="44" t="s">
        <v>725</v>
      </c>
      <c r="H636" s="30" t="s">
        <v>1890</v>
      </c>
      <c r="I636" s="30" t="str">
        <f>_xlfn.XLOOKUP(Table10[[#This Row],[SalesRep]],Table9[Sales-rep],Table9[Region])</f>
        <v>East</v>
      </c>
      <c r="J636" s="30" t="s">
        <v>222</v>
      </c>
      <c r="K636" s="61">
        <f>_xlfn.XLOOKUP(Table10[[#This Row],[Product]],Table8[Products],Table8[Price])</f>
        <v>80</v>
      </c>
      <c r="L636" s="30">
        <v>6</v>
      </c>
      <c r="M636" s="80">
        <f>Table10[[#This Row],[Units]]*Table10[[#This Row],[Price]]</f>
        <v>480</v>
      </c>
    </row>
    <row r="637" spans="7:13" x14ac:dyDescent="0.3">
      <c r="G637" s="44" t="s">
        <v>474</v>
      </c>
      <c r="H637" s="30" t="s">
        <v>1874</v>
      </c>
      <c r="I637" s="30" t="str">
        <f>_xlfn.XLOOKUP(Table10[[#This Row],[SalesRep]],Table9[Sales-rep],Table9[Region])</f>
        <v>South</v>
      </c>
      <c r="J637" s="30" t="s">
        <v>195</v>
      </c>
      <c r="K637" s="61">
        <f>_xlfn.XLOOKUP(Table10[[#This Row],[Product]],Table8[Products],Table8[Price])</f>
        <v>12</v>
      </c>
      <c r="L637" s="30">
        <v>13</v>
      </c>
      <c r="M637" s="80">
        <f>Table10[[#This Row],[Units]]*Table10[[#This Row],[Price]]</f>
        <v>156</v>
      </c>
    </row>
    <row r="638" spans="7:13" x14ac:dyDescent="0.3">
      <c r="G638" s="44" t="s">
        <v>670</v>
      </c>
      <c r="H638" s="30" t="s">
        <v>1875</v>
      </c>
      <c r="I638" s="30" t="str">
        <f>_xlfn.XLOOKUP(Table10[[#This Row],[SalesRep]],Table9[Sales-rep],Table9[Region])</f>
        <v>Central</v>
      </c>
      <c r="J638" s="30" t="s">
        <v>328</v>
      </c>
      <c r="K638" s="61">
        <f>_xlfn.XLOOKUP(Table10[[#This Row],[Product]],Table8[Products],Table8[Price])</f>
        <v>350</v>
      </c>
      <c r="L638" s="30">
        <v>17</v>
      </c>
      <c r="M638" s="80">
        <f>Table10[[#This Row],[Units]]*Table10[[#This Row],[Price]]</f>
        <v>5950</v>
      </c>
    </row>
    <row r="639" spans="7:13" x14ac:dyDescent="0.3">
      <c r="G639" s="44" t="s">
        <v>546</v>
      </c>
      <c r="H639" s="30" t="s">
        <v>1862</v>
      </c>
      <c r="I639" s="30" t="str">
        <f>_xlfn.XLOOKUP(Table10[[#This Row],[SalesRep]],Table9[Sales-rep],Table9[Region])</f>
        <v>West</v>
      </c>
      <c r="J639" s="30" t="s">
        <v>271</v>
      </c>
      <c r="K639" s="61">
        <f>_xlfn.XLOOKUP(Table10[[#This Row],[Product]],Table8[Products],Table8[Price])</f>
        <v>150</v>
      </c>
      <c r="L639" s="30">
        <v>9</v>
      </c>
      <c r="M639" s="80">
        <f>Table10[[#This Row],[Units]]*Table10[[#This Row],[Price]]</f>
        <v>1350</v>
      </c>
    </row>
    <row r="640" spans="7:13" x14ac:dyDescent="0.3">
      <c r="G640" s="44" t="s">
        <v>734</v>
      </c>
      <c r="H640" s="30" t="s">
        <v>1886</v>
      </c>
      <c r="I640" s="30" t="str">
        <f>_xlfn.XLOOKUP(Table10[[#This Row],[SalesRep]],Table9[Sales-rep],Table9[Region])</f>
        <v>North</v>
      </c>
      <c r="J640" s="30" t="s">
        <v>322</v>
      </c>
      <c r="K640" s="61">
        <f>_xlfn.XLOOKUP(Table10[[#This Row],[Product]],Table8[Products],Table8[Price])</f>
        <v>950</v>
      </c>
      <c r="L640" s="30">
        <v>12</v>
      </c>
      <c r="M640" s="80">
        <f>Table10[[#This Row],[Units]]*Table10[[#This Row],[Price]]</f>
        <v>11400</v>
      </c>
    </row>
    <row r="641" spans="7:13" x14ac:dyDescent="0.3">
      <c r="G641" s="44" t="s">
        <v>409</v>
      </c>
      <c r="H641" s="30" t="s">
        <v>1858</v>
      </c>
      <c r="I641" s="30" t="str">
        <f>_xlfn.XLOOKUP(Table10[[#This Row],[SalesRep]],Table9[Sales-rep],Table9[Region])</f>
        <v>East</v>
      </c>
      <c r="J641" s="30" t="s">
        <v>271</v>
      </c>
      <c r="K641" s="61">
        <f>_xlfn.XLOOKUP(Table10[[#This Row],[Product]],Table8[Products],Table8[Price])</f>
        <v>150</v>
      </c>
      <c r="L641" s="30">
        <v>12</v>
      </c>
      <c r="M641" s="80">
        <f>Table10[[#This Row],[Units]]*Table10[[#This Row],[Price]]</f>
        <v>1800</v>
      </c>
    </row>
    <row r="642" spans="7:13" x14ac:dyDescent="0.3">
      <c r="G642" s="44" t="s">
        <v>605</v>
      </c>
      <c r="H642" s="30" t="s">
        <v>1848</v>
      </c>
      <c r="I642" s="30" t="str">
        <f>_xlfn.XLOOKUP(Table10[[#This Row],[SalesRep]],Table9[Sales-rep],Table9[Region])</f>
        <v>East</v>
      </c>
      <c r="J642" s="30" t="s">
        <v>1827</v>
      </c>
      <c r="K642" s="61">
        <f>_xlfn.XLOOKUP(Table10[[#This Row],[Product]],Table8[Products],Table8[Price])</f>
        <v>40</v>
      </c>
      <c r="L642" s="30">
        <v>8</v>
      </c>
      <c r="M642" s="80">
        <f>Table10[[#This Row],[Units]]*Table10[[#This Row],[Price]]</f>
        <v>320</v>
      </c>
    </row>
    <row r="643" spans="7:13" x14ac:dyDescent="0.3">
      <c r="G643" s="44" t="s">
        <v>493</v>
      </c>
      <c r="H643" s="30" t="s">
        <v>1900</v>
      </c>
      <c r="I643" s="30" t="str">
        <f>_xlfn.XLOOKUP(Table10[[#This Row],[SalesRep]],Table9[Sales-rep],Table9[Region])</f>
        <v>South</v>
      </c>
      <c r="J643" s="30" t="s">
        <v>239</v>
      </c>
      <c r="K643" s="61">
        <f>_xlfn.XLOOKUP(Table10[[#This Row],[Product]],Table8[Products],Table8[Price])</f>
        <v>120</v>
      </c>
      <c r="L643" s="30">
        <v>12</v>
      </c>
      <c r="M643" s="80">
        <f>Table10[[#This Row],[Units]]*Table10[[#This Row],[Price]]</f>
        <v>1440</v>
      </c>
    </row>
    <row r="644" spans="7:13" x14ac:dyDescent="0.3">
      <c r="G644" s="44" t="s">
        <v>599</v>
      </c>
      <c r="H644" s="30" t="s">
        <v>1857</v>
      </c>
      <c r="I644" s="30" t="str">
        <f>_xlfn.XLOOKUP(Table10[[#This Row],[SalesRep]],Table9[Sales-rep],Table9[Region])</f>
        <v>West</v>
      </c>
      <c r="J644" s="30" t="s">
        <v>288</v>
      </c>
      <c r="K644" s="61">
        <f>_xlfn.XLOOKUP(Table10[[#This Row],[Product]],Table8[Products],Table8[Price])</f>
        <v>60</v>
      </c>
      <c r="L644" s="30">
        <v>5</v>
      </c>
      <c r="M644" s="80">
        <f>Table10[[#This Row],[Units]]*Table10[[#This Row],[Price]]</f>
        <v>300</v>
      </c>
    </row>
    <row r="645" spans="7:13" x14ac:dyDescent="0.3">
      <c r="G645" s="44" t="s">
        <v>647</v>
      </c>
      <c r="H645" s="30" t="s">
        <v>1844</v>
      </c>
      <c r="I645" s="30" t="str">
        <f>_xlfn.XLOOKUP(Table10[[#This Row],[SalesRep]],Table9[Sales-rep],Table9[Region])</f>
        <v>North</v>
      </c>
      <c r="J645" s="30" t="s">
        <v>288</v>
      </c>
      <c r="K645" s="61">
        <f>_xlfn.XLOOKUP(Table10[[#This Row],[Product]],Table8[Products],Table8[Price])</f>
        <v>60</v>
      </c>
      <c r="L645" s="30">
        <v>17</v>
      </c>
      <c r="M645" s="80">
        <f>Table10[[#This Row],[Units]]*Table10[[#This Row],[Price]]</f>
        <v>1020</v>
      </c>
    </row>
    <row r="646" spans="7:13" x14ac:dyDescent="0.3">
      <c r="G646" s="44" t="s">
        <v>680</v>
      </c>
      <c r="H646" s="30" t="s">
        <v>1911</v>
      </c>
      <c r="I646" s="30" t="str">
        <f>_xlfn.XLOOKUP(Table10[[#This Row],[SalesRep]],Table9[Sales-rep],Table9[Region])</f>
        <v>South</v>
      </c>
      <c r="J646" s="30" t="s">
        <v>239</v>
      </c>
      <c r="K646" s="61">
        <f>_xlfn.XLOOKUP(Table10[[#This Row],[Product]],Table8[Products],Table8[Price])</f>
        <v>120</v>
      </c>
      <c r="L646" s="30">
        <v>1</v>
      </c>
      <c r="M646" s="80">
        <f>Table10[[#This Row],[Units]]*Table10[[#This Row],[Price]]</f>
        <v>120</v>
      </c>
    </row>
    <row r="647" spans="7:13" x14ac:dyDescent="0.3">
      <c r="G647" s="44" t="s">
        <v>672</v>
      </c>
      <c r="H647" s="30" t="s">
        <v>1867</v>
      </c>
      <c r="I647" s="30" t="str">
        <f>_xlfn.XLOOKUP(Table10[[#This Row],[SalesRep]],Table9[Sales-rep],Table9[Region])</f>
        <v>South</v>
      </c>
      <c r="J647" s="30" t="s">
        <v>288</v>
      </c>
      <c r="K647" s="61">
        <f>_xlfn.XLOOKUP(Table10[[#This Row],[Product]],Table8[Products],Table8[Price])</f>
        <v>60</v>
      </c>
      <c r="L647" s="30">
        <v>19</v>
      </c>
      <c r="M647" s="80">
        <f>Table10[[#This Row],[Units]]*Table10[[#This Row],[Price]]</f>
        <v>1140</v>
      </c>
    </row>
    <row r="648" spans="7:13" x14ac:dyDescent="0.3">
      <c r="G648" s="44" t="s">
        <v>651</v>
      </c>
      <c r="H648" s="30" t="s">
        <v>1899</v>
      </c>
      <c r="I648" s="30" t="str">
        <f>_xlfn.XLOOKUP(Table10[[#This Row],[SalesRep]],Table9[Sales-rep],Table9[Region])</f>
        <v>Central</v>
      </c>
      <c r="J648" s="30" t="s">
        <v>292</v>
      </c>
      <c r="K648" s="61">
        <f>_xlfn.XLOOKUP(Table10[[#This Row],[Product]],Table8[Products],Table8[Price])</f>
        <v>25</v>
      </c>
      <c r="L648" s="30">
        <v>15</v>
      </c>
      <c r="M648" s="80">
        <f>Table10[[#This Row],[Units]]*Table10[[#This Row],[Price]]</f>
        <v>375</v>
      </c>
    </row>
    <row r="649" spans="7:13" x14ac:dyDescent="0.3">
      <c r="G649" s="44" t="s">
        <v>392</v>
      </c>
      <c r="H649" s="30" t="s">
        <v>1905</v>
      </c>
      <c r="I649" s="30" t="str">
        <f>_xlfn.XLOOKUP(Table10[[#This Row],[SalesRep]],Table9[Sales-rep],Table9[Region])</f>
        <v>East</v>
      </c>
      <c r="J649" s="30" t="s">
        <v>244</v>
      </c>
      <c r="K649" s="61">
        <f>_xlfn.XLOOKUP(Table10[[#This Row],[Product]],Table8[Products],Table8[Price])</f>
        <v>100</v>
      </c>
      <c r="L649" s="30">
        <v>18</v>
      </c>
      <c r="M649" s="80">
        <f>Table10[[#This Row],[Units]]*Table10[[#This Row],[Price]]</f>
        <v>1800</v>
      </c>
    </row>
    <row r="650" spans="7:13" x14ac:dyDescent="0.3">
      <c r="G650" s="44" t="s">
        <v>736</v>
      </c>
      <c r="H650" s="30" t="s">
        <v>1905</v>
      </c>
      <c r="I650" s="30" t="str">
        <f>_xlfn.XLOOKUP(Table10[[#This Row],[SalesRep]],Table9[Sales-rep],Table9[Region])</f>
        <v>East</v>
      </c>
      <c r="J650" s="30" t="s">
        <v>231</v>
      </c>
      <c r="K650" s="61">
        <f>_xlfn.XLOOKUP(Table10[[#This Row],[Product]],Table8[Products],Table8[Price])</f>
        <v>50</v>
      </c>
      <c r="L650" s="30">
        <v>17</v>
      </c>
      <c r="M650" s="80">
        <f>Table10[[#This Row],[Units]]*Table10[[#This Row],[Price]]</f>
        <v>850</v>
      </c>
    </row>
    <row r="651" spans="7:13" x14ac:dyDescent="0.3">
      <c r="G651" s="44" t="s">
        <v>478</v>
      </c>
      <c r="H651" s="30" t="s">
        <v>1907</v>
      </c>
      <c r="I651" s="30" t="str">
        <f>_xlfn.XLOOKUP(Table10[[#This Row],[SalesRep]],Table9[Sales-rep],Table9[Region])</f>
        <v>East</v>
      </c>
      <c r="J651" s="30" t="s">
        <v>244</v>
      </c>
      <c r="K651" s="61">
        <f>_xlfn.XLOOKUP(Table10[[#This Row],[Product]],Table8[Products],Table8[Price])</f>
        <v>100</v>
      </c>
      <c r="L651" s="30">
        <v>17</v>
      </c>
      <c r="M651" s="80">
        <f>Table10[[#This Row],[Units]]*Table10[[#This Row],[Price]]</f>
        <v>1700</v>
      </c>
    </row>
    <row r="652" spans="7:13" x14ac:dyDescent="0.3">
      <c r="G652" s="44" t="s">
        <v>586</v>
      </c>
      <c r="H652" s="30" t="s">
        <v>1851</v>
      </c>
      <c r="I652" s="30" t="str">
        <f>_xlfn.XLOOKUP(Table10[[#This Row],[SalesRep]],Table9[Sales-rep],Table9[Region])</f>
        <v>South</v>
      </c>
      <c r="J652" s="30" t="s">
        <v>207</v>
      </c>
      <c r="K652" s="61">
        <f>_xlfn.XLOOKUP(Table10[[#This Row],[Product]],Table8[Products],Table8[Price])</f>
        <v>45</v>
      </c>
      <c r="L652" s="30">
        <v>18</v>
      </c>
      <c r="M652" s="80">
        <f>Table10[[#This Row],[Units]]*Table10[[#This Row],[Price]]</f>
        <v>810</v>
      </c>
    </row>
    <row r="653" spans="7:13" x14ac:dyDescent="0.3">
      <c r="G653" s="44" t="s">
        <v>546</v>
      </c>
      <c r="H653" s="30" t="s">
        <v>1903</v>
      </c>
      <c r="I653" s="30" t="str">
        <f>_xlfn.XLOOKUP(Table10[[#This Row],[SalesRep]],Table9[Sales-rep],Table9[Region])</f>
        <v>Central</v>
      </c>
      <c r="J653" s="30" t="s">
        <v>292</v>
      </c>
      <c r="K653" s="61">
        <f>_xlfn.XLOOKUP(Table10[[#This Row],[Product]],Table8[Products],Table8[Price])</f>
        <v>25</v>
      </c>
      <c r="L653" s="30">
        <v>3</v>
      </c>
      <c r="M653" s="80">
        <f>Table10[[#This Row],[Units]]*Table10[[#This Row],[Price]]</f>
        <v>75</v>
      </c>
    </row>
    <row r="654" spans="7:13" x14ac:dyDescent="0.3">
      <c r="G654" s="44" t="s">
        <v>672</v>
      </c>
      <c r="H654" s="30" t="s">
        <v>1883</v>
      </c>
      <c r="I654" s="30" t="str">
        <f>_xlfn.XLOOKUP(Table10[[#This Row],[SalesRep]],Table9[Sales-rep],Table9[Region])</f>
        <v>South</v>
      </c>
      <c r="J654" s="30" t="s">
        <v>292</v>
      </c>
      <c r="K654" s="61">
        <f>_xlfn.XLOOKUP(Table10[[#This Row],[Product]],Table8[Products],Table8[Price])</f>
        <v>25</v>
      </c>
      <c r="L654" s="30">
        <v>4</v>
      </c>
      <c r="M654" s="80">
        <f>Table10[[#This Row],[Units]]*Table10[[#This Row],[Price]]</f>
        <v>100</v>
      </c>
    </row>
    <row r="655" spans="7:13" x14ac:dyDescent="0.3">
      <c r="G655" s="44" t="s">
        <v>382</v>
      </c>
      <c r="H655" s="30" t="s">
        <v>1910</v>
      </c>
      <c r="I655" s="30" t="str">
        <f>_xlfn.XLOOKUP(Table10[[#This Row],[SalesRep]],Table9[Sales-rep],Table9[Region])</f>
        <v>Central</v>
      </c>
      <c r="J655" s="30" t="s">
        <v>288</v>
      </c>
      <c r="K655" s="61">
        <f>_xlfn.XLOOKUP(Table10[[#This Row],[Product]],Table8[Products],Table8[Price])</f>
        <v>60</v>
      </c>
      <c r="L655" s="30">
        <v>3</v>
      </c>
      <c r="M655" s="80">
        <f>Table10[[#This Row],[Units]]*Table10[[#This Row],[Price]]</f>
        <v>180</v>
      </c>
    </row>
    <row r="656" spans="7:13" x14ac:dyDescent="0.3">
      <c r="G656" s="44" t="s">
        <v>508</v>
      </c>
      <c r="H656" s="30" t="s">
        <v>1835</v>
      </c>
      <c r="I656" s="30" t="str">
        <f>_xlfn.XLOOKUP(Table10[[#This Row],[SalesRep]],Table9[Sales-rep],Table9[Region])</f>
        <v>South</v>
      </c>
      <c r="J656" s="30" t="s">
        <v>292</v>
      </c>
      <c r="K656" s="61">
        <f>_xlfn.XLOOKUP(Table10[[#This Row],[Product]],Table8[Products],Table8[Price])</f>
        <v>25</v>
      </c>
      <c r="L656" s="30">
        <v>14</v>
      </c>
      <c r="M656" s="80">
        <f>Table10[[#This Row],[Units]]*Table10[[#This Row],[Price]]</f>
        <v>350</v>
      </c>
    </row>
    <row r="657" spans="7:13" x14ac:dyDescent="0.3">
      <c r="G657" s="44" t="s">
        <v>613</v>
      </c>
      <c r="H657" s="30" t="s">
        <v>1899</v>
      </c>
      <c r="I657" s="30" t="str">
        <f>_xlfn.XLOOKUP(Table10[[#This Row],[SalesRep]],Table9[Sales-rep],Table9[Region])</f>
        <v>Central</v>
      </c>
      <c r="J657" s="30" t="s">
        <v>222</v>
      </c>
      <c r="K657" s="61">
        <f>_xlfn.XLOOKUP(Table10[[#This Row],[Product]],Table8[Products],Table8[Price])</f>
        <v>80</v>
      </c>
      <c r="L657" s="30">
        <v>9</v>
      </c>
      <c r="M657" s="80">
        <f>Table10[[#This Row],[Units]]*Table10[[#This Row],[Price]]</f>
        <v>720</v>
      </c>
    </row>
    <row r="658" spans="7:13" x14ac:dyDescent="0.3">
      <c r="G658" s="44" t="s">
        <v>489</v>
      </c>
      <c r="H658" s="30" t="s">
        <v>1907</v>
      </c>
      <c r="I658" s="30" t="str">
        <f>_xlfn.XLOOKUP(Table10[[#This Row],[SalesRep]],Table9[Sales-rep],Table9[Region])</f>
        <v>East</v>
      </c>
      <c r="J658" s="30" t="s">
        <v>1827</v>
      </c>
      <c r="K658" s="61">
        <f>_xlfn.XLOOKUP(Table10[[#This Row],[Product]],Table8[Products],Table8[Price])</f>
        <v>40</v>
      </c>
      <c r="L658" s="30">
        <v>17</v>
      </c>
      <c r="M658" s="80">
        <f>Table10[[#This Row],[Units]]*Table10[[#This Row],[Price]]</f>
        <v>680</v>
      </c>
    </row>
    <row r="659" spans="7:13" x14ac:dyDescent="0.3">
      <c r="G659" s="44" t="s">
        <v>599</v>
      </c>
      <c r="H659" s="30" t="s">
        <v>1857</v>
      </c>
      <c r="I659" s="30" t="str">
        <f>_xlfn.XLOOKUP(Table10[[#This Row],[SalesRep]],Table9[Sales-rep],Table9[Region])</f>
        <v>West</v>
      </c>
      <c r="J659" s="30" t="s">
        <v>239</v>
      </c>
      <c r="K659" s="61">
        <f>_xlfn.XLOOKUP(Table10[[#This Row],[Product]],Table8[Products],Table8[Price])</f>
        <v>120</v>
      </c>
      <c r="L659" s="30">
        <v>7</v>
      </c>
      <c r="M659" s="80">
        <f>Table10[[#This Row],[Units]]*Table10[[#This Row],[Price]]</f>
        <v>840</v>
      </c>
    </row>
    <row r="660" spans="7:13" x14ac:dyDescent="0.3">
      <c r="G660" s="44" t="s">
        <v>544</v>
      </c>
      <c r="H660" s="30" t="s">
        <v>1860</v>
      </c>
      <c r="I660" s="30" t="str">
        <f>_xlfn.XLOOKUP(Table10[[#This Row],[SalesRep]],Table9[Sales-rep],Table9[Region])</f>
        <v>West</v>
      </c>
      <c r="J660" s="30" t="s">
        <v>244</v>
      </c>
      <c r="K660" s="61">
        <f>_xlfn.XLOOKUP(Table10[[#This Row],[Product]],Table8[Products],Table8[Price])</f>
        <v>100</v>
      </c>
      <c r="L660" s="30">
        <v>2</v>
      </c>
      <c r="M660" s="80">
        <f>Table10[[#This Row],[Units]]*Table10[[#This Row],[Price]]</f>
        <v>200</v>
      </c>
    </row>
    <row r="661" spans="7:13" x14ac:dyDescent="0.3">
      <c r="G661" s="44" t="s">
        <v>652</v>
      </c>
      <c r="H661" s="30" t="s">
        <v>1870</v>
      </c>
      <c r="I661" s="30" t="str">
        <f>_xlfn.XLOOKUP(Table10[[#This Row],[SalesRep]],Table9[Sales-rep],Table9[Region])</f>
        <v>South</v>
      </c>
      <c r="J661" s="30" t="s">
        <v>222</v>
      </c>
      <c r="K661" s="61">
        <f>_xlfn.XLOOKUP(Table10[[#This Row],[Product]],Table8[Products],Table8[Price])</f>
        <v>80</v>
      </c>
      <c r="L661" s="30">
        <v>19</v>
      </c>
      <c r="M661" s="80">
        <f>Table10[[#This Row],[Units]]*Table10[[#This Row],[Price]]</f>
        <v>1520</v>
      </c>
    </row>
    <row r="662" spans="7:13" x14ac:dyDescent="0.3">
      <c r="G662" s="44" t="s">
        <v>494</v>
      </c>
      <c r="H662" s="30" t="s">
        <v>1892</v>
      </c>
      <c r="I662" s="30" t="str">
        <f>_xlfn.XLOOKUP(Table10[[#This Row],[SalesRep]],Table9[Sales-rep],Table9[Region])</f>
        <v>South</v>
      </c>
      <c r="J662" s="30" t="s">
        <v>231</v>
      </c>
      <c r="K662" s="61">
        <f>_xlfn.XLOOKUP(Table10[[#This Row],[Product]],Table8[Products],Table8[Price])</f>
        <v>50</v>
      </c>
      <c r="L662" s="30">
        <v>5</v>
      </c>
      <c r="M662" s="80">
        <f>Table10[[#This Row],[Units]]*Table10[[#This Row],[Price]]</f>
        <v>250</v>
      </c>
    </row>
    <row r="663" spans="7:13" x14ac:dyDescent="0.3">
      <c r="G663" s="44" t="s">
        <v>630</v>
      </c>
      <c r="H663" s="30" t="s">
        <v>1879</v>
      </c>
      <c r="I663" s="30" t="str">
        <f>_xlfn.XLOOKUP(Table10[[#This Row],[SalesRep]],Table9[Sales-rep],Table9[Region])</f>
        <v>Central</v>
      </c>
      <c r="J663" s="30" t="s">
        <v>244</v>
      </c>
      <c r="K663" s="61">
        <f>_xlfn.XLOOKUP(Table10[[#This Row],[Product]],Table8[Products],Table8[Price])</f>
        <v>100</v>
      </c>
      <c r="L663" s="30">
        <v>13</v>
      </c>
      <c r="M663" s="80">
        <f>Table10[[#This Row],[Units]]*Table10[[#This Row],[Price]]</f>
        <v>1300</v>
      </c>
    </row>
    <row r="664" spans="7:13" x14ac:dyDescent="0.3">
      <c r="G664" s="44" t="s">
        <v>412</v>
      </c>
      <c r="H664" s="30" t="s">
        <v>1906</v>
      </c>
      <c r="I664" s="30" t="str">
        <f>_xlfn.XLOOKUP(Table10[[#This Row],[SalesRep]],Table9[Sales-rep],Table9[Region])</f>
        <v>East</v>
      </c>
      <c r="J664" s="30" t="s">
        <v>328</v>
      </c>
      <c r="K664" s="61">
        <f>_xlfn.XLOOKUP(Table10[[#This Row],[Product]],Table8[Products],Table8[Price])</f>
        <v>350</v>
      </c>
      <c r="L664" s="30">
        <v>10</v>
      </c>
      <c r="M664" s="80">
        <f>Table10[[#This Row],[Units]]*Table10[[#This Row],[Price]]</f>
        <v>3500</v>
      </c>
    </row>
    <row r="665" spans="7:13" x14ac:dyDescent="0.3">
      <c r="G665" s="44" t="s">
        <v>679</v>
      </c>
      <c r="H665" s="30" t="s">
        <v>1879</v>
      </c>
      <c r="I665" s="30" t="str">
        <f>_xlfn.XLOOKUP(Table10[[#This Row],[SalesRep]],Table9[Sales-rep],Table9[Region])</f>
        <v>Central</v>
      </c>
      <c r="J665" s="30" t="s">
        <v>239</v>
      </c>
      <c r="K665" s="61">
        <f>_xlfn.XLOOKUP(Table10[[#This Row],[Product]],Table8[Products],Table8[Price])</f>
        <v>120</v>
      </c>
      <c r="L665" s="30">
        <v>15</v>
      </c>
      <c r="M665" s="80">
        <f>Table10[[#This Row],[Units]]*Table10[[#This Row],[Price]]</f>
        <v>1800</v>
      </c>
    </row>
    <row r="666" spans="7:13" x14ac:dyDescent="0.3">
      <c r="G666" s="44" t="s">
        <v>499</v>
      </c>
      <c r="H666" s="30" t="s">
        <v>1871</v>
      </c>
      <c r="I666" s="30" t="str">
        <f>_xlfn.XLOOKUP(Table10[[#This Row],[SalesRep]],Table9[Sales-rep],Table9[Region])</f>
        <v>East</v>
      </c>
      <c r="J666" s="30" t="s">
        <v>308</v>
      </c>
      <c r="K666" s="61">
        <f>_xlfn.XLOOKUP(Table10[[#This Row],[Product]],Table8[Products],Table8[Price])</f>
        <v>200</v>
      </c>
      <c r="L666" s="30">
        <v>13</v>
      </c>
      <c r="M666" s="80">
        <f>Table10[[#This Row],[Units]]*Table10[[#This Row],[Price]]</f>
        <v>2600</v>
      </c>
    </row>
    <row r="667" spans="7:13" x14ac:dyDescent="0.3">
      <c r="G667" s="44" t="s">
        <v>676</v>
      </c>
      <c r="H667" s="30" t="s">
        <v>1892</v>
      </c>
      <c r="I667" s="30" t="str">
        <f>_xlfn.XLOOKUP(Table10[[#This Row],[SalesRep]],Table9[Sales-rep],Table9[Region])</f>
        <v>South</v>
      </c>
      <c r="J667" s="30" t="s">
        <v>222</v>
      </c>
      <c r="K667" s="61">
        <f>_xlfn.XLOOKUP(Table10[[#This Row],[Product]],Table8[Products],Table8[Price])</f>
        <v>80</v>
      </c>
      <c r="L667" s="30">
        <v>20</v>
      </c>
      <c r="M667" s="80">
        <f>Table10[[#This Row],[Units]]*Table10[[#This Row],[Price]]</f>
        <v>1600</v>
      </c>
    </row>
    <row r="668" spans="7:13" x14ac:dyDescent="0.3">
      <c r="G668" s="44" t="s">
        <v>464</v>
      </c>
      <c r="H668" s="30" t="s">
        <v>1885</v>
      </c>
      <c r="I668" s="30" t="str">
        <f>_xlfn.XLOOKUP(Table10[[#This Row],[SalesRep]],Table9[Sales-rep],Table9[Region])</f>
        <v>East</v>
      </c>
      <c r="J668" s="30" t="s">
        <v>271</v>
      </c>
      <c r="K668" s="61">
        <f>_xlfn.XLOOKUP(Table10[[#This Row],[Product]],Table8[Products],Table8[Price])</f>
        <v>150</v>
      </c>
      <c r="L668" s="30">
        <v>5</v>
      </c>
      <c r="M668" s="80">
        <f>Table10[[#This Row],[Units]]*Table10[[#This Row],[Price]]</f>
        <v>750</v>
      </c>
    </row>
    <row r="669" spans="7:13" x14ac:dyDescent="0.3">
      <c r="G669" s="44" t="s">
        <v>402</v>
      </c>
      <c r="H669" s="30" t="s">
        <v>1850</v>
      </c>
      <c r="I669" s="30" t="str">
        <f>_xlfn.XLOOKUP(Table10[[#This Row],[SalesRep]],Table9[Sales-rep],Table9[Region])</f>
        <v>West</v>
      </c>
      <c r="J669" s="30" t="s">
        <v>231</v>
      </c>
      <c r="K669" s="61">
        <f>_xlfn.XLOOKUP(Table10[[#This Row],[Product]],Table8[Products],Table8[Price])</f>
        <v>50</v>
      </c>
      <c r="L669" s="30">
        <v>13</v>
      </c>
      <c r="M669" s="80">
        <f>Table10[[#This Row],[Units]]*Table10[[#This Row],[Price]]</f>
        <v>650</v>
      </c>
    </row>
    <row r="670" spans="7:13" x14ac:dyDescent="0.3">
      <c r="G670" s="44" t="s">
        <v>456</v>
      </c>
      <c r="H670" s="30" t="s">
        <v>1864</v>
      </c>
      <c r="I670" s="30" t="str">
        <f>_xlfn.XLOOKUP(Table10[[#This Row],[SalesRep]],Table9[Sales-rep],Table9[Region])</f>
        <v>South</v>
      </c>
      <c r="J670" s="30" t="s">
        <v>1827</v>
      </c>
      <c r="K670" s="61">
        <f>_xlfn.XLOOKUP(Table10[[#This Row],[Product]],Table8[Products],Table8[Price])</f>
        <v>40</v>
      </c>
      <c r="L670" s="30">
        <v>13</v>
      </c>
      <c r="M670" s="80">
        <f>Table10[[#This Row],[Units]]*Table10[[#This Row],[Price]]</f>
        <v>520</v>
      </c>
    </row>
    <row r="671" spans="7:13" x14ac:dyDescent="0.3">
      <c r="G671" s="44" t="s">
        <v>413</v>
      </c>
      <c r="H671" s="30" t="s">
        <v>1846</v>
      </c>
      <c r="I671" s="30" t="str">
        <f>_xlfn.XLOOKUP(Table10[[#This Row],[SalesRep]],Table9[Sales-rep],Table9[Region])</f>
        <v>South</v>
      </c>
      <c r="J671" s="30" t="s">
        <v>244</v>
      </c>
      <c r="K671" s="61">
        <f>_xlfn.XLOOKUP(Table10[[#This Row],[Product]],Table8[Products],Table8[Price])</f>
        <v>100</v>
      </c>
      <c r="L671" s="30">
        <v>20</v>
      </c>
      <c r="M671" s="80">
        <f>Table10[[#This Row],[Units]]*Table10[[#This Row],[Price]]</f>
        <v>2000</v>
      </c>
    </row>
    <row r="672" spans="7:13" x14ac:dyDescent="0.3">
      <c r="G672" s="44" t="s">
        <v>513</v>
      </c>
      <c r="H672" s="30" t="s">
        <v>1913</v>
      </c>
      <c r="I672" s="30" t="str">
        <f>_xlfn.XLOOKUP(Table10[[#This Row],[SalesRep]],Table9[Sales-rep],Table9[Region])</f>
        <v>East</v>
      </c>
      <c r="J672" s="30" t="s">
        <v>207</v>
      </c>
      <c r="K672" s="61">
        <f>_xlfn.XLOOKUP(Table10[[#This Row],[Product]],Table8[Products],Table8[Price])</f>
        <v>45</v>
      </c>
      <c r="L672" s="30">
        <v>3</v>
      </c>
      <c r="M672" s="80">
        <f>Table10[[#This Row],[Units]]*Table10[[#This Row],[Price]]</f>
        <v>135</v>
      </c>
    </row>
    <row r="673" spans="7:13" x14ac:dyDescent="0.3">
      <c r="G673" s="44" t="s">
        <v>710</v>
      </c>
      <c r="H673" s="30" t="s">
        <v>1889</v>
      </c>
      <c r="I673" s="30" t="str">
        <f>_xlfn.XLOOKUP(Table10[[#This Row],[SalesRep]],Table9[Sales-rep],Table9[Region])</f>
        <v>Central</v>
      </c>
      <c r="J673" s="30" t="s">
        <v>231</v>
      </c>
      <c r="K673" s="61">
        <f>_xlfn.XLOOKUP(Table10[[#This Row],[Product]],Table8[Products],Table8[Price])</f>
        <v>50</v>
      </c>
      <c r="L673" s="30">
        <v>18</v>
      </c>
      <c r="M673" s="80">
        <f>Table10[[#This Row],[Units]]*Table10[[#This Row],[Price]]</f>
        <v>900</v>
      </c>
    </row>
    <row r="674" spans="7:13" x14ac:dyDescent="0.3">
      <c r="G674" s="44" t="s">
        <v>416</v>
      </c>
      <c r="H674" s="30" t="s">
        <v>1851</v>
      </c>
      <c r="I674" s="30" t="str">
        <f>_xlfn.XLOOKUP(Table10[[#This Row],[SalesRep]],Table9[Sales-rep],Table9[Region])</f>
        <v>South</v>
      </c>
      <c r="J674" s="30" t="s">
        <v>207</v>
      </c>
      <c r="K674" s="61">
        <f>_xlfn.XLOOKUP(Table10[[#This Row],[Product]],Table8[Products],Table8[Price])</f>
        <v>45</v>
      </c>
      <c r="L674" s="30">
        <v>13</v>
      </c>
      <c r="M674" s="80">
        <f>Table10[[#This Row],[Units]]*Table10[[#This Row],[Price]]</f>
        <v>585</v>
      </c>
    </row>
    <row r="675" spans="7:13" x14ac:dyDescent="0.3">
      <c r="G675" s="44" t="s">
        <v>519</v>
      </c>
      <c r="H675" s="30" t="s">
        <v>1861</v>
      </c>
      <c r="I675" s="30" t="str">
        <f>_xlfn.XLOOKUP(Table10[[#This Row],[SalesRep]],Table9[Sales-rep],Table9[Region])</f>
        <v>East</v>
      </c>
      <c r="J675" s="30" t="s">
        <v>239</v>
      </c>
      <c r="K675" s="61">
        <f>_xlfn.XLOOKUP(Table10[[#This Row],[Product]],Table8[Products],Table8[Price])</f>
        <v>120</v>
      </c>
      <c r="L675" s="30">
        <v>8</v>
      </c>
      <c r="M675" s="80">
        <f>Table10[[#This Row],[Units]]*Table10[[#This Row],[Price]]</f>
        <v>960</v>
      </c>
    </row>
    <row r="676" spans="7:13" x14ac:dyDescent="0.3">
      <c r="G676" s="44" t="s">
        <v>713</v>
      </c>
      <c r="H676" s="30" t="s">
        <v>1851</v>
      </c>
      <c r="I676" s="30" t="str">
        <f>_xlfn.XLOOKUP(Table10[[#This Row],[SalesRep]],Table9[Sales-rep],Table9[Region])</f>
        <v>South</v>
      </c>
      <c r="J676" s="30" t="s">
        <v>288</v>
      </c>
      <c r="K676" s="61">
        <f>_xlfn.XLOOKUP(Table10[[#This Row],[Product]],Table8[Products],Table8[Price])</f>
        <v>60</v>
      </c>
      <c r="L676" s="30">
        <v>13</v>
      </c>
      <c r="M676" s="80">
        <f>Table10[[#This Row],[Units]]*Table10[[#This Row],[Price]]</f>
        <v>780</v>
      </c>
    </row>
    <row r="677" spans="7:13" x14ac:dyDescent="0.3">
      <c r="G677" s="44" t="s">
        <v>412</v>
      </c>
      <c r="H677" s="30" t="s">
        <v>1908</v>
      </c>
      <c r="I677" s="30" t="str">
        <f>_xlfn.XLOOKUP(Table10[[#This Row],[SalesRep]],Table9[Sales-rep],Table9[Region])</f>
        <v>East</v>
      </c>
      <c r="J677" s="30" t="s">
        <v>308</v>
      </c>
      <c r="K677" s="61">
        <f>_xlfn.XLOOKUP(Table10[[#This Row],[Product]],Table8[Products],Table8[Price])</f>
        <v>200</v>
      </c>
      <c r="L677" s="30">
        <v>15</v>
      </c>
      <c r="M677" s="80">
        <f>Table10[[#This Row],[Units]]*Table10[[#This Row],[Price]]</f>
        <v>3000</v>
      </c>
    </row>
    <row r="678" spans="7:13" x14ac:dyDescent="0.3">
      <c r="G678" s="44" t="s">
        <v>630</v>
      </c>
      <c r="H678" s="30" t="s">
        <v>1845</v>
      </c>
      <c r="I678" s="30" t="str">
        <f>_xlfn.XLOOKUP(Table10[[#This Row],[SalesRep]],Table9[Sales-rep],Table9[Region])</f>
        <v>Central</v>
      </c>
      <c r="J678" s="30" t="s">
        <v>308</v>
      </c>
      <c r="K678" s="61">
        <f>_xlfn.XLOOKUP(Table10[[#This Row],[Product]],Table8[Products],Table8[Price])</f>
        <v>200</v>
      </c>
      <c r="L678" s="30">
        <v>7</v>
      </c>
      <c r="M678" s="80">
        <f>Table10[[#This Row],[Units]]*Table10[[#This Row],[Price]]</f>
        <v>1400</v>
      </c>
    </row>
    <row r="679" spans="7:13" x14ac:dyDescent="0.3">
      <c r="G679" s="44" t="s">
        <v>649</v>
      </c>
      <c r="H679" s="30" t="s">
        <v>1873</v>
      </c>
      <c r="I679" s="30" t="str">
        <f>_xlfn.XLOOKUP(Table10[[#This Row],[SalesRep]],Table9[Sales-rep],Table9[Region])</f>
        <v>Central</v>
      </c>
      <c r="J679" s="30" t="s">
        <v>222</v>
      </c>
      <c r="K679" s="61">
        <f>_xlfn.XLOOKUP(Table10[[#This Row],[Product]],Table8[Products],Table8[Price])</f>
        <v>80</v>
      </c>
      <c r="L679" s="30">
        <v>11</v>
      </c>
      <c r="M679" s="80">
        <f>Table10[[#This Row],[Units]]*Table10[[#This Row],[Price]]</f>
        <v>880</v>
      </c>
    </row>
    <row r="680" spans="7:13" x14ac:dyDescent="0.3">
      <c r="G680" s="44" t="s">
        <v>726</v>
      </c>
      <c r="H680" s="30" t="s">
        <v>1891</v>
      </c>
      <c r="I680" s="30" t="str">
        <f>_xlfn.XLOOKUP(Table10[[#This Row],[SalesRep]],Table9[Sales-rep],Table9[Region])</f>
        <v>South</v>
      </c>
      <c r="J680" s="30" t="s">
        <v>244</v>
      </c>
      <c r="K680" s="61">
        <f>_xlfn.XLOOKUP(Table10[[#This Row],[Product]],Table8[Products],Table8[Price])</f>
        <v>100</v>
      </c>
      <c r="L680" s="30">
        <v>4</v>
      </c>
      <c r="M680" s="80">
        <f>Table10[[#This Row],[Units]]*Table10[[#This Row],[Price]]</f>
        <v>400</v>
      </c>
    </row>
    <row r="681" spans="7:13" x14ac:dyDescent="0.3">
      <c r="G681" s="44" t="s">
        <v>396</v>
      </c>
      <c r="H681" s="30" t="s">
        <v>1850</v>
      </c>
      <c r="I681" s="30" t="str">
        <f>_xlfn.XLOOKUP(Table10[[#This Row],[SalesRep]],Table9[Sales-rep],Table9[Region])</f>
        <v>West</v>
      </c>
      <c r="J681" s="30" t="s">
        <v>288</v>
      </c>
      <c r="K681" s="61">
        <f>_xlfn.XLOOKUP(Table10[[#This Row],[Product]],Table8[Products],Table8[Price])</f>
        <v>60</v>
      </c>
      <c r="L681" s="30">
        <v>7</v>
      </c>
      <c r="M681" s="80">
        <f>Table10[[#This Row],[Units]]*Table10[[#This Row],[Price]]</f>
        <v>420</v>
      </c>
    </row>
    <row r="682" spans="7:13" x14ac:dyDescent="0.3">
      <c r="G682" s="44" t="s">
        <v>454</v>
      </c>
      <c r="H682" s="30" t="s">
        <v>1838</v>
      </c>
      <c r="I682" s="30" t="str">
        <f>_xlfn.XLOOKUP(Table10[[#This Row],[SalesRep]],Table9[Sales-rep],Table9[Region])</f>
        <v>South</v>
      </c>
      <c r="J682" s="30" t="s">
        <v>239</v>
      </c>
      <c r="K682" s="61">
        <f>_xlfn.XLOOKUP(Table10[[#This Row],[Product]],Table8[Products],Table8[Price])</f>
        <v>120</v>
      </c>
      <c r="L682" s="30">
        <v>16</v>
      </c>
      <c r="M682" s="80">
        <f>Table10[[#This Row],[Units]]*Table10[[#This Row],[Price]]</f>
        <v>1920</v>
      </c>
    </row>
    <row r="683" spans="7:13" x14ac:dyDescent="0.3">
      <c r="G683" s="44" t="s">
        <v>631</v>
      </c>
      <c r="H683" s="30" t="s">
        <v>1862</v>
      </c>
      <c r="I683" s="30" t="str">
        <f>_xlfn.XLOOKUP(Table10[[#This Row],[SalesRep]],Table9[Sales-rep],Table9[Region])</f>
        <v>West</v>
      </c>
      <c r="J683" s="30" t="s">
        <v>207</v>
      </c>
      <c r="K683" s="61">
        <f>_xlfn.XLOOKUP(Table10[[#This Row],[Product]],Table8[Products],Table8[Price])</f>
        <v>45</v>
      </c>
      <c r="L683" s="30">
        <v>8</v>
      </c>
      <c r="M683" s="80">
        <f>Table10[[#This Row],[Units]]*Table10[[#This Row],[Price]]</f>
        <v>360</v>
      </c>
    </row>
    <row r="684" spans="7:13" x14ac:dyDescent="0.3">
      <c r="G684" s="44" t="s">
        <v>625</v>
      </c>
      <c r="H684" s="30" t="s">
        <v>1850</v>
      </c>
      <c r="I684" s="30" t="str">
        <f>_xlfn.XLOOKUP(Table10[[#This Row],[SalesRep]],Table9[Sales-rep],Table9[Region])</f>
        <v>West</v>
      </c>
      <c r="J684" s="30" t="s">
        <v>231</v>
      </c>
      <c r="K684" s="61">
        <f>_xlfn.XLOOKUP(Table10[[#This Row],[Product]],Table8[Products],Table8[Price])</f>
        <v>50</v>
      </c>
      <c r="L684" s="30">
        <v>17</v>
      </c>
      <c r="M684" s="80">
        <f>Table10[[#This Row],[Units]]*Table10[[#This Row],[Price]]</f>
        <v>850</v>
      </c>
    </row>
    <row r="685" spans="7:13" x14ac:dyDescent="0.3">
      <c r="G685" s="44" t="s">
        <v>501</v>
      </c>
      <c r="H685" s="30" t="s">
        <v>1903</v>
      </c>
      <c r="I685" s="30" t="str">
        <f>_xlfn.XLOOKUP(Table10[[#This Row],[SalesRep]],Table9[Sales-rep],Table9[Region])</f>
        <v>Central</v>
      </c>
      <c r="J685" s="30" t="s">
        <v>222</v>
      </c>
      <c r="K685" s="61">
        <f>_xlfn.XLOOKUP(Table10[[#This Row],[Product]],Table8[Products],Table8[Price])</f>
        <v>80</v>
      </c>
      <c r="L685" s="30">
        <v>1</v>
      </c>
      <c r="M685" s="80">
        <f>Table10[[#This Row],[Units]]*Table10[[#This Row],[Price]]</f>
        <v>80</v>
      </c>
    </row>
    <row r="686" spans="7:13" x14ac:dyDescent="0.3">
      <c r="G686" s="44" t="s">
        <v>415</v>
      </c>
      <c r="H686" s="30" t="s">
        <v>1853</v>
      </c>
      <c r="I686" s="30" t="str">
        <f>_xlfn.XLOOKUP(Table10[[#This Row],[SalesRep]],Table9[Sales-rep],Table9[Region])</f>
        <v>North</v>
      </c>
      <c r="J686" s="30" t="s">
        <v>322</v>
      </c>
      <c r="K686" s="61">
        <f>_xlfn.XLOOKUP(Table10[[#This Row],[Product]],Table8[Products],Table8[Price])</f>
        <v>950</v>
      </c>
      <c r="L686" s="30">
        <v>1</v>
      </c>
      <c r="M686" s="80">
        <f>Table10[[#This Row],[Units]]*Table10[[#This Row],[Price]]</f>
        <v>950</v>
      </c>
    </row>
    <row r="687" spans="7:13" x14ac:dyDescent="0.3">
      <c r="G687" s="44" t="s">
        <v>562</v>
      </c>
      <c r="H687" s="30" t="s">
        <v>374</v>
      </c>
      <c r="I687" s="30" t="str">
        <f>_xlfn.XLOOKUP(Table10[[#This Row],[SalesRep]],Table9[Sales-rep],Table9[Region])</f>
        <v>Central</v>
      </c>
      <c r="J687" s="30" t="s">
        <v>239</v>
      </c>
      <c r="K687" s="61">
        <f>_xlfn.XLOOKUP(Table10[[#This Row],[Product]],Table8[Products],Table8[Price])</f>
        <v>120</v>
      </c>
      <c r="L687" s="30">
        <v>18</v>
      </c>
      <c r="M687" s="80">
        <f>Table10[[#This Row],[Units]]*Table10[[#This Row],[Price]]</f>
        <v>2160</v>
      </c>
    </row>
    <row r="688" spans="7:13" x14ac:dyDescent="0.3">
      <c r="G688" s="44" t="s">
        <v>508</v>
      </c>
      <c r="H688" s="30" t="s">
        <v>1854</v>
      </c>
      <c r="I688" s="30" t="str">
        <f>_xlfn.XLOOKUP(Table10[[#This Row],[SalesRep]],Table9[Sales-rep],Table9[Region])</f>
        <v>Central</v>
      </c>
      <c r="J688" s="30" t="s">
        <v>195</v>
      </c>
      <c r="K688" s="61">
        <f>_xlfn.XLOOKUP(Table10[[#This Row],[Product]],Table8[Products],Table8[Price])</f>
        <v>12</v>
      </c>
      <c r="L688" s="30">
        <v>11</v>
      </c>
      <c r="M688" s="80">
        <f>Table10[[#This Row],[Units]]*Table10[[#This Row],[Price]]</f>
        <v>132</v>
      </c>
    </row>
    <row r="689" spans="7:13" x14ac:dyDescent="0.3">
      <c r="G689" s="44" t="s">
        <v>413</v>
      </c>
      <c r="H689" s="30" t="s">
        <v>1899</v>
      </c>
      <c r="I689" s="30" t="str">
        <f>_xlfn.XLOOKUP(Table10[[#This Row],[SalesRep]],Table9[Sales-rep],Table9[Region])</f>
        <v>Central</v>
      </c>
      <c r="J689" s="30" t="s">
        <v>288</v>
      </c>
      <c r="K689" s="61">
        <f>_xlfn.XLOOKUP(Table10[[#This Row],[Product]],Table8[Products],Table8[Price])</f>
        <v>60</v>
      </c>
      <c r="L689" s="30">
        <v>18</v>
      </c>
      <c r="M689" s="80">
        <f>Table10[[#This Row],[Units]]*Table10[[#This Row],[Price]]</f>
        <v>1080</v>
      </c>
    </row>
    <row r="690" spans="7:13" x14ac:dyDescent="0.3">
      <c r="G690" s="44" t="s">
        <v>504</v>
      </c>
      <c r="H690" s="30" t="s">
        <v>1910</v>
      </c>
      <c r="I690" s="30" t="str">
        <f>_xlfn.XLOOKUP(Table10[[#This Row],[SalesRep]],Table9[Sales-rep],Table9[Region])</f>
        <v>Central</v>
      </c>
      <c r="J690" s="30" t="s">
        <v>195</v>
      </c>
      <c r="K690" s="61">
        <f>_xlfn.XLOOKUP(Table10[[#This Row],[Product]],Table8[Products],Table8[Price])</f>
        <v>12</v>
      </c>
      <c r="L690" s="30">
        <v>6</v>
      </c>
      <c r="M690" s="80">
        <f>Table10[[#This Row],[Units]]*Table10[[#This Row],[Price]]</f>
        <v>72</v>
      </c>
    </row>
    <row r="691" spans="7:13" x14ac:dyDescent="0.3">
      <c r="G691" s="44" t="s">
        <v>610</v>
      </c>
      <c r="H691" s="30" t="s">
        <v>1900</v>
      </c>
      <c r="I691" s="30" t="str">
        <f>_xlfn.XLOOKUP(Table10[[#This Row],[SalesRep]],Table9[Sales-rep],Table9[Region])</f>
        <v>South</v>
      </c>
      <c r="J691" s="30" t="s">
        <v>222</v>
      </c>
      <c r="K691" s="61">
        <f>_xlfn.XLOOKUP(Table10[[#This Row],[Product]],Table8[Products],Table8[Price])</f>
        <v>80</v>
      </c>
      <c r="L691" s="30">
        <v>8</v>
      </c>
      <c r="M691" s="80">
        <f>Table10[[#This Row],[Units]]*Table10[[#This Row],[Price]]</f>
        <v>640</v>
      </c>
    </row>
    <row r="692" spans="7:13" x14ac:dyDescent="0.3">
      <c r="G692" s="44" t="s">
        <v>736</v>
      </c>
      <c r="H692" s="30" t="s">
        <v>1837</v>
      </c>
      <c r="I692" s="30" t="str">
        <f>_xlfn.XLOOKUP(Table10[[#This Row],[SalesRep]],Table9[Sales-rep],Table9[Region])</f>
        <v>North</v>
      </c>
      <c r="J692" s="30" t="s">
        <v>1827</v>
      </c>
      <c r="K692" s="61">
        <f>_xlfn.XLOOKUP(Table10[[#This Row],[Product]],Table8[Products],Table8[Price])</f>
        <v>40</v>
      </c>
      <c r="L692" s="30">
        <v>16</v>
      </c>
      <c r="M692" s="80">
        <f>Table10[[#This Row],[Units]]*Table10[[#This Row],[Price]]</f>
        <v>640</v>
      </c>
    </row>
    <row r="693" spans="7:13" x14ac:dyDescent="0.3">
      <c r="G693" s="44" t="s">
        <v>646</v>
      </c>
      <c r="H693" s="30" t="s">
        <v>1849</v>
      </c>
      <c r="I693" s="30" t="str">
        <f>_xlfn.XLOOKUP(Table10[[#This Row],[SalesRep]],Table9[Sales-rep],Table9[Region])</f>
        <v>East</v>
      </c>
      <c r="J693" s="30" t="s">
        <v>288</v>
      </c>
      <c r="K693" s="61">
        <f>_xlfn.XLOOKUP(Table10[[#This Row],[Product]],Table8[Products],Table8[Price])</f>
        <v>60</v>
      </c>
      <c r="L693" s="30">
        <v>7</v>
      </c>
      <c r="M693" s="80">
        <f>Table10[[#This Row],[Units]]*Table10[[#This Row],[Price]]</f>
        <v>420</v>
      </c>
    </row>
    <row r="694" spans="7:13" x14ac:dyDescent="0.3">
      <c r="G694" s="44" t="s">
        <v>471</v>
      </c>
      <c r="H694" s="30" t="s">
        <v>374</v>
      </c>
      <c r="I694" s="30" t="str">
        <f>_xlfn.XLOOKUP(Table10[[#This Row],[SalesRep]],Table9[Sales-rep],Table9[Region])</f>
        <v>Central</v>
      </c>
      <c r="J694" s="30" t="s">
        <v>308</v>
      </c>
      <c r="K694" s="61">
        <f>_xlfn.XLOOKUP(Table10[[#This Row],[Product]],Table8[Products],Table8[Price])</f>
        <v>200</v>
      </c>
      <c r="L694" s="30">
        <v>12</v>
      </c>
      <c r="M694" s="80">
        <f>Table10[[#This Row],[Units]]*Table10[[#This Row],[Price]]</f>
        <v>2400</v>
      </c>
    </row>
    <row r="695" spans="7:13" x14ac:dyDescent="0.3">
      <c r="G695" s="44" t="s">
        <v>507</v>
      </c>
      <c r="H695" s="30" t="s">
        <v>1834</v>
      </c>
      <c r="I695" s="30" t="str">
        <f>_xlfn.XLOOKUP(Table10[[#This Row],[SalesRep]],Table9[Sales-rep],Table9[Region])</f>
        <v>South</v>
      </c>
      <c r="J695" s="30" t="s">
        <v>231</v>
      </c>
      <c r="K695" s="61">
        <f>_xlfn.XLOOKUP(Table10[[#This Row],[Product]],Table8[Products],Table8[Price])</f>
        <v>50</v>
      </c>
      <c r="L695" s="30">
        <v>8</v>
      </c>
      <c r="M695" s="80">
        <f>Table10[[#This Row],[Units]]*Table10[[#This Row],[Price]]</f>
        <v>400</v>
      </c>
    </row>
    <row r="696" spans="7:13" x14ac:dyDescent="0.3">
      <c r="G696" s="44" t="s">
        <v>570</v>
      </c>
      <c r="H696" s="30" t="s">
        <v>1897</v>
      </c>
      <c r="I696" s="30" t="str">
        <f>_xlfn.XLOOKUP(Table10[[#This Row],[SalesRep]],Table9[Sales-rep],Table9[Region])</f>
        <v>North</v>
      </c>
      <c r="J696" s="30" t="s">
        <v>244</v>
      </c>
      <c r="K696" s="61">
        <f>_xlfn.XLOOKUP(Table10[[#This Row],[Product]],Table8[Products],Table8[Price])</f>
        <v>100</v>
      </c>
      <c r="L696" s="30">
        <v>16</v>
      </c>
      <c r="M696" s="80">
        <f>Table10[[#This Row],[Units]]*Table10[[#This Row],[Price]]</f>
        <v>1600</v>
      </c>
    </row>
    <row r="697" spans="7:13" x14ac:dyDescent="0.3">
      <c r="G697" s="44" t="s">
        <v>627</v>
      </c>
      <c r="H697" s="30" t="s">
        <v>1884</v>
      </c>
      <c r="I697" s="30" t="str">
        <f>_xlfn.XLOOKUP(Table10[[#This Row],[SalesRep]],Table9[Sales-rep],Table9[Region])</f>
        <v>South</v>
      </c>
      <c r="J697" s="30" t="s">
        <v>239</v>
      </c>
      <c r="K697" s="61">
        <f>_xlfn.XLOOKUP(Table10[[#This Row],[Product]],Table8[Products],Table8[Price])</f>
        <v>120</v>
      </c>
      <c r="L697" s="30">
        <v>5</v>
      </c>
      <c r="M697" s="80">
        <f>Table10[[#This Row],[Units]]*Table10[[#This Row],[Price]]</f>
        <v>600</v>
      </c>
    </row>
    <row r="698" spans="7:13" x14ac:dyDescent="0.3">
      <c r="G698" s="44" t="s">
        <v>435</v>
      </c>
      <c r="H698" s="30" t="s">
        <v>1829</v>
      </c>
      <c r="I698" s="30" t="str">
        <f>_xlfn.XLOOKUP(Table10[[#This Row],[SalesRep]],Table9[Sales-rep],Table9[Region])</f>
        <v>Central</v>
      </c>
      <c r="J698" s="30" t="s">
        <v>292</v>
      </c>
      <c r="K698" s="61">
        <f>_xlfn.XLOOKUP(Table10[[#This Row],[Product]],Table8[Products],Table8[Price])</f>
        <v>25</v>
      </c>
      <c r="L698" s="30">
        <v>6</v>
      </c>
      <c r="M698" s="80">
        <f>Table10[[#This Row],[Units]]*Table10[[#This Row],[Price]]</f>
        <v>150</v>
      </c>
    </row>
    <row r="699" spans="7:13" x14ac:dyDescent="0.3">
      <c r="G699" s="44" t="s">
        <v>683</v>
      </c>
      <c r="H699" s="30" t="s">
        <v>1848</v>
      </c>
      <c r="I699" s="30" t="str">
        <f>_xlfn.XLOOKUP(Table10[[#This Row],[SalesRep]],Table9[Sales-rep],Table9[Region])</f>
        <v>East</v>
      </c>
      <c r="J699" s="30" t="s">
        <v>195</v>
      </c>
      <c r="K699" s="61">
        <f>_xlfn.XLOOKUP(Table10[[#This Row],[Product]],Table8[Products],Table8[Price])</f>
        <v>12</v>
      </c>
      <c r="L699" s="30">
        <v>12</v>
      </c>
      <c r="M699" s="80">
        <f>Table10[[#This Row],[Units]]*Table10[[#This Row],[Price]]</f>
        <v>144</v>
      </c>
    </row>
    <row r="700" spans="7:13" x14ac:dyDescent="0.3">
      <c r="G700" s="44" t="s">
        <v>644</v>
      </c>
      <c r="H700" s="30" t="s">
        <v>374</v>
      </c>
      <c r="I700" s="30" t="str">
        <f>_xlfn.XLOOKUP(Table10[[#This Row],[SalesRep]],Table9[Sales-rep],Table9[Region])</f>
        <v>Central</v>
      </c>
      <c r="J700" s="30" t="s">
        <v>244</v>
      </c>
      <c r="K700" s="61">
        <f>_xlfn.XLOOKUP(Table10[[#This Row],[Product]],Table8[Products],Table8[Price])</f>
        <v>100</v>
      </c>
      <c r="L700" s="30">
        <v>12</v>
      </c>
      <c r="M700" s="80">
        <f>Table10[[#This Row],[Units]]*Table10[[#This Row],[Price]]</f>
        <v>1200</v>
      </c>
    </row>
    <row r="701" spans="7:13" x14ac:dyDescent="0.3">
      <c r="G701" s="44" t="s">
        <v>731</v>
      </c>
      <c r="H701" s="30" t="s">
        <v>1908</v>
      </c>
      <c r="I701" s="30" t="str">
        <f>_xlfn.XLOOKUP(Table10[[#This Row],[SalesRep]],Table9[Sales-rep],Table9[Region])</f>
        <v>East</v>
      </c>
      <c r="J701" s="30" t="s">
        <v>231</v>
      </c>
      <c r="K701" s="61">
        <f>_xlfn.XLOOKUP(Table10[[#This Row],[Product]],Table8[Products],Table8[Price])</f>
        <v>50</v>
      </c>
      <c r="L701" s="30">
        <v>17</v>
      </c>
      <c r="M701" s="80">
        <f>Table10[[#This Row],[Units]]*Table10[[#This Row],[Price]]</f>
        <v>850</v>
      </c>
    </row>
    <row r="702" spans="7:13" x14ac:dyDescent="0.3">
      <c r="G702" s="44" t="s">
        <v>593</v>
      </c>
      <c r="H702" s="30" t="s">
        <v>1857</v>
      </c>
      <c r="I702" s="30" t="str">
        <f>_xlfn.XLOOKUP(Table10[[#This Row],[SalesRep]],Table9[Sales-rep],Table9[Region])</f>
        <v>West</v>
      </c>
      <c r="J702" s="30" t="s">
        <v>1827</v>
      </c>
      <c r="K702" s="61">
        <f>_xlfn.XLOOKUP(Table10[[#This Row],[Product]],Table8[Products],Table8[Price])</f>
        <v>40</v>
      </c>
      <c r="L702" s="30">
        <v>18</v>
      </c>
      <c r="M702" s="80">
        <f>Table10[[#This Row],[Units]]*Table10[[#This Row],[Price]]</f>
        <v>720</v>
      </c>
    </row>
    <row r="703" spans="7:13" x14ac:dyDescent="0.3">
      <c r="G703" s="44" t="s">
        <v>380</v>
      </c>
      <c r="H703" s="30" t="s">
        <v>1838</v>
      </c>
      <c r="I703" s="30" t="str">
        <f>_xlfn.XLOOKUP(Table10[[#This Row],[SalesRep]],Table9[Sales-rep],Table9[Region])</f>
        <v>South</v>
      </c>
      <c r="J703" s="30" t="s">
        <v>288</v>
      </c>
      <c r="K703" s="61">
        <f>_xlfn.XLOOKUP(Table10[[#This Row],[Product]],Table8[Products],Table8[Price])</f>
        <v>60</v>
      </c>
      <c r="L703" s="30">
        <v>15</v>
      </c>
      <c r="M703" s="80">
        <f>Table10[[#This Row],[Units]]*Table10[[#This Row],[Price]]</f>
        <v>900</v>
      </c>
    </row>
    <row r="704" spans="7:13" x14ac:dyDescent="0.3">
      <c r="G704" s="44" t="s">
        <v>638</v>
      </c>
      <c r="H704" s="30" t="s">
        <v>1875</v>
      </c>
      <c r="I704" s="30" t="str">
        <f>_xlfn.XLOOKUP(Table10[[#This Row],[SalesRep]],Table9[Sales-rep],Table9[Region])</f>
        <v>Central</v>
      </c>
      <c r="J704" s="30" t="s">
        <v>239</v>
      </c>
      <c r="K704" s="61">
        <f>_xlfn.XLOOKUP(Table10[[#This Row],[Product]],Table8[Products],Table8[Price])</f>
        <v>120</v>
      </c>
      <c r="L704" s="30">
        <v>4</v>
      </c>
      <c r="M704" s="80">
        <f>Table10[[#This Row],[Units]]*Table10[[#This Row],[Price]]</f>
        <v>480</v>
      </c>
    </row>
    <row r="705" spans="7:13" x14ac:dyDescent="0.3">
      <c r="G705" s="44" t="s">
        <v>538</v>
      </c>
      <c r="H705" s="30" t="s">
        <v>1890</v>
      </c>
      <c r="I705" s="30" t="str">
        <f>_xlfn.XLOOKUP(Table10[[#This Row],[SalesRep]],Table9[Sales-rep],Table9[Region])</f>
        <v>East</v>
      </c>
      <c r="J705" s="30" t="s">
        <v>244</v>
      </c>
      <c r="K705" s="61">
        <f>_xlfn.XLOOKUP(Table10[[#This Row],[Product]],Table8[Products],Table8[Price])</f>
        <v>100</v>
      </c>
      <c r="L705" s="30">
        <v>14</v>
      </c>
      <c r="M705" s="80">
        <f>Table10[[#This Row],[Units]]*Table10[[#This Row],[Price]]</f>
        <v>1400</v>
      </c>
    </row>
    <row r="706" spans="7:13" x14ac:dyDescent="0.3">
      <c r="G706" s="44" t="s">
        <v>683</v>
      </c>
      <c r="H706" s="30" t="s">
        <v>1894</v>
      </c>
      <c r="I706" s="30" t="str">
        <f>_xlfn.XLOOKUP(Table10[[#This Row],[SalesRep]],Table9[Sales-rep],Table9[Region])</f>
        <v>South</v>
      </c>
      <c r="J706" s="30" t="s">
        <v>322</v>
      </c>
      <c r="K706" s="61">
        <f>_xlfn.XLOOKUP(Table10[[#This Row],[Product]],Table8[Products],Table8[Price])</f>
        <v>950</v>
      </c>
      <c r="L706" s="30">
        <v>2</v>
      </c>
      <c r="M706" s="80">
        <f>Table10[[#This Row],[Units]]*Table10[[#This Row],[Price]]</f>
        <v>1900</v>
      </c>
    </row>
    <row r="707" spans="7:13" x14ac:dyDescent="0.3">
      <c r="G707" s="44" t="s">
        <v>453</v>
      </c>
      <c r="H707" s="30" t="s">
        <v>1835</v>
      </c>
      <c r="I707" s="30" t="str">
        <f>_xlfn.XLOOKUP(Table10[[#This Row],[SalesRep]],Table9[Sales-rep],Table9[Region])</f>
        <v>South</v>
      </c>
      <c r="J707" s="30" t="s">
        <v>1827</v>
      </c>
      <c r="K707" s="61">
        <f>_xlfn.XLOOKUP(Table10[[#This Row],[Product]],Table8[Products],Table8[Price])</f>
        <v>40</v>
      </c>
      <c r="L707" s="30">
        <v>5</v>
      </c>
      <c r="M707" s="80">
        <f>Table10[[#This Row],[Units]]*Table10[[#This Row],[Price]]</f>
        <v>200</v>
      </c>
    </row>
    <row r="708" spans="7:13" x14ac:dyDescent="0.3">
      <c r="G708" s="44" t="s">
        <v>720</v>
      </c>
      <c r="H708" s="30" t="s">
        <v>1876</v>
      </c>
      <c r="I708" s="30" t="str">
        <f>_xlfn.XLOOKUP(Table10[[#This Row],[SalesRep]],Table9[Sales-rep],Table9[Region])</f>
        <v>West</v>
      </c>
      <c r="J708" s="30" t="s">
        <v>195</v>
      </c>
      <c r="K708" s="61">
        <f>_xlfn.XLOOKUP(Table10[[#This Row],[Product]],Table8[Products],Table8[Price])</f>
        <v>12</v>
      </c>
      <c r="L708" s="30">
        <v>18</v>
      </c>
      <c r="M708" s="80">
        <f>Table10[[#This Row],[Units]]*Table10[[#This Row],[Price]]</f>
        <v>216</v>
      </c>
    </row>
    <row r="709" spans="7:13" x14ac:dyDescent="0.3">
      <c r="G709" s="44" t="s">
        <v>490</v>
      </c>
      <c r="H709" s="30" t="s">
        <v>1856</v>
      </c>
      <c r="I709" s="30" t="str">
        <f>_xlfn.XLOOKUP(Table10[[#This Row],[SalesRep]],Table9[Sales-rep],Table9[Region])</f>
        <v>East</v>
      </c>
      <c r="J709" s="30" t="s">
        <v>244</v>
      </c>
      <c r="K709" s="61">
        <f>_xlfn.XLOOKUP(Table10[[#This Row],[Product]],Table8[Products],Table8[Price])</f>
        <v>100</v>
      </c>
      <c r="L709" s="30">
        <v>13</v>
      </c>
      <c r="M709" s="80">
        <f>Table10[[#This Row],[Units]]*Table10[[#This Row],[Price]]</f>
        <v>1300</v>
      </c>
    </row>
    <row r="710" spans="7:13" x14ac:dyDescent="0.3">
      <c r="G710" s="44" t="s">
        <v>498</v>
      </c>
      <c r="H710" s="30" t="s">
        <v>1895</v>
      </c>
      <c r="I710" s="30" t="str">
        <f>_xlfn.XLOOKUP(Table10[[#This Row],[SalesRep]],Table9[Sales-rep],Table9[Region])</f>
        <v>East</v>
      </c>
      <c r="J710" s="30" t="s">
        <v>231</v>
      </c>
      <c r="K710" s="61">
        <f>_xlfn.XLOOKUP(Table10[[#This Row],[Product]],Table8[Products],Table8[Price])</f>
        <v>50</v>
      </c>
      <c r="L710" s="30">
        <v>12</v>
      </c>
      <c r="M710" s="80">
        <f>Table10[[#This Row],[Units]]*Table10[[#This Row],[Price]]</f>
        <v>600</v>
      </c>
    </row>
    <row r="711" spans="7:13" x14ac:dyDescent="0.3">
      <c r="G711" s="44" t="s">
        <v>568</v>
      </c>
      <c r="H711" s="30" t="s">
        <v>1839</v>
      </c>
      <c r="I711" s="30" t="str">
        <f>_xlfn.XLOOKUP(Table10[[#This Row],[SalesRep]],Table9[Sales-rep],Table9[Region])</f>
        <v>South</v>
      </c>
      <c r="J711" s="30" t="s">
        <v>288</v>
      </c>
      <c r="K711" s="61">
        <f>_xlfn.XLOOKUP(Table10[[#This Row],[Product]],Table8[Products],Table8[Price])</f>
        <v>60</v>
      </c>
      <c r="L711" s="30">
        <v>20</v>
      </c>
      <c r="M711" s="80">
        <f>Table10[[#This Row],[Units]]*Table10[[#This Row],[Price]]</f>
        <v>1200</v>
      </c>
    </row>
    <row r="712" spans="7:13" x14ac:dyDescent="0.3">
      <c r="G712" s="44" t="s">
        <v>500</v>
      </c>
      <c r="H712" s="30" t="s">
        <v>1864</v>
      </c>
      <c r="I712" s="30" t="str">
        <f>_xlfn.XLOOKUP(Table10[[#This Row],[SalesRep]],Table9[Sales-rep],Table9[Region])</f>
        <v>South</v>
      </c>
      <c r="J712" s="30" t="s">
        <v>328</v>
      </c>
      <c r="K712" s="61">
        <f>_xlfn.XLOOKUP(Table10[[#This Row],[Product]],Table8[Products],Table8[Price])</f>
        <v>350</v>
      </c>
      <c r="L712" s="30">
        <v>11</v>
      </c>
      <c r="M712" s="80">
        <f>Table10[[#This Row],[Units]]*Table10[[#This Row],[Price]]</f>
        <v>3850</v>
      </c>
    </row>
    <row r="713" spans="7:13" x14ac:dyDescent="0.3">
      <c r="G713" s="44" t="s">
        <v>704</v>
      </c>
      <c r="H713" s="30" t="s">
        <v>1892</v>
      </c>
      <c r="I713" s="30" t="str">
        <f>_xlfn.XLOOKUP(Table10[[#This Row],[SalesRep]],Table9[Sales-rep],Table9[Region])</f>
        <v>South</v>
      </c>
      <c r="J713" s="30" t="s">
        <v>288</v>
      </c>
      <c r="K713" s="61">
        <f>_xlfn.XLOOKUP(Table10[[#This Row],[Product]],Table8[Products],Table8[Price])</f>
        <v>60</v>
      </c>
      <c r="L713" s="30">
        <v>1</v>
      </c>
      <c r="M713" s="80">
        <f>Table10[[#This Row],[Units]]*Table10[[#This Row],[Price]]</f>
        <v>60</v>
      </c>
    </row>
    <row r="714" spans="7:13" x14ac:dyDescent="0.3">
      <c r="G714" s="44" t="s">
        <v>737</v>
      </c>
      <c r="H714" s="30" t="s">
        <v>1861</v>
      </c>
      <c r="I714" s="30" t="str">
        <f>_xlfn.XLOOKUP(Table10[[#This Row],[SalesRep]],Table9[Sales-rep],Table9[Region])</f>
        <v>East</v>
      </c>
      <c r="J714" s="30" t="s">
        <v>328</v>
      </c>
      <c r="K714" s="61">
        <f>_xlfn.XLOOKUP(Table10[[#This Row],[Product]],Table8[Products],Table8[Price])</f>
        <v>350</v>
      </c>
      <c r="L714" s="30">
        <v>15</v>
      </c>
      <c r="M714" s="80">
        <f>Table10[[#This Row],[Units]]*Table10[[#This Row],[Price]]</f>
        <v>5250</v>
      </c>
    </row>
    <row r="715" spans="7:13" x14ac:dyDescent="0.3">
      <c r="G715" s="44" t="s">
        <v>694</v>
      </c>
      <c r="H715" s="30" t="s">
        <v>1859</v>
      </c>
      <c r="I715" s="30" t="str">
        <f>_xlfn.XLOOKUP(Table10[[#This Row],[SalesRep]],Table9[Sales-rep],Table9[Region])</f>
        <v>West</v>
      </c>
      <c r="J715" s="30" t="s">
        <v>1827</v>
      </c>
      <c r="K715" s="61">
        <f>_xlfn.XLOOKUP(Table10[[#This Row],[Product]],Table8[Products],Table8[Price])</f>
        <v>40</v>
      </c>
      <c r="L715" s="30">
        <v>15</v>
      </c>
      <c r="M715" s="80">
        <f>Table10[[#This Row],[Units]]*Table10[[#This Row],[Price]]</f>
        <v>600</v>
      </c>
    </row>
    <row r="716" spans="7:13" x14ac:dyDescent="0.3">
      <c r="G716" s="44" t="s">
        <v>434</v>
      </c>
      <c r="H716" s="30" t="s">
        <v>1846</v>
      </c>
      <c r="I716" s="30" t="str">
        <f>_xlfn.XLOOKUP(Table10[[#This Row],[SalesRep]],Table9[Sales-rep],Table9[Region])</f>
        <v>South</v>
      </c>
      <c r="J716" s="30" t="s">
        <v>195</v>
      </c>
      <c r="K716" s="61">
        <f>_xlfn.XLOOKUP(Table10[[#This Row],[Product]],Table8[Products],Table8[Price])</f>
        <v>12</v>
      </c>
      <c r="L716" s="30">
        <v>11</v>
      </c>
      <c r="M716" s="80">
        <f>Table10[[#This Row],[Units]]*Table10[[#This Row],[Price]]</f>
        <v>132</v>
      </c>
    </row>
    <row r="717" spans="7:13" x14ac:dyDescent="0.3">
      <c r="G717" s="44" t="s">
        <v>425</v>
      </c>
      <c r="H717" s="30" t="s">
        <v>1885</v>
      </c>
      <c r="I717" s="30" t="str">
        <f>_xlfn.XLOOKUP(Table10[[#This Row],[SalesRep]],Table9[Sales-rep],Table9[Region])</f>
        <v>East</v>
      </c>
      <c r="J717" s="30" t="s">
        <v>292</v>
      </c>
      <c r="K717" s="61">
        <f>_xlfn.XLOOKUP(Table10[[#This Row],[Product]],Table8[Products],Table8[Price])</f>
        <v>25</v>
      </c>
      <c r="L717" s="30">
        <v>15</v>
      </c>
      <c r="M717" s="80">
        <f>Table10[[#This Row],[Units]]*Table10[[#This Row],[Price]]</f>
        <v>375</v>
      </c>
    </row>
    <row r="718" spans="7:13" x14ac:dyDescent="0.3">
      <c r="G718" s="44" t="s">
        <v>425</v>
      </c>
      <c r="H718" s="30" t="s">
        <v>1908</v>
      </c>
      <c r="I718" s="30" t="str">
        <f>_xlfn.XLOOKUP(Table10[[#This Row],[SalesRep]],Table9[Sales-rep],Table9[Region])</f>
        <v>East</v>
      </c>
      <c r="J718" s="30" t="s">
        <v>308</v>
      </c>
      <c r="K718" s="61">
        <f>_xlfn.XLOOKUP(Table10[[#This Row],[Product]],Table8[Products],Table8[Price])</f>
        <v>200</v>
      </c>
      <c r="L718" s="30">
        <v>11</v>
      </c>
      <c r="M718" s="80">
        <f>Table10[[#This Row],[Units]]*Table10[[#This Row],[Price]]</f>
        <v>2200</v>
      </c>
    </row>
    <row r="719" spans="7:13" x14ac:dyDescent="0.3">
      <c r="G719" s="44" t="s">
        <v>578</v>
      </c>
      <c r="H719" s="30" t="s">
        <v>1853</v>
      </c>
      <c r="I719" s="30" t="str">
        <f>_xlfn.XLOOKUP(Table10[[#This Row],[SalesRep]],Table9[Sales-rep],Table9[Region])</f>
        <v>North</v>
      </c>
      <c r="J719" s="30" t="s">
        <v>308</v>
      </c>
      <c r="K719" s="61">
        <f>_xlfn.XLOOKUP(Table10[[#This Row],[Product]],Table8[Products],Table8[Price])</f>
        <v>200</v>
      </c>
      <c r="L719" s="30">
        <v>6</v>
      </c>
      <c r="M719" s="80">
        <f>Table10[[#This Row],[Units]]*Table10[[#This Row],[Price]]</f>
        <v>1200</v>
      </c>
    </row>
    <row r="720" spans="7:13" x14ac:dyDescent="0.3">
      <c r="G720" s="44" t="s">
        <v>580</v>
      </c>
      <c r="H720" s="30" t="s">
        <v>1902</v>
      </c>
      <c r="I720" s="30" t="str">
        <f>_xlfn.XLOOKUP(Table10[[#This Row],[SalesRep]],Table9[Sales-rep],Table9[Region])</f>
        <v>North</v>
      </c>
      <c r="J720" s="30" t="s">
        <v>195</v>
      </c>
      <c r="K720" s="61">
        <f>_xlfn.XLOOKUP(Table10[[#This Row],[Product]],Table8[Products],Table8[Price])</f>
        <v>12</v>
      </c>
      <c r="L720" s="30">
        <v>18</v>
      </c>
      <c r="M720" s="80">
        <f>Table10[[#This Row],[Units]]*Table10[[#This Row],[Price]]</f>
        <v>216</v>
      </c>
    </row>
    <row r="721" spans="7:13" x14ac:dyDescent="0.3">
      <c r="G721" s="44" t="s">
        <v>622</v>
      </c>
      <c r="H721" s="30" t="s">
        <v>1846</v>
      </c>
      <c r="I721" s="30" t="str">
        <f>_xlfn.XLOOKUP(Table10[[#This Row],[SalesRep]],Table9[Sales-rep],Table9[Region])</f>
        <v>South</v>
      </c>
      <c r="J721" s="30" t="s">
        <v>222</v>
      </c>
      <c r="K721" s="61">
        <f>_xlfn.XLOOKUP(Table10[[#This Row],[Product]],Table8[Products],Table8[Price])</f>
        <v>80</v>
      </c>
      <c r="L721" s="30">
        <v>15</v>
      </c>
      <c r="M721" s="80">
        <f>Table10[[#This Row],[Units]]*Table10[[#This Row],[Price]]</f>
        <v>1200</v>
      </c>
    </row>
    <row r="722" spans="7:13" x14ac:dyDescent="0.3">
      <c r="G722" s="44" t="s">
        <v>426</v>
      </c>
      <c r="H722" s="30" t="s">
        <v>1890</v>
      </c>
      <c r="I722" s="30" t="str">
        <f>_xlfn.XLOOKUP(Table10[[#This Row],[SalesRep]],Table9[Sales-rep],Table9[Region])</f>
        <v>East</v>
      </c>
      <c r="J722" s="30" t="s">
        <v>239</v>
      </c>
      <c r="K722" s="61">
        <f>_xlfn.XLOOKUP(Table10[[#This Row],[Product]],Table8[Products],Table8[Price])</f>
        <v>120</v>
      </c>
      <c r="L722" s="30">
        <v>17</v>
      </c>
      <c r="M722" s="80">
        <f>Table10[[#This Row],[Units]]*Table10[[#This Row],[Price]]</f>
        <v>2040</v>
      </c>
    </row>
    <row r="723" spans="7:13" x14ac:dyDescent="0.3">
      <c r="G723" s="44" t="s">
        <v>586</v>
      </c>
      <c r="H723" s="30" t="s">
        <v>1847</v>
      </c>
      <c r="I723" s="30" t="str">
        <f>_xlfn.XLOOKUP(Table10[[#This Row],[SalesRep]],Table9[Sales-rep],Table9[Region])</f>
        <v>North</v>
      </c>
      <c r="J723" s="30" t="s">
        <v>239</v>
      </c>
      <c r="K723" s="61">
        <f>_xlfn.XLOOKUP(Table10[[#This Row],[Product]],Table8[Products],Table8[Price])</f>
        <v>120</v>
      </c>
      <c r="L723" s="30">
        <v>19</v>
      </c>
      <c r="M723" s="80">
        <f>Table10[[#This Row],[Units]]*Table10[[#This Row],[Price]]</f>
        <v>2280</v>
      </c>
    </row>
    <row r="724" spans="7:13" x14ac:dyDescent="0.3">
      <c r="G724" s="44" t="s">
        <v>532</v>
      </c>
      <c r="H724" s="30" t="s">
        <v>1890</v>
      </c>
      <c r="I724" s="30" t="str">
        <f>_xlfn.XLOOKUP(Table10[[#This Row],[SalesRep]],Table9[Sales-rep],Table9[Region])</f>
        <v>East</v>
      </c>
      <c r="J724" s="30" t="s">
        <v>231</v>
      </c>
      <c r="K724" s="61">
        <f>_xlfn.XLOOKUP(Table10[[#This Row],[Product]],Table8[Products],Table8[Price])</f>
        <v>50</v>
      </c>
      <c r="L724" s="30">
        <v>5</v>
      </c>
      <c r="M724" s="80">
        <f>Table10[[#This Row],[Units]]*Table10[[#This Row],[Price]]</f>
        <v>250</v>
      </c>
    </row>
    <row r="725" spans="7:13" x14ac:dyDescent="0.3">
      <c r="G725" s="44" t="s">
        <v>667</v>
      </c>
      <c r="H725" s="30" t="s">
        <v>1914</v>
      </c>
      <c r="I725" s="30" t="str">
        <f>_xlfn.XLOOKUP(Table10[[#This Row],[SalesRep]],Table9[Sales-rep],Table9[Region])</f>
        <v>North</v>
      </c>
      <c r="J725" s="30" t="s">
        <v>271</v>
      </c>
      <c r="K725" s="61">
        <f>_xlfn.XLOOKUP(Table10[[#This Row],[Product]],Table8[Products],Table8[Price])</f>
        <v>150</v>
      </c>
      <c r="L725" s="30">
        <v>8</v>
      </c>
      <c r="M725" s="80">
        <f>Table10[[#This Row],[Units]]*Table10[[#This Row],[Price]]</f>
        <v>1200</v>
      </c>
    </row>
    <row r="726" spans="7:13" x14ac:dyDescent="0.3">
      <c r="G726" s="44" t="s">
        <v>471</v>
      </c>
      <c r="H726" s="30" t="s">
        <v>1872</v>
      </c>
      <c r="I726" s="30" t="str">
        <f>_xlfn.XLOOKUP(Table10[[#This Row],[SalesRep]],Table9[Sales-rep],Table9[Region])</f>
        <v>South</v>
      </c>
      <c r="J726" s="30" t="s">
        <v>239</v>
      </c>
      <c r="K726" s="61">
        <f>_xlfn.XLOOKUP(Table10[[#This Row],[Product]],Table8[Products],Table8[Price])</f>
        <v>120</v>
      </c>
      <c r="L726" s="30">
        <v>11</v>
      </c>
      <c r="M726" s="80">
        <f>Table10[[#This Row],[Units]]*Table10[[#This Row],[Price]]</f>
        <v>1320</v>
      </c>
    </row>
    <row r="727" spans="7:13" x14ac:dyDescent="0.3">
      <c r="G727" s="44" t="s">
        <v>667</v>
      </c>
      <c r="H727" s="30" t="s">
        <v>1846</v>
      </c>
      <c r="I727" s="30" t="str">
        <f>_xlfn.XLOOKUP(Table10[[#This Row],[SalesRep]],Table9[Sales-rep],Table9[Region])</f>
        <v>South</v>
      </c>
      <c r="J727" s="30" t="s">
        <v>292</v>
      </c>
      <c r="K727" s="61">
        <f>_xlfn.XLOOKUP(Table10[[#This Row],[Product]],Table8[Products],Table8[Price])</f>
        <v>25</v>
      </c>
      <c r="L727" s="30">
        <v>1</v>
      </c>
      <c r="M727" s="80">
        <f>Table10[[#This Row],[Units]]*Table10[[#This Row],[Price]]</f>
        <v>25</v>
      </c>
    </row>
    <row r="728" spans="7:13" x14ac:dyDescent="0.3">
      <c r="G728" s="44" t="s">
        <v>516</v>
      </c>
      <c r="H728" s="30" t="s">
        <v>1896</v>
      </c>
      <c r="I728" s="30" t="str">
        <f>_xlfn.XLOOKUP(Table10[[#This Row],[SalesRep]],Table9[Sales-rep],Table9[Region])</f>
        <v>West</v>
      </c>
      <c r="J728" s="30" t="s">
        <v>207</v>
      </c>
      <c r="K728" s="61">
        <f>_xlfn.XLOOKUP(Table10[[#This Row],[Product]],Table8[Products],Table8[Price])</f>
        <v>45</v>
      </c>
      <c r="L728" s="30">
        <v>8</v>
      </c>
      <c r="M728" s="80">
        <f>Table10[[#This Row],[Units]]*Table10[[#This Row],[Price]]</f>
        <v>360</v>
      </c>
    </row>
    <row r="729" spans="7:13" x14ac:dyDescent="0.3">
      <c r="G729" s="44" t="s">
        <v>423</v>
      </c>
      <c r="H729" s="30" t="s">
        <v>1867</v>
      </c>
      <c r="I729" s="30" t="str">
        <f>_xlfn.XLOOKUP(Table10[[#This Row],[SalesRep]],Table9[Sales-rep],Table9[Region])</f>
        <v>South</v>
      </c>
      <c r="J729" s="30" t="s">
        <v>288</v>
      </c>
      <c r="K729" s="61">
        <f>_xlfn.XLOOKUP(Table10[[#This Row],[Product]],Table8[Products],Table8[Price])</f>
        <v>60</v>
      </c>
      <c r="L729" s="30">
        <v>3</v>
      </c>
      <c r="M729" s="80">
        <f>Table10[[#This Row],[Units]]*Table10[[#This Row],[Price]]</f>
        <v>180</v>
      </c>
    </row>
    <row r="730" spans="7:13" x14ac:dyDescent="0.3">
      <c r="G730" s="44" t="s">
        <v>584</v>
      </c>
      <c r="H730" s="30" t="s">
        <v>1856</v>
      </c>
      <c r="I730" s="30" t="str">
        <f>_xlfn.XLOOKUP(Table10[[#This Row],[SalesRep]],Table9[Sales-rep],Table9[Region])</f>
        <v>East</v>
      </c>
      <c r="J730" s="30" t="s">
        <v>244</v>
      </c>
      <c r="K730" s="61">
        <f>_xlfn.XLOOKUP(Table10[[#This Row],[Product]],Table8[Products],Table8[Price])</f>
        <v>100</v>
      </c>
      <c r="L730" s="30">
        <v>12</v>
      </c>
      <c r="M730" s="80">
        <f>Table10[[#This Row],[Units]]*Table10[[#This Row],[Price]]</f>
        <v>1200</v>
      </c>
    </row>
    <row r="731" spans="7:13" x14ac:dyDescent="0.3">
      <c r="G731" s="44" t="s">
        <v>724</v>
      </c>
      <c r="H731" s="30" t="s">
        <v>1879</v>
      </c>
      <c r="I731" s="30" t="str">
        <f>_xlfn.XLOOKUP(Table10[[#This Row],[SalesRep]],Table9[Sales-rep],Table9[Region])</f>
        <v>Central</v>
      </c>
      <c r="J731" s="30" t="s">
        <v>239</v>
      </c>
      <c r="K731" s="61">
        <f>_xlfn.XLOOKUP(Table10[[#This Row],[Product]],Table8[Products],Table8[Price])</f>
        <v>120</v>
      </c>
      <c r="L731" s="30">
        <v>10</v>
      </c>
      <c r="M731" s="80">
        <f>Table10[[#This Row],[Units]]*Table10[[#This Row],[Price]]</f>
        <v>1200</v>
      </c>
    </row>
    <row r="732" spans="7:13" x14ac:dyDescent="0.3">
      <c r="G732" s="44" t="s">
        <v>620</v>
      </c>
      <c r="H732" s="30" t="s">
        <v>1878</v>
      </c>
      <c r="I732" s="30" t="str">
        <f>_xlfn.XLOOKUP(Table10[[#This Row],[SalesRep]],Table9[Sales-rep],Table9[Region])</f>
        <v>South</v>
      </c>
      <c r="J732" s="30" t="s">
        <v>292</v>
      </c>
      <c r="K732" s="61">
        <f>_xlfn.XLOOKUP(Table10[[#This Row],[Product]],Table8[Products],Table8[Price])</f>
        <v>25</v>
      </c>
      <c r="L732" s="30">
        <v>14</v>
      </c>
      <c r="M732" s="80">
        <f>Table10[[#This Row],[Units]]*Table10[[#This Row],[Price]]</f>
        <v>350</v>
      </c>
    </row>
    <row r="733" spans="7:13" x14ac:dyDescent="0.3">
      <c r="G733" s="44" t="s">
        <v>682</v>
      </c>
      <c r="H733" s="30" t="s">
        <v>1901</v>
      </c>
      <c r="I733" s="30" t="str">
        <f>_xlfn.XLOOKUP(Table10[[#This Row],[SalesRep]],Table9[Sales-rep],Table9[Region])</f>
        <v>North</v>
      </c>
      <c r="J733" s="30" t="s">
        <v>271</v>
      </c>
      <c r="K733" s="61">
        <f>_xlfn.XLOOKUP(Table10[[#This Row],[Product]],Table8[Products],Table8[Price])</f>
        <v>150</v>
      </c>
      <c r="L733" s="30">
        <v>15</v>
      </c>
      <c r="M733" s="80">
        <f>Table10[[#This Row],[Units]]*Table10[[#This Row],[Price]]</f>
        <v>2250</v>
      </c>
    </row>
    <row r="734" spans="7:13" x14ac:dyDescent="0.3">
      <c r="G734" s="44" t="s">
        <v>645</v>
      </c>
      <c r="H734" s="30" t="s">
        <v>374</v>
      </c>
      <c r="I734" s="30" t="str">
        <f>_xlfn.XLOOKUP(Table10[[#This Row],[SalesRep]],Table9[Sales-rep],Table9[Region])</f>
        <v>Central</v>
      </c>
      <c r="J734" s="30" t="s">
        <v>308</v>
      </c>
      <c r="K734" s="61">
        <f>_xlfn.XLOOKUP(Table10[[#This Row],[Product]],Table8[Products],Table8[Price])</f>
        <v>200</v>
      </c>
      <c r="L734" s="30">
        <v>16</v>
      </c>
      <c r="M734" s="80">
        <f>Table10[[#This Row],[Units]]*Table10[[#This Row],[Price]]</f>
        <v>3200</v>
      </c>
    </row>
    <row r="735" spans="7:13" x14ac:dyDescent="0.3">
      <c r="G735" s="44" t="s">
        <v>650</v>
      </c>
      <c r="H735" s="30" t="s">
        <v>1865</v>
      </c>
      <c r="I735" s="30" t="str">
        <f>_xlfn.XLOOKUP(Table10[[#This Row],[SalesRep]],Table9[Sales-rep],Table9[Region])</f>
        <v>North</v>
      </c>
      <c r="J735" s="30" t="s">
        <v>288</v>
      </c>
      <c r="K735" s="61">
        <f>_xlfn.XLOOKUP(Table10[[#This Row],[Product]],Table8[Products],Table8[Price])</f>
        <v>60</v>
      </c>
      <c r="L735" s="30">
        <v>11</v>
      </c>
      <c r="M735" s="80">
        <f>Table10[[#This Row],[Units]]*Table10[[#This Row],[Price]]</f>
        <v>660</v>
      </c>
    </row>
    <row r="736" spans="7:13" x14ac:dyDescent="0.3">
      <c r="G736" s="44" t="s">
        <v>400</v>
      </c>
      <c r="H736" s="30" t="s">
        <v>1906</v>
      </c>
      <c r="I736" s="30" t="str">
        <f>_xlfn.XLOOKUP(Table10[[#This Row],[SalesRep]],Table9[Sales-rep],Table9[Region])</f>
        <v>East</v>
      </c>
      <c r="J736" s="30" t="s">
        <v>195</v>
      </c>
      <c r="K736" s="61">
        <f>_xlfn.XLOOKUP(Table10[[#This Row],[Product]],Table8[Products],Table8[Price])</f>
        <v>12</v>
      </c>
      <c r="L736" s="30">
        <v>13</v>
      </c>
      <c r="M736" s="80">
        <f>Table10[[#This Row],[Units]]*Table10[[#This Row],[Price]]</f>
        <v>156</v>
      </c>
    </row>
    <row r="737" spans="7:13" x14ac:dyDescent="0.3">
      <c r="G737" s="44" t="s">
        <v>545</v>
      </c>
      <c r="H737" s="30" t="s">
        <v>1903</v>
      </c>
      <c r="I737" s="30" t="str">
        <f>_xlfn.XLOOKUP(Table10[[#This Row],[SalesRep]],Table9[Sales-rep],Table9[Region])</f>
        <v>Central</v>
      </c>
      <c r="J737" s="30" t="s">
        <v>308</v>
      </c>
      <c r="K737" s="61">
        <f>_xlfn.XLOOKUP(Table10[[#This Row],[Product]],Table8[Products],Table8[Price])</f>
        <v>200</v>
      </c>
      <c r="L737" s="30">
        <v>19</v>
      </c>
      <c r="M737" s="80">
        <f>Table10[[#This Row],[Units]]*Table10[[#This Row],[Price]]</f>
        <v>3800</v>
      </c>
    </row>
    <row r="738" spans="7:13" x14ac:dyDescent="0.3">
      <c r="G738" s="44" t="s">
        <v>437</v>
      </c>
      <c r="H738" s="30" t="s">
        <v>1851</v>
      </c>
      <c r="I738" s="30" t="str">
        <f>_xlfn.XLOOKUP(Table10[[#This Row],[SalesRep]],Table9[Sales-rep],Table9[Region])</f>
        <v>South</v>
      </c>
      <c r="J738" s="30" t="s">
        <v>222</v>
      </c>
      <c r="K738" s="61">
        <f>_xlfn.XLOOKUP(Table10[[#This Row],[Product]],Table8[Products],Table8[Price])</f>
        <v>80</v>
      </c>
      <c r="L738" s="30">
        <v>9</v>
      </c>
      <c r="M738" s="80">
        <f>Table10[[#This Row],[Units]]*Table10[[#This Row],[Price]]</f>
        <v>720</v>
      </c>
    </row>
    <row r="739" spans="7:13" x14ac:dyDescent="0.3">
      <c r="G739" s="44" t="s">
        <v>661</v>
      </c>
      <c r="H739" s="30" t="s">
        <v>1874</v>
      </c>
      <c r="I739" s="30" t="str">
        <f>_xlfn.XLOOKUP(Table10[[#This Row],[SalesRep]],Table9[Sales-rep],Table9[Region])</f>
        <v>South</v>
      </c>
      <c r="J739" s="30" t="s">
        <v>288</v>
      </c>
      <c r="K739" s="61">
        <f>_xlfn.XLOOKUP(Table10[[#This Row],[Product]],Table8[Products],Table8[Price])</f>
        <v>60</v>
      </c>
      <c r="L739" s="30">
        <v>8</v>
      </c>
      <c r="M739" s="80">
        <f>Table10[[#This Row],[Units]]*Table10[[#This Row],[Price]]</f>
        <v>480</v>
      </c>
    </row>
    <row r="740" spans="7:13" x14ac:dyDescent="0.3">
      <c r="G740" s="44" t="s">
        <v>415</v>
      </c>
      <c r="H740" s="30" t="s">
        <v>1885</v>
      </c>
      <c r="I740" s="30" t="str">
        <f>_xlfn.XLOOKUP(Table10[[#This Row],[SalesRep]],Table9[Sales-rep],Table9[Region])</f>
        <v>East</v>
      </c>
      <c r="J740" s="30" t="s">
        <v>322</v>
      </c>
      <c r="K740" s="61">
        <f>_xlfn.XLOOKUP(Table10[[#This Row],[Product]],Table8[Products],Table8[Price])</f>
        <v>950</v>
      </c>
      <c r="L740" s="30">
        <v>16</v>
      </c>
      <c r="M740" s="80">
        <f>Table10[[#This Row],[Units]]*Table10[[#This Row],[Price]]</f>
        <v>15200</v>
      </c>
    </row>
    <row r="741" spans="7:13" x14ac:dyDescent="0.3">
      <c r="G741" s="44" t="s">
        <v>600</v>
      </c>
      <c r="H741" s="30" t="s">
        <v>1850</v>
      </c>
      <c r="I741" s="30" t="str">
        <f>_xlfn.XLOOKUP(Table10[[#This Row],[SalesRep]],Table9[Sales-rep],Table9[Region])</f>
        <v>West</v>
      </c>
      <c r="J741" s="30" t="s">
        <v>328</v>
      </c>
      <c r="K741" s="61">
        <f>_xlfn.XLOOKUP(Table10[[#This Row],[Product]],Table8[Products],Table8[Price])</f>
        <v>350</v>
      </c>
      <c r="L741" s="30">
        <v>16</v>
      </c>
      <c r="M741" s="80">
        <f>Table10[[#This Row],[Units]]*Table10[[#This Row],[Price]]</f>
        <v>5600</v>
      </c>
    </row>
    <row r="742" spans="7:13" x14ac:dyDescent="0.3">
      <c r="G742" s="44" t="s">
        <v>670</v>
      </c>
      <c r="H742" s="30" t="s">
        <v>1868</v>
      </c>
      <c r="I742" s="30" t="str">
        <f>_xlfn.XLOOKUP(Table10[[#This Row],[SalesRep]],Table9[Sales-rep],Table9[Region])</f>
        <v>South</v>
      </c>
      <c r="J742" s="30" t="s">
        <v>308</v>
      </c>
      <c r="K742" s="61">
        <f>_xlfn.XLOOKUP(Table10[[#This Row],[Product]],Table8[Products],Table8[Price])</f>
        <v>200</v>
      </c>
      <c r="L742" s="30">
        <v>8</v>
      </c>
      <c r="M742" s="80">
        <f>Table10[[#This Row],[Units]]*Table10[[#This Row],[Price]]</f>
        <v>1600</v>
      </c>
    </row>
    <row r="743" spans="7:13" x14ac:dyDescent="0.3">
      <c r="G743" s="44" t="s">
        <v>600</v>
      </c>
      <c r="H743" s="30" t="s">
        <v>1865</v>
      </c>
      <c r="I743" s="30" t="str">
        <f>_xlfn.XLOOKUP(Table10[[#This Row],[SalesRep]],Table9[Sales-rep],Table9[Region])</f>
        <v>North</v>
      </c>
      <c r="J743" s="30" t="s">
        <v>271</v>
      </c>
      <c r="K743" s="61">
        <f>_xlfn.XLOOKUP(Table10[[#This Row],[Product]],Table8[Products],Table8[Price])</f>
        <v>150</v>
      </c>
      <c r="L743" s="30">
        <v>5</v>
      </c>
      <c r="M743" s="80">
        <f>Table10[[#This Row],[Units]]*Table10[[#This Row],[Price]]</f>
        <v>750</v>
      </c>
    </row>
    <row r="744" spans="7:13" x14ac:dyDescent="0.3">
      <c r="G744" s="44" t="s">
        <v>543</v>
      </c>
      <c r="H744" s="30" t="s">
        <v>1855</v>
      </c>
      <c r="I744" s="30" t="str">
        <f>_xlfn.XLOOKUP(Table10[[#This Row],[SalesRep]],Table9[Sales-rep],Table9[Region])</f>
        <v>East</v>
      </c>
      <c r="J744" s="30" t="s">
        <v>292</v>
      </c>
      <c r="K744" s="61">
        <f>_xlfn.XLOOKUP(Table10[[#This Row],[Product]],Table8[Products],Table8[Price])</f>
        <v>25</v>
      </c>
      <c r="L744" s="30">
        <v>16</v>
      </c>
      <c r="M744" s="80">
        <f>Table10[[#This Row],[Units]]*Table10[[#This Row],[Price]]</f>
        <v>400</v>
      </c>
    </row>
    <row r="745" spans="7:13" x14ac:dyDescent="0.3">
      <c r="G745" s="44" t="s">
        <v>449</v>
      </c>
      <c r="H745" s="30" t="s">
        <v>1892</v>
      </c>
      <c r="I745" s="30" t="str">
        <f>_xlfn.XLOOKUP(Table10[[#This Row],[SalesRep]],Table9[Sales-rep],Table9[Region])</f>
        <v>South</v>
      </c>
      <c r="J745" s="30" t="s">
        <v>288</v>
      </c>
      <c r="K745" s="61">
        <f>_xlfn.XLOOKUP(Table10[[#This Row],[Product]],Table8[Products],Table8[Price])</f>
        <v>60</v>
      </c>
      <c r="L745" s="30">
        <v>2</v>
      </c>
      <c r="M745" s="80">
        <f>Table10[[#This Row],[Units]]*Table10[[#This Row],[Price]]</f>
        <v>120</v>
      </c>
    </row>
    <row r="746" spans="7:13" x14ac:dyDescent="0.3">
      <c r="G746" s="44" t="s">
        <v>586</v>
      </c>
      <c r="H746" s="30" t="s">
        <v>1865</v>
      </c>
      <c r="I746" s="30" t="str">
        <f>_xlfn.XLOOKUP(Table10[[#This Row],[SalesRep]],Table9[Sales-rep],Table9[Region])</f>
        <v>North</v>
      </c>
      <c r="J746" s="30" t="s">
        <v>288</v>
      </c>
      <c r="K746" s="61">
        <f>_xlfn.XLOOKUP(Table10[[#This Row],[Product]],Table8[Products],Table8[Price])</f>
        <v>60</v>
      </c>
      <c r="L746" s="30">
        <v>19</v>
      </c>
      <c r="M746" s="80">
        <f>Table10[[#This Row],[Units]]*Table10[[#This Row],[Price]]</f>
        <v>1140</v>
      </c>
    </row>
    <row r="747" spans="7:13" x14ac:dyDescent="0.3">
      <c r="G747" s="44" t="s">
        <v>433</v>
      </c>
      <c r="H747" s="30" t="s">
        <v>1908</v>
      </c>
      <c r="I747" s="30" t="str">
        <f>_xlfn.XLOOKUP(Table10[[#This Row],[SalesRep]],Table9[Sales-rep],Table9[Region])</f>
        <v>East</v>
      </c>
      <c r="J747" s="30" t="s">
        <v>288</v>
      </c>
      <c r="K747" s="61">
        <f>_xlfn.XLOOKUP(Table10[[#This Row],[Product]],Table8[Products],Table8[Price])</f>
        <v>60</v>
      </c>
      <c r="L747" s="30">
        <v>8</v>
      </c>
      <c r="M747" s="80">
        <f>Table10[[#This Row],[Units]]*Table10[[#This Row],[Price]]</f>
        <v>480</v>
      </c>
    </row>
    <row r="748" spans="7:13" x14ac:dyDescent="0.3">
      <c r="G748" s="44" t="s">
        <v>682</v>
      </c>
      <c r="H748" s="30" t="s">
        <v>1865</v>
      </c>
      <c r="I748" s="30" t="str">
        <f>_xlfn.XLOOKUP(Table10[[#This Row],[SalesRep]],Table9[Sales-rep],Table9[Region])</f>
        <v>North</v>
      </c>
      <c r="J748" s="30" t="s">
        <v>222</v>
      </c>
      <c r="K748" s="61">
        <f>_xlfn.XLOOKUP(Table10[[#This Row],[Product]],Table8[Products],Table8[Price])</f>
        <v>80</v>
      </c>
      <c r="L748" s="30">
        <v>6</v>
      </c>
      <c r="M748" s="80">
        <f>Table10[[#This Row],[Units]]*Table10[[#This Row],[Price]]</f>
        <v>480</v>
      </c>
    </row>
    <row r="749" spans="7:13" x14ac:dyDescent="0.3">
      <c r="G749" s="44" t="s">
        <v>717</v>
      </c>
      <c r="H749" s="30" t="s">
        <v>1854</v>
      </c>
      <c r="I749" s="30" t="str">
        <f>_xlfn.XLOOKUP(Table10[[#This Row],[SalesRep]],Table9[Sales-rep],Table9[Region])</f>
        <v>Central</v>
      </c>
      <c r="J749" s="30" t="s">
        <v>328</v>
      </c>
      <c r="K749" s="61">
        <f>_xlfn.XLOOKUP(Table10[[#This Row],[Product]],Table8[Products],Table8[Price])</f>
        <v>350</v>
      </c>
      <c r="L749" s="30">
        <v>8</v>
      </c>
      <c r="M749" s="80">
        <f>Table10[[#This Row],[Units]]*Table10[[#This Row],[Price]]</f>
        <v>2800</v>
      </c>
    </row>
    <row r="750" spans="7:13" x14ac:dyDescent="0.3">
      <c r="G750" s="44" t="s">
        <v>557</v>
      </c>
      <c r="H750" s="30" t="s">
        <v>1904</v>
      </c>
      <c r="I750" s="30" t="str">
        <f>_xlfn.XLOOKUP(Table10[[#This Row],[SalesRep]],Table9[Sales-rep],Table9[Region])</f>
        <v>East</v>
      </c>
      <c r="J750" s="30" t="s">
        <v>322</v>
      </c>
      <c r="K750" s="61">
        <f>_xlfn.XLOOKUP(Table10[[#This Row],[Product]],Table8[Products],Table8[Price])</f>
        <v>950</v>
      </c>
      <c r="L750" s="30">
        <v>18</v>
      </c>
      <c r="M750" s="80">
        <f>Table10[[#This Row],[Units]]*Table10[[#This Row],[Price]]</f>
        <v>17100</v>
      </c>
    </row>
    <row r="751" spans="7:13" x14ac:dyDescent="0.3">
      <c r="G751" s="44" t="s">
        <v>455</v>
      </c>
      <c r="H751" s="30" t="s">
        <v>1861</v>
      </c>
      <c r="I751" s="30" t="str">
        <f>_xlfn.XLOOKUP(Table10[[#This Row],[SalesRep]],Table9[Sales-rep],Table9[Region])</f>
        <v>East</v>
      </c>
      <c r="J751" s="30" t="s">
        <v>239</v>
      </c>
      <c r="K751" s="61">
        <f>_xlfn.XLOOKUP(Table10[[#This Row],[Product]],Table8[Products],Table8[Price])</f>
        <v>120</v>
      </c>
      <c r="L751" s="30">
        <v>14</v>
      </c>
      <c r="M751" s="80">
        <f>Table10[[#This Row],[Units]]*Table10[[#This Row],[Price]]</f>
        <v>1680</v>
      </c>
    </row>
    <row r="752" spans="7:13" x14ac:dyDescent="0.3">
      <c r="G752" s="44" t="s">
        <v>631</v>
      </c>
      <c r="H752" s="30" t="s">
        <v>1896</v>
      </c>
      <c r="I752" s="30" t="str">
        <f>_xlfn.XLOOKUP(Table10[[#This Row],[SalesRep]],Table9[Sales-rep],Table9[Region])</f>
        <v>West</v>
      </c>
      <c r="J752" s="30" t="s">
        <v>207</v>
      </c>
      <c r="K752" s="61">
        <f>_xlfn.XLOOKUP(Table10[[#This Row],[Product]],Table8[Products],Table8[Price])</f>
        <v>45</v>
      </c>
      <c r="L752" s="30">
        <v>14</v>
      </c>
      <c r="M752" s="80">
        <f>Table10[[#This Row],[Units]]*Table10[[#This Row],[Price]]</f>
        <v>630</v>
      </c>
    </row>
    <row r="753" spans="7:13" x14ac:dyDescent="0.3">
      <c r="G753" s="44" t="s">
        <v>521</v>
      </c>
      <c r="H753" s="30" t="s">
        <v>1902</v>
      </c>
      <c r="I753" s="30" t="str">
        <f>_xlfn.XLOOKUP(Table10[[#This Row],[SalesRep]],Table9[Sales-rep],Table9[Region])</f>
        <v>North</v>
      </c>
      <c r="J753" s="30" t="s">
        <v>207</v>
      </c>
      <c r="K753" s="61">
        <f>_xlfn.XLOOKUP(Table10[[#This Row],[Product]],Table8[Products],Table8[Price])</f>
        <v>45</v>
      </c>
      <c r="L753" s="30">
        <v>19</v>
      </c>
      <c r="M753" s="80">
        <f>Table10[[#This Row],[Units]]*Table10[[#This Row],[Price]]</f>
        <v>855</v>
      </c>
    </row>
    <row r="754" spans="7:13" x14ac:dyDescent="0.3">
      <c r="G754" s="44" t="s">
        <v>386</v>
      </c>
      <c r="H754" s="30" t="s">
        <v>1878</v>
      </c>
      <c r="I754" s="30" t="str">
        <f>_xlfn.XLOOKUP(Table10[[#This Row],[SalesRep]],Table9[Sales-rep],Table9[Region])</f>
        <v>South</v>
      </c>
      <c r="J754" s="30" t="s">
        <v>244</v>
      </c>
      <c r="K754" s="61">
        <f>_xlfn.XLOOKUP(Table10[[#This Row],[Product]],Table8[Products],Table8[Price])</f>
        <v>100</v>
      </c>
      <c r="L754" s="30">
        <v>17</v>
      </c>
      <c r="M754" s="80">
        <f>Table10[[#This Row],[Units]]*Table10[[#This Row],[Price]]</f>
        <v>1700</v>
      </c>
    </row>
    <row r="755" spans="7:13" x14ac:dyDescent="0.3">
      <c r="G755" s="44" t="s">
        <v>464</v>
      </c>
      <c r="H755" s="30" t="s">
        <v>1894</v>
      </c>
      <c r="I755" s="30" t="str">
        <f>_xlfn.XLOOKUP(Table10[[#This Row],[SalesRep]],Table9[Sales-rep],Table9[Region])</f>
        <v>South</v>
      </c>
      <c r="J755" s="30" t="s">
        <v>231</v>
      </c>
      <c r="K755" s="61">
        <f>_xlfn.XLOOKUP(Table10[[#This Row],[Product]],Table8[Products],Table8[Price])</f>
        <v>50</v>
      </c>
      <c r="L755" s="30">
        <v>4</v>
      </c>
      <c r="M755" s="80">
        <f>Table10[[#This Row],[Units]]*Table10[[#This Row],[Price]]</f>
        <v>200</v>
      </c>
    </row>
    <row r="756" spans="7:13" x14ac:dyDescent="0.3">
      <c r="G756" s="44" t="s">
        <v>630</v>
      </c>
      <c r="H756" s="30" t="s">
        <v>1911</v>
      </c>
      <c r="I756" s="30" t="str">
        <f>_xlfn.XLOOKUP(Table10[[#This Row],[SalesRep]],Table9[Sales-rep],Table9[Region])</f>
        <v>South</v>
      </c>
      <c r="J756" s="30" t="s">
        <v>1827</v>
      </c>
      <c r="K756" s="61">
        <f>_xlfn.XLOOKUP(Table10[[#This Row],[Product]],Table8[Products],Table8[Price])</f>
        <v>40</v>
      </c>
      <c r="L756" s="30">
        <v>19</v>
      </c>
      <c r="M756" s="80">
        <f>Table10[[#This Row],[Units]]*Table10[[#This Row],[Price]]</f>
        <v>760</v>
      </c>
    </row>
    <row r="757" spans="7:13" x14ac:dyDescent="0.3">
      <c r="G757" s="44" t="s">
        <v>715</v>
      </c>
      <c r="H757" s="30" t="s">
        <v>1831</v>
      </c>
      <c r="I757" s="30" t="str">
        <f>_xlfn.XLOOKUP(Table10[[#This Row],[SalesRep]],Table9[Sales-rep],Table9[Region])</f>
        <v>East</v>
      </c>
      <c r="J757" s="30" t="s">
        <v>231</v>
      </c>
      <c r="K757" s="61">
        <f>_xlfn.XLOOKUP(Table10[[#This Row],[Product]],Table8[Products],Table8[Price])</f>
        <v>50</v>
      </c>
      <c r="L757" s="30">
        <v>9</v>
      </c>
      <c r="M757" s="80">
        <f>Table10[[#This Row],[Units]]*Table10[[#This Row],[Price]]</f>
        <v>450</v>
      </c>
    </row>
    <row r="758" spans="7:13" x14ac:dyDescent="0.3">
      <c r="G758" s="44" t="s">
        <v>682</v>
      </c>
      <c r="H758" s="30" t="s">
        <v>1836</v>
      </c>
      <c r="I758" s="30" t="str">
        <f>_xlfn.XLOOKUP(Table10[[#This Row],[SalesRep]],Table9[Sales-rep],Table9[Region])</f>
        <v>South</v>
      </c>
      <c r="J758" s="30" t="s">
        <v>271</v>
      </c>
      <c r="K758" s="61">
        <f>_xlfn.XLOOKUP(Table10[[#This Row],[Product]],Table8[Products],Table8[Price])</f>
        <v>150</v>
      </c>
      <c r="L758" s="30">
        <v>20</v>
      </c>
      <c r="M758" s="80">
        <f>Table10[[#This Row],[Units]]*Table10[[#This Row],[Price]]</f>
        <v>3000</v>
      </c>
    </row>
    <row r="759" spans="7:13" x14ac:dyDescent="0.3">
      <c r="G759" s="44" t="s">
        <v>605</v>
      </c>
      <c r="H759" s="30" t="s">
        <v>1833</v>
      </c>
      <c r="I759" s="30" t="str">
        <f>_xlfn.XLOOKUP(Table10[[#This Row],[SalesRep]],Table9[Sales-rep],Table9[Region])</f>
        <v>North</v>
      </c>
      <c r="J759" s="30" t="s">
        <v>244</v>
      </c>
      <c r="K759" s="61">
        <f>_xlfn.XLOOKUP(Table10[[#This Row],[Product]],Table8[Products],Table8[Price])</f>
        <v>100</v>
      </c>
      <c r="L759" s="30">
        <v>9</v>
      </c>
      <c r="M759" s="80">
        <f>Table10[[#This Row],[Units]]*Table10[[#This Row],[Price]]</f>
        <v>900</v>
      </c>
    </row>
    <row r="760" spans="7:13" x14ac:dyDescent="0.3">
      <c r="G760" s="44" t="s">
        <v>554</v>
      </c>
      <c r="H760" s="30" t="s">
        <v>1858</v>
      </c>
      <c r="I760" s="30" t="str">
        <f>_xlfn.XLOOKUP(Table10[[#This Row],[SalesRep]],Table9[Sales-rep],Table9[Region])</f>
        <v>East</v>
      </c>
      <c r="J760" s="30" t="s">
        <v>292</v>
      </c>
      <c r="K760" s="61">
        <f>_xlfn.XLOOKUP(Table10[[#This Row],[Product]],Table8[Products],Table8[Price])</f>
        <v>25</v>
      </c>
      <c r="L760" s="30">
        <v>3</v>
      </c>
      <c r="M760" s="80">
        <f>Table10[[#This Row],[Units]]*Table10[[#This Row],[Price]]</f>
        <v>75</v>
      </c>
    </row>
    <row r="761" spans="7:13" x14ac:dyDescent="0.3">
      <c r="G761" s="44" t="s">
        <v>538</v>
      </c>
      <c r="H761" s="30" t="s">
        <v>1900</v>
      </c>
      <c r="I761" s="30" t="str">
        <f>_xlfn.XLOOKUP(Table10[[#This Row],[SalesRep]],Table9[Sales-rep],Table9[Region])</f>
        <v>South</v>
      </c>
      <c r="J761" s="30" t="s">
        <v>328</v>
      </c>
      <c r="K761" s="61">
        <f>_xlfn.XLOOKUP(Table10[[#This Row],[Product]],Table8[Products],Table8[Price])</f>
        <v>350</v>
      </c>
      <c r="L761" s="30">
        <v>14</v>
      </c>
      <c r="M761" s="80">
        <f>Table10[[#This Row],[Units]]*Table10[[#This Row],[Price]]</f>
        <v>4900</v>
      </c>
    </row>
    <row r="762" spans="7:13" x14ac:dyDescent="0.3">
      <c r="G762" s="44" t="s">
        <v>448</v>
      </c>
      <c r="H762" s="30" t="s">
        <v>1850</v>
      </c>
      <c r="I762" s="30" t="str">
        <f>_xlfn.XLOOKUP(Table10[[#This Row],[SalesRep]],Table9[Sales-rep],Table9[Region])</f>
        <v>West</v>
      </c>
      <c r="J762" s="30" t="s">
        <v>308</v>
      </c>
      <c r="K762" s="61">
        <f>_xlfn.XLOOKUP(Table10[[#This Row],[Product]],Table8[Products],Table8[Price])</f>
        <v>200</v>
      </c>
      <c r="L762" s="30">
        <v>17</v>
      </c>
      <c r="M762" s="80">
        <f>Table10[[#This Row],[Units]]*Table10[[#This Row],[Price]]</f>
        <v>3400</v>
      </c>
    </row>
    <row r="763" spans="7:13" x14ac:dyDescent="0.3">
      <c r="G763" s="44" t="s">
        <v>659</v>
      </c>
      <c r="H763" s="30" t="s">
        <v>1881</v>
      </c>
      <c r="I763" s="30" t="str">
        <f>_xlfn.XLOOKUP(Table10[[#This Row],[SalesRep]],Table9[Sales-rep],Table9[Region])</f>
        <v>East</v>
      </c>
      <c r="J763" s="30" t="s">
        <v>328</v>
      </c>
      <c r="K763" s="61">
        <f>_xlfn.XLOOKUP(Table10[[#This Row],[Product]],Table8[Products],Table8[Price])</f>
        <v>350</v>
      </c>
      <c r="L763" s="30">
        <v>12</v>
      </c>
      <c r="M763" s="80">
        <f>Table10[[#This Row],[Units]]*Table10[[#This Row],[Price]]</f>
        <v>4200</v>
      </c>
    </row>
    <row r="764" spans="7:13" x14ac:dyDescent="0.3">
      <c r="G764" s="44" t="s">
        <v>420</v>
      </c>
      <c r="H764" s="30" t="s">
        <v>1844</v>
      </c>
      <c r="I764" s="30" t="str">
        <f>_xlfn.XLOOKUP(Table10[[#This Row],[SalesRep]],Table9[Sales-rep],Table9[Region])</f>
        <v>North</v>
      </c>
      <c r="J764" s="30" t="s">
        <v>207</v>
      </c>
      <c r="K764" s="61">
        <f>_xlfn.XLOOKUP(Table10[[#This Row],[Product]],Table8[Products],Table8[Price])</f>
        <v>45</v>
      </c>
      <c r="L764" s="30">
        <v>12</v>
      </c>
      <c r="M764" s="80">
        <f>Table10[[#This Row],[Units]]*Table10[[#This Row],[Price]]</f>
        <v>540</v>
      </c>
    </row>
    <row r="765" spans="7:13" x14ac:dyDescent="0.3">
      <c r="G765" s="44" t="s">
        <v>568</v>
      </c>
      <c r="H765" s="30" t="s">
        <v>1906</v>
      </c>
      <c r="I765" s="30" t="str">
        <f>_xlfn.XLOOKUP(Table10[[#This Row],[SalesRep]],Table9[Sales-rep],Table9[Region])</f>
        <v>East</v>
      </c>
      <c r="J765" s="30" t="s">
        <v>195</v>
      </c>
      <c r="K765" s="61">
        <f>_xlfn.XLOOKUP(Table10[[#This Row],[Product]],Table8[Products],Table8[Price])</f>
        <v>12</v>
      </c>
      <c r="L765" s="30">
        <v>8</v>
      </c>
      <c r="M765" s="80">
        <f>Table10[[#This Row],[Units]]*Table10[[#This Row],[Price]]</f>
        <v>96</v>
      </c>
    </row>
    <row r="766" spans="7:13" x14ac:dyDescent="0.3">
      <c r="G766" s="44" t="s">
        <v>471</v>
      </c>
      <c r="H766" s="30" t="s">
        <v>1913</v>
      </c>
      <c r="I766" s="30" t="str">
        <f>_xlfn.XLOOKUP(Table10[[#This Row],[SalesRep]],Table9[Sales-rep],Table9[Region])</f>
        <v>East</v>
      </c>
      <c r="J766" s="30" t="s">
        <v>195</v>
      </c>
      <c r="K766" s="61">
        <f>_xlfn.XLOOKUP(Table10[[#This Row],[Product]],Table8[Products],Table8[Price])</f>
        <v>12</v>
      </c>
      <c r="L766" s="30">
        <v>14</v>
      </c>
      <c r="M766" s="80">
        <f>Table10[[#This Row],[Units]]*Table10[[#This Row],[Price]]</f>
        <v>168</v>
      </c>
    </row>
    <row r="767" spans="7:13" x14ac:dyDescent="0.3">
      <c r="G767" s="44" t="s">
        <v>637</v>
      </c>
      <c r="H767" s="30" t="s">
        <v>1867</v>
      </c>
      <c r="I767" s="30" t="str">
        <f>_xlfn.XLOOKUP(Table10[[#This Row],[SalesRep]],Table9[Sales-rep],Table9[Region])</f>
        <v>South</v>
      </c>
      <c r="J767" s="30" t="s">
        <v>271</v>
      </c>
      <c r="K767" s="61">
        <f>_xlfn.XLOOKUP(Table10[[#This Row],[Product]],Table8[Products],Table8[Price])</f>
        <v>150</v>
      </c>
      <c r="L767" s="30">
        <v>18</v>
      </c>
      <c r="M767" s="80">
        <f>Table10[[#This Row],[Units]]*Table10[[#This Row],[Price]]</f>
        <v>2700</v>
      </c>
    </row>
    <row r="768" spans="7:13" x14ac:dyDescent="0.3">
      <c r="G768" s="44" t="s">
        <v>453</v>
      </c>
      <c r="H768" s="30" t="s">
        <v>1896</v>
      </c>
      <c r="I768" s="30" t="str">
        <f>_xlfn.XLOOKUP(Table10[[#This Row],[SalesRep]],Table9[Sales-rep],Table9[Region])</f>
        <v>West</v>
      </c>
      <c r="J768" s="30" t="s">
        <v>292</v>
      </c>
      <c r="K768" s="61">
        <f>_xlfn.XLOOKUP(Table10[[#This Row],[Product]],Table8[Products],Table8[Price])</f>
        <v>25</v>
      </c>
      <c r="L768" s="30">
        <v>15</v>
      </c>
      <c r="M768" s="80">
        <f>Table10[[#This Row],[Units]]*Table10[[#This Row],[Price]]</f>
        <v>375</v>
      </c>
    </row>
    <row r="769" spans="7:13" x14ac:dyDescent="0.3">
      <c r="G769" s="44" t="s">
        <v>608</v>
      </c>
      <c r="H769" s="30" t="s">
        <v>1846</v>
      </c>
      <c r="I769" s="30" t="str">
        <f>_xlfn.XLOOKUP(Table10[[#This Row],[SalesRep]],Table9[Sales-rep],Table9[Region])</f>
        <v>South</v>
      </c>
      <c r="J769" s="30" t="s">
        <v>322</v>
      </c>
      <c r="K769" s="61">
        <f>_xlfn.XLOOKUP(Table10[[#This Row],[Product]],Table8[Products],Table8[Price])</f>
        <v>950</v>
      </c>
      <c r="L769" s="30">
        <v>13</v>
      </c>
      <c r="M769" s="80">
        <f>Table10[[#This Row],[Units]]*Table10[[#This Row],[Price]]</f>
        <v>12350</v>
      </c>
    </row>
    <row r="770" spans="7:13" x14ac:dyDescent="0.3">
      <c r="G770" s="44" t="s">
        <v>678</v>
      </c>
      <c r="H770" s="30" t="s">
        <v>1853</v>
      </c>
      <c r="I770" s="30" t="str">
        <f>_xlfn.XLOOKUP(Table10[[#This Row],[SalesRep]],Table9[Sales-rep],Table9[Region])</f>
        <v>North</v>
      </c>
      <c r="J770" s="30" t="s">
        <v>1827</v>
      </c>
      <c r="K770" s="61">
        <f>_xlfn.XLOOKUP(Table10[[#This Row],[Product]],Table8[Products],Table8[Price])</f>
        <v>40</v>
      </c>
      <c r="L770" s="30">
        <v>3</v>
      </c>
      <c r="M770" s="80">
        <f>Table10[[#This Row],[Units]]*Table10[[#This Row],[Price]]</f>
        <v>120</v>
      </c>
    </row>
    <row r="771" spans="7:13" x14ac:dyDescent="0.3">
      <c r="G771" s="44" t="s">
        <v>418</v>
      </c>
      <c r="H771" s="30" t="s">
        <v>1871</v>
      </c>
      <c r="I771" s="30" t="str">
        <f>_xlfn.XLOOKUP(Table10[[#This Row],[SalesRep]],Table9[Sales-rep],Table9[Region])</f>
        <v>East</v>
      </c>
      <c r="J771" s="30" t="s">
        <v>244</v>
      </c>
      <c r="K771" s="61">
        <f>_xlfn.XLOOKUP(Table10[[#This Row],[Product]],Table8[Products],Table8[Price])</f>
        <v>100</v>
      </c>
      <c r="L771" s="30">
        <v>13</v>
      </c>
      <c r="M771" s="80">
        <f>Table10[[#This Row],[Units]]*Table10[[#This Row],[Price]]</f>
        <v>1300</v>
      </c>
    </row>
    <row r="772" spans="7:13" x14ac:dyDescent="0.3">
      <c r="G772" s="44" t="s">
        <v>481</v>
      </c>
      <c r="H772" s="30" t="s">
        <v>1896</v>
      </c>
      <c r="I772" s="30" t="str">
        <f>_xlfn.XLOOKUP(Table10[[#This Row],[SalesRep]],Table9[Sales-rep],Table9[Region])</f>
        <v>West</v>
      </c>
      <c r="J772" s="30" t="s">
        <v>239</v>
      </c>
      <c r="K772" s="61">
        <f>_xlfn.XLOOKUP(Table10[[#This Row],[Product]],Table8[Products],Table8[Price])</f>
        <v>120</v>
      </c>
      <c r="L772" s="30">
        <v>12</v>
      </c>
      <c r="M772" s="80">
        <f>Table10[[#This Row],[Units]]*Table10[[#This Row],[Price]]</f>
        <v>1440</v>
      </c>
    </row>
    <row r="773" spans="7:13" x14ac:dyDescent="0.3">
      <c r="G773" s="44" t="s">
        <v>469</v>
      </c>
      <c r="H773" s="30" t="s">
        <v>1857</v>
      </c>
      <c r="I773" s="30" t="str">
        <f>_xlfn.XLOOKUP(Table10[[#This Row],[SalesRep]],Table9[Sales-rep],Table9[Region])</f>
        <v>West</v>
      </c>
      <c r="J773" s="30" t="s">
        <v>222</v>
      </c>
      <c r="K773" s="61">
        <f>_xlfn.XLOOKUP(Table10[[#This Row],[Product]],Table8[Products],Table8[Price])</f>
        <v>80</v>
      </c>
      <c r="L773" s="30">
        <v>19</v>
      </c>
      <c r="M773" s="80">
        <f>Table10[[#This Row],[Units]]*Table10[[#This Row],[Price]]</f>
        <v>1520</v>
      </c>
    </row>
    <row r="774" spans="7:13" x14ac:dyDescent="0.3">
      <c r="G774" s="44" t="s">
        <v>492</v>
      </c>
      <c r="H774" s="30" t="s">
        <v>1869</v>
      </c>
      <c r="I774" s="30" t="str">
        <f>_xlfn.XLOOKUP(Table10[[#This Row],[SalesRep]],Table9[Sales-rep],Table9[Region])</f>
        <v>Central</v>
      </c>
      <c r="J774" s="30" t="s">
        <v>271</v>
      </c>
      <c r="K774" s="61">
        <f>_xlfn.XLOOKUP(Table10[[#This Row],[Product]],Table8[Products],Table8[Price])</f>
        <v>150</v>
      </c>
      <c r="L774" s="30">
        <v>12</v>
      </c>
      <c r="M774" s="80">
        <f>Table10[[#This Row],[Units]]*Table10[[#This Row],[Price]]</f>
        <v>1800</v>
      </c>
    </row>
    <row r="775" spans="7:13" x14ac:dyDescent="0.3">
      <c r="G775" s="44" t="s">
        <v>719</v>
      </c>
      <c r="H775" s="30" t="s">
        <v>1892</v>
      </c>
      <c r="I775" s="30" t="str">
        <f>_xlfn.XLOOKUP(Table10[[#This Row],[SalesRep]],Table9[Sales-rep],Table9[Region])</f>
        <v>South</v>
      </c>
      <c r="J775" s="30" t="s">
        <v>322</v>
      </c>
      <c r="K775" s="61">
        <f>_xlfn.XLOOKUP(Table10[[#This Row],[Product]],Table8[Products],Table8[Price])</f>
        <v>950</v>
      </c>
      <c r="L775" s="30">
        <v>15</v>
      </c>
      <c r="M775" s="80">
        <f>Table10[[#This Row],[Units]]*Table10[[#This Row],[Price]]</f>
        <v>14250</v>
      </c>
    </row>
    <row r="776" spans="7:13" x14ac:dyDescent="0.3">
      <c r="G776" s="44" t="s">
        <v>710</v>
      </c>
      <c r="H776" s="30" t="s">
        <v>1903</v>
      </c>
      <c r="I776" s="30" t="str">
        <f>_xlfn.XLOOKUP(Table10[[#This Row],[SalesRep]],Table9[Sales-rep],Table9[Region])</f>
        <v>Central</v>
      </c>
      <c r="J776" s="30" t="s">
        <v>322</v>
      </c>
      <c r="K776" s="61">
        <f>_xlfn.XLOOKUP(Table10[[#This Row],[Product]],Table8[Products],Table8[Price])</f>
        <v>950</v>
      </c>
      <c r="L776" s="30">
        <v>2</v>
      </c>
      <c r="M776" s="80">
        <f>Table10[[#This Row],[Units]]*Table10[[#This Row],[Price]]</f>
        <v>1900</v>
      </c>
    </row>
    <row r="777" spans="7:13" x14ac:dyDescent="0.3">
      <c r="G777" s="44" t="s">
        <v>449</v>
      </c>
      <c r="H777" s="30" t="s">
        <v>1911</v>
      </c>
      <c r="I777" s="30" t="str">
        <f>_xlfn.XLOOKUP(Table10[[#This Row],[SalesRep]],Table9[Sales-rep],Table9[Region])</f>
        <v>South</v>
      </c>
      <c r="J777" s="30" t="s">
        <v>288</v>
      </c>
      <c r="K777" s="61">
        <f>_xlfn.XLOOKUP(Table10[[#This Row],[Product]],Table8[Products],Table8[Price])</f>
        <v>60</v>
      </c>
      <c r="L777" s="30">
        <v>19</v>
      </c>
      <c r="M777" s="80">
        <f>Table10[[#This Row],[Units]]*Table10[[#This Row],[Price]]</f>
        <v>1140</v>
      </c>
    </row>
    <row r="778" spans="7:13" x14ac:dyDescent="0.3">
      <c r="G778" s="44" t="s">
        <v>509</v>
      </c>
      <c r="H778" s="30" t="s">
        <v>1907</v>
      </c>
      <c r="I778" s="30" t="str">
        <f>_xlfn.XLOOKUP(Table10[[#This Row],[SalesRep]],Table9[Sales-rep],Table9[Region])</f>
        <v>East</v>
      </c>
      <c r="J778" s="30" t="s">
        <v>1827</v>
      </c>
      <c r="K778" s="61">
        <f>_xlfn.XLOOKUP(Table10[[#This Row],[Product]],Table8[Products],Table8[Price])</f>
        <v>40</v>
      </c>
      <c r="L778" s="30">
        <v>20</v>
      </c>
      <c r="M778" s="80">
        <f>Table10[[#This Row],[Units]]*Table10[[#This Row],[Price]]</f>
        <v>800</v>
      </c>
    </row>
    <row r="779" spans="7:13" x14ac:dyDescent="0.3">
      <c r="G779" s="44" t="s">
        <v>430</v>
      </c>
      <c r="H779" s="30" t="s">
        <v>1855</v>
      </c>
      <c r="I779" s="30" t="str">
        <f>_xlfn.XLOOKUP(Table10[[#This Row],[SalesRep]],Table9[Sales-rep],Table9[Region])</f>
        <v>East</v>
      </c>
      <c r="J779" s="30" t="s">
        <v>231</v>
      </c>
      <c r="K779" s="61">
        <f>_xlfn.XLOOKUP(Table10[[#This Row],[Product]],Table8[Products],Table8[Price])</f>
        <v>50</v>
      </c>
      <c r="L779" s="30">
        <v>5</v>
      </c>
      <c r="M779" s="80">
        <f>Table10[[#This Row],[Units]]*Table10[[#This Row],[Price]]</f>
        <v>250</v>
      </c>
    </row>
    <row r="780" spans="7:13" x14ac:dyDescent="0.3">
      <c r="G780" s="44" t="s">
        <v>474</v>
      </c>
      <c r="H780" s="30" t="s">
        <v>1876</v>
      </c>
      <c r="I780" s="30" t="str">
        <f>_xlfn.XLOOKUP(Table10[[#This Row],[SalesRep]],Table9[Sales-rep],Table9[Region])</f>
        <v>West</v>
      </c>
      <c r="J780" s="30" t="s">
        <v>271</v>
      </c>
      <c r="K780" s="61">
        <f>_xlfn.XLOOKUP(Table10[[#This Row],[Product]],Table8[Products],Table8[Price])</f>
        <v>150</v>
      </c>
      <c r="L780" s="30">
        <v>3</v>
      </c>
      <c r="M780" s="80">
        <f>Table10[[#This Row],[Units]]*Table10[[#This Row],[Price]]</f>
        <v>450</v>
      </c>
    </row>
    <row r="781" spans="7:13" x14ac:dyDescent="0.3">
      <c r="G781" s="44" t="s">
        <v>596</v>
      </c>
      <c r="H781" s="30" t="s">
        <v>1872</v>
      </c>
      <c r="I781" s="30" t="str">
        <f>_xlfn.XLOOKUP(Table10[[#This Row],[SalesRep]],Table9[Sales-rep],Table9[Region])</f>
        <v>South</v>
      </c>
      <c r="J781" s="30" t="s">
        <v>288</v>
      </c>
      <c r="K781" s="61">
        <f>_xlfn.XLOOKUP(Table10[[#This Row],[Product]],Table8[Products],Table8[Price])</f>
        <v>60</v>
      </c>
      <c r="L781" s="30">
        <v>10</v>
      </c>
      <c r="M781" s="80">
        <f>Table10[[#This Row],[Units]]*Table10[[#This Row],[Price]]</f>
        <v>600</v>
      </c>
    </row>
    <row r="782" spans="7:13" x14ac:dyDescent="0.3">
      <c r="G782" s="44" t="s">
        <v>476</v>
      </c>
      <c r="H782" s="30" t="s">
        <v>1843</v>
      </c>
      <c r="I782" s="30" t="str">
        <f>_xlfn.XLOOKUP(Table10[[#This Row],[SalesRep]],Table9[Sales-rep],Table9[Region])</f>
        <v>North</v>
      </c>
      <c r="J782" s="30" t="s">
        <v>239</v>
      </c>
      <c r="K782" s="61">
        <f>_xlfn.XLOOKUP(Table10[[#This Row],[Product]],Table8[Products],Table8[Price])</f>
        <v>120</v>
      </c>
      <c r="L782" s="30">
        <v>14</v>
      </c>
      <c r="M782" s="80">
        <f>Table10[[#This Row],[Units]]*Table10[[#This Row],[Price]]</f>
        <v>1680</v>
      </c>
    </row>
    <row r="783" spans="7:13" x14ac:dyDescent="0.3">
      <c r="G783" s="44" t="s">
        <v>733</v>
      </c>
      <c r="H783" s="30" t="s">
        <v>1863</v>
      </c>
      <c r="I783" s="30" t="str">
        <f>_xlfn.XLOOKUP(Table10[[#This Row],[SalesRep]],Table9[Sales-rep],Table9[Region])</f>
        <v>West</v>
      </c>
      <c r="J783" s="30" t="s">
        <v>231</v>
      </c>
      <c r="K783" s="61">
        <f>_xlfn.XLOOKUP(Table10[[#This Row],[Product]],Table8[Products],Table8[Price])</f>
        <v>50</v>
      </c>
      <c r="L783" s="30">
        <v>11</v>
      </c>
      <c r="M783" s="80">
        <f>Table10[[#This Row],[Units]]*Table10[[#This Row],[Price]]</f>
        <v>550</v>
      </c>
    </row>
    <row r="784" spans="7:13" x14ac:dyDescent="0.3">
      <c r="G784" s="44" t="s">
        <v>651</v>
      </c>
      <c r="H784" s="30" t="s">
        <v>1909</v>
      </c>
      <c r="I784" s="30" t="str">
        <f>_xlfn.XLOOKUP(Table10[[#This Row],[SalesRep]],Table9[Sales-rep],Table9[Region])</f>
        <v>Central</v>
      </c>
      <c r="J784" s="30" t="s">
        <v>239</v>
      </c>
      <c r="K784" s="61">
        <f>_xlfn.XLOOKUP(Table10[[#This Row],[Product]],Table8[Products],Table8[Price])</f>
        <v>120</v>
      </c>
      <c r="L784" s="30">
        <v>8</v>
      </c>
      <c r="M784" s="80">
        <f>Table10[[#This Row],[Units]]*Table10[[#This Row],[Price]]</f>
        <v>960</v>
      </c>
    </row>
    <row r="785" spans="7:13" x14ac:dyDescent="0.3">
      <c r="G785" s="44" t="s">
        <v>537</v>
      </c>
      <c r="H785" s="30" t="s">
        <v>374</v>
      </c>
      <c r="I785" s="30" t="str">
        <f>_xlfn.XLOOKUP(Table10[[#This Row],[SalesRep]],Table9[Sales-rep],Table9[Region])</f>
        <v>Central</v>
      </c>
      <c r="J785" s="30" t="s">
        <v>231</v>
      </c>
      <c r="K785" s="61">
        <f>_xlfn.XLOOKUP(Table10[[#This Row],[Product]],Table8[Products],Table8[Price])</f>
        <v>50</v>
      </c>
      <c r="L785" s="30">
        <v>17</v>
      </c>
      <c r="M785" s="80">
        <f>Table10[[#This Row],[Units]]*Table10[[#This Row],[Price]]</f>
        <v>850</v>
      </c>
    </row>
    <row r="786" spans="7:13" x14ac:dyDescent="0.3">
      <c r="G786" s="44" t="s">
        <v>462</v>
      </c>
      <c r="H786" s="30" t="s">
        <v>1905</v>
      </c>
      <c r="I786" s="30" t="str">
        <f>_xlfn.XLOOKUP(Table10[[#This Row],[SalesRep]],Table9[Sales-rep],Table9[Region])</f>
        <v>East</v>
      </c>
      <c r="J786" s="30" t="s">
        <v>308</v>
      </c>
      <c r="K786" s="61">
        <f>_xlfn.XLOOKUP(Table10[[#This Row],[Product]],Table8[Products],Table8[Price])</f>
        <v>200</v>
      </c>
      <c r="L786" s="30">
        <v>5</v>
      </c>
      <c r="M786" s="80">
        <f>Table10[[#This Row],[Units]]*Table10[[#This Row],[Price]]</f>
        <v>1000</v>
      </c>
    </row>
    <row r="787" spans="7:13" x14ac:dyDescent="0.3">
      <c r="G787" s="44" t="s">
        <v>545</v>
      </c>
      <c r="H787" s="30" t="s">
        <v>1839</v>
      </c>
      <c r="I787" s="30" t="str">
        <f>_xlfn.XLOOKUP(Table10[[#This Row],[SalesRep]],Table9[Sales-rep],Table9[Region])</f>
        <v>South</v>
      </c>
      <c r="J787" s="30" t="s">
        <v>271</v>
      </c>
      <c r="K787" s="61">
        <f>_xlfn.XLOOKUP(Table10[[#This Row],[Product]],Table8[Products],Table8[Price])</f>
        <v>150</v>
      </c>
      <c r="L787" s="30">
        <v>11</v>
      </c>
      <c r="M787" s="80">
        <f>Table10[[#This Row],[Units]]*Table10[[#This Row],[Price]]</f>
        <v>1650</v>
      </c>
    </row>
    <row r="788" spans="7:13" x14ac:dyDescent="0.3">
      <c r="G788" s="44" t="s">
        <v>735</v>
      </c>
      <c r="H788" s="30" t="s">
        <v>1868</v>
      </c>
      <c r="I788" s="30" t="str">
        <f>_xlfn.XLOOKUP(Table10[[#This Row],[SalesRep]],Table9[Sales-rep],Table9[Region])</f>
        <v>South</v>
      </c>
      <c r="J788" s="30" t="s">
        <v>328</v>
      </c>
      <c r="K788" s="61">
        <f>_xlfn.XLOOKUP(Table10[[#This Row],[Product]],Table8[Products],Table8[Price])</f>
        <v>350</v>
      </c>
      <c r="L788" s="30">
        <v>9</v>
      </c>
      <c r="M788" s="80">
        <f>Table10[[#This Row],[Units]]*Table10[[#This Row],[Price]]</f>
        <v>3150</v>
      </c>
    </row>
    <row r="789" spans="7:13" x14ac:dyDescent="0.3">
      <c r="G789" s="44" t="s">
        <v>460</v>
      </c>
      <c r="H789" s="30" t="s">
        <v>1862</v>
      </c>
      <c r="I789" s="30" t="str">
        <f>_xlfn.XLOOKUP(Table10[[#This Row],[SalesRep]],Table9[Sales-rep],Table9[Region])</f>
        <v>West</v>
      </c>
      <c r="J789" s="30" t="s">
        <v>239</v>
      </c>
      <c r="K789" s="61">
        <f>_xlfn.XLOOKUP(Table10[[#This Row],[Product]],Table8[Products],Table8[Price])</f>
        <v>120</v>
      </c>
      <c r="L789" s="30">
        <v>11</v>
      </c>
      <c r="M789" s="80">
        <f>Table10[[#This Row],[Units]]*Table10[[#This Row],[Price]]</f>
        <v>1320</v>
      </c>
    </row>
    <row r="790" spans="7:13" x14ac:dyDescent="0.3">
      <c r="G790" s="44" t="s">
        <v>602</v>
      </c>
      <c r="H790" s="30" t="s">
        <v>1885</v>
      </c>
      <c r="I790" s="30" t="str">
        <f>_xlfn.XLOOKUP(Table10[[#This Row],[SalesRep]],Table9[Sales-rep],Table9[Region])</f>
        <v>East</v>
      </c>
      <c r="J790" s="30" t="s">
        <v>322</v>
      </c>
      <c r="K790" s="61">
        <f>_xlfn.XLOOKUP(Table10[[#This Row],[Product]],Table8[Products],Table8[Price])</f>
        <v>950</v>
      </c>
      <c r="L790" s="30">
        <v>3</v>
      </c>
      <c r="M790" s="80">
        <f>Table10[[#This Row],[Units]]*Table10[[#This Row],[Price]]</f>
        <v>2850</v>
      </c>
    </row>
    <row r="791" spans="7:13" x14ac:dyDescent="0.3">
      <c r="G791" s="44" t="s">
        <v>568</v>
      </c>
      <c r="H791" s="30" t="s">
        <v>1911</v>
      </c>
      <c r="I791" s="30" t="str">
        <f>_xlfn.XLOOKUP(Table10[[#This Row],[SalesRep]],Table9[Sales-rep],Table9[Region])</f>
        <v>South</v>
      </c>
      <c r="J791" s="30" t="s">
        <v>322</v>
      </c>
      <c r="K791" s="61">
        <f>_xlfn.XLOOKUP(Table10[[#This Row],[Product]],Table8[Products],Table8[Price])</f>
        <v>950</v>
      </c>
      <c r="L791" s="30">
        <v>3</v>
      </c>
      <c r="M791" s="80">
        <f>Table10[[#This Row],[Units]]*Table10[[#This Row],[Price]]</f>
        <v>2850</v>
      </c>
    </row>
    <row r="792" spans="7:13" x14ac:dyDescent="0.3">
      <c r="G792" s="44" t="s">
        <v>378</v>
      </c>
      <c r="H792" s="30" t="s">
        <v>1874</v>
      </c>
      <c r="I792" s="30" t="str">
        <f>_xlfn.XLOOKUP(Table10[[#This Row],[SalesRep]],Table9[Sales-rep],Table9[Region])</f>
        <v>South</v>
      </c>
      <c r="J792" s="30" t="s">
        <v>231</v>
      </c>
      <c r="K792" s="61">
        <f>_xlfn.XLOOKUP(Table10[[#This Row],[Product]],Table8[Products],Table8[Price])</f>
        <v>50</v>
      </c>
      <c r="L792" s="30">
        <v>12</v>
      </c>
      <c r="M792" s="80">
        <f>Table10[[#This Row],[Units]]*Table10[[#This Row],[Price]]</f>
        <v>600</v>
      </c>
    </row>
    <row r="793" spans="7:13" x14ac:dyDescent="0.3">
      <c r="G793" s="44" t="s">
        <v>475</v>
      </c>
      <c r="H793" s="30" t="s">
        <v>1904</v>
      </c>
      <c r="I793" s="30" t="str">
        <f>_xlfn.XLOOKUP(Table10[[#This Row],[SalesRep]],Table9[Sales-rep],Table9[Region])</f>
        <v>East</v>
      </c>
      <c r="J793" s="30" t="s">
        <v>195</v>
      </c>
      <c r="K793" s="61">
        <f>_xlfn.XLOOKUP(Table10[[#This Row],[Product]],Table8[Products],Table8[Price])</f>
        <v>12</v>
      </c>
      <c r="L793" s="30">
        <v>15</v>
      </c>
      <c r="M793" s="80">
        <f>Table10[[#This Row],[Units]]*Table10[[#This Row],[Price]]</f>
        <v>180</v>
      </c>
    </row>
    <row r="794" spans="7:13" x14ac:dyDescent="0.3">
      <c r="G794" s="44" t="s">
        <v>629</v>
      </c>
      <c r="H794" s="30" t="s">
        <v>1842</v>
      </c>
      <c r="I794" s="30" t="str">
        <f>_xlfn.XLOOKUP(Table10[[#This Row],[SalesRep]],Table9[Sales-rep],Table9[Region])</f>
        <v>West</v>
      </c>
      <c r="J794" s="30" t="s">
        <v>244</v>
      </c>
      <c r="K794" s="61">
        <f>_xlfn.XLOOKUP(Table10[[#This Row],[Product]],Table8[Products],Table8[Price])</f>
        <v>100</v>
      </c>
      <c r="L794" s="30">
        <v>20</v>
      </c>
      <c r="M794" s="80">
        <f>Table10[[#This Row],[Units]]*Table10[[#This Row],[Price]]</f>
        <v>2000</v>
      </c>
    </row>
    <row r="795" spans="7:13" x14ac:dyDescent="0.3">
      <c r="G795" s="44" t="s">
        <v>619</v>
      </c>
      <c r="H795" s="30" t="s">
        <v>1846</v>
      </c>
      <c r="I795" s="30" t="str">
        <f>_xlfn.XLOOKUP(Table10[[#This Row],[SalesRep]],Table9[Sales-rep],Table9[Region])</f>
        <v>South</v>
      </c>
      <c r="J795" s="30" t="s">
        <v>308</v>
      </c>
      <c r="K795" s="61">
        <f>_xlfn.XLOOKUP(Table10[[#This Row],[Product]],Table8[Products],Table8[Price])</f>
        <v>200</v>
      </c>
      <c r="L795" s="30">
        <v>5</v>
      </c>
      <c r="M795" s="80">
        <f>Table10[[#This Row],[Units]]*Table10[[#This Row],[Price]]</f>
        <v>1000</v>
      </c>
    </row>
    <row r="796" spans="7:13" x14ac:dyDescent="0.3">
      <c r="G796" s="44" t="s">
        <v>568</v>
      </c>
      <c r="H796" s="30" t="s">
        <v>1865</v>
      </c>
      <c r="I796" s="30" t="str">
        <f>_xlfn.XLOOKUP(Table10[[#This Row],[SalesRep]],Table9[Sales-rep],Table9[Region])</f>
        <v>North</v>
      </c>
      <c r="J796" s="30" t="s">
        <v>271</v>
      </c>
      <c r="K796" s="61">
        <f>_xlfn.XLOOKUP(Table10[[#This Row],[Product]],Table8[Products],Table8[Price])</f>
        <v>150</v>
      </c>
      <c r="L796" s="30">
        <v>12</v>
      </c>
      <c r="M796" s="80">
        <f>Table10[[#This Row],[Units]]*Table10[[#This Row],[Price]]</f>
        <v>1800</v>
      </c>
    </row>
    <row r="797" spans="7:13" x14ac:dyDescent="0.3">
      <c r="G797" s="44" t="s">
        <v>478</v>
      </c>
      <c r="H797" s="30" t="s">
        <v>1914</v>
      </c>
      <c r="I797" s="30" t="str">
        <f>_xlfn.XLOOKUP(Table10[[#This Row],[SalesRep]],Table9[Sales-rep],Table9[Region])</f>
        <v>North</v>
      </c>
      <c r="J797" s="30" t="s">
        <v>195</v>
      </c>
      <c r="K797" s="61">
        <f>_xlfn.XLOOKUP(Table10[[#This Row],[Product]],Table8[Products],Table8[Price])</f>
        <v>12</v>
      </c>
      <c r="L797" s="30">
        <v>4</v>
      </c>
      <c r="M797" s="80">
        <f>Table10[[#This Row],[Units]]*Table10[[#This Row],[Price]]</f>
        <v>48</v>
      </c>
    </row>
    <row r="798" spans="7:13" x14ac:dyDescent="0.3">
      <c r="G798" s="44" t="s">
        <v>444</v>
      </c>
      <c r="H798" s="30" t="s">
        <v>1834</v>
      </c>
      <c r="I798" s="30" t="str">
        <f>_xlfn.XLOOKUP(Table10[[#This Row],[SalesRep]],Table9[Sales-rep],Table9[Region])</f>
        <v>South</v>
      </c>
      <c r="J798" s="30" t="s">
        <v>244</v>
      </c>
      <c r="K798" s="61">
        <f>_xlfn.XLOOKUP(Table10[[#This Row],[Product]],Table8[Products],Table8[Price])</f>
        <v>100</v>
      </c>
      <c r="L798" s="30">
        <v>19</v>
      </c>
      <c r="M798" s="80">
        <f>Table10[[#This Row],[Units]]*Table10[[#This Row],[Price]]</f>
        <v>1900</v>
      </c>
    </row>
    <row r="799" spans="7:13" x14ac:dyDescent="0.3">
      <c r="G799" s="44" t="s">
        <v>579</v>
      </c>
      <c r="H799" s="30" t="s">
        <v>1884</v>
      </c>
      <c r="I799" s="30" t="str">
        <f>_xlfn.XLOOKUP(Table10[[#This Row],[SalesRep]],Table9[Sales-rep],Table9[Region])</f>
        <v>South</v>
      </c>
      <c r="J799" s="30" t="s">
        <v>244</v>
      </c>
      <c r="K799" s="61">
        <f>_xlfn.XLOOKUP(Table10[[#This Row],[Product]],Table8[Products],Table8[Price])</f>
        <v>100</v>
      </c>
      <c r="L799" s="30">
        <v>4</v>
      </c>
      <c r="M799" s="80">
        <f>Table10[[#This Row],[Units]]*Table10[[#This Row],[Price]]</f>
        <v>400</v>
      </c>
    </row>
    <row r="800" spans="7:13" x14ac:dyDescent="0.3">
      <c r="G800" s="44" t="s">
        <v>742</v>
      </c>
      <c r="H800" s="30" t="s">
        <v>1897</v>
      </c>
      <c r="I800" s="30" t="str">
        <f>_xlfn.XLOOKUP(Table10[[#This Row],[SalesRep]],Table9[Sales-rep],Table9[Region])</f>
        <v>North</v>
      </c>
      <c r="J800" s="30" t="s">
        <v>231</v>
      </c>
      <c r="K800" s="61">
        <f>_xlfn.XLOOKUP(Table10[[#This Row],[Product]],Table8[Products],Table8[Price])</f>
        <v>50</v>
      </c>
      <c r="L800" s="30">
        <v>12</v>
      </c>
      <c r="M800" s="80">
        <f>Table10[[#This Row],[Units]]*Table10[[#This Row],[Price]]</f>
        <v>600</v>
      </c>
    </row>
    <row r="801" spans="7:13" x14ac:dyDescent="0.3">
      <c r="G801" s="44" t="s">
        <v>626</v>
      </c>
      <c r="H801" s="30" t="s">
        <v>1887</v>
      </c>
      <c r="I801" s="30" t="str">
        <f>_xlfn.XLOOKUP(Table10[[#This Row],[SalesRep]],Table9[Sales-rep],Table9[Region])</f>
        <v>South</v>
      </c>
      <c r="J801" s="30" t="s">
        <v>308</v>
      </c>
      <c r="K801" s="61">
        <f>_xlfn.XLOOKUP(Table10[[#This Row],[Product]],Table8[Products],Table8[Price])</f>
        <v>200</v>
      </c>
      <c r="L801" s="30">
        <v>18</v>
      </c>
      <c r="M801" s="80">
        <f>Table10[[#This Row],[Units]]*Table10[[#This Row],[Price]]</f>
        <v>3600</v>
      </c>
    </row>
    <row r="802" spans="7:13" x14ac:dyDescent="0.3">
      <c r="G802" s="44" t="s">
        <v>637</v>
      </c>
      <c r="H802" s="30" t="s">
        <v>1848</v>
      </c>
      <c r="I802" s="30" t="str">
        <f>_xlfn.XLOOKUP(Table10[[#This Row],[SalesRep]],Table9[Sales-rep],Table9[Region])</f>
        <v>East</v>
      </c>
      <c r="J802" s="30" t="s">
        <v>328</v>
      </c>
      <c r="K802" s="61">
        <f>_xlfn.XLOOKUP(Table10[[#This Row],[Product]],Table8[Products],Table8[Price])</f>
        <v>350</v>
      </c>
      <c r="L802" s="30">
        <v>2</v>
      </c>
      <c r="M802" s="80">
        <f>Table10[[#This Row],[Units]]*Table10[[#This Row],[Price]]</f>
        <v>700</v>
      </c>
    </row>
    <row r="803" spans="7:13" x14ac:dyDescent="0.3">
      <c r="G803" s="44" t="s">
        <v>608</v>
      </c>
      <c r="H803" s="30" t="s">
        <v>1908</v>
      </c>
      <c r="I803" s="30" t="str">
        <f>_xlfn.XLOOKUP(Table10[[#This Row],[SalesRep]],Table9[Sales-rep],Table9[Region])</f>
        <v>East</v>
      </c>
      <c r="J803" s="30" t="s">
        <v>271</v>
      </c>
      <c r="K803" s="61">
        <f>_xlfn.XLOOKUP(Table10[[#This Row],[Product]],Table8[Products],Table8[Price])</f>
        <v>150</v>
      </c>
      <c r="L803" s="30">
        <v>18</v>
      </c>
      <c r="M803" s="80">
        <f>Table10[[#This Row],[Units]]*Table10[[#This Row],[Price]]</f>
        <v>2700</v>
      </c>
    </row>
    <row r="804" spans="7:13" x14ac:dyDescent="0.3">
      <c r="G804" s="44" t="s">
        <v>412</v>
      </c>
      <c r="H804" s="30" t="s">
        <v>1878</v>
      </c>
      <c r="I804" s="30" t="str">
        <f>_xlfn.XLOOKUP(Table10[[#This Row],[SalesRep]],Table9[Sales-rep],Table9[Region])</f>
        <v>South</v>
      </c>
      <c r="J804" s="30" t="s">
        <v>288</v>
      </c>
      <c r="K804" s="61">
        <f>_xlfn.XLOOKUP(Table10[[#This Row],[Product]],Table8[Products],Table8[Price])</f>
        <v>60</v>
      </c>
      <c r="L804" s="30">
        <v>13</v>
      </c>
      <c r="M804" s="80">
        <f>Table10[[#This Row],[Units]]*Table10[[#This Row],[Price]]</f>
        <v>780</v>
      </c>
    </row>
    <row r="805" spans="7:13" x14ac:dyDescent="0.3">
      <c r="G805" s="44" t="s">
        <v>651</v>
      </c>
      <c r="H805" s="30" t="s">
        <v>1835</v>
      </c>
      <c r="I805" s="30" t="str">
        <f>_xlfn.XLOOKUP(Table10[[#This Row],[SalesRep]],Table9[Sales-rep],Table9[Region])</f>
        <v>South</v>
      </c>
      <c r="J805" s="30" t="s">
        <v>1827</v>
      </c>
      <c r="K805" s="61">
        <f>_xlfn.XLOOKUP(Table10[[#This Row],[Product]],Table8[Products],Table8[Price])</f>
        <v>40</v>
      </c>
      <c r="L805" s="30">
        <v>12</v>
      </c>
      <c r="M805" s="80">
        <f>Table10[[#This Row],[Units]]*Table10[[#This Row],[Price]]</f>
        <v>480</v>
      </c>
    </row>
    <row r="806" spans="7:13" x14ac:dyDescent="0.3">
      <c r="G806" s="44" t="s">
        <v>685</v>
      </c>
      <c r="H806" s="30" t="s">
        <v>1850</v>
      </c>
      <c r="I806" s="30" t="str">
        <f>_xlfn.XLOOKUP(Table10[[#This Row],[SalesRep]],Table9[Sales-rep],Table9[Region])</f>
        <v>West</v>
      </c>
      <c r="J806" s="30" t="s">
        <v>1827</v>
      </c>
      <c r="K806" s="61">
        <f>_xlfn.XLOOKUP(Table10[[#This Row],[Product]],Table8[Products],Table8[Price])</f>
        <v>40</v>
      </c>
      <c r="L806" s="30">
        <v>13</v>
      </c>
      <c r="M806" s="80">
        <f>Table10[[#This Row],[Units]]*Table10[[#This Row],[Price]]</f>
        <v>520</v>
      </c>
    </row>
    <row r="807" spans="7:13" x14ac:dyDescent="0.3">
      <c r="G807" s="44" t="s">
        <v>383</v>
      </c>
      <c r="H807" s="30" t="s">
        <v>1899</v>
      </c>
      <c r="I807" s="30" t="str">
        <f>_xlfn.XLOOKUP(Table10[[#This Row],[SalesRep]],Table9[Sales-rep],Table9[Region])</f>
        <v>Central</v>
      </c>
      <c r="J807" s="30" t="s">
        <v>322</v>
      </c>
      <c r="K807" s="61">
        <f>_xlfn.XLOOKUP(Table10[[#This Row],[Product]],Table8[Products],Table8[Price])</f>
        <v>950</v>
      </c>
      <c r="L807" s="30">
        <v>13</v>
      </c>
      <c r="M807" s="80">
        <f>Table10[[#This Row],[Units]]*Table10[[#This Row],[Price]]</f>
        <v>12350</v>
      </c>
    </row>
    <row r="808" spans="7:13" x14ac:dyDescent="0.3">
      <c r="G808" s="44" t="s">
        <v>681</v>
      </c>
      <c r="H808" s="30" t="s">
        <v>1853</v>
      </c>
      <c r="I808" s="30" t="str">
        <f>_xlfn.XLOOKUP(Table10[[#This Row],[SalesRep]],Table9[Sales-rep],Table9[Region])</f>
        <v>North</v>
      </c>
      <c r="J808" s="30" t="s">
        <v>328</v>
      </c>
      <c r="K808" s="61">
        <f>_xlfn.XLOOKUP(Table10[[#This Row],[Product]],Table8[Products],Table8[Price])</f>
        <v>350</v>
      </c>
      <c r="L808" s="30">
        <v>3</v>
      </c>
      <c r="M808" s="80">
        <f>Table10[[#This Row],[Units]]*Table10[[#This Row],[Price]]</f>
        <v>1050</v>
      </c>
    </row>
    <row r="809" spans="7:13" x14ac:dyDescent="0.3">
      <c r="G809" s="44" t="s">
        <v>434</v>
      </c>
      <c r="H809" s="30" t="s">
        <v>1829</v>
      </c>
      <c r="I809" s="30" t="str">
        <f>_xlfn.XLOOKUP(Table10[[#This Row],[SalesRep]],Table9[Sales-rep],Table9[Region])</f>
        <v>Central</v>
      </c>
      <c r="J809" s="30" t="s">
        <v>1827</v>
      </c>
      <c r="K809" s="61">
        <f>_xlfn.XLOOKUP(Table10[[#This Row],[Product]],Table8[Products],Table8[Price])</f>
        <v>40</v>
      </c>
      <c r="L809" s="30">
        <v>20</v>
      </c>
      <c r="M809" s="80">
        <f>Table10[[#This Row],[Units]]*Table10[[#This Row],[Price]]</f>
        <v>800</v>
      </c>
    </row>
    <row r="810" spans="7:13" x14ac:dyDescent="0.3">
      <c r="G810" s="44" t="s">
        <v>640</v>
      </c>
      <c r="H810" s="30" t="s">
        <v>1898</v>
      </c>
      <c r="I810" s="30" t="str">
        <f>_xlfn.XLOOKUP(Table10[[#This Row],[SalesRep]],Table9[Sales-rep],Table9[Region])</f>
        <v>Central</v>
      </c>
      <c r="J810" s="30" t="s">
        <v>244</v>
      </c>
      <c r="K810" s="61">
        <f>_xlfn.XLOOKUP(Table10[[#This Row],[Product]],Table8[Products],Table8[Price])</f>
        <v>100</v>
      </c>
      <c r="L810" s="30">
        <v>5</v>
      </c>
      <c r="M810" s="80">
        <f>Table10[[#This Row],[Units]]*Table10[[#This Row],[Price]]</f>
        <v>500</v>
      </c>
    </row>
    <row r="811" spans="7:13" x14ac:dyDescent="0.3">
      <c r="G811" s="44" t="s">
        <v>464</v>
      </c>
      <c r="H811" s="30" t="s">
        <v>1859</v>
      </c>
      <c r="I811" s="30" t="str">
        <f>_xlfn.XLOOKUP(Table10[[#This Row],[SalesRep]],Table9[Sales-rep],Table9[Region])</f>
        <v>West</v>
      </c>
      <c r="J811" s="30" t="s">
        <v>244</v>
      </c>
      <c r="K811" s="61">
        <f>_xlfn.XLOOKUP(Table10[[#This Row],[Product]],Table8[Products],Table8[Price])</f>
        <v>100</v>
      </c>
      <c r="L811" s="30">
        <v>11</v>
      </c>
      <c r="M811" s="80">
        <f>Table10[[#This Row],[Units]]*Table10[[#This Row],[Price]]</f>
        <v>1100</v>
      </c>
    </row>
    <row r="812" spans="7:13" x14ac:dyDescent="0.3">
      <c r="G812" s="44" t="s">
        <v>566</v>
      </c>
      <c r="H812" s="30" t="s">
        <v>1912</v>
      </c>
      <c r="I812" s="30" t="str">
        <f>_xlfn.XLOOKUP(Table10[[#This Row],[SalesRep]],Table9[Sales-rep],Table9[Region])</f>
        <v>West</v>
      </c>
      <c r="J812" s="30" t="s">
        <v>207</v>
      </c>
      <c r="K812" s="61">
        <f>_xlfn.XLOOKUP(Table10[[#This Row],[Product]],Table8[Products],Table8[Price])</f>
        <v>45</v>
      </c>
      <c r="L812" s="30">
        <v>14</v>
      </c>
      <c r="M812" s="80">
        <f>Table10[[#This Row],[Units]]*Table10[[#This Row],[Price]]</f>
        <v>630</v>
      </c>
    </row>
    <row r="813" spans="7:13" x14ac:dyDescent="0.3">
      <c r="G813" s="44" t="s">
        <v>401</v>
      </c>
      <c r="H813" s="30" t="s">
        <v>1847</v>
      </c>
      <c r="I813" s="30" t="str">
        <f>_xlfn.XLOOKUP(Table10[[#This Row],[SalesRep]],Table9[Sales-rep],Table9[Region])</f>
        <v>North</v>
      </c>
      <c r="J813" s="30" t="s">
        <v>239</v>
      </c>
      <c r="K813" s="61">
        <f>_xlfn.XLOOKUP(Table10[[#This Row],[Product]],Table8[Products],Table8[Price])</f>
        <v>120</v>
      </c>
      <c r="L813" s="30">
        <v>8</v>
      </c>
      <c r="M813" s="80">
        <f>Table10[[#This Row],[Units]]*Table10[[#This Row],[Price]]</f>
        <v>960</v>
      </c>
    </row>
    <row r="814" spans="7:13" x14ac:dyDescent="0.3">
      <c r="G814" s="44" t="s">
        <v>452</v>
      </c>
      <c r="H814" s="30" t="s">
        <v>1867</v>
      </c>
      <c r="I814" s="30" t="str">
        <f>_xlfn.XLOOKUP(Table10[[#This Row],[SalesRep]],Table9[Sales-rep],Table9[Region])</f>
        <v>South</v>
      </c>
      <c r="J814" s="30" t="s">
        <v>239</v>
      </c>
      <c r="K814" s="61">
        <f>_xlfn.XLOOKUP(Table10[[#This Row],[Product]],Table8[Products],Table8[Price])</f>
        <v>120</v>
      </c>
      <c r="L814" s="30">
        <v>13</v>
      </c>
      <c r="M814" s="80">
        <f>Table10[[#This Row],[Units]]*Table10[[#This Row],[Price]]</f>
        <v>1560</v>
      </c>
    </row>
    <row r="815" spans="7:13" x14ac:dyDescent="0.3">
      <c r="G815" s="44" t="s">
        <v>658</v>
      </c>
      <c r="H815" s="30" t="s">
        <v>1864</v>
      </c>
      <c r="I815" s="30" t="str">
        <f>_xlfn.XLOOKUP(Table10[[#This Row],[SalesRep]],Table9[Sales-rep],Table9[Region])</f>
        <v>South</v>
      </c>
      <c r="J815" s="30" t="s">
        <v>322</v>
      </c>
      <c r="K815" s="61">
        <f>_xlfn.XLOOKUP(Table10[[#This Row],[Product]],Table8[Products],Table8[Price])</f>
        <v>950</v>
      </c>
      <c r="L815" s="30">
        <v>7</v>
      </c>
      <c r="M815" s="80">
        <f>Table10[[#This Row],[Units]]*Table10[[#This Row],[Price]]</f>
        <v>6650</v>
      </c>
    </row>
    <row r="816" spans="7:13" x14ac:dyDescent="0.3">
      <c r="G816" s="44" t="s">
        <v>534</v>
      </c>
      <c r="H816" s="30" t="s">
        <v>1855</v>
      </c>
      <c r="I816" s="30" t="str">
        <f>_xlfn.XLOOKUP(Table10[[#This Row],[SalesRep]],Table9[Sales-rep],Table9[Region])</f>
        <v>East</v>
      </c>
      <c r="J816" s="30" t="s">
        <v>322</v>
      </c>
      <c r="K816" s="61">
        <f>_xlfn.XLOOKUP(Table10[[#This Row],[Product]],Table8[Products],Table8[Price])</f>
        <v>950</v>
      </c>
      <c r="L816" s="30">
        <v>18</v>
      </c>
      <c r="M816" s="80">
        <f>Table10[[#This Row],[Units]]*Table10[[#This Row],[Price]]</f>
        <v>17100</v>
      </c>
    </row>
    <row r="817" spans="7:13" x14ac:dyDescent="0.3">
      <c r="G817" s="44" t="s">
        <v>619</v>
      </c>
      <c r="H817" s="30" t="s">
        <v>1904</v>
      </c>
      <c r="I817" s="30" t="str">
        <f>_xlfn.XLOOKUP(Table10[[#This Row],[SalesRep]],Table9[Sales-rep],Table9[Region])</f>
        <v>East</v>
      </c>
      <c r="J817" s="30" t="s">
        <v>1827</v>
      </c>
      <c r="K817" s="61">
        <f>_xlfn.XLOOKUP(Table10[[#This Row],[Product]],Table8[Products],Table8[Price])</f>
        <v>40</v>
      </c>
      <c r="L817" s="30">
        <v>6</v>
      </c>
      <c r="M817" s="80">
        <f>Table10[[#This Row],[Units]]*Table10[[#This Row],[Price]]</f>
        <v>240</v>
      </c>
    </row>
    <row r="818" spans="7:13" x14ac:dyDescent="0.3">
      <c r="G818" s="44" t="s">
        <v>633</v>
      </c>
      <c r="H818" s="30" t="s">
        <v>1829</v>
      </c>
      <c r="I818" s="30" t="str">
        <f>_xlfn.XLOOKUP(Table10[[#This Row],[SalesRep]],Table9[Sales-rep],Table9[Region])</f>
        <v>Central</v>
      </c>
      <c r="J818" s="30" t="s">
        <v>292</v>
      </c>
      <c r="K818" s="61">
        <f>_xlfn.XLOOKUP(Table10[[#This Row],[Product]],Table8[Products],Table8[Price])</f>
        <v>25</v>
      </c>
      <c r="L818" s="30">
        <v>16</v>
      </c>
      <c r="M818" s="80">
        <f>Table10[[#This Row],[Units]]*Table10[[#This Row],[Price]]</f>
        <v>400</v>
      </c>
    </row>
    <row r="819" spans="7:13" x14ac:dyDescent="0.3">
      <c r="G819" s="44" t="s">
        <v>624</v>
      </c>
      <c r="H819" s="30" t="s">
        <v>1900</v>
      </c>
      <c r="I819" s="30" t="str">
        <f>_xlfn.XLOOKUP(Table10[[#This Row],[SalesRep]],Table9[Sales-rep],Table9[Region])</f>
        <v>South</v>
      </c>
      <c r="J819" s="30" t="s">
        <v>239</v>
      </c>
      <c r="K819" s="61">
        <f>_xlfn.XLOOKUP(Table10[[#This Row],[Product]],Table8[Products],Table8[Price])</f>
        <v>120</v>
      </c>
      <c r="L819" s="30">
        <v>15</v>
      </c>
      <c r="M819" s="80">
        <f>Table10[[#This Row],[Units]]*Table10[[#This Row],[Price]]</f>
        <v>1800</v>
      </c>
    </row>
    <row r="820" spans="7:13" x14ac:dyDescent="0.3">
      <c r="G820" s="44" t="s">
        <v>543</v>
      </c>
      <c r="H820" s="30" t="s">
        <v>1908</v>
      </c>
      <c r="I820" s="30" t="str">
        <f>_xlfn.XLOOKUP(Table10[[#This Row],[SalesRep]],Table9[Sales-rep],Table9[Region])</f>
        <v>East</v>
      </c>
      <c r="J820" s="30" t="s">
        <v>328</v>
      </c>
      <c r="K820" s="61">
        <f>_xlfn.XLOOKUP(Table10[[#This Row],[Product]],Table8[Products],Table8[Price])</f>
        <v>350</v>
      </c>
      <c r="L820" s="30">
        <v>9</v>
      </c>
      <c r="M820" s="80">
        <f>Table10[[#This Row],[Units]]*Table10[[#This Row],[Price]]</f>
        <v>3150</v>
      </c>
    </row>
    <row r="821" spans="7:13" x14ac:dyDescent="0.3">
      <c r="G821" s="44" t="s">
        <v>736</v>
      </c>
      <c r="H821" s="30" t="s">
        <v>1880</v>
      </c>
      <c r="I821" s="30" t="str">
        <f>_xlfn.XLOOKUP(Table10[[#This Row],[SalesRep]],Table9[Sales-rep],Table9[Region])</f>
        <v>West</v>
      </c>
      <c r="J821" s="30" t="s">
        <v>308</v>
      </c>
      <c r="K821" s="61">
        <f>_xlfn.XLOOKUP(Table10[[#This Row],[Product]],Table8[Products],Table8[Price])</f>
        <v>200</v>
      </c>
      <c r="L821" s="30">
        <v>11</v>
      </c>
      <c r="M821" s="80">
        <f>Table10[[#This Row],[Units]]*Table10[[#This Row],[Price]]</f>
        <v>2200</v>
      </c>
    </row>
    <row r="822" spans="7:13" x14ac:dyDescent="0.3">
      <c r="G822" s="44" t="s">
        <v>647</v>
      </c>
      <c r="H822" s="30" t="s">
        <v>1869</v>
      </c>
      <c r="I822" s="30" t="str">
        <f>_xlfn.XLOOKUP(Table10[[#This Row],[SalesRep]],Table9[Sales-rep],Table9[Region])</f>
        <v>Central</v>
      </c>
      <c r="J822" s="30" t="s">
        <v>308</v>
      </c>
      <c r="K822" s="61">
        <f>_xlfn.XLOOKUP(Table10[[#This Row],[Product]],Table8[Products],Table8[Price])</f>
        <v>200</v>
      </c>
      <c r="L822" s="30">
        <v>7</v>
      </c>
      <c r="M822" s="80">
        <f>Table10[[#This Row],[Units]]*Table10[[#This Row],[Price]]</f>
        <v>1400</v>
      </c>
    </row>
    <row r="823" spans="7:13" x14ac:dyDescent="0.3">
      <c r="G823" s="44" t="s">
        <v>398</v>
      </c>
      <c r="H823" s="30" t="s">
        <v>1878</v>
      </c>
      <c r="I823" s="30" t="str">
        <f>_xlfn.XLOOKUP(Table10[[#This Row],[SalesRep]],Table9[Sales-rep],Table9[Region])</f>
        <v>South</v>
      </c>
      <c r="J823" s="30" t="s">
        <v>328</v>
      </c>
      <c r="K823" s="61">
        <f>_xlfn.XLOOKUP(Table10[[#This Row],[Product]],Table8[Products],Table8[Price])</f>
        <v>350</v>
      </c>
      <c r="L823" s="30">
        <v>14</v>
      </c>
      <c r="M823" s="80">
        <f>Table10[[#This Row],[Units]]*Table10[[#This Row],[Price]]</f>
        <v>4900</v>
      </c>
    </row>
    <row r="824" spans="7:13" x14ac:dyDescent="0.3">
      <c r="G824" s="44" t="s">
        <v>716</v>
      </c>
      <c r="H824" s="30" t="s">
        <v>1833</v>
      </c>
      <c r="I824" s="30" t="str">
        <f>_xlfn.XLOOKUP(Table10[[#This Row],[SalesRep]],Table9[Sales-rep],Table9[Region])</f>
        <v>North</v>
      </c>
      <c r="J824" s="30" t="s">
        <v>288</v>
      </c>
      <c r="K824" s="61">
        <f>_xlfn.XLOOKUP(Table10[[#This Row],[Product]],Table8[Products],Table8[Price])</f>
        <v>60</v>
      </c>
      <c r="L824" s="30">
        <v>8</v>
      </c>
      <c r="M824" s="80">
        <f>Table10[[#This Row],[Units]]*Table10[[#This Row],[Price]]</f>
        <v>480</v>
      </c>
    </row>
    <row r="825" spans="7:13" x14ac:dyDescent="0.3">
      <c r="G825" s="44" t="s">
        <v>510</v>
      </c>
      <c r="H825" s="30" t="s">
        <v>1882</v>
      </c>
      <c r="I825" s="30" t="str">
        <f>_xlfn.XLOOKUP(Table10[[#This Row],[SalesRep]],Table9[Sales-rep],Table9[Region])</f>
        <v>Central</v>
      </c>
      <c r="J825" s="30" t="s">
        <v>244</v>
      </c>
      <c r="K825" s="61">
        <f>_xlfn.XLOOKUP(Table10[[#This Row],[Product]],Table8[Products],Table8[Price])</f>
        <v>100</v>
      </c>
      <c r="L825" s="30">
        <v>10</v>
      </c>
      <c r="M825" s="80">
        <f>Table10[[#This Row],[Units]]*Table10[[#This Row],[Price]]</f>
        <v>1000</v>
      </c>
    </row>
    <row r="826" spans="7:13" x14ac:dyDescent="0.3">
      <c r="G826" s="44" t="s">
        <v>427</v>
      </c>
      <c r="H826" s="30" t="s">
        <v>1856</v>
      </c>
      <c r="I826" s="30" t="str">
        <f>_xlfn.XLOOKUP(Table10[[#This Row],[SalesRep]],Table9[Sales-rep],Table9[Region])</f>
        <v>East</v>
      </c>
      <c r="J826" s="30" t="s">
        <v>244</v>
      </c>
      <c r="K826" s="61">
        <f>_xlfn.XLOOKUP(Table10[[#This Row],[Product]],Table8[Products],Table8[Price])</f>
        <v>100</v>
      </c>
      <c r="L826" s="30">
        <v>11</v>
      </c>
      <c r="M826" s="80">
        <f>Table10[[#This Row],[Units]]*Table10[[#This Row],[Price]]</f>
        <v>1100</v>
      </c>
    </row>
    <row r="827" spans="7:13" x14ac:dyDescent="0.3">
      <c r="G827" s="44" t="s">
        <v>425</v>
      </c>
      <c r="H827" s="30" t="s">
        <v>1845</v>
      </c>
      <c r="I827" s="30" t="str">
        <f>_xlfn.XLOOKUP(Table10[[#This Row],[SalesRep]],Table9[Sales-rep],Table9[Region])</f>
        <v>Central</v>
      </c>
      <c r="J827" s="30" t="s">
        <v>244</v>
      </c>
      <c r="K827" s="61">
        <f>_xlfn.XLOOKUP(Table10[[#This Row],[Product]],Table8[Products],Table8[Price])</f>
        <v>100</v>
      </c>
      <c r="L827" s="30">
        <v>10</v>
      </c>
      <c r="M827" s="80">
        <f>Table10[[#This Row],[Units]]*Table10[[#This Row],[Price]]</f>
        <v>1000</v>
      </c>
    </row>
    <row r="828" spans="7:13" x14ac:dyDescent="0.3">
      <c r="G828" s="44" t="s">
        <v>547</v>
      </c>
      <c r="H828" s="30" t="s">
        <v>1879</v>
      </c>
      <c r="I828" s="30" t="str">
        <f>_xlfn.XLOOKUP(Table10[[#This Row],[SalesRep]],Table9[Sales-rep],Table9[Region])</f>
        <v>Central</v>
      </c>
      <c r="J828" s="30" t="s">
        <v>207</v>
      </c>
      <c r="K828" s="61">
        <f>_xlfn.XLOOKUP(Table10[[#This Row],[Product]],Table8[Products],Table8[Price])</f>
        <v>45</v>
      </c>
      <c r="L828" s="30">
        <v>11</v>
      </c>
      <c r="M828" s="80">
        <f>Table10[[#This Row],[Units]]*Table10[[#This Row],[Price]]</f>
        <v>495</v>
      </c>
    </row>
    <row r="829" spans="7:13" x14ac:dyDescent="0.3">
      <c r="G829" s="44" t="s">
        <v>431</v>
      </c>
      <c r="H829" s="30" t="s">
        <v>1879</v>
      </c>
      <c r="I829" s="30" t="str">
        <f>_xlfn.XLOOKUP(Table10[[#This Row],[SalesRep]],Table9[Sales-rep],Table9[Region])</f>
        <v>Central</v>
      </c>
      <c r="J829" s="30" t="s">
        <v>222</v>
      </c>
      <c r="K829" s="61">
        <f>_xlfn.XLOOKUP(Table10[[#This Row],[Product]],Table8[Products],Table8[Price])</f>
        <v>80</v>
      </c>
      <c r="L829" s="30">
        <v>2</v>
      </c>
      <c r="M829" s="80">
        <f>Table10[[#This Row],[Units]]*Table10[[#This Row],[Price]]</f>
        <v>160</v>
      </c>
    </row>
    <row r="830" spans="7:13" x14ac:dyDescent="0.3">
      <c r="G830" s="44" t="s">
        <v>525</v>
      </c>
      <c r="H830" s="30" t="s">
        <v>1890</v>
      </c>
      <c r="I830" s="30" t="str">
        <f>_xlfn.XLOOKUP(Table10[[#This Row],[SalesRep]],Table9[Sales-rep],Table9[Region])</f>
        <v>East</v>
      </c>
      <c r="J830" s="30" t="s">
        <v>328</v>
      </c>
      <c r="K830" s="61">
        <f>_xlfn.XLOOKUP(Table10[[#This Row],[Product]],Table8[Products],Table8[Price])</f>
        <v>350</v>
      </c>
      <c r="L830" s="30">
        <v>3</v>
      </c>
      <c r="M830" s="80">
        <f>Table10[[#This Row],[Units]]*Table10[[#This Row],[Price]]</f>
        <v>1050</v>
      </c>
    </row>
    <row r="831" spans="7:13" x14ac:dyDescent="0.3">
      <c r="G831" s="44" t="s">
        <v>443</v>
      </c>
      <c r="H831" s="30" t="s">
        <v>1832</v>
      </c>
      <c r="I831" s="30" t="str">
        <f>_xlfn.XLOOKUP(Table10[[#This Row],[SalesRep]],Table9[Sales-rep],Table9[Region])</f>
        <v>Central</v>
      </c>
      <c r="J831" s="30" t="s">
        <v>231</v>
      </c>
      <c r="K831" s="61">
        <f>_xlfn.XLOOKUP(Table10[[#This Row],[Product]],Table8[Products],Table8[Price])</f>
        <v>50</v>
      </c>
      <c r="L831" s="30">
        <v>10</v>
      </c>
      <c r="M831" s="80">
        <f>Table10[[#This Row],[Units]]*Table10[[#This Row],[Price]]</f>
        <v>500</v>
      </c>
    </row>
    <row r="832" spans="7:13" x14ac:dyDescent="0.3">
      <c r="G832" s="44" t="s">
        <v>513</v>
      </c>
      <c r="H832" s="30" t="s">
        <v>1908</v>
      </c>
      <c r="I832" s="30" t="str">
        <f>_xlfn.XLOOKUP(Table10[[#This Row],[SalesRep]],Table9[Sales-rep],Table9[Region])</f>
        <v>East</v>
      </c>
      <c r="J832" s="30" t="s">
        <v>195</v>
      </c>
      <c r="K832" s="61">
        <f>_xlfn.XLOOKUP(Table10[[#This Row],[Product]],Table8[Products],Table8[Price])</f>
        <v>12</v>
      </c>
      <c r="L832" s="30">
        <v>17</v>
      </c>
      <c r="M832" s="80">
        <f>Table10[[#This Row],[Units]]*Table10[[#This Row],[Price]]</f>
        <v>204</v>
      </c>
    </row>
    <row r="833" spans="7:13" x14ac:dyDescent="0.3">
      <c r="G833" s="44" t="s">
        <v>431</v>
      </c>
      <c r="H833" s="30" t="s">
        <v>1904</v>
      </c>
      <c r="I833" s="30" t="str">
        <f>_xlfn.XLOOKUP(Table10[[#This Row],[SalesRep]],Table9[Sales-rep],Table9[Region])</f>
        <v>East</v>
      </c>
      <c r="J833" s="30" t="s">
        <v>244</v>
      </c>
      <c r="K833" s="61">
        <f>_xlfn.XLOOKUP(Table10[[#This Row],[Product]],Table8[Products],Table8[Price])</f>
        <v>100</v>
      </c>
      <c r="L833" s="30">
        <v>13</v>
      </c>
      <c r="M833" s="80">
        <f>Table10[[#This Row],[Units]]*Table10[[#This Row],[Price]]</f>
        <v>1300</v>
      </c>
    </row>
    <row r="834" spans="7:13" x14ac:dyDescent="0.3">
      <c r="G834" s="44" t="s">
        <v>693</v>
      </c>
      <c r="H834" s="30" t="s">
        <v>1911</v>
      </c>
      <c r="I834" s="30" t="str">
        <f>_xlfn.XLOOKUP(Table10[[#This Row],[SalesRep]],Table9[Sales-rep],Table9[Region])</f>
        <v>South</v>
      </c>
      <c r="J834" s="30" t="s">
        <v>207</v>
      </c>
      <c r="K834" s="61">
        <f>_xlfn.XLOOKUP(Table10[[#This Row],[Product]],Table8[Products],Table8[Price])</f>
        <v>45</v>
      </c>
      <c r="L834" s="30">
        <v>11</v>
      </c>
      <c r="M834" s="80">
        <f>Table10[[#This Row],[Units]]*Table10[[#This Row],[Price]]</f>
        <v>495</v>
      </c>
    </row>
    <row r="835" spans="7:13" x14ac:dyDescent="0.3">
      <c r="G835" s="44" t="s">
        <v>723</v>
      </c>
      <c r="H835" s="30" t="s">
        <v>1843</v>
      </c>
      <c r="I835" s="30" t="str">
        <f>_xlfn.XLOOKUP(Table10[[#This Row],[SalesRep]],Table9[Sales-rep],Table9[Region])</f>
        <v>North</v>
      </c>
      <c r="J835" s="30" t="s">
        <v>271</v>
      </c>
      <c r="K835" s="61">
        <f>_xlfn.XLOOKUP(Table10[[#This Row],[Product]],Table8[Products],Table8[Price])</f>
        <v>150</v>
      </c>
      <c r="L835" s="30">
        <v>6</v>
      </c>
      <c r="M835" s="80">
        <f>Table10[[#This Row],[Units]]*Table10[[#This Row],[Price]]</f>
        <v>900</v>
      </c>
    </row>
    <row r="836" spans="7:13" x14ac:dyDescent="0.3">
      <c r="G836" s="44" t="s">
        <v>628</v>
      </c>
      <c r="H836" s="30" t="s">
        <v>1914</v>
      </c>
      <c r="I836" s="30" t="str">
        <f>_xlfn.XLOOKUP(Table10[[#This Row],[SalesRep]],Table9[Sales-rep],Table9[Region])</f>
        <v>North</v>
      </c>
      <c r="J836" s="30" t="s">
        <v>322</v>
      </c>
      <c r="K836" s="61">
        <f>_xlfn.XLOOKUP(Table10[[#This Row],[Product]],Table8[Products],Table8[Price])</f>
        <v>950</v>
      </c>
      <c r="L836" s="30">
        <v>6</v>
      </c>
      <c r="M836" s="80">
        <f>Table10[[#This Row],[Units]]*Table10[[#This Row],[Price]]</f>
        <v>5700</v>
      </c>
    </row>
    <row r="837" spans="7:13" x14ac:dyDescent="0.3">
      <c r="G837" s="44" t="s">
        <v>591</v>
      </c>
      <c r="H837" s="30" t="s">
        <v>1846</v>
      </c>
      <c r="I837" s="30" t="str">
        <f>_xlfn.XLOOKUP(Table10[[#This Row],[SalesRep]],Table9[Sales-rep],Table9[Region])</f>
        <v>South</v>
      </c>
      <c r="J837" s="30" t="s">
        <v>328</v>
      </c>
      <c r="K837" s="61">
        <f>_xlfn.XLOOKUP(Table10[[#This Row],[Product]],Table8[Products],Table8[Price])</f>
        <v>350</v>
      </c>
      <c r="L837" s="30">
        <v>18</v>
      </c>
      <c r="M837" s="80">
        <f>Table10[[#This Row],[Units]]*Table10[[#This Row],[Price]]</f>
        <v>6300</v>
      </c>
    </row>
    <row r="838" spans="7:13" x14ac:dyDescent="0.3">
      <c r="G838" s="44" t="s">
        <v>683</v>
      </c>
      <c r="H838" s="30" t="s">
        <v>1856</v>
      </c>
      <c r="I838" s="30" t="str">
        <f>_xlfn.XLOOKUP(Table10[[#This Row],[SalesRep]],Table9[Sales-rep],Table9[Region])</f>
        <v>East</v>
      </c>
      <c r="J838" s="30" t="s">
        <v>222</v>
      </c>
      <c r="K838" s="61">
        <f>_xlfn.XLOOKUP(Table10[[#This Row],[Product]],Table8[Products],Table8[Price])</f>
        <v>80</v>
      </c>
      <c r="L838" s="30">
        <v>3</v>
      </c>
      <c r="M838" s="80">
        <f>Table10[[#This Row],[Units]]*Table10[[#This Row],[Price]]</f>
        <v>240</v>
      </c>
    </row>
    <row r="839" spans="7:13" x14ac:dyDescent="0.3">
      <c r="G839" s="44" t="s">
        <v>675</v>
      </c>
      <c r="H839" s="30" t="s">
        <v>1890</v>
      </c>
      <c r="I839" s="30" t="str">
        <f>_xlfn.XLOOKUP(Table10[[#This Row],[SalesRep]],Table9[Sales-rep],Table9[Region])</f>
        <v>East</v>
      </c>
      <c r="J839" s="30" t="s">
        <v>239</v>
      </c>
      <c r="K839" s="61">
        <f>_xlfn.XLOOKUP(Table10[[#This Row],[Product]],Table8[Products],Table8[Price])</f>
        <v>120</v>
      </c>
      <c r="L839" s="30">
        <v>20</v>
      </c>
      <c r="M839" s="80">
        <f>Table10[[#This Row],[Units]]*Table10[[#This Row],[Price]]</f>
        <v>2400</v>
      </c>
    </row>
    <row r="840" spans="7:13" x14ac:dyDescent="0.3">
      <c r="G840" s="44" t="s">
        <v>560</v>
      </c>
      <c r="H840" s="30" t="s">
        <v>1910</v>
      </c>
      <c r="I840" s="30" t="str">
        <f>_xlfn.XLOOKUP(Table10[[#This Row],[SalesRep]],Table9[Sales-rep],Table9[Region])</f>
        <v>Central</v>
      </c>
      <c r="J840" s="30" t="s">
        <v>244</v>
      </c>
      <c r="K840" s="61">
        <f>_xlfn.XLOOKUP(Table10[[#This Row],[Product]],Table8[Products],Table8[Price])</f>
        <v>100</v>
      </c>
      <c r="L840" s="30">
        <v>15</v>
      </c>
      <c r="M840" s="80">
        <f>Table10[[#This Row],[Units]]*Table10[[#This Row],[Price]]</f>
        <v>1500</v>
      </c>
    </row>
    <row r="841" spans="7:13" x14ac:dyDescent="0.3">
      <c r="G841" s="44" t="s">
        <v>734</v>
      </c>
      <c r="H841" s="30" t="s">
        <v>1881</v>
      </c>
      <c r="I841" s="30" t="str">
        <f>_xlfn.XLOOKUP(Table10[[#This Row],[SalesRep]],Table9[Sales-rep],Table9[Region])</f>
        <v>East</v>
      </c>
      <c r="J841" s="30" t="s">
        <v>231</v>
      </c>
      <c r="K841" s="61">
        <f>_xlfn.XLOOKUP(Table10[[#This Row],[Product]],Table8[Products],Table8[Price])</f>
        <v>50</v>
      </c>
      <c r="L841" s="30">
        <v>16</v>
      </c>
      <c r="M841" s="80">
        <f>Table10[[#This Row],[Units]]*Table10[[#This Row],[Price]]</f>
        <v>800</v>
      </c>
    </row>
    <row r="842" spans="7:13" x14ac:dyDescent="0.3">
      <c r="G842" s="44" t="s">
        <v>487</v>
      </c>
      <c r="H842" s="30" t="s">
        <v>1908</v>
      </c>
      <c r="I842" s="30" t="str">
        <f>_xlfn.XLOOKUP(Table10[[#This Row],[SalesRep]],Table9[Sales-rep],Table9[Region])</f>
        <v>East</v>
      </c>
      <c r="J842" s="30" t="s">
        <v>239</v>
      </c>
      <c r="K842" s="61">
        <f>_xlfn.XLOOKUP(Table10[[#This Row],[Product]],Table8[Products],Table8[Price])</f>
        <v>120</v>
      </c>
      <c r="L842" s="30">
        <v>10</v>
      </c>
      <c r="M842" s="80">
        <f>Table10[[#This Row],[Units]]*Table10[[#This Row],[Price]]</f>
        <v>1200</v>
      </c>
    </row>
    <row r="843" spans="7:13" x14ac:dyDescent="0.3">
      <c r="G843" s="44" t="s">
        <v>413</v>
      </c>
      <c r="H843" s="30" t="s">
        <v>1902</v>
      </c>
      <c r="I843" s="30" t="str">
        <f>_xlfn.XLOOKUP(Table10[[#This Row],[SalesRep]],Table9[Sales-rep],Table9[Region])</f>
        <v>North</v>
      </c>
      <c r="J843" s="30" t="s">
        <v>222</v>
      </c>
      <c r="K843" s="61">
        <f>_xlfn.XLOOKUP(Table10[[#This Row],[Product]],Table8[Products],Table8[Price])</f>
        <v>80</v>
      </c>
      <c r="L843" s="30">
        <v>4</v>
      </c>
      <c r="M843" s="80">
        <f>Table10[[#This Row],[Units]]*Table10[[#This Row],[Price]]</f>
        <v>320</v>
      </c>
    </row>
    <row r="844" spans="7:13" x14ac:dyDescent="0.3">
      <c r="G844" s="44" t="s">
        <v>577</v>
      </c>
      <c r="H844" s="30" t="s">
        <v>1861</v>
      </c>
      <c r="I844" s="30" t="str">
        <f>_xlfn.XLOOKUP(Table10[[#This Row],[SalesRep]],Table9[Sales-rep],Table9[Region])</f>
        <v>East</v>
      </c>
      <c r="J844" s="30" t="s">
        <v>288</v>
      </c>
      <c r="K844" s="61">
        <f>_xlfn.XLOOKUP(Table10[[#This Row],[Product]],Table8[Products],Table8[Price])</f>
        <v>60</v>
      </c>
      <c r="L844" s="30">
        <v>16</v>
      </c>
      <c r="M844" s="80">
        <f>Table10[[#This Row],[Units]]*Table10[[#This Row],[Price]]</f>
        <v>960</v>
      </c>
    </row>
    <row r="845" spans="7:13" x14ac:dyDescent="0.3">
      <c r="G845" s="44" t="s">
        <v>665</v>
      </c>
      <c r="H845" s="30" t="s">
        <v>1862</v>
      </c>
      <c r="I845" s="30" t="str">
        <f>_xlfn.XLOOKUP(Table10[[#This Row],[SalesRep]],Table9[Sales-rep],Table9[Region])</f>
        <v>West</v>
      </c>
      <c r="J845" s="30" t="s">
        <v>308</v>
      </c>
      <c r="K845" s="61">
        <f>_xlfn.XLOOKUP(Table10[[#This Row],[Product]],Table8[Products],Table8[Price])</f>
        <v>200</v>
      </c>
      <c r="L845" s="30">
        <v>4</v>
      </c>
      <c r="M845" s="80">
        <f>Table10[[#This Row],[Units]]*Table10[[#This Row],[Price]]</f>
        <v>800</v>
      </c>
    </row>
    <row r="846" spans="7:13" x14ac:dyDescent="0.3">
      <c r="G846" s="44" t="s">
        <v>455</v>
      </c>
      <c r="H846" s="30" t="s">
        <v>1853</v>
      </c>
      <c r="I846" s="30" t="str">
        <f>_xlfn.XLOOKUP(Table10[[#This Row],[SalesRep]],Table9[Sales-rep],Table9[Region])</f>
        <v>North</v>
      </c>
      <c r="J846" s="30" t="s">
        <v>1827</v>
      </c>
      <c r="K846" s="61">
        <f>_xlfn.XLOOKUP(Table10[[#This Row],[Product]],Table8[Products],Table8[Price])</f>
        <v>40</v>
      </c>
      <c r="L846" s="30">
        <v>12</v>
      </c>
      <c r="M846" s="80">
        <f>Table10[[#This Row],[Units]]*Table10[[#This Row],[Price]]</f>
        <v>480</v>
      </c>
    </row>
    <row r="847" spans="7:13" x14ac:dyDescent="0.3">
      <c r="G847" s="44" t="s">
        <v>644</v>
      </c>
      <c r="H847" s="30" t="s">
        <v>1898</v>
      </c>
      <c r="I847" s="30" t="str">
        <f>_xlfn.XLOOKUP(Table10[[#This Row],[SalesRep]],Table9[Sales-rep],Table9[Region])</f>
        <v>Central</v>
      </c>
      <c r="J847" s="30" t="s">
        <v>292</v>
      </c>
      <c r="K847" s="61">
        <f>_xlfn.XLOOKUP(Table10[[#This Row],[Product]],Table8[Products],Table8[Price])</f>
        <v>25</v>
      </c>
      <c r="L847" s="30">
        <v>13</v>
      </c>
      <c r="M847" s="80">
        <f>Table10[[#This Row],[Units]]*Table10[[#This Row],[Price]]</f>
        <v>325</v>
      </c>
    </row>
    <row r="848" spans="7:13" x14ac:dyDescent="0.3">
      <c r="G848" s="44" t="s">
        <v>721</v>
      </c>
      <c r="H848" s="30" t="s">
        <v>1839</v>
      </c>
      <c r="I848" s="30" t="str">
        <f>_xlfn.XLOOKUP(Table10[[#This Row],[SalesRep]],Table9[Sales-rep],Table9[Region])</f>
        <v>South</v>
      </c>
      <c r="J848" s="30" t="s">
        <v>222</v>
      </c>
      <c r="K848" s="61">
        <f>_xlfn.XLOOKUP(Table10[[#This Row],[Product]],Table8[Products],Table8[Price])</f>
        <v>80</v>
      </c>
      <c r="L848" s="30">
        <v>1</v>
      </c>
      <c r="M848" s="80">
        <f>Table10[[#This Row],[Units]]*Table10[[#This Row],[Price]]</f>
        <v>80</v>
      </c>
    </row>
    <row r="849" spans="7:13" x14ac:dyDescent="0.3">
      <c r="G849" s="44" t="s">
        <v>677</v>
      </c>
      <c r="H849" s="30" t="s">
        <v>1836</v>
      </c>
      <c r="I849" s="30" t="str">
        <f>_xlfn.XLOOKUP(Table10[[#This Row],[SalesRep]],Table9[Sales-rep],Table9[Region])</f>
        <v>South</v>
      </c>
      <c r="J849" s="30" t="s">
        <v>239</v>
      </c>
      <c r="K849" s="61">
        <f>_xlfn.XLOOKUP(Table10[[#This Row],[Product]],Table8[Products],Table8[Price])</f>
        <v>120</v>
      </c>
      <c r="L849" s="30">
        <v>19</v>
      </c>
      <c r="M849" s="80">
        <f>Table10[[#This Row],[Units]]*Table10[[#This Row],[Price]]</f>
        <v>2280</v>
      </c>
    </row>
    <row r="850" spans="7:13" x14ac:dyDescent="0.3">
      <c r="G850" s="44" t="s">
        <v>734</v>
      </c>
      <c r="H850" s="30" t="s">
        <v>1861</v>
      </c>
      <c r="I850" s="30" t="str">
        <f>_xlfn.XLOOKUP(Table10[[#This Row],[SalesRep]],Table9[Sales-rep],Table9[Region])</f>
        <v>East</v>
      </c>
      <c r="J850" s="30" t="s">
        <v>239</v>
      </c>
      <c r="K850" s="61">
        <f>_xlfn.XLOOKUP(Table10[[#This Row],[Product]],Table8[Products],Table8[Price])</f>
        <v>120</v>
      </c>
      <c r="L850" s="30">
        <v>11</v>
      </c>
      <c r="M850" s="80">
        <f>Table10[[#This Row],[Units]]*Table10[[#This Row],[Price]]</f>
        <v>1320</v>
      </c>
    </row>
    <row r="851" spans="7:13" x14ac:dyDescent="0.3">
      <c r="G851" s="44" t="s">
        <v>492</v>
      </c>
      <c r="H851" s="30" t="s">
        <v>1852</v>
      </c>
      <c r="I851" s="30" t="str">
        <f>_xlfn.XLOOKUP(Table10[[#This Row],[SalesRep]],Table9[Sales-rep],Table9[Region])</f>
        <v>West</v>
      </c>
      <c r="J851" s="30" t="s">
        <v>271</v>
      </c>
      <c r="K851" s="61">
        <f>_xlfn.XLOOKUP(Table10[[#This Row],[Product]],Table8[Products],Table8[Price])</f>
        <v>150</v>
      </c>
      <c r="L851" s="30">
        <v>14</v>
      </c>
      <c r="M851" s="80">
        <f>Table10[[#This Row],[Units]]*Table10[[#This Row],[Price]]</f>
        <v>2100</v>
      </c>
    </row>
    <row r="852" spans="7:13" x14ac:dyDescent="0.3">
      <c r="G852" s="44" t="s">
        <v>529</v>
      </c>
      <c r="H852" s="30" t="s">
        <v>1863</v>
      </c>
      <c r="I852" s="30" t="str">
        <f>_xlfn.XLOOKUP(Table10[[#This Row],[SalesRep]],Table9[Sales-rep],Table9[Region])</f>
        <v>West</v>
      </c>
      <c r="J852" s="30" t="s">
        <v>322</v>
      </c>
      <c r="K852" s="61">
        <f>_xlfn.XLOOKUP(Table10[[#This Row],[Product]],Table8[Products],Table8[Price])</f>
        <v>950</v>
      </c>
      <c r="L852" s="30">
        <v>20</v>
      </c>
      <c r="M852" s="80">
        <f>Table10[[#This Row],[Units]]*Table10[[#This Row],[Price]]</f>
        <v>19000</v>
      </c>
    </row>
    <row r="853" spans="7:13" x14ac:dyDescent="0.3">
      <c r="G853" s="44" t="s">
        <v>731</v>
      </c>
      <c r="H853" s="30" t="s">
        <v>1884</v>
      </c>
      <c r="I853" s="30" t="str">
        <f>_xlfn.XLOOKUP(Table10[[#This Row],[SalesRep]],Table9[Sales-rep],Table9[Region])</f>
        <v>South</v>
      </c>
      <c r="J853" s="30" t="s">
        <v>328</v>
      </c>
      <c r="K853" s="61">
        <f>_xlfn.XLOOKUP(Table10[[#This Row],[Product]],Table8[Products],Table8[Price])</f>
        <v>350</v>
      </c>
      <c r="L853" s="30">
        <v>15</v>
      </c>
      <c r="M853" s="80">
        <f>Table10[[#This Row],[Units]]*Table10[[#This Row],[Price]]</f>
        <v>5250</v>
      </c>
    </row>
    <row r="854" spans="7:13" x14ac:dyDescent="0.3">
      <c r="G854" s="44" t="s">
        <v>580</v>
      </c>
      <c r="H854" s="30" t="s">
        <v>1830</v>
      </c>
      <c r="I854" s="30" t="str">
        <f>_xlfn.XLOOKUP(Table10[[#This Row],[SalesRep]],Table9[Sales-rep],Table9[Region])</f>
        <v>South</v>
      </c>
      <c r="J854" s="30" t="s">
        <v>1827</v>
      </c>
      <c r="K854" s="61">
        <f>_xlfn.XLOOKUP(Table10[[#This Row],[Product]],Table8[Products],Table8[Price])</f>
        <v>40</v>
      </c>
      <c r="L854" s="30">
        <v>3</v>
      </c>
      <c r="M854" s="80">
        <f>Table10[[#This Row],[Units]]*Table10[[#This Row],[Price]]</f>
        <v>120</v>
      </c>
    </row>
    <row r="855" spans="7:13" x14ac:dyDescent="0.3">
      <c r="G855" s="44" t="s">
        <v>740</v>
      </c>
      <c r="H855" s="30" t="s">
        <v>1832</v>
      </c>
      <c r="I855" s="30" t="str">
        <f>_xlfn.XLOOKUP(Table10[[#This Row],[SalesRep]],Table9[Sales-rep],Table9[Region])</f>
        <v>Central</v>
      </c>
      <c r="J855" s="30" t="s">
        <v>239</v>
      </c>
      <c r="K855" s="61">
        <f>_xlfn.XLOOKUP(Table10[[#This Row],[Product]],Table8[Products],Table8[Price])</f>
        <v>120</v>
      </c>
      <c r="L855" s="30">
        <v>10</v>
      </c>
      <c r="M855" s="80">
        <f>Table10[[#This Row],[Units]]*Table10[[#This Row],[Price]]</f>
        <v>1200</v>
      </c>
    </row>
    <row r="856" spans="7:13" x14ac:dyDescent="0.3">
      <c r="G856" s="44" t="s">
        <v>400</v>
      </c>
      <c r="H856" s="30" t="s">
        <v>1887</v>
      </c>
      <c r="I856" s="30" t="str">
        <f>_xlfn.XLOOKUP(Table10[[#This Row],[SalesRep]],Table9[Sales-rep],Table9[Region])</f>
        <v>South</v>
      </c>
      <c r="J856" s="30" t="s">
        <v>244</v>
      </c>
      <c r="K856" s="61">
        <f>_xlfn.XLOOKUP(Table10[[#This Row],[Product]],Table8[Products],Table8[Price])</f>
        <v>100</v>
      </c>
      <c r="L856" s="30">
        <v>4</v>
      </c>
      <c r="M856" s="80">
        <f>Table10[[#This Row],[Units]]*Table10[[#This Row],[Price]]</f>
        <v>400</v>
      </c>
    </row>
    <row r="857" spans="7:13" x14ac:dyDescent="0.3">
      <c r="G857" s="44" t="s">
        <v>716</v>
      </c>
      <c r="H857" s="30" t="s">
        <v>1839</v>
      </c>
      <c r="I857" s="30" t="str">
        <f>_xlfn.XLOOKUP(Table10[[#This Row],[SalesRep]],Table9[Sales-rep],Table9[Region])</f>
        <v>South</v>
      </c>
      <c r="J857" s="30" t="s">
        <v>271</v>
      </c>
      <c r="K857" s="61">
        <f>_xlfn.XLOOKUP(Table10[[#This Row],[Product]],Table8[Products],Table8[Price])</f>
        <v>150</v>
      </c>
      <c r="L857" s="30">
        <v>2</v>
      </c>
      <c r="M857" s="80">
        <f>Table10[[#This Row],[Units]]*Table10[[#This Row],[Price]]</f>
        <v>300</v>
      </c>
    </row>
    <row r="858" spans="7:13" x14ac:dyDescent="0.3">
      <c r="G858" s="44" t="s">
        <v>410</v>
      </c>
      <c r="H858" s="30" t="s">
        <v>1911</v>
      </c>
      <c r="I858" s="30" t="str">
        <f>_xlfn.XLOOKUP(Table10[[#This Row],[SalesRep]],Table9[Sales-rep],Table9[Region])</f>
        <v>South</v>
      </c>
      <c r="J858" s="30" t="s">
        <v>1827</v>
      </c>
      <c r="K858" s="61">
        <f>_xlfn.XLOOKUP(Table10[[#This Row],[Product]],Table8[Products],Table8[Price])</f>
        <v>40</v>
      </c>
      <c r="L858" s="30">
        <v>5</v>
      </c>
      <c r="M858" s="80">
        <f>Table10[[#This Row],[Units]]*Table10[[#This Row],[Price]]</f>
        <v>200</v>
      </c>
    </row>
    <row r="859" spans="7:13" x14ac:dyDescent="0.3">
      <c r="G859" s="44" t="s">
        <v>521</v>
      </c>
      <c r="H859" s="30" t="s">
        <v>1889</v>
      </c>
      <c r="I859" s="30" t="str">
        <f>_xlfn.XLOOKUP(Table10[[#This Row],[SalesRep]],Table9[Sales-rep],Table9[Region])</f>
        <v>Central</v>
      </c>
      <c r="J859" s="30" t="s">
        <v>292</v>
      </c>
      <c r="K859" s="61">
        <f>_xlfn.XLOOKUP(Table10[[#This Row],[Product]],Table8[Products],Table8[Price])</f>
        <v>25</v>
      </c>
      <c r="L859" s="30">
        <v>6</v>
      </c>
      <c r="M859" s="80">
        <f>Table10[[#This Row],[Units]]*Table10[[#This Row],[Price]]</f>
        <v>150</v>
      </c>
    </row>
    <row r="860" spans="7:13" x14ac:dyDescent="0.3">
      <c r="G860" s="44" t="s">
        <v>681</v>
      </c>
      <c r="H860" s="30" t="s">
        <v>1913</v>
      </c>
      <c r="I860" s="30" t="str">
        <f>_xlfn.XLOOKUP(Table10[[#This Row],[SalesRep]],Table9[Sales-rep],Table9[Region])</f>
        <v>East</v>
      </c>
      <c r="J860" s="30" t="s">
        <v>271</v>
      </c>
      <c r="K860" s="61">
        <f>_xlfn.XLOOKUP(Table10[[#This Row],[Product]],Table8[Products],Table8[Price])</f>
        <v>150</v>
      </c>
      <c r="L860" s="30">
        <v>9</v>
      </c>
      <c r="M860" s="80">
        <f>Table10[[#This Row],[Units]]*Table10[[#This Row],[Price]]</f>
        <v>1350</v>
      </c>
    </row>
    <row r="861" spans="7:13" x14ac:dyDescent="0.3">
      <c r="G861" s="44" t="s">
        <v>711</v>
      </c>
      <c r="H861" s="30" t="s">
        <v>1880</v>
      </c>
      <c r="I861" s="30" t="str">
        <f>_xlfn.XLOOKUP(Table10[[#This Row],[SalesRep]],Table9[Sales-rep],Table9[Region])</f>
        <v>West</v>
      </c>
      <c r="J861" s="30" t="s">
        <v>244</v>
      </c>
      <c r="K861" s="61">
        <f>_xlfn.XLOOKUP(Table10[[#This Row],[Product]],Table8[Products],Table8[Price])</f>
        <v>100</v>
      </c>
      <c r="L861" s="30">
        <v>4</v>
      </c>
      <c r="M861" s="80">
        <f>Table10[[#This Row],[Units]]*Table10[[#This Row],[Price]]</f>
        <v>400</v>
      </c>
    </row>
    <row r="862" spans="7:13" x14ac:dyDescent="0.3">
      <c r="G862" s="44" t="s">
        <v>532</v>
      </c>
      <c r="H862" s="30" t="s">
        <v>1900</v>
      </c>
      <c r="I862" s="30" t="str">
        <f>_xlfn.XLOOKUP(Table10[[#This Row],[SalesRep]],Table9[Sales-rep],Table9[Region])</f>
        <v>South</v>
      </c>
      <c r="J862" s="30" t="s">
        <v>328</v>
      </c>
      <c r="K862" s="61">
        <f>_xlfn.XLOOKUP(Table10[[#This Row],[Product]],Table8[Products],Table8[Price])</f>
        <v>350</v>
      </c>
      <c r="L862" s="30">
        <v>8</v>
      </c>
      <c r="M862" s="80">
        <f>Table10[[#This Row],[Units]]*Table10[[#This Row],[Price]]</f>
        <v>2800</v>
      </c>
    </row>
    <row r="863" spans="7:13" x14ac:dyDescent="0.3">
      <c r="G863" s="44" t="s">
        <v>523</v>
      </c>
      <c r="H863" s="30" t="s">
        <v>1907</v>
      </c>
      <c r="I863" s="30" t="str">
        <f>_xlfn.XLOOKUP(Table10[[#This Row],[SalesRep]],Table9[Sales-rep],Table9[Region])</f>
        <v>East</v>
      </c>
      <c r="J863" s="30" t="s">
        <v>239</v>
      </c>
      <c r="K863" s="61">
        <f>_xlfn.XLOOKUP(Table10[[#This Row],[Product]],Table8[Products],Table8[Price])</f>
        <v>120</v>
      </c>
      <c r="L863" s="30">
        <v>16</v>
      </c>
      <c r="M863" s="80">
        <f>Table10[[#This Row],[Units]]*Table10[[#This Row],[Price]]</f>
        <v>1920</v>
      </c>
    </row>
    <row r="864" spans="7:13" x14ac:dyDescent="0.3">
      <c r="G864" s="44" t="s">
        <v>425</v>
      </c>
      <c r="H864" s="30" t="s">
        <v>1843</v>
      </c>
      <c r="I864" s="30" t="str">
        <f>_xlfn.XLOOKUP(Table10[[#This Row],[SalesRep]],Table9[Sales-rep],Table9[Region])</f>
        <v>North</v>
      </c>
      <c r="J864" s="30" t="s">
        <v>328</v>
      </c>
      <c r="K864" s="61">
        <f>_xlfn.XLOOKUP(Table10[[#This Row],[Product]],Table8[Products],Table8[Price])</f>
        <v>350</v>
      </c>
      <c r="L864" s="30">
        <v>10</v>
      </c>
      <c r="M864" s="80">
        <f>Table10[[#This Row],[Units]]*Table10[[#This Row],[Price]]</f>
        <v>3500</v>
      </c>
    </row>
    <row r="865" spans="7:13" x14ac:dyDescent="0.3">
      <c r="G865" s="44" t="s">
        <v>704</v>
      </c>
      <c r="H865" s="30" t="s">
        <v>1900</v>
      </c>
      <c r="I865" s="30" t="str">
        <f>_xlfn.XLOOKUP(Table10[[#This Row],[SalesRep]],Table9[Sales-rep],Table9[Region])</f>
        <v>South</v>
      </c>
      <c r="J865" s="30" t="s">
        <v>328</v>
      </c>
      <c r="K865" s="61">
        <f>_xlfn.XLOOKUP(Table10[[#This Row],[Product]],Table8[Products],Table8[Price])</f>
        <v>350</v>
      </c>
      <c r="L865" s="30">
        <v>1</v>
      </c>
      <c r="M865" s="80">
        <f>Table10[[#This Row],[Units]]*Table10[[#This Row],[Price]]</f>
        <v>350</v>
      </c>
    </row>
    <row r="866" spans="7:13" x14ac:dyDescent="0.3">
      <c r="G866" s="44" t="s">
        <v>664</v>
      </c>
      <c r="H866" s="30" t="s">
        <v>1881</v>
      </c>
      <c r="I866" s="30" t="str">
        <f>_xlfn.XLOOKUP(Table10[[#This Row],[SalesRep]],Table9[Sales-rep],Table9[Region])</f>
        <v>East</v>
      </c>
      <c r="J866" s="30" t="s">
        <v>308</v>
      </c>
      <c r="K866" s="61">
        <f>_xlfn.XLOOKUP(Table10[[#This Row],[Product]],Table8[Products],Table8[Price])</f>
        <v>200</v>
      </c>
      <c r="L866" s="30">
        <v>10</v>
      </c>
      <c r="M866" s="80">
        <f>Table10[[#This Row],[Units]]*Table10[[#This Row],[Price]]</f>
        <v>2000</v>
      </c>
    </row>
    <row r="867" spans="7:13" x14ac:dyDescent="0.3">
      <c r="G867" s="44" t="s">
        <v>493</v>
      </c>
      <c r="H867" s="30" t="s">
        <v>1837</v>
      </c>
      <c r="I867" s="30" t="str">
        <f>_xlfn.XLOOKUP(Table10[[#This Row],[SalesRep]],Table9[Sales-rep],Table9[Region])</f>
        <v>North</v>
      </c>
      <c r="J867" s="30" t="s">
        <v>222</v>
      </c>
      <c r="K867" s="61">
        <f>_xlfn.XLOOKUP(Table10[[#This Row],[Product]],Table8[Products],Table8[Price])</f>
        <v>80</v>
      </c>
      <c r="L867" s="30">
        <v>9</v>
      </c>
      <c r="M867" s="80">
        <f>Table10[[#This Row],[Units]]*Table10[[#This Row],[Price]]</f>
        <v>720</v>
      </c>
    </row>
    <row r="868" spans="7:13" x14ac:dyDescent="0.3">
      <c r="G868" s="44" t="s">
        <v>682</v>
      </c>
      <c r="H868" s="30" t="s">
        <v>374</v>
      </c>
      <c r="I868" s="30" t="str">
        <f>_xlfn.XLOOKUP(Table10[[#This Row],[SalesRep]],Table9[Sales-rep],Table9[Region])</f>
        <v>Central</v>
      </c>
      <c r="J868" s="30" t="s">
        <v>1827</v>
      </c>
      <c r="K868" s="61">
        <f>_xlfn.XLOOKUP(Table10[[#This Row],[Product]],Table8[Products],Table8[Price])</f>
        <v>40</v>
      </c>
      <c r="L868" s="30">
        <v>1</v>
      </c>
      <c r="M868" s="80">
        <f>Table10[[#This Row],[Units]]*Table10[[#This Row],[Price]]</f>
        <v>40</v>
      </c>
    </row>
    <row r="869" spans="7:13" x14ac:dyDescent="0.3">
      <c r="G869" s="44" t="s">
        <v>677</v>
      </c>
      <c r="H869" s="30" t="s">
        <v>1892</v>
      </c>
      <c r="I869" s="30" t="str">
        <f>_xlfn.XLOOKUP(Table10[[#This Row],[SalesRep]],Table9[Sales-rep],Table9[Region])</f>
        <v>South</v>
      </c>
      <c r="J869" s="30" t="s">
        <v>271</v>
      </c>
      <c r="K869" s="61">
        <f>_xlfn.XLOOKUP(Table10[[#This Row],[Product]],Table8[Products],Table8[Price])</f>
        <v>150</v>
      </c>
      <c r="L869" s="30">
        <v>7</v>
      </c>
      <c r="M869" s="80">
        <f>Table10[[#This Row],[Units]]*Table10[[#This Row],[Price]]</f>
        <v>1050</v>
      </c>
    </row>
    <row r="870" spans="7:13" x14ac:dyDescent="0.3">
      <c r="G870" s="44" t="s">
        <v>607</v>
      </c>
      <c r="H870" s="30" t="s">
        <v>1847</v>
      </c>
      <c r="I870" s="30" t="str">
        <f>_xlfn.XLOOKUP(Table10[[#This Row],[SalesRep]],Table9[Sales-rep],Table9[Region])</f>
        <v>North</v>
      </c>
      <c r="J870" s="30" t="s">
        <v>207</v>
      </c>
      <c r="K870" s="61">
        <f>_xlfn.XLOOKUP(Table10[[#This Row],[Product]],Table8[Products],Table8[Price])</f>
        <v>45</v>
      </c>
      <c r="L870" s="30">
        <v>14</v>
      </c>
      <c r="M870" s="80">
        <f>Table10[[#This Row],[Units]]*Table10[[#This Row],[Price]]</f>
        <v>630</v>
      </c>
    </row>
    <row r="871" spans="7:13" x14ac:dyDescent="0.3">
      <c r="G871" s="44" t="s">
        <v>452</v>
      </c>
      <c r="H871" s="30" t="s">
        <v>1855</v>
      </c>
      <c r="I871" s="30" t="str">
        <f>_xlfn.XLOOKUP(Table10[[#This Row],[SalesRep]],Table9[Sales-rep],Table9[Region])</f>
        <v>East</v>
      </c>
      <c r="J871" s="30" t="s">
        <v>271</v>
      </c>
      <c r="K871" s="61">
        <f>_xlfn.XLOOKUP(Table10[[#This Row],[Product]],Table8[Products],Table8[Price])</f>
        <v>150</v>
      </c>
      <c r="L871" s="30">
        <v>1</v>
      </c>
      <c r="M871" s="80">
        <f>Table10[[#This Row],[Units]]*Table10[[#This Row],[Price]]</f>
        <v>150</v>
      </c>
    </row>
    <row r="872" spans="7:13" x14ac:dyDescent="0.3">
      <c r="G872" s="44" t="s">
        <v>401</v>
      </c>
      <c r="H872" s="30" t="s">
        <v>1899</v>
      </c>
      <c r="I872" s="30" t="str">
        <f>_xlfn.XLOOKUP(Table10[[#This Row],[SalesRep]],Table9[Sales-rep],Table9[Region])</f>
        <v>Central</v>
      </c>
      <c r="J872" s="30" t="s">
        <v>231</v>
      </c>
      <c r="K872" s="61">
        <f>_xlfn.XLOOKUP(Table10[[#This Row],[Product]],Table8[Products],Table8[Price])</f>
        <v>50</v>
      </c>
      <c r="L872" s="30">
        <v>1</v>
      </c>
      <c r="M872" s="80">
        <f>Table10[[#This Row],[Units]]*Table10[[#This Row],[Price]]</f>
        <v>50</v>
      </c>
    </row>
    <row r="873" spans="7:13" x14ac:dyDescent="0.3">
      <c r="G873" s="47" t="s">
        <v>679</v>
      </c>
      <c r="H873" s="48" t="s">
        <v>1850</v>
      </c>
      <c r="I873" s="48" t="str">
        <f>_xlfn.XLOOKUP(Table10[[#This Row],[SalesRep]],Table9[Sales-rep],Table9[Region])</f>
        <v>West</v>
      </c>
      <c r="J873" s="48" t="s">
        <v>328</v>
      </c>
      <c r="K873" s="87">
        <f>_xlfn.XLOOKUP(Table10[[#This Row],[Product]],Table8[Products],Table8[Price])</f>
        <v>350</v>
      </c>
      <c r="L873" s="48">
        <v>14</v>
      </c>
      <c r="M873" s="81">
        <f>Table10[[#This Row],[Units]]*Table10[[#This Row],[Price]]</f>
        <v>4900</v>
      </c>
    </row>
  </sheetData>
  <mergeCells count="5">
    <mergeCell ref="A1:B1"/>
    <mergeCell ref="G2:M2"/>
    <mergeCell ref="D1:E1"/>
    <mergeCell ref="D2:E2"/>
    <mergeCell ref="A2:B2"/>
  </mergeCells>
  <pageMargins left="0.7" right="0.7" top="0.75" bottom="0.75" header="0.3" footer="0.3"/>
  <tableParts count="3">
    <tablePart r:id="rId1"/>
    <tablePart r:id="rId2"/>
    <tablePart r:id="rId3"/>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70FFD-5D07-4F02-8E6E-6BC0E8E3913F}">
  <sheetPr>
    <tabColor theme="5" tint="0.59999389629810485"/>
  </sheetPr>
  <dimension ref="B3:D20"/>
  <sheetViews>
    <sheetView workbookViewId="0">
      <selection activeCell="H9" sqref="H9"/>
    </sheetView>
  </sheetViews>
  <sheetFormatPr defaultRowHeight="14.4" x14ac:dyDescent="0.3"/>
  <sheetData>
    <row r="3" spans="2:4" x14ac:dyDescent="0.3">
      <c r="B3" s="88"/>
      <c r="C3" s="89"/>
      <c r="D3" s="90"/>
    </row>
    <row r="4" spans="2:4" x14ac:dyDescent="0.3">
      <c r="B4" s="91"/>
      <c r="C4" s="92"/>
      <c r="D4" s="93"/>
    </row>
    <row r="5" spans="2:4" x14ac:dyDescent="0.3">
      <c r="B5" s="91"/>
      <c r="C5" s="92"/>
      <c r="D5" s="93"/>
    </row>
    <row r="6" spans="2:4" x14ac:dyDescent="0.3">
      <c r="B6" s="91"/>
      <c r="C6" s="92"/>
      <c r="D6" s="93"/>
    </row>
    <row r="7" spans="2:4" x14ac:dyDescent="0.3">
      <c r="B7" s="91"/>
      <c r="C7" s="92"/>
      <c r="D7" s="93"/>
    </row>
    <row r="8" spans="2:4" x14ac:dyDescent="0.3">
      <c r="B8" s="91"/>
      <c r="C8" s="92"/>
      <c r="D8" s="93"/>
    </row>
    <row r="9" spans="2:4" x14ac:dyDescent="0.3">
      <c r="B9" s="91"/>
      <c r="C9" s="92"/>
      <c r="D9" s="93"/>
    </row>
    <row r="10" spans="2:4" x14ac:dyDescent="0.3">
      <c r="B10" s="91"/>
      <c r="C10" s="92"/>
      <c r="D10" s="93"/>
    </row>
    <row r="11" spans="2:4" x14ac:dyDescent="0.3">
      <c r="B11" s="91"/>
      <c r="C11" s="92"/>
      <c r="D11" s="93"/>
    </row>
    <row r="12" spans="2:4" x14ac:dyDescent="0.3">
      <c r="B12" s="91"/>
      <c r="C12" s="92"/>
      <c r="D12" s="93"/>
    </row>
    <row r="13" spans="2:4" x14ac:dyDescent="0.3">
      <c r="B13" s="91"/>
      <c r="C13" s="92"/>
      <c r="D13" s="93"/>
    </row>
    <row r="14" spans="2:4" x14ac:dyDescent="0.3">
      <c r="B14" s="91"/>
      <c r="C14" s="92"/>
      <c r="D14" s="93"/>
    </row>
    <row r="15" spans="2:4" x14ac:dyDescent="0.3">
      <c r="B15" s="91"/>
      <c r="C15" s="92"/>
      <c r="D15" s="93"/>
    </row>
    <row r="16" spans="2:4" x14ac:dyDescent="0.3">
      <c r="B16" s="91"/>
      <c r="C16" s="92"/>
      <c r="D16" s="93"/>
    </row>
    <row r="17" spans="2:4" x14ac:dyDescent="0.3">
      <c r="B17" s="91"/>
      <c r="C17" s="92"/>
      <c r="D17" s="93"/>
    </row>
    <row r="18" spans="2:4" x14ac:dyDescent="0.3">
      <c r="B18" s="91"/>
      <c r="C18" s="92"/>
      <c r="D18" s="93"/>
    </row>
    <row r="19" spans="2:4" x14ac:dyDescent="0.3">
      <c r="B19" s="91"/>
      <c r="C19" s="92"/>
      <c r="D19" s="93"/>
    </row>
    <row r="20" spans="2:4" x14ac:dyDescent="0.3">
      <c r="B20" s="94"/>
      <c r="C20" s="95"/>
      <c r="D20" s="9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EE429-83EF-4733-8995-3E2AC96C5CFB}">
  <sheetPr>
    <tabColor rgb="FFC00000"/>
  </sheetPr>
  <dimension ref="A2:L48"/>
  <sheetViews>
    <sheetView workbookViewId="0">
      <selection activeCell="H9" sqref="H9"/>
    </sheetView>
  </sheetViews>
  <sheetFormatPr defaultRowHeight="14.4" x14ac:dyDescent="0.3"/>
  <cols>
    <col min="2" max="2" width="16.77734375" customWidth="1"/>
    <col min="3" max="3" width="14.109375" customWidth="1"/>
    <col min="4" max="4" width="18.88671875" customWidth="1"/>
    <col min="5" max="5" width="12.88671875" customWidth="1"/>
    <col min="6" max="6" width="27.44140625" style="101" customWidth="1"/>
    <col min="7" max="7" width="18.5546875" style="101" customWidth="1"/>
    <col min="8" max="8" width="21.5546875" style="79" customWidth="1"/>
    <col min="9" max="10" width="16.21875" customWidth="1"/>
    <col min="11" max="11" width="14.21875" customWidth="1"/>
    <col min="12" max="12" width="10.44140625" customWidth="1"/>
  </cols>
  <sheetData>
    <row r="2" spans="1:12" ht="15" thickBot="1" x14ac:dyDescent="0.35"/>
    <row r="3" spans="1:12" x14ac:dyDescent="0.3">
      <c r="A3" s="103" t="s">
        <v>165</v>
      </c>
      <c r="B3" s="104" t="s">
        <v>1916</v>
      </c>
      <c r="C3" s="104" t="s">
        <v>1917</v>
      </c>
      <c r="D3" s="104" t="s">
        <v>2111</v>
      </c>
      <c r="E3" s="104" t="s">
        <v>1382</v>
      </c>
      <c r="F3" s="105" t="s">
        <v>1918</v>
      </c>
      <c r="G3" s="105" t="s">
        <v>2157</v>
      </c>
      <c r="H3" s="106" t="s">
        <v>1919</v>
      </c>
      <c r="I3" s="104" t="s">
        <v>1919</v>
      </c>
      <c r="J3" s="104" t="s">
        <v>170</v>
      </c>
      <c r="K3" s="104" t="s">
        <v>171</v>
      </c>
      <c r="L3" s="107" t="s">
        <v>1385</v>
      </c>
    </row>
    <row r="4" spans="1:12" x14ac:dyDescent="0.3">
      <c r="A4" s="33" t="s">
        <v>1967</v>
      </c>
      <c r="B4" s="30" t="s">
        <v>109</v>
      </c>
      <c r="C4" s="30" t="s">
        <v>1968</v>
      </c>
      <c r="D4" s="30" t="s">
        <v>2112</v>
      </c>
      <c r="E4" s="30" t="s">
        <v>1387</v>
      </c>
      <c r="F4" s="102">
        <v>45182</v>
      </c>
      <c r="G4" s="102" t="s">
        <v>73</v>
      </c>
      <c r="H4" s="70" t="s">
        <v>1969</v>
      </c>
      <c r="I4" s="30" t="s">
        <v>1920</v>
      </c>
      <c r="J4" s="30" t="s">
        <v>295</v>
      </c>
      <c r="K4" s="30" t="s">
        <v>226</v>
      </c>
      <c r="L4" s="31">
        <v>150</v>
      </c>
    </row>
    <row r="5" spans="1:12" x14ac:dyDescent="0.3">
      <c r="A5" s="33" t="s">
        <v>1970</v>
      </c>
      <c r="B5" s="30" t="s">
        <v>1771</v>
      </c>
      <c r="C5" s="30" t="s">
        <v>1971</v>
      </c>
      <c r="D5" s="30" t="s">
        <v>2113</v>
      </c>
      <c r="E5" s="30" t="s">
        <v>1387</v>
      </c>
      <c r="F5" s="102">
        <v>45097</v>
      </c>
      <c r="G5" s="102" t="s">
        <v>68</v>
      </c>
      <c r="H5" s="70" t="s">
        <v>1972</v>
      </c>
      <c r="I5" s="30" t="s">
        <v>1921</v>
      </c>
      <c r="J5" s="30" t="s">
        <v>234</v>
      </c>
      <c r="K5" s="30" t="s">
        <v>206</v>
      </c>
      <c r="L5" s="31">
        <v>250</v>
      </c>
    </row>
    <row r="6" spans="1:12" x14ac:dyDescent="0.3">
      <c r="A6" s="33" t="s">
        <v>1973</v>
      </c>
      <c r="B6" s="30" t="s">
        <v>1974</v>
      </c>
      <c r="C6" s="30" t="s">
        <v>1975</v>
      </c>
      <c r="D6" s="30" t="s">
        <v>2114</v>
      </c>
      <c r="E6" s="30" t="s">
        <v>1387</v>
      </c>
      <c r="F6" s="102">
        <v>45202</v>
      </c>
      <c r="G6" s="102" t="s">
        <v>74</v>
      </c>
      <c r="H6" s="70" t="s">
        <v>1976</v>
      </c>
      <c r="I6" s="30" t="s">
        <v>1922</v>
      </c>
      <c r="J6" s="30" t="s">
        <v>242</v>
      </c>
      <c r="K6" s="30" t="s">
        <v>282</v>
      </c>
      <c r="L6" s="31">
        <v>175</v>
      </c>
    </row>
    <row r="7" spans="1:12" x14ac:dyDescent="0.3">
      <c r="A7" s="33" t="s">
        <v>1977</v>
      </c>
      <c r="B7" s="30" t="s">
        <v>1978</v>
      </c>
      <c r="C7" s="30" t="s">
        <v>1979</v>
      </c>
      <c r="D7" s="30" t="s">
        <v>2115</v>
      </c>
      <c r="E7" s="30" t="s">
        <v>1390</v>
      </c>
      <c r="F7" s="102">
        <v>45250</v>
      </c>
      <c r="G7" s="102" t="s">
        <v>2158</v>
      </c>
      <c r="H7" s="70" t="s">
        <v>1980</v>
      </c>
      <c r="I7" s="30" t="s">
        <v>1923</v>
      </c>
      <c r="J7" s="30" t="s">
        <v>260</v>
      </c>
      <c r="K7" s="30" t="s">
        <v>257</v>
      </c>
      <c r="L7" s="31">
        <v>300</v>
      </c>
    </row>
    <row r="8" spans="1:12" x14ac:dyDescent="0.3">
      <c r="A8" s="33" t="s">
        <v>1981</v>
      </c>
      <c r="B8" s="30" t="s">
        <v>1982</v>
      </c>
      <c r="C8" s="30" t="s">
        <v>1983</v>
      </c>
      <c r="D8" s="30" t="s">
        <v>2116</v>
      </c>
      <c r="E8" s="30" t="s">
        <v>1390</v>
      </c>
      <c r="F8" s="102">
        <v>45243</v>
      </c>
      <c r="G8" s="102" t="s">
        <v>2158</v>
      </c>
      <c r="H8" s="70" t="s">
        <v>1984</v>
      </c>
      <c r="I8" s="30" t="s">
        <v>1924</v>
      </c>
      <c r="J8" s="30" t="s">
        <v>199</v>
      </c>
      <c r="K8" s="30" t="s">
        <v>200</v>
      </c>
      <c r="L8" s="31">
        <v>180</v>
      </c>
    </row>
    <row r="9" spans="1:12" x14ac:dyDescent="0.3">
      <c r="A9" s="33" t="s">
        <v>1985</v>
      </c>
      <c r="B9" s="30" t="s">
        <v>1986</v>
      </c>
      <c r="C9" s="30" t="s">
        <v>1987</v>
      </c>
      <c r="D9" s="30" t="s">
        <v>2117</v>
      </c>
      <c r="E9" s="30" t="s">
        <v>1400</v>
      </c>
      <c r="F9" s="102">
        <v>45255</v>
      </c>
      <c r="G9" s="102" t="s">
        <v>2158</v>
      </c>
      <c r="H9" s="70" t="s">
        <v>1988</v>
      </c>
      <c r="I9" s="30" t="s">
        <v>1925</v>
      </c>
      <c r="J9" s="30" t="s">
        <v>247</v>
      </c>
      <c r="K9" s="30" t="s">
        <v>248</v>
      </c>
      <c r="L9" s="31">
        <v>210</v>
      </c>
    </row>
    <row r="10" spans="1:12" x14ac:dyDescent="0.3">
      <c r="A10" s="33" t="s">
        <v>1989</v>
      </c>
      <c r="B10" s="30" t="s">
        <v>1990</v>
      </c>
      <c r="C10" s="30" t="s">
        <v>1991</v>
      </c>
      <c r="D10" s="30" t="s">
        <v>2118</v>
      </c>
      <c r="E10" s="30" t="s">
        <v>1393</v>
      </c>
      <c r="F10" s="102">
        <v>45159</v>
      </c>
      <c r="G10" s="102" t="s">
        <v>72</v>
      </c>
      <c r="H10" s="70" t="s">
        <v>1992</v>
      </c>
      <c r="I10" s="30" t="s">
        <v>1926</v>
      </c>
      <c r="J10" s="30" t="s">
        <v>2161</v>
      </c>
      <c r="K10" s="30" t="s">
        <v>257</v>
      </c>
      <c r="L10" s="31">
        <v>330</v>
      </c>
    </row>
    <row r="11" spans="1:12" x14ac:dyDescent="0.3">
      <c r="A11" s="33" t="s">
        <v>1993</v>
      </c>
      <c r="B11" s="30" t="s">
        <v>109</v>
      </c>
      <c r="C11" s="30" t="s">
        <v>1994</v>
      </c>
      <c r="D11" s="30" t="s">
        <v>2119</v>
      </c>
      <c r="E11" s="30" t="s">
        <v>1387</v>
      </c>
      <c r="F11" s="102">
        <v>45133</v>
      </c>
      <c r="G11" s="102" t="s">
        <v>69</v>
      </c>
      <c r="H11" s="70" t="s">
        <v>1995</v>
      </c>
      <c r="I11" s="30" t="s">
        <v>1927</v>
      </c>
      <c r="J11" s="30" t="s">
        <v>2162</v>
      </c>
      <c r="K11" s="30" t="s">
        <v>206</v>
      </c>
      <c r="L11" s="31">
        <v>160</v>
      </c>
    </row>
    <row r="12" spans="1:12" x14ac:dyDescent="0.3">
      <c r="A12" s="33" t="s">
        <v>1996</v>
      </c>
      <c r="B12" s="30" t="s">
        <v>1815</v>
      </c>
      <c r="C12" s="30" t="s">
        <v>102</v>
      </c>
      <c r="D12" s="30" t="s">
        <v>2120</v>
      </c>
      <c r="E12" s="30" t="s">
        <v>1393</v>
      </c>
      <c r="F12" s="102">
        <v>44942</v>
      </c>
      <c r="G12" s="102" t="s">
        <v>27</v>
      </c>
      <c r="H12" s="70" t="s">
        <v>1997</v>
      </c>
      <c r="I12" s="30" t="s">
        <v>1928</v>
      </c>
      <c r="J12" s="30" t="s">
        <v>205</v>
      </c>
      <c r="K12" s="30" t="s">
        <v>257</v>
      </c>
      <c r="L12" s="31">
        <v>240</v>
      </c>
    </row>
    <row r="13" spans="1:12" x14ac:dyDescent="0.3">
      <c r="A13" s="33" t="s">
        <v>1998</v>
      </c>
      <c r="B13" s="30" t="s">
        <v>1999</v>
      </c>
      <c r="C13" s="30" t="s">
        <v>2000</v>
      </c>
      <c r="D13" s="30" t="s">
        <v>2121</v>
      </c>
      <c r="E13" s="30" t="s">
        <v>1390</v>
      </c>
      <c r="F13" s="102">
        <v>45094</v>
      </c>
      <c r="G13" s="102" t="s">
        <v>68</v>
      </c>
      <c r="H13" s="70" t="s">
        <v>2001</v>
      </c>
      <c r="I13" s="30" t="s">
        <v>1929</v>
      </c>
      <c r="J13" s="30" t="s">
        <v>2163</v>
      </c>
      <c r="K13" s="30" t="s">
        <v>206</v>
      </c>
      <c r="L13" s="31">
        <v>310</v>
      </c>
    </row>
    <row r="14" spans="1:12" x14ac:dyDescent="0.3">
      <c r="A14" s="33" t="s">
        <v>2002</v>
      </c>
      <c r="B14" s="30" t="s">
        <v>148</v>
      </c>
      <c r="C14" s="30" t="s">
        <v>2003</v>
      </c>
      <c r="D14" s="30" t="s">
        <v>2122</v>
      </c>
      <c r="E14" s="30" t="s">
        <v>1390</v>
      </c>
      <c r="F14" s="102">
        <v>45154</v>
      </c>
      <c r="G14" s="102" t="s">
        <v>72</v>
      </c>
      <c r="H14" s="70" t="s">
        <v>2004</v>
      </c>
      <c r="I14" s="30" t="s">
        <v>1930</v>
      </c>
      <c r="J14" s="30" t="s">
        <v>250</v>
      </c>
      <c r="K14" s="30" t="s">
        <v>257</v>
      </c>
      <c r="L14" s="31">
        <v>145</v>
      </c>
    </row>
    <row r="15" spans="1:12" x14ac:dyDescent="0.3">
      <c r="A15" s="33" t="s">
        <v>2005</v>
      </c>
      <c r="B15" s="30" t="s">
        <v>2006</v>
      </c>
      <c r="C15" s="30" t="s">
        <v>2007</v>
      </c>
      <c r="D15" s="30" t="s">
        <v>2123</v>
      </c>
      <c r="E15" s="30" t="s">
        <v>1387</v>
      </c>
      <c r="F15" s="102">
        <v>45280</v>
      </c>
      <c r="G15" s="102" t="s">
        <v>2159</v>
      </c>
      <c r="H15" s="70" t="s">
        <v>2008</v>
      </c>
      <c r="I15" s="30" t="s">
        <v>1931</v>
      </c>
      <c r="J15" s="30" t="s">
        <v>2164</v>
      </c>
      <c r="K15" s="30" t="s">
        <v>253</v>
      </c>
      <c r="L15" s="31">
        <v>260</v>
      </c>
    </row>
    <row r="16" spans="1:12" x14ac:dyDescent="0.3">
      <c r="A16" s="108" t="s">
        <v>2009</v>
      </c>
      <c r="B16" s="30" t="s">
        <v>127</v>
      </c>
      <c r="C16" s="30" t="s">
        <v>2010</v>
      </c>
      <c r="D16" s="30" t="s">
        <v>2124</v>
      </c>
      <c r="E16" s="30" t="s">
        <v>1387</v>
      </c>
      <c r="F16" s="102">
        <v>45091</v>
      </c>
      <c r="G16" s="102" t="s">
        <v>68</v>
      </c>
      <c r="H16" s="70" t="s">
        <v>2011</v>
      </c>
      <c r="I16" s="30" t="s">
        <v>1932</v>
      </c>
      <c r="J16" s="30" t="s">
        <v>2165</v>
      </c>
      <c r="K16" s="30" t="s">
        <v>257</v>
      </c>
      <c r="L16" s="31">
        <v>350</v>
      </c>
    </row>
    <row r="17" spans="1:12" x14ac:dyDescent="0.3">
      <c r="A17" s="33" t="s">
        <v>2012</v>
      </c>
      <c r="B17" s="30" t="s">
        <v>2013</v>
      </c>
      <c r="C17" s="30" t="s">
        <v>2014</v>
      </c>
      <c r="D17" s="30" t="s">
        <v>2125</v>
      </c>
      <c r="E17" s="30" t="s">
        <v>1393</v>
      </c>
      <c r="F17" s="102">
        <v>44937</v>
      </c>
      <c r="G17" s="102" t="s">
        <v>27</v>
      </c>
      <c r="H17" s="70" t="s">
        <v>2015</v>
      </c>
      <c r="I17" s="30" t="s">
        <v>1933</v>
      </c>
      <c r="J17" s="30" t="s">
        <v>2166</v>
      </c>
      <c r="K17" s="30" t="s">
        <v>2189</v>
      </c>
      <c r="L17" s="31">
        <v>140</v>
      </c>
    </row>
    <row r="18" spans="1:12" x14ac:dyDescent="0.3">
      <c r="A18" s="33" t="s">
        <v>2016</v>
      </c>
      <c r="B18" s="30" t="s">
        <v>2017</v>
      </c>
      <c r="C18" s="30" t="s">
        <v>2018</v>
      </c>
      <c r="D18" s="30" t="s">
        <v>2126</v>
      </c>
      <c r="E18" s="30" t="s">
        <v>1393</v>
      </c>
      <c r="F18" s="102">
        <v>45239</v>
      </c>
      <c r="G18" s="102" t="s">
        <v>2158</v>
      </c>
      <c r="H18" s="70" t="s">
        <v>2019</v>
      </c>
      <c r="I18" s="30" t="s">
        <v>1934</v>
      </c>
      <c r="J18" s="30" t="s">
        <v>193</v>
      </c>
      <c r="K18" s="30" t="s">
        <v>194</v>
      </c>
      <c r="L18" s="31">
        <v>270</v>
      </c>
    </row>
    <row r="19" spans="1:12" x14ac:dyDescent="0.3">
      <c r="A19" s="33" t="s">
        <v>2020</v>
      </c>
      <c r="B19" s="30" t="s">
        <v>160</v>
      </c>
      <c r="C19" s="30" t="s">
        <v>2021</v>
      </c>
      <c r="D19" s="30" t="s">
        <v>2127</v>
      </c>
      <c r="E19" s="30" t="s">
        <v>1390</v>
      </c>
      <c r="F19" s="102">
        <v>45288</v>
      </c>
      <c r="G19" s="102" t="s">
        <v>2159</v>
      </c>
      <c r="H19" s="70" t="s">
        <v>2022</v>
      </c>
      <c r="I19" s="30" t="s">
        <v>1935</v>
      </c>
      <c r="J19" s="30" t="s">
        <v>277</v>
      </c>
      <c r="K19" s="30" t="s">
        <v>206</v>
      </c>
      <c r="L19" s="31">
        <v>325</v>
      </c>
    </row>
    <row r="20" spans="1:12" x14ac:dyDescent="0.3">
      <c r="A20" s="33" t="s">
        <v>2023</v>
      </c>
      <c r="B20" s="30" t="s">
        <v>2024</v>
      </c>
      <c r="C20" s="30" t="s">
        <v>2025</v>
      </c>
      <c r="D20" s="30" t="s">
        <v>2128</v>
      </c>
      <c r="E20" s="30" t="s">
        <v>1390</v>
      </c>
      <c r="F20" s="102">
        <v>45062</v>
      </c>
      <c r="G20" s="102" t="s">
        <v>67</v>
      </c>
      <c r="H20" s="70" t="s">
        <v>2026</v>
      </c>
      <c r="I20" s="30" t="s">
        <v>1936</v>
      </c>
      <c r="J20" s="30" t="s">
        <v>2167</v>
      </c>
      <c r="K20" s="30" t="s">
        <v>2190</v>
      </c>
      <c r="L20" s="31">
        <v>155</v>
      </c>
    </row>
    <row r="21" spans="1:12" x14ac:dyDescent="0.3">
      <c r="A21" s="108" t="s">
        <v>2027</v>
      </c>
      <c r="B21" s="30" t="s">
        <v>135</v>
      </c>
      <c r="C21" s="30" t="s">
        <v>2028</v>
      </c>
      <c r="D21" s="30" t="s">
        <v>2129</v>
      </c>
      <c r="E21" s="30" t="s">
        <v>1387</v>
      </c>
      <c r="F21" s="102">
        <v>45025</v>
      </c>
      <c r="G21" s="102" t="s">
        <v>2160</v>
      </c>
      <c r="H21" s="70" t="s">
        <v>2029</v>
      </c>
      <c r="I21" s="30" t="s">
        <v>1937</v>
      </c>
      <c r="J21" s="30" t="s">
        <v>256</v>
      </c>
      <c r="K21" s="30" t="s">
        <v>235</v>
      </c>
      <c r="L21" s="31">
        <v>240</v>
      </c>
    </row>
    <row r="22" spans="1:12" x14ac:dyDescent="0.3">
      <c r="A22" s="33" t="s">
        <v>2030</v>
      </c>
      <c r="B22" s="30" t="s">
        <v>1785</v>
      </c>
      <c r="C22" s="30" t="s">
        <v>126</v>
      </c>
      <c r="D22" s="30" t="s">
        <v>2130</v>
      </c>
      <c r="E22" s="30" t="s">
        <v>1400</v>
      </c>
      <c r="F22" s="102">
        <v>45077</v>
      </c>
      <c r="G22" s="102" t="s">
        <v>67</v>
      </c>
      <c r="H22" s="70" t="s">
        <v>2031</v>
      </c>
      <c r="I22" s="30" t="s">
        <v>1938</v>
      </c>
      <c r="J22" s="30" t="s">
        <v>229</v>
      </c>
      <c r="K22" s="30" t="s">
        <v>219</v>
      </c>
      <c r="L22" s="31">
        <v>305</v>
      </c>
    </row>
    <row r="23" spans="1:12" x14ac:dyDescent="0.3">
      <c r="A23" s="33" t="s">
        <v>2032</v>
      </c>
      <c r="B23" s="30" t="s">
        <v>148</v>
      </c>
      <c r="C23" s="30" t="s">
        <v>2033</v>
      </c>
      <c r="D23" s="30" t="s">
        <v>2131</v>
      </c>
      <c r="E23" s="30" t="s">
        <v>1400</v>
      </c>
      <c r="F23" s="102">
        <v>44989</v>
      </c>
      <c r="G23" s="102" t="s">
        <v>29</v>
      </c>
      <c r="H23" s="70" t="s">
        <v>2034</v>
      </c>
      <c r="I23" s="30" t="s">
        <v>1939</v>
      </c>
      <c r="J23" s="30" t="s">
        <v>2168</v>
      </c>
      <c r="K23" s="30" t="s">
        <v>2191</v>
      </c>
      <c r="L23" s="31">
        <v>160</v>
      </c>
    </row>
    <row r="24" spans="1:12" x14ac:dyDescent="0.3">
      <c r="A24" s="33" t="s">
        <v>2035</v>
      </c>
      <c r="B24" s="30" t="s">
        <v>85</v>
      </c>
      <c r="C24" s="30" t="s">
        <v>2036</v>
      </c>
      <c r="D24" s="30" t="s">
        <v>2132</v>
      </c>
      <c r="E24" s="30" t="s">
        <v>1400</v>
      </c>
      <c r="F24" s="102">
        <v>45162</v>
      </c>
      <c r="G24" s="102" t="s">
        <v>72</v>
      </c>
      <c r="H24" s="70" t="s">
        <v>2037</v>
      </c>
      <c r="I24" s="30" t="s">
        <v>1940</v>
      </c>
      <c r="J24" s="30" t="s">
        <v>270</v>
      </c>
      <c r="K24" s="30" t="s">
        <v>230</v>
      </c>
      <c r="L24" s="31">
        <v>255</v>
      </c>
    </row>
    <row r="25" spans="1:12" x14ac:dyDescent="0.3">
      <c r="A25" s="33" t="s">
        <v>2038</v>
      </c>
      <c r="B25" s="30" t="s">
        <v>2039</v>
      </c>
      <c r="C25" s="30" t="s">
        <v>2040</v>
      </c>
      <c r="D25" s="30" t="s">
        <v>2133</v>
      </c>
      <c r="E25" s="30" t="s">
        <v>1393</v>
      </c>
      <c r="F25" s="102">
        <v>45256</v>
      </c>
      <c r="G25" s="102" t="s">
        <v>2158</v>
      </c>
      <c r="H25" s="70" t="s">
        <v>2041</v>
      </c>
      <c r="I25" s="30" t="s">
        <v>1941</v>
      </c>
      <c r="J25" s="30" t="s">
        <v>2169</v>
      </c>
      <c r="K25" s="30" t="s">
        <v>257</v>
      </c>
      <c r="L25" s="31">
        <v>315</v>
      </c>
    </row>
    <row r="26" spans="1:12" x14ac:dyDescent="0.3">
      <c r="A26" s="33" t="s">
        <v>2042</v>
      </c>
      <c r="B26" s="30" t="s">
        <v>137</v>
      </c>
      <c r="C26" s="30" t="s">
        <v>147</v>
      </c>
      <c r="D26" s="30" t="s">
        <v>2134</v>
      </c>
      <c r="E26" s="30" t="s">
        <v>1400</v>
      </c>
      <c r="F26" s="102">
        <v>45244</v>
      </c>
      <c r="G26" s="102" t="s">
        <v>2158</v>
      </c>
      <c r="H26" s="70" t="s">
        <v>2043</v>
      </c>
      <c r="I26" s="30" t="s">
        <v>1942</v>
      </c>
      <c r="J26" s="30" t="s">
        <v>2170</v>
      </c>
      <c r="K26" s="30" t="s">
        <v>2192</v>
      </c>
      <c r="L26" s="31">
        <v>145</v>
      </c>
    </row>
    <row r="27" spans="1:12" x14ac:dyDescent="0.3">
      <c r="A27" s="33" t="s">
        <v>2044</v>
      </c>
      <c r="B27" s="30" t="s">
        <v>2045</v>
      </c>
      <c r="C27" s="30" t="s">
        <v>2046</v>
      </c>
      <c r="D27" s="30" t="s">
        <v>2135</v>
      </c>
      <c r="E27" s="30" t="s">
        <v>1387</v>
      </c>
      <c r="F27" s="102">
        <v>45168</v>
      </c>
      <c r="G27" s="102" t="s">
        <v>72</v>
      </c>
      <c r="H27" s="70" t="s">
        <v>2047</v>
      </c>
      <c r="I27" s="30" t="s">
        <v>1943</v>
      </c>
      <c r="J27" s="30" t="s">
        <v>285</v>
      </c>
      <c r="K27" s="30" t="s">
        <v>221</v>
      </c>
      <c r="L27" s="31">
        <v>275</v>
      </c>
    </row>
    <row r="28" spans="1:12" x14ac:dyDescent="0.3">
      <c r="A28" s="33" t="s">
        <v>2048</v>
      </c>
      <c r="B28" s="30" t="s">
        <v>2049</v>
      </c>
      <c r="C28" s="30" t="s">
        <v>2050</v>
      </c>
      <c r="D28" s="30" t="s">
        <v>2136</v>
      </c>
      <c r="E28" s="30" t="s">
        <v>1400</v>
      </c>
      <c r="F28" s="102">
        <v>44986</v>
      </c>
      <c r="G28" s="102" t="s">
        <v>29</v>
      </c>
      <c r="H28" s="70" t="s">
        <v>2051</v>
      </c>
      <c r="I28" s="30" t="s">
        <v>1944</v>
      </c>
      <c r="J28" s="30" t="s">
        <v>307</v>
      </c>
      <c r="K28" s="30" t="s">
        <v>221</v>
      </c>
      <c r="L28" s="31">
        <v>320</v>
      </c>
    </row>
    <row r="29" spans="1:12" x14ac:dyDescent="0.3">
      <c r="A29" s="33" t="s">
        <v>2052</v>
      </c>
      <c r="B29" s="30" t="s">
        <v>1419</v>
      </c>
      <c r="C29" s="30" t="s">
        <v>2053</v>
      </c>
      <c r="D29" s="30" t="s">
        <v>2137</v>
      </c>
      <c r="E29" s="30" t="s">
        <v>1390</v>
      </c>
      <c r="F29" s="102">
        <v>44978</v>
      </c>
      <c r="G29" s="102" t="s">
        <v>28</v>
      </c>
      <c r="H29" s="70" t="s">
        <v>2054</v>
      </c>
      <c r="I29" s="30" t="s">
        <v>1945</v>
      </c>
      <c r="J29" s="30" t="s">
        <v>2171</v>
      </c>
      <c r="K29" s="30" t="s">
        <v>2193</v>
      </c>
      <c r="L29" s="31">
        <v>155</v>
      </c>
    </row>
    <row r="30" spans="1:12" x14ac:dyDescent="0.3">
      <c r="A30" s="33" t="s">
        <v>2055</v>
      </c>
      <c r="B30" s="30" t="s">
        <v>2056</v>
      </c>
      <c r="C30" s="30" t="s">
        <v>2057</v>
      </c>
      <c r="D30" s="30" t="s">
        <v>2138</v>
      </c>
      <c r="E30" s="30" t="s">
        <v>1387</v>
      </c>
      <c r="F30" s="102">
        <v>45057</v>
      </c>
      <c r="G30" s="102" t="s">
        <v>67</v>
      </c>
      <c r="H30" s="70" t="s">
        <v>2058</v>
      </c>
      <c r="I30" s="30" t="s">
        <v>1946</v>
      </c>
      <c r="J30" s="30" t="s">
        <v>2172</v>
      </c>
      <c r="K30" s="30" t="s">
        <v>2194</v>
      </c>
      <c r="L30" s="31">
        <v>260</v>
      </c>
    </row>
    <row r="31" spans="1:12" x14ac:dyDescent="0.3">
      <c r="A31" s="33" t="s">
        <v>2059</v>
      </c>
      <c r="B31" s="30" t="s">
        <v>79</v>
      </c>
      <c r="C31" s="30" t="s">
        <v>2060</v>
      </c>
      <c r="D31" s="30" t="s">
        <v>2139</v>
      </c>
      <c r="E31" s="30" t="s">
        <v>1390</v>
      </c>
      <c r="F31" s="102">
        <v>45259</v>
      </c>
      <c r="G31" s="102" t="s">
        <v>2158</v>
      </c>
      <c r="H31" s="70" t="s">
        <v>2061</v>
      </c>
      <c r="I31" s="30" t="s">
        <v>1947</v>
      </c>
      <c r="J31" s="30" t="s">
        <v>2173</v>
      </c>
      <c r="K31" s="30" t="s">
        <v>2195</v>
      </c>
      <c r="L31" s="31">
        <v>310</v>
      </c>
    </row>
    <row r="32" spans="1:12" x14ac:dyDescent="0.3">
      <c r="A32" s="33" t="s">
        <v>2062</v>
      </c>
      <c r="B32" s="30" t="s">
        <v>2024</v>
      </c>
      <c r="C32" s="30" t="s">
        <v>2063</v>
      </c>
      <c r="D32" s="30" t="s">
        <v>2140</v>
      </c>
      <c r="E32" s="30" t="s">
        <v>1400</v>
      </c>
      <c r="F32" s="102">
        <v>45152</v>
      </c>
      <c r="G32" s="102" t="s">
        <v>72</v>
      </c>
      <c r="H32" s="70" t="s">
        <v>2064</v>
      </c>
      <c r="I32" s="30" t="s">
        <v>1948</v>
      </c>
      <c r="J32" s="30" t="s">
        <v>2174</v>
      </c>
      <c r="K32" s="30" t="s">
        <v>2196</v>
      </c>
      <c r="L32" s="31">
        <v>175</v>
      </c>
    </row>
    <row r="33" spans="1:12" x14ac:dyDescent="0.3">
      <c r="A33" s="33" t="s">
        <v>2065</v>
      </c>
      <c r="B33" s="30" t="s">
        <v>154</v>
      </c>
      <c r="C33" s="30" t="s">
        <v>2066</v>
      </c>
      <c r="D33" s="30" t="s">
        <v>2141</v>
      </c>
      <c r="E33" s="30" t="s">
        <v>1400</v>
      </c>
      <c r="F33" s="102">
        <v>45006</v>
      </c>
      <c r="G33" s="102" t="s">
        <v>29</v>
      </c>
      <c r="H33" s="70" t="s">
        <v>2067</v>
      </c>
      <c r="I33" s="30" t="s">
        <v>1949</v>
      </c>
      <c r="J33" s="30" t="s">
        <v>2175</v>
      </c>
      <c r="K33" s="30" t="s">
        <v>200</v>
      </c>
      <c r="L33" s="31">
        <v>265</v>
      </c>
    </row>
    <row r="34" spans="1:12" x14ac:dyDescent="0.3">
      <c r="A34" s="33" t="s">
        <v>2068</v>
      </c>
      <c r="B34" s="30" t="s">
        <v>2049</v>
      </c>
      <c r="C34" s="30" t="s">
        <v>1403</v>
      </c>
      <c r="D34" s="30" t="s">
        <v>2142</v>
      </c>
      <c r="E34" s="30" t="s">
        <v>1387</v>
      </c>
      <c r="F34" s="102">
        <v>45194</v>
      </c>
      <c r="G34" s="102" t="s">
        <v>73</v>
      </c>
      <c r="H34" s="70" t="s">
        <v>2069</v>
      </c>
      <c r="I34" s="30" t="s">
        <v>1950</v>
      </c>
      <c r="J34" s="30" t="s">
        <v>2176</v>
      </c>
      <c r="K34" s="30" t="s">
        <v>206</v>
      </c>
      <c r="L34" s="31">
        <v>340</v>
      </c>
    </row>
    <row r="35" spans="1:12" x14ac:dyDescent="0.3">
      <c r="A35" s="33" t="s">
        <v>2070</v>
      </c>
      <c r="B35" s="30" t="s">
        <v>142</v>
      </c>
      <c r="C35" s="30" t="s">
        <v>2071</v>
      </c>
      <c r="D35" s="30" t="s">
        <v>2143</v>
      </c>
      <c r="E35" s="30" t="s">
        <v>1393</v>
      </c>
      <c r="F35" s="102">
        <v>45003</v>
      </c>
      <c r="G35" s="102" t="s">
        <v>29</v>
      </c>
      <c r="H35" s="70" t="s">
        <v>2072</v>
      </c>
      <c r="I35" s="30" t="s">
        <v>1951</v>
      </c>
      <c r="J35" s="30" t="s">
        <v>2177</v>
      </c>
      <c r="K35" s="30" t="s">
        <v>206</v>
      </c>
      <c r="L35" s="31">
        <v>150</v>
      </c>
    </row>
    <row r="36" spans="1:12" x14ac:dyDescent="0.3">
      <c r="A36" s="33" t="s">
        <v>2073</v>
      </c>
      <c r="B36" s="30" t="s">
        <v>101</v>
      </c>
      <c r="C36" s="30" t="s">
        <v>2074</v>
      </c>
      <c r="D36" s="30" t="s">
        <v>2144</v>
      </c>
      <c r="E36" s="30" t="s">
        <v>1400</v>
      </c>
      <c r="F36" s="102">
        <v>45279</v>
      </c>
      <c r="G36" s="102" t="s">
        <v>2159</v>
      </c>
      <c r="H36" s="70" t="s">
        <v>2075</v>
      </c>
      <c r="I36" s="30" t="s">
        <v>1952</v>
      </c>
      <c r="J36" s="30" t="s">
        <v>2178</v>
      </c>
      <c r="K36" s="30" t="s">
        <v>2197</v>
      </c>
      <c r="L36" s="31">
        <v>250</v>
      </c>
    </row>
    <row r="37" spans="1:12" x14ac:dyDescent="0.3">
      <c r="A37" s="33" t="s">
        <v>2076</v>
      </c>
      <c r="B37" s="30" t="s">
        <v>93</v>
      </c>
      <c r="C37" s="30" t="s">
        <v>2077</v>
      </c>
      <c r="D37" s="30" t="s">
        <v>2145</v>
      </c>
      <c r="E37" s="30" t="s">
        <v>1387</v>
      </c>
      <c r="F37" s="102">
        <v>45151</v>
      </c>
      <c r="G37" s="102" t="s">
        <v>72</v>
      </c>
      <c r="H37" s="70" t="s">
        <v>2078</v>
      </c>
      <c r="I37" s="30" t="s">
        <v>1953</v>
      </c>
      <c r="J37" s="30" t="s">
        <v>2179</v>
      </c>
      <c r="K37" s="30" t="s">
        <v>206</v>
      </c>
      <c r="L37" s="31">
        <v>325</v>
      </c>
    </row>
    <row r="38" spans="1:12" x14ac:dyDescent="0.3">
      <c r="A38" s="33" t="s">
        <v>2079</v>
      </c>
      <c r="B38" s="30" t="s">
        <v>152</v>
      </c>
      <c r="C38" s="30" t="s">
        <v>2080</v>
      </c>
      <c r="D38" s="30" t="s">
        <v>2146</v>
      </c>
      <c r="E38" s="30" t="s">
        <v>1390</v>
      </c>
      <c r="F38" s="102">
        <v>45092</v>
      </c>
      <c r="G38" s="102" t="s">
        <v>68</v>
      </c>
      <c r="H38" s="70" t="s">
        <v>2081</v>
      </c>
      <c r="I38" s="30" t="s">
        <v>1954</v>
      </c>
      <c r="J38" s="30" t="s">
        <v>2180</v>
      </c>
      <c r="K38" s="30" t="s">
        <v>2198</v>
      </c>
      <c r="L38" s="31">
        <v>165</v>
      </c>
    </row>
    <row r="39" spans="1:12" x14ac:dyDescent="0.3">
      <c r="A39" s="33" t="s">
        <v>2082</v>
      </c>
      <c r="B39" s="30" t="s">
        <v>162</v>
      </c>
      <c r="C39" s="30" t="s">
        <v>1399</v>
      </c>
      <c r="D39" s="30" t="s">
        <v>2147</v>
      </c>
      <c r="E39" s="30" t="s">
        <v>1390</v>
      </c>
      <c r="F39" s="102">
        <v>45277</v>
      </c>
      <c r="G39" s="102" t="s">
        <v>2159</v>
      </c>
      <c r="H39" s="70" t="s">
        <v>2083</v>
      </c>
      <c r="I39" s="30" t="s">
        <v>1956</v>
      </c>
      <c r="J39" s="30" t="s">
        <v>2181</v>
      </c>
      <c r="K39" s="30" t="s">
        <v>194</v>
      </c>
      <c r="L39" s="31">
        <v>270</v>
      </c>
    </row>
    <row r="40" spans="1:12" x14ac:dyDescent="0.3">
      <c r="A40" s="33" t="s">
        <v>2084</v>
      </c>
      <c r="B40" s="30" t="s">
        <v>1986</v>
      </c>
      <c r="C40" s="30" t="s">
        <v>2085</v>
      </c>
      <c r="D40" s="30" t="s">
        <v>2148</v>
      </c>
      <c r="E40" s="30" t="s">
        <v>1390</v>
      </c>
      <c r="F40" s="102">
        <v>45190</v>
      </c>
      <c r="G40" s="102" t="s">
        <v>73</v>
      </c>
      <c r="H40" s="70" t="s">
        <v>2086</v>
      </c>
      <c r="I40" s="30" t="s">
        <v>1957</v>
      </c>
      <c r="J40" s="30" t="s">
        <v>225</v>
      </c>
      <c r="K40" s="30" t="s">
        <v>253</v>
      </c>
      <c r="L40" s="31">
        <v>330</v>
      </c>
    </row>
    <row r="41" spans="1:12" x14ac:dyDescent="0.3">
      <c r="A41" s="33" t="s">
        <v>2087</v>
      </c>
      <c r="B41" s="30" t="s">
        <v>2088</v>
      </c>
      <c r="C41" s="30" t="s">
        <v>157</v>
      </c>
      <c r="D41" s="30" t="s">
        <v>2149</v>
      </c>
      <c r="E41" s="30" t="s">
        <v>1393</v>
      </c>
      <c r="F41" s="102">
        <v>45100</v>
      </c>
      <c r="G41" s="102" t="s">
        <v>68</v>
      </c>
      <c r="H41" s="70" t="s">
        <v>2089</v>
      </c>
      <c r="I41" s="30" t="s">
        <v>1958</v>
      </c>
      <c r="J41" s="30" t="s">
        <v>2182</v>
      </c>
      <c r="K41" s="30" t="s">
        <v>2199</v>
      </c>
      <c r="L41" s="31">
        <v>155</v>
      </c>
    </row>
    <row r="42" spans="1:12" x14ac:dyDescent="0.3">
      <c r="A42" s="33" t="s">
        <v>2090</v>
      </c>
      <c r="B42" s="30" t="s">
        <v>2091</v>
      </c>
      <c r="C42" s="30" t="s">
        <v>2092</v>
      </c>
      <c r="D42" s="30" t="s">
        <v>2150</v>
      </c>
      <c r="E42" s="30" t="s">
        <v>1387</v>
      </c>
      <c r="F42" s="102">
        <v>44945</v>
      </c>
      <c r="G42" s="102" t="s">
        <v>27</v>
      </c>
      <c r="H42" s="70" t="s">
        <v>2093</v>
      </c>
      <c r="I42" s="30" t="s">
        <v>1959</v>
      </c>
      <c r="J42" s="30" t="s">
        <v>2183</v>
      </c>
      <c r="K42" s="30" t="s">
        <v>206</v>
      </c>
      <c r="L42" s="31">
        <v>250</v>
      </c>
    </row>
    <row r="43" spans="1:12" x14ac:dyDescent="0.3">
      <c r="A43" s="33" t="s">
        <v>2094</v>
      </c>
      <c r="B43" s="30" t="s">
        <v>2095</v>
      </c>
      <c r="C43" s="30" t="s">
        <v>2096</v>
      </c>
      <c r="D43" s="30" t="s">
        <v>2151</v>
      </c>
      <c r="E43" s="30" t="s">
        <v>1400</v>
      </c>
      <c r="F43" s="102">
        <v>45178</v>
      </c>
      <c r="G43" s="102" t="s">
        <v>73</v>
      </c>
      <c r="H43" s="70" t="s">
        <v>2097</v>
      </c>
      <c r="I43" s="30" t="s">
        <v>1960</v>
      </c>
      <c r="J43" s="30" t="s">
        <v>210</v>
      </c>
      <c r="K43" s="30" t="s">
        <v>265</v>
      </c>
      <c r="L43" s="31">
        <v>310</v>
      </c>
    </row>
    <row r="44" spans="1:12" x14ac:dyDescent="0.3">
      <c r="A44" s="33" t="s">
        <v>2098</v>
      </c>
      <c r="B44" s="30" t="s">
        <v>75</v>
      </c>
      <c r="C44" s="30" t="s">
        <v>136</v>
      </c>
      <c r="D44" s="30" t="s">
        <v>2152</v>
      </c>
      <c r="E44" s="30" t="s">
        <v>1390</v>
      </c>
      <c r="F44" s="102">
        <v>44968</v>
      </c>
      <c r="G44" s="102" t="s">
        <v>28</v>
      </c>
      <c r="H44" s="70" t="s">
        <v>2099</v>
      </c>
      <c r="I44" s="30" t="s">
        <v>1961</v>
      </c>
      <c r="J44" s="30" t="s">
        <v>2184</v>
      </c>
      <c r="K44" s="30" t="s">
        <v>257</v>
      </c>
      <c r="L44" s="31">
        <v>145</v>
      </c>
    </row>
    <row r="45" spans="1:12" x14ac:dyDescent="0.3">
      <c r="A45" s="33" t="s">
        <v>2100</v>
      </c>
      <c r="B45" s="30" t="s">
        <v>2101</v>
      </c>
      <c r="C45" s="30" t="s">
        <v>106</v>
      </c>
      <c r="D45" s="30" t="s">
        <v>2153</v>
      </c>
      <c r="E45" s="30" t="s">
        <v>1393</v>
      </c>
      <c r="F45" s="102">
        <v>45150</v>
      </c>
      <c r="G45" s="102" t="s">
        <v>72</v>
      </c>
      <c r="H45" s="70" t="s">
        <v>2102</v>
      </c>
      <c r="I45" s="30" t="s">
        <v>1962</v>
      </c>
      <c r="J45" s="30" t="s">
        <v>2185</v>
      </c>
      <c r="K45" s="30" t="s">
        <v>2200</v>
      </c>
      <c r="L45" s="31">
        <v>280</v>
      </c>
    </row>
    <row r="46" spans="1:12" x14ac:dyDescent="0.3">
      <c r="A46" s="33" t="s">
        <v>2103</v>
      </c>
      <c r="B46" s="30" t="s">
        <v>1753</v>
      </c>
      <c r="C46" s="30" t="s">
        <v>94</v>
      </c>
      <c r="D46" s="30" t="s">
        <v>2154</v>
      </c>
      <c r="E46" s="30" t="s">
        <v>1400</v>
      </c>
      <c r="F46" s="102">
        <v>44985</v>
      </c>
      <c r="G46" s="102" t="s">
        <v>28</v>
      </c>
      <c r="H46" s="70" t="s">
        <v>2104</v>
      </c>
      <c r="I46" s="30" t="s">
        <v>1963</v>
      </c>
      <c r="J46" s="30" t="s">
        <v>2186</v>
      </c>
      <c r="K46" s="30" t="s">
        <v>253</v>
      </c>
      <c r="L46" s="31">
        <v>325</v>
      </c>
    </row>
    <row r="47" spans="1:12" x14ac:dyDescent="0.3">
      <c r="A47" s="33" t="s">
        <v>2105</v>
      </c>
      <c r="B47" s="30" t="s">
        <v>2106</v>
      </c>
      <c r="C47" s="30" t="s">
        <v>2107</v>
      </c>
      <c r="D47" s="30" t="s">
        <v>2155</v>
      </c>
      <c r="E47" s="30" t="s">
        <v>1393</v>
      </c>
      <c r="F47" s="102">
        <v>44937</v>
      </c>
      <c r="G47" s="102" t="s">
        <v>27</v>
      </c>
      <c r="H47" s="70" t="s">
        <v>2108</v>
      </c>
      <c r="I47" s="30" t="s">
        <v>1964</v>
      </c>
      <c r="J47" s="30" t="s">
        <v>2187</v>
      </c>
      <c r="K47" s="30" t="s">
        <v>1628</v>
      </c>
      <c r="L47" s="31">
        <v>160</v>
      </c>
    </row>
    <row r="48" spans="1:12" ht="15" thickBot="1" x14ac:dyDescent="0.35">
      <c r="A48" s="66" t="s">
        <v>2109</v>
      </c>
      <c r="B48" s="67" t="s">
        <v>1730</v>
      </c>
      <c r="C48" s="67" t="s">
        <v>92</v>
      </c>
      <c r="D48" s="67" t="s">
        <v>2156</v>
      </c>
      <c r="E48" s="67" t="s">
        <v>1390</v>
      </c>
      <c r="F48" s="109">
        <v>44957</v>
      </c>
      <c r="G48" s="109" t="s">
        <v>27</v>
      </c>
      <c r="H48" s="110" t="s">
        <v>2110</v>
      </c>
      <c r="I48" s="67" t="s">
        <v>1965</v>
      </c>
      <c r="J48" s="67" t="s">
        <v>2188</v>
      </c>
      <c r="K48" s="67" t="s">
        <v>2189</v>
      </c>
      <c r="L48" s="97">
        <v>255</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E52E2-09D5-464A-81A1-F8CE940E5F93}">
  <sheetPr>
    <tabColor theme="4" tint="-0.249977111117893"/>
  </sheetPr>
  <dimension ref="A2:O29"/>
  <sheetViews>
    <sheetView topLeftCell="A6" workbookViewId="0">
      <selection activeCell="H9" sqref="H9"/>
    </sheetView>
  </sheetViews>
  <sheetFormatPr defaultRowHeight="14.4" x14ac:dyDescent="0.3"/>
  <cols>
    <col min="1" max="1" width="12.21875" customWidth="1"/>
    <col min="2" max="2" width="10.77734375" customWidth="1"/>
    <col min="3" max="3" width="14" customWidth="1"/>
    <col min="4" max="4" width="7.77734375" customWidth="1"/>
    <col min="5" max="5" width="12.109375" customWidth="1"/>
    <col min="6" max="6" width="13.5546875" style="78" customWidth="1"/>
    <col min="7" max="7" width="5.33203125" customWidth="1"/>
    <col min="8" max="8" width="12.33203125" customWidth="1"/>
    <col min="9" max="9" width="3.21875" customWidth="1"/>
    <col min="10" max="10" width="16.44140625" customWidth="1"/>
    <col min="11" max="11" width="6.21875" customWidth="1"/>
    <col min="12" max="12" width="3.21875" customWidth="1"/>
    <col min="13" max="13" width="21.6640625" customWidth="1"/>
    <col min="14" max="14" width="3.44140625" customWidth="1"/>
    <col min="15" max="15" width="21.21875" style="13" customWidth="1"/>
  </cols>
  <sheetData>
    <row r="2" spans="1:15" ht="18" x14ac:dyDescent="0.3">
      <c r="A2" s="200" t="s">
        <v>2234</v>
      </c>
      <c r="B2" s="200"/>
      <c r="C2" s="200"/>
      <c r="D2" s="200"/>
      <c r="E2" s="200"/>
      <c r="F2" s="113"/>
    </row>
    <row r="3" spans="1:15" ht="15" thickBot="1" x14ac:dyDescent="0.35">
      <c r="A3" s="139"/>
      <c r="B3" s="139"/>
      <c r="C3" s="139"/>
      <c r="D3" s="139"/>
      <c r="E3" s="139"/>
      <c r="F3" s="114"/>
    </row>
    <row r="4" spans="1:15" ht="15.6" x14ac:dyDescent="0.3">
      <c r="A4" s="111" t="s">
        <v>2201</v>
      </c>
      <c r="B4" s="112" t="s">
        <v>2202</v>
      </c>
      <c r="C4" s="112" t="s">
        <v>2203</v>
      </c>
      <c r="D4" s="112" t="s">
        <v>2204</v>
      </c>
      <c r="E4" s="112" t="s">
        <v>2205</v>
      </c>
      <c r="F4" s="115" t="s">
        <v>2239</v>
      </c>
      <c r="H4" s="100" t="s">
        <v>2235</v>
      </c>
      <c r="J4" s="185" t="s">
        <v>2236</v>
      </c>
      <c r="K4" s="185"/>
      <c r="L4" s="99"/>
      <c r="M4" s="100" t="s">
        <v>2237</v>
      </c>
      <c r="O4" s="100" t="s">
        <v>2238</v>
      </c>
    </row>
    <row r="5" spans="1:15" x14ac:dyDescent="0.3">
      <c r="A5" s="33" t="s">
        <v>122</v>
      </c>
      <c r="B5" s="30" t="s">
        <v>1403</v>
      </c>
      <c r="C5" s="30">
        <v>3425</v>
      </c>
      <c r="D5" s="30">
        <v>23.82</v>
      </c>
      <c r="E5" s="30">
        <v>24.09</v>
      </c>
      <c r="F5" s="116" cm="1">
        <f t="array" ref="F5:F29">D5:D29*E5:E29</f>
        <v>573.82380000000001</v>
      </c>
      <c r="H5" s="13" t="str">
        <f>A5</f>
        <v>Scott</v>
      </c>
      <c r="J5" s="13" t="str" cm="1">
        <f t="array" ref="J5:K5">B5:C5</f>
        <v>Wilson</v>
      </c>
      <c r="K5" s="13">
        <v>3425</v>
      </c>
      <c r="M5" t="str" cm="1">
        <f t="array" ref="M5:M29">B5:B29</f>
        <v>Wilson</v>
      </c>
      <c r="O5" s="13" t="str" cm="1">
        <f t="array" ref="O5:O29">B5:B29&amp;C5:C29</f>
        <v>Wilson3425</v>
      </c>
    </row>
    <row r="6" spans="1:15" x14ac:dyDescent="0.3">
      <c r="A6" s="33" t="s">
        <v>1730</v>
      </c>
      <c r="B6" s="30" t="s">
        <v>1729</v>
      </c>
      <c r="C6" s="30">
        <v>1163</v>
      </c>
      <c r="D6" s="30">
        <v>29.8</v>
      </c>
      <c r="E6" s="30">
        <v>28.12</v>
      </c>
      <c r="F6" s="116">
        <v>837.976</v>
      </c>
      <c r="M6" t="str">
        <v>Garcia</v>
      </c>
      <c r="O6" s="13" t="str">
        <v>Garcia1163</v>
      </c>
    </row>
    <row r="7" spans="1:15" x14ac:dyDescent="0.3">
      <c r="A7" s="33" t="s">
        <v>125</v>
      </c>
      <c r="B7" s="30" t="s">
        <v>134</v>
      </c>
      <c r="C7" s="30">
        <v>3861</v>
      </c>
      <c r="D7" s="30">
        <v>22.72</v>
      </c>
      <c r="E7" s="30">
        <v>28.2</v>
      </c>
      <c r="F7" s="116">
        <v>640.70399999999995</v>
      </c>
      <c r="M7" t="str">
        <v>Campbell</v>
      </c>
      <c r="O7" s="13" t="str">
        <v>Campbell3861</v>
      </c>
    </row>
    <row r="8" spans="1:15" x14ac:dyDescent="0.3">
      <c r="A8" s="33" t="s">
        <v>2206</v>
      </c>
      <c r="B8" s="30" t="s">
        <v>2207</v>
      </c>
      <c r="C8" s="30">
        <v>3544</v>
      </c>
      <c r="D8" s="30">
        <v>34.99</v>
      </c>
      <c r="E8" s="30">
        <v>16.170000000000002</v>
      </c>
      <c r="F8" s="116">
        <v>565.78830000000005</v>
      </c>
      <c r="M8" t="str">
        <v>Rojas</v>
      </c>
      <c r="O8" s="13" t="str">
        <v>Rojas3544</v>
      </c>
    </row>
    <row r="9" spans="1:15" x14ac:dyDescent="0.3">
      <c r="A9" s="33" t="s">
        <v>75</v>
      </c>
      <c r="B9" s="30" t="s">
        <v>2208</v>
      </c>
      <c r="C9" s="30">
        <v>8295</v>
      </c>
      <c r="D9" s="30">
        <v>33.35</v>
      </c>
      <c r="E9" s="30">
        <v>46.3</v>
      </c>
      <c r="F9" s="116">
        <v>1544.105</v>
      </c>
      <c r="M9" t="str">
        <v>Bautista</v>
      </c>
      <c r="O9" s="13" t="str">
        <v>Bautista8295</v>
      </c>
    </row>
    <row r="10" spans="1:15" x14ac:dyDescent="0.3">
      <c r="A10" s="33" t="s">
        <v>1730</v>
      </c>
      <c r="B10" s="30" t="s">
        <v>2209</v>
      </c>
      <c r="C10" s="30">
        <v>6520</v>
      </c>
      <c r="D10" s="30">
        <v>38.520000000000003</v>
      </c>
      <c r="E10" s="30">
        <v>38.39</v>
      </c>
      <c r="F10" s="116">
        <v>1478.7828000000002</v>
      </c>
      <c r="M10" t="str">
        <v>Sherman</v>
      </c>
      <c r="O10" s="13" t="str">
        <v>Sherman6520</v>
      </c>
    </row>
    <row r="11" spans="1:15" x14ac:dyDescent="0.3">
      <c r="A11" s="33" t="s">
        <v>99</v>
      </c>
      <c r="B11" s="30" t="s">
        <v>108</v>
      </c>
      <c r="C11" s="30">
        <v>6908</v>
      </c>
      <c r="D11" s="30">
        <v>38.28</v>
      </c>
      <c r="E11" s="30">
        <v>48.75</v>
      </c>
      <c r="F11" s="116">
        <v>1866.15</v>
      </c>
      <c r="M11" t="str">
        <v>Wright</v>
      </c>
      <c r="O11" s="13" t="str">
        <v>Wright6908</v>
      </c>
    </row>
    <row r="12" spans="1:15" x14ac:dyDescent="0.3">
      <c r="A12" s="33" t="s">
        <v>2210</v>
      </c>
      <c r="B12" s="30" t="s">
        <v>2211</v>
      </c>
      <c r="C12" s="30">
        <v>3587</v>
      </c>
      <c r="D12" s="30">
        <v>38.729999999999997</v>
      </c>
      <c r="E12" s="30">
        <v>28.16</v>
      </c>
      <c r="F12" s="116">
        <v>1090.6368</v>
      </c>
      <c r="M12" t="str">
        <v>Donaldson</v>
      </c>
      <c r="O12" s="13" t="str">
        <v>Donaldson3587</v>
      </c>
    </row>
    <row r="13" spans="1:15" x14ac:dyDescent="0.3">
      <c r="A13" s="33" t="s">
        <v>1955</v>
      </c>
      <c r="B13" s="30" t="s">
        <v>2212</v>
      </c>
      <c r="C13" s="30">
        <v>9534</v>
      </c>
      <c r="D13" s="30">
        <v>29.08</v>
      </c>
      <c r="E13" s="30">
        <v>27.93</v>
      </c>
      <c r="F13" s="116">
        <v>812.20439999999996</v>
      </c>
      <c r="M13" t="str">
        <v>Franklin</v>
      </c>
      <c r="O13" s="13" t="str">
        <v>Franklin9534</v>
      </c>
    </row>
    <row r="14" spans="1:15" x14ac:dyDescent="0.3">
      <c r="A14" s="33" t="s">
        <v>122</v>
      </c>
      <c r="B14" s="30" t="s">
        <v>2213</v>
      </c>
      <c r="C14" s="30">
        <v>4354</v>
      </c>
      <c r="D14" s="30">
        <v>28.58</v>
      </c>
      <c r="E14" s="30">
        <v>19.55</v>
      </c>
      <c r="F14" s="116">
        <v>558.73900000000003</v>
      </c>
      <c r="M14" t="str">
        <v>Diaz</v>
      </c>
      <c r="O14" s="13" t="str">
        <v>Diaz4354</v>
      </c>
    </row>
    <row r="15" spans="1:15" x14ac:dyDescent="0.3">
      <c r="A15" s="33" t="s">
        <v>1713</v>
      </c>
      <c r="B15" s="30" t="s">
        <v>2214</v>
      </c>
      <c r="C15" s="30">
        <v>5163</v>
      </c>
      <c r="D15" s="30">
        <v>28.83</v>
      </c>
      <c r="E15" s="30">
        <v>15.45</v>
      </c>
      <c r="F15" s="116">
        <v>445.42349999999993</v>
      </c>
      <c r="M15" t="str">
        <v>Dougherty</v>
      </c>
      <c r="O15" s="13" t="str">
        <v>Dougherty5163</v>
      </c>
    </row>
    <row r="16" spans="1:15" x14ac:dyDescent="0.3">
      <c r="A16" s="33" t="s">
        <v>2215</v>
      </c>
      <c r="B16" s="30" t="s">
        <v>2216</v>
      </c>
      <c r="C16" s="30">
        <v>7333</v>
      </c>
      <c r="D16" s="30">
        <v>29.6</v>
      </c>
      <c r="E16" s="30">
        <v>18.97</v>
      </c>
      <c r="F16" s="116">
        <v>561.51199999999994</v>
      </c>
      <c r="M16" t="str">
        <v>Dunn</v>
      </c>
      <c r="O16" s="13" t="str">
        <v>Dunn7333</v>
      </c>
    </row>
    <row r="17" spans="1:15" x14ac:dyDescent="0.3">
      <c r="A17" s="33" t="s">
        <v>2217</v>
      </c>
      <c r="B17" s="30" t="s">
        <v>1717</v>
      </c>
      <c r="C17" s="30">
        <v>8881</v>
      </c>
      <c r="D17" s="30">
        <v>24.85</v>
      </c>
      <c r="E17" s="30">
        <v>46.77</v>
      </c>
      <c r="F17" s="116">
        <v>1162.2345000000003</v>
      </c>
      <c r="M17" t="str">
        <v>Williams</v>
      </c>
      <c r="O17" s="13" t="str">
        <v>Williams8881</v>
      </c>
    </row>
    <row r="18" spans="1:15" x14ac:dyDescent="0.3">
      <c r="A18" s="33" t="s">
        <v>2218</v>
      </c>
      <c r="B18" s="30" t="s">
        <v>2219</v>
      </c>
      <c r="C18" s="30">
        <v>2471</v>
      </c>
      <c r="D18" s="30">
        <v>35.590000000000003</v>
      </c>
      <c r="E18" s="30">
        <v>43.59</v>
      </c>
      <c r="F18" s="116">
        <v>1551.3681000000004</v>
      </c>
      <c r="M18" t="str">
        <v>Hawkins</v>
      </c>
      <c r="O18" s="13" t="str">
        <v>Hawkins2471</v>
      </c>
    </row>
    <row r="19" spans="1:15" x14ac:dyDescent="0.3">
      <c r="A19" s="33" t="s">
        <v>2220</v>
      </c>
      <c r="B19" s="30" t="s">
        <v>90</v>
      </c>
      <c r="C19" s="30">
        <v>2401</v>
      </c>
      <c r="D19" s="30">
        <v>27.75</v>
      </c>
      <c r="E19" s="30">
        <v>36.26</v>
      </c>
      <c r="F19" s="116">
        <v>1006.2149999999999</v>
      </c>
      <c r="M19" t="str">
        <v>Smith</v>
      </c>
      <c r="O19" s="13" t="str">
        <v>Smith2401</v>
      </c>
    </row>
    <row r="20" spans="1:15" x14ac:dyDescent="0.3">
      <c r="A20" s="33" t="s">
        <v>2221</v>
      </c>
      <c r="B20" s="30" t="s">
        <v>94</v>
      </c>
      <c r="C20" s="30">
        <v>2050</v>
      </c>
      <c r="D20" s="30">
        <v>29</v>
      </c>
      <c r="E20" s="30">
        <v>33.4</v>
      </c>
      <c r="F20" s="116">
        <v>968.59999999999991</v>
      </c>
      <c r="M20" t="str">
        <v>White</v>
      </c>
      <c r="O20" s="13" t="str">
        <v>White2050</v>
      </c>
    </row>
    <row r="21" spans="1:15" x14ac:dyDescent="0.3">
      <c r="A21" s="33" t="s">
        <v>2222</v>
      </c>
      <c r="B21" s="30" t="s">
        <v>2223</v>
      </c>
      <c r="C21" s="30">
        <v>9776</v>
      </c>
      <c r="D21" s="30">
        <v>38.86</v>
      </c>
      <c r="E21" s="30">
        <v>29.18</v>
      </c>
      <c r="F21" s="116">
        <v>1133.9348</v>
      </c>
      <c r="M21" t="str">
        <v>Sims</v>
      </c>
      <c r="O21" s="13" t="str">
        <v>Sims9776</v>
      </c>
    </row>
    <row r="22" spans="1:15" x14ac:dyDescent="0.3">
      <c r="A22" s="33" t="s">
        <v>2224</v>
      </c>
      <c r="B22" s="30" t="s">
        <v>2225</v>
      </c>
      <c r="C22" s="30">
        <v>2987</v>
      </c>
      <c r="D22" s="30">
        <v>35.18</v>
      </c>
      <c r="E22" s="30">
        <v>32.89</v>
      </c>
      <c r="F22" s="116">
        <v>1157.0702000000001</v>
      </c>
      <c r="M22" t="str">
        <v>Webster</v>
      </c>
      <c r="O22" s="13" t="str">
        <v>Webster2987</v>
      </c>
    </row>
    <row r="23" spans="1:15" x14ac:dyDescent="0.3">
      <c r="A23" s="33" t="s">
        <v>105</v>
      </c>
      <c r="B23" s="30" t="s">
        <v>2226</v>
      </c>
      <c r="C23" s="30">
        <v>4473</v>
      </c>
      <c r="D23" s="30">
        <v>34.130000000000003</v>
      </c>
      <c r="E23" s="30">
        <v>49.72</v>
      </c>
      <c r="F23" s="116">
        <v>1696.9436000000001</v>
      </c>
      <c r="M23" t="str">
        <v>Parrish</v>
      </c>
      <c r="O23" s="13" t="str">
        <v>Parrish4473</v>
      </c>
    </row>
    <row r="24" spans="1:15" x14ac:dyDescent="0.3">
      <c r="A24" s="33" t="s">
        <v>2227</v>
      </c>
      <c r="B24" s="30" t="s">
        <v>90</v>
      </c>
      <c r="C24" s="30">
        <v>3331</v>
      </c>
      <c r="D24" s="30">
        <v>27.78</v>
      </c>
      <c r="E24" s="30">
        <v>48.37</v>
      </c>
      <c r="F24" s="116">
        <v>1343.7185999999999</v>
      </c>
      <c r="M24" t="str">
        <v>Smith</v>
      </c>
      <c r="O24" s="13" t="str">
        <v>Smith3331</v>
      </c>
    </row>
    <row r="25" spans="1:15" x14ac:dyDescent="0.3">
      <c r="A25" s="33" t="s">
        <v>1736</v>
      </c>
      <c r="B25" s="30" t="s">
        <v>151</v>
      </c>
      <c r="C25" s="30">
        <v>6558</v>
      </c>
      <c r="D25" s="30">
        <v>27.56</v>
      </c>
      <c r="E25" s="30">
        <v>46.6</v>
      </c>
      <c r="F25" s="116">
        <v>1284.296</v>
      </c>
      <c r="M25" t="str">
        <v>Price</v>
      </c>
      <c r="O25" s="13" t="str">
        <v>Price6558</v>
      </c>
    </row>
    <row r="26" spans="1:15" x14ac:dyDescent="0.3">
      <c r="A26" s="33" t="s">
        <v>2228</v>
      </c>
      <c r="B26" s="30" t="s">
        <v>2229</v>
      </c>
      <c r="C26" s="30">
        <v>2883</v>
      </c>
      <c r="D26" s="30">
        <v>22.68</v>
      </c>
      <c r="E26" s="30">
        <v>23.41</v>
      </c>
      <c r="F26" s="116">
        <v>530.93880000000001</v>
      </c>
      <c r="M26" t="str">
        <v>Hampton</v>
      </c>
      <c r="O26" s="13" t="str">
        <v>Hampton2883</v>
      </c>
    </row>
    <row r="27" spans="1:15" x14ac:dyDescent="0.3">
      <c r="A27" s="33" t="s">
        <v>2230</v>
      </c>
      <c r="B27" s="30" t="s">
        <v>2231</v>
      </c>
      <c r="C27" s="30">
        <v>8497</v>
      </c>
      <c r="D27" s="30">
        <v>25.65</v>
      </c>
      <c r="E27" s="30">
        <v>41.09</v>
      </c>
      <c r="F27" s="116">
        <v>1053.9585</v>
      </c>
      <c r="M27" t="str">
        <v>Gordon</v>
      </c>
      <c r="O27" s="13" t="str">
        <v>Gordon8497</v>
      </c>
    </row>
    <row r="28" spans="1:15" x14ac:dyDescent="0.3">
      <c r="A28" s="33" t="s">
        <v>2056</v>
      </c>
      <c r="B28" s="30" t="s">
        <v>2232</v>
      </c>
      <c r="C28" s="30">
        <v>3202</v>
      </c>
      <c r="D28" s="30">
        <v>29.35</v>
      </c>
      <c r="E28" s="30">
        <v>38.58</v>
      </c>
      <c r="F28" s="116">
        <v>1132.3230000000001</v>
      </c>
      <c r="M28" t="str">
        <v>Pugh</v>
      </c>
      <c r="O28" s="13" t="str">
        <v>Pugh3202</v>
      </c>
    </row>
    <row r="29" spans="1:15" ht="15" thickBot="1" x14ac:dyDescent="0.35">
      <c r="A29" s="66" t="s">
        <v>2233</v>
      </c>
      <c r="B29" s="67" t="s">
        <v>90</v>
      </c>
      <c r="C29" s="67">
        <v>9196</v>
      </c>
      <c r="D29" s="67">
        <v>23.98</v>
      </c>
      <c r="E29" s="67">
        <v>16.93</v>
      </c>
      <c r="F29" s="117">
        <v>405.98140000000001</v>
      </c>
      <c r="M29" t="str">
        <v>Smith</v>
      </c>
      <c r="O29" s="13" t="str">
        <v>Smith9196</v>
      </c>
    </row>
  </sheetData>
  <mergeCells count="3">
    <mergeCell ref="A2:E2"/>
    <mergeCell ref="A3:E3"/>
    <mergeCell ref="J4:K4"/>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8EA63-BA43-4728-9019-C1D90EB4A0CA}">
  <sheetPr>
    <tabColor theme="5" tint="0.59999389629810485"/>
  </sheetPr>
  <dimension ref="A1:G21"/>
  <sheetViews>
    <sheetView workbookViewId="0">
      <selection activeCell="H9" sqref="H9"/>
    </sheetView>
  </sheetViews>
  <sheetFormatPr defaultRowHeight="14.4" x14ac:dyDescent="0.3"/>
  <cols>
    <col min="1" max="1" width="44.6640625" customWidth="1"/>
    <col min="2" max="2" width="16.44140625" customWidth="1"/>
    <col min="4" max="4" width="18.77734375" customWidth="1"/>
    <col min="5" max="5" width="15.77734375" customWidth="1"/>
    <col min="6" max="6" width="11.109375" customWidth="1"/>
    <col min="7" max="7" width="11.77734375" style="78" customWidth="1"/>
  </cols>
  <sheetData>
    <row r="1" spans="1:7" ht="21" x14ac:dyDescent="0.3">
      <c r="A1" s="122" t="s">
        <v>2251</v>
      </c>
      <c r="D1" s="121" t="s">
        <v>2240</v>
      </c>
      <c r="E1" s="121" t="s">
        <v>2241</v>
      </c>
      <c r="F1" s="121" t="s">
        <v>2242</v>
      </c>
      <c r="G1" s="126" t="s">
        <v>151</v>
      </c>
    </row>
    <row r="2" spans="1:7" ht="15" thickBot="1" x14ac:dyDescent="0.35">
      <c r="D2" s="30" t="s">
        <v>2243</v>
      </c>
      <c r="E2" s="30" t="s">
        <v>2244</v>
      </c>
      <c r="F2" s="30">
        <v>43</v>
      </c>
      <c r="G2" s="61">
        <v>237.56</v>
      </c>
    </row>
    <row r="3" spans="1:7" ht="15" thickBot="1" x14ac:dyDescent="0.35">
      <c r="A3" s="123" t="s">
        <v>2252</v>
      </c>
      <c r="D3" s="30" t="s">
        <v>2243</v>
      </c>
      <c r="E3" s="30" t="s">
        <v>2245</v>
      </c>
      <c r="F3" s="30">
        <v>17</v>
      </c>
      <c r="G3" s="61">
        <v>209.12</v>
      </c>
    </row>
    <row r="4" spans="1:7" x14ac:dyDescent="0.3">
      <c r="A4" t="s">
        <v>2254</v>
      </c>
      <c r="D4" s="30" t="s">
        <v>2246</v>
      </c>
      <c r="E4" s="30" t="s">
        <v>2247</v>
      </c>
      <c r="F4" s="30">
        <v>46</v>
      </c>
      <c r="G4" s="61">
        <v>320.13</v>
      </c>
    </row>
    <row r="5" spans="1:7" x14ac:dyDescent="0.3">
      <c r="A5" t="s">
        <v>2253</v>
      </c>
      <c r="D5" s="30" t="s">
        <v>2248</v>
      </c>
      <c r="E5" s="30" t="s">
        <v>2244</v>
      </c>
      <c r="F5" s="30">
        <v>15</v>
      </c>
      <c r="G5" s="61">
        <v>96.65</v>
      </c>
    </row>
    <row r="6" spans="1:7" x14ac:dyDescent="0.3">
      <c r="D6" s="30" t="s">
        <v>2249</v>
      </c>
      <c r="E6" s="30" t="s">
        <v>2247</v>
      </c>
      <c r="F6" s="30">
        <v>39</v>
      </c>
      <c r="G6" s="61">
        <v>423.15</v>
      </c>
    </row>
    <row r="7" spans="1:7" x14ac:dyDescent="0.3">
      <c r="D7" s="30" t="s">
        <v>2243</v>
      </c>
      <c r="E7" s="30" t="s">
        <v>2247</v>
      </c>
      <c r="F7" s="30">
        <v>17</v>
      </c>
      <c r="G7" s="61">
        <v>87.05</v>
      </c>
    </row>
    <row r="8" spans="1:7" x14ac:dyDescent="0.3">
      <c r="D8" s="30" t="s">
        <v>2249</v>
      </c>
      <c r="E8" s="30" t="s">
        <v>2245</v>
      </c>
      <c r="F8" s="30">
        <v>39</v>
      </c>
      <c r="G8" s="61">
        <v>162.38999999999999</v>
      </c>
    </row>
    <row r="9" spans="1:7" x14ac:dyDescent="0.3">
      <c r="A9" s="118" t="s">
        <v>2255</v>
      </c>
      <c r="D9" s="30" t="s">
        <v>2250</v>
      </c>
      <c r="E9" s="30" t="s">
        <v>2245</v>
      </c>
      <c r="F9" s="30">
        <v>31</v>
      </c>
      <c r="G9" s="61">
        <v>233.78</v>
      </c>
    </row>
    <row r="10" spans="1:7" x14ac:dyDescent="0.3">
      <c r="A10" s="119" t="s">
        <v>2256</v>
      </c>
      <c r="B10" s="125" t="s">
        <v>2248</v>
      </c>
      <c r="D10" s="30" t="s">
        <v>2249</v>
      </c>
      <c r="E10" s="30" t="s">
        <v>2245</v>
      </c>
      <c r="F10" s="30">
        <v>27</v>
      </c>
      <c r="G10" s="61">
        <v>67.64</v>
      </c>
    </row>
    <row r="11" spans="1:7" x14ac:dyDescent="0.3">
      <c r="A11" s="119" t="s">
        <v>2257</v>
      </c>
      <c r="B11" s="125" t="s">
        <v>2245</v>
      </c>
      <c r="D11" s="30" t="s">
        <v>2250</v>
      </c>
      <c r="E11" s="30" t="s">
        <v>2247</v>
      </c>
      <c r="F11" s="30">
        <v>50</v>
      </c>
      <c r="G11" s="61">
        <v>165.25</v>
      </c>
    </row>
    <row r="12" spans="1:7" x14ac:dyDescent="0.3">
      <c r="A12" s="120" t="s">
        <v>2258</v>
      </c>
      <c r="B12" s="124" cm="1">
        <f t="array" ref="B12">_xlfn.XLOOKUP(B10&amp;B11,D2:D21&amp;E2:E21,G2:G21)</f>
        <v>57.6</v>
      </c>
      <c r="D12" s="30" t="s">
        <v>2243</v>
      </c>
      <c r="E12" s="30" t="s">
        <v>2244</v>
      </c>
      <c r="F12" s="30">
        <v>33</v>
      </c>
      <c r="G12" s="61">
        <v>398.08</v>
      </c>
    </row>
    <row r="13" spans="1:7" x14ac:dyDescent="0.3">
      <c r="D13" s="30" t="s">
        <v>2250</v>
      </c>
      <c r="E13" s="30" t="s">
        <v>2245</v>
      </c>
      <c r="F13" s="30">
        <v>6</v>
      </c>
      <c r="G13" s="61">
        <v>299.14</v>
      </c>
    </row>
    <row r="14" spans="1:7" x14ac:dyDescent="0.3">
      <c r="D14" s="30" t="s">
        <v>2248</v>
      </c>
      <c r="E14" s="30" t="s">
        <v>2244</v>
      </c>
      <c r="F14" s="30">
        <v>15</v>
      </c>
      <c r="G14" s="61">
        <v>275.77</v>
      </c>
    </row>
    <row r="15" spans="1:7" x14ac:dyDescent="0.3">
      <c r="D15" s="30" t="s">
        <v>2246</v>
      </c>
      <c r="E15" s="30" t="s">
        <v>2247</v>
      </c>
      <c r="F15" s="30">
        <v>42</v>
      </c>
      <c r="G15" s="61">
        <v>477.83</v>
      </c>
    </row>
    <row r="16" spans="1:7" x14ac:dyDescent="0.3">
      <c r="D16" s="30" t="s">
        <v>2243</v>
      </c>
      <c r="E16" s="30" t="s">
        <v>2245</v>
      </c>
      <c r="F16" s="30">
        <v>32</v>
      </c>
      <c r="G16" s="61">
        <v>218.21</v>
      </c>
    </row>
    <row r="17" spans="4:7" x14ac:dyDescent="0.3">
      <c r="D17" s="30" t="s">
        <v>2249</v>
      </c>
      <c r="E17" s="30" t="s">
        <v>2244</v>
      </c>
      <c r="F17" s="30">
        <v>21</v>
      </c>
      <c r="G17" s="61">
        <v>461.53</v>
      </c>
    </row>
    <row r="18" spans="4:7" x14ac:dyDescent="0.3">
      <c r="D18" s="30" t="s">
        <v>2248</v>
      </c>
      <c r="E18" s="30" t="s">
        <v>2244</v>
      </c>
      <c r="F18" s="30">
        <v>45</v>
      </c>
      <c r="G18" s="61">
        <v>227.75</v>
      </c>
    </row>
    <row r="19" spans="4:7" x14ac:dyDescent="0.3">
      <c r="D19" s="30" t="s">
        <v>2243</v>
      </c>
      <c r="E19" s="30" t="s">
        <v>2244</v>
      </c>
      <c r="F19" s="30">
        <v>45</v>
      </c>
      <c r="G19" s="61">
        <v>498.39</v>
      </c>
    </row>
    <row r="20" spans="4:7" x14ac:dyDescent="0.3">
      <c r="D20" s="30" t="s">
        <v>2250</v>
      </c>
      <c r="E20" s="30" t="s">
        <v>2244</v>
      </c>
      <c r="F20" s="30">
        <v>45</v>
      </c>
      <c r="G20" s="61">
        <v>191.54</v>
      </c>
    </row>
    <row r="21" spans="4:7" x14ac:dyDescent="0.3">
      <c r="D21" s="30" t="s">
        <v>2248</v>
      </c>
      <c r="E21" s="30" t="s">
        <v>2245</v>
      </c>
      <c r="F21" s="30">
        <v>14</v>
      </c>
      <c r="G21" s="61">
        <v>57.6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698F2-0E62-4127-85F5-7CA26E739D67}">
  <sheetPr>
    <tabColor theme="8" tint="0.39997558519241921"/>
  </sheetPr>
  <dimension ref="A1:L223"/>
  <sheetViews>
    <sheetView workbookViewId="0">
      <selection activeCell="H9" sqref="H9"/>
    </sheetView>
  </sheetViews>
  <sheetFormatPr defaultRowHeight="14.4" x14ac:dyDescent="0.3"/>
  <cols>
    <col min="1" max="1" width="12.109375" customWidth="1"/>
    <col min="2" max="2" width="16.21875" customWidth="1"/>
    <col min="4" max="4" width="10.88671875" customWidth="1"/>
    <col min="5" max="5" width="11.109375" customWidth="1"/>
    <col min="6" max="6" width="11.5546875" customWidth="1"/>
    <col min="7" max="7" width="10.77734375" customWidth="1"/>
    <col min="8" max="8" width="10.5546875" style="78" customWidth="1"/>
    <col min="10" max="10" width="10.44140625" customWidth="1"/>
    <col min="12" max="12" width="21.6640625" style="13" customWidth="1"/>
  </cols>
  <sheetData>
    <row r="1" spans="1:12" ht="16.8" x14ac:dyDescent="0.3">
      <c r="A1" s="201" t="s">
        <v>2927</v>
      </c>
      <c r="B1" s="201"/>
      <c r="C1" s="201"/>
      <c r="D1" s="201"/>
      <c r="E1" s="201"/>
      <c r="F1" s="201"/>
      <c r="G1" s="201"/>
      <c r="H1" s="201"/>
      <c r="I1" s="201"/>
      <c r="J1" s="201"/>
    </row>
    <row r="2" spans="1:12" ht="15" thickBot="1" x14ac:dyDescent="0.35"/>
    <row r="3" spans="1:12" ht="15.6" x14ac:dyDescent="0.3">
      <c r="A3" s="128" t="s">
        <v>2259</v>
      </c>
      <c r="B3" s="129" t="s">
        <v>2260</v>
      </c>
      <c r="C3" s="129" t="s">
        <v>171</v>
      </c>
      <c r="D3" s="129" t="s">
        <v>1966</v>
      </c>
      <c r="E3" s="129" t="s">
        <v>2261</v>
      </c>
      <c r="F3" s="129" t="s">
        <v>2262</v>
      </c>
      <c r="G3" s="129" t="s">
        <v>2263</v>
      </c>
      <c r="H3" s="130" t="s">
        <v>1714</v>
      </c>
      <c r="I3" s="129" t="s">
        <v>2264</v>
      </c>
      <c r="J3" s="131" t="s">
        <v>182</v>
      </c>
    </row>
    <row r="4" spans="1:12" x14ac:dyDescent="0.3">
      <c r="A4" s="33" t="s">
        <v>2265</v>
      </c>
      <c r="B4" s="30" t="s">
        <v>2266</v>
      </c>
      <c r="C4" s="30" t="s">
        <v>248</v>
      </c>
      <c r="D4" s="30" t="s">
        <v>2158</v>
      </c>
      <c r="E4" s="30" t="s">
        <v>2267</v>
      </c>
      <c r="F4" s="30" t="s">
        <v>2268</v>
      </c>
      <c r="G4" s="30" t="s">
        <v>2269</v>
      </c>
      <c r="H4" s="61">
        <v>4467.1899999999996</v>
      </c>
      <c r="I4" s="30">
        <v>26.39</v>
      </c>
      <c r="J4" s="31">
        <v>89</v>
      </c>
    </row>
    <row r="5" spans="1:12" x14ac:dyDescent="0.3">
      <c r="A5" s="33" t="s">
        <v>2270</v>
      </c>
      <c r="B5" s="30" t="s">
        <v>2271</v>
      </c>
      <c r="C5" s="30" t="s">
        <v>2272</v>
      </c>
      <c r="D5" s="30" t="s">
        <v>72</v>
      </c>
      <c r="E5" s="30" t="s">
        <v>2273</v>
      </c>
      <c r="F5" s="30" t="s">
        <v>2274</v>
      </c>
      <c r="G5" s="30" t="s">
        <v>2275</v>
      </c>
      <c r="H5" s="61">
        <v>4260.18</v>
      </c>
      <c r="I5" s="30">
        <v>22.39</v>
      </c>
      <c r="J5" s="31">
        <v>37</v>
      </c>
    </row>
    <row r="6" spans="1:12" x14ac:dyDescent="0.3">
      <c r="A6" s="33" t="s">
        <v>2276</v>
      </c>
      <c r="B6" s="30" t="s">
        <v>2277</v>
      </c>
      <c r="C6" s="30" t="s">
        <v>2192</v>
      </c>
      <c r="D6" s="30" t="s">
        <v>2160</v>
      </c>
      <c r="E6" s="30" t="s">
        <v>94</v>
      </c>
      <c r="F6" s="30" t="s">
        <v>2274</v>
      </c>
      <c r="G6" s="30" t="s">
        <v>2278</v>
      </c>
      <c r="H6" s="61">
        <v>604.66</v>
      </c>
      <c r="I6" s="30">
        <v>12.61</v>
      </c>
      <c r="J6" s="31">
        <v>5</v>
      </c>
      <c r="L6" s="132" t="s">
        <v>2928</v>
      </c>
    </row>
    <row r="7" spans="1:12" x14ac:dyDescent="0.3">
      <c r="A7" s="33" t="s">
        <v>2279</v>
      </c>
      <c r="B7" s="30" t="s">
        <v>2280</v>
      </c>
      <c r="C7" s="30" t="s">
        <v>2198</v>
      </c>
      <c r="D7" s="30" t="s">
        <v>2159</v>
      </c>
      <c r="E7" s="30" t="s">
        <v>2281</v>
      </c>
      <c r="F7" s="30" t="s">
        <v>2274</v>
      </c>
      <c r="G7" s="30" t="s">
        <v>2282</v>
      </c>
      <c r="H7" s="61">
        <v>1519.99</v>
      </c>
      <c r="I7" s="30">
        <v>22.12</v>
      </c>
      <c r="J7" s="31">
        <v>92</v>
      </c>
      <c r="L7" s="98">
        <v>3900</v>
      </c>
    </row>
    <row r="8" spans="1:12" x14ac:dyDescent="0.3">
      <c r="A8" s="33" t="s">
        <v>2283</v>
      </c>
      <c r="B8" s="30" t="s">
        <v>2284</v>
      </c>
      <c r="C8" s="30" t="s">
        <v>2285</v>
      </c>
      <c r="D8" s="30" t="s">
        <v>28</v>
      </c>
      <c r="E8" s="30" t="s">
        <v>94</v>
      </c>
      <c r="F8" s="30" t="s">
        <v>2274</v>
      </c>
      <c r="G8" s="30" t="s">
        <v>2286</v>
      </c>
      <c r="H8" s="61">
        <v>1333.41</v>
      </c>
      <c r="I8" s="30">
        <v>14.29</v>
      </c>
      <c r="J8" s="31">
        <v>95</v>
      </c>
    </row>
    <row r="9" spans="1:12" x14ac:dyDescent="0.3">
      <c r="A9" s="33" t="s">
        <v>2287</v>
      </c>
      <c r="B9" s="30" t="s">
        <v>2288</v>
      </c>
      <c r="C9" s="30" t="s">
        <v>2289</v>
      </c>
      <c r="D9" s="30" t="s">
        <v>67</v>
      </c>
      <c r="E9" s="30" t="s">
        <v>2273</v>
      </c>
      <c r="F9" s="30" t="s">
        <v>2274</v>
      </c>
      <c r="G9" s="30" t="s">
        <v>2290</v>
      </c>
      <c r="H9" s="61">
        <v>2969.33</v>
      </c>
      <c r="I9" s="30">
        <v>22.73</v>
      </c>
      <c r="J9" s="31">
        <v>59</v>
      </c>
    </row>
    <row r="10" spans="1:12" x14ac:dyDescent="0.3">
      <c r="A10" s="33" t="s">
        <v>2291</v>
      </c>
      <c r="B10" s="30" t="s">
        <v>2292</v>
      </c>
      <c r="C10" s="30" t="s">
        <v>206</v>
      </c>
      <c r="D10" s="30" t="s">
        <v>2158</v>
      </c>
      <c r="E10" s="30" t="s">
        <v>2281</v>
      </c>
      <c r="F10" s="30" t="s">
        <v>2293</v>
      </c>
      <c r="G10" s="30" t="s">
        <v>2294</v>
      </c>
      <c r="H10" s="61">
        <v>2117.5100000000002</v>
      </c>
      <c r="I10" s="30">
        <v>13.38</v>
      </c>
      <c r="J10" s="31">
        <v>58</v>
      </c>
      <c r="L10" s="132" t="s">
        <v>2929</v>
      </c>
    </row>
    <row r="11" spans="1:12" x14ac:dyDescent="0.3">
      <c r="A11" s="33" t="s">
        <v>2295</v>
      </c>
      <c r="B11" s="30" t="s">
        <v>2296</v>
      </c>
      <c r="C11" s="30" t="s">
        <v>257</v>
      </c>
      <c r="D11" s="30" t="s">
        <v>74</v>
      </c>
      <c r="E11" s="30" t="s">
        <v>2273</v>
      </c>
      <c r="F11" s="30" t="s">
        <v>2293</v>
      </c>
      <c r="G11" s="30" t="s">
        <v>2297</v>
      </c>
      <c r="H11" s="61">
        <v>1818.89</v>
      </c>
      <c r="I11" s="30">
        <v>29.51</v>
      </c>
      <c r="J11" s="31">
        <v>62</v>
      </c>
      <c r="L11" s="133" t="s">
        <v>2931</v>
      </c>
    </row>
    <row r="12" spans="1:12" x14ac:dyDescent="0.3">
      <c r="A12" s="33" t="s">
        <v>2298</v>
      </c>
      <c r="B12" s="30" t="s">
        <v>2299</v>
      </c>
      <c r="C12" s="30" t="s">
        <v>221</v>
      </c>
      <c r="D12" s="30" t="s">
        <v>27</v>
      </c>
      <c r="E12" s="30" t="s">
        <v>2267</v>
      </c>
      <c r="F12" s="30" t="s">
        <v>2293</v>
      </c>
      <c r="G12" s="30" t="s">
        <v>2300</v>
      </c>
      <c r="H12" s="61">
        <v>3435.84</v>
      </c>
      <c r="I12" s="30">
        <v>28.03</v>
      </c>
      <c r="J12" s="31">
        <v>17</v>
      </c>
    </row>
    <row r="13" spans="1:12" x14ac:dyDescent="0.3">
      <c r="A13" s="33" t="s">
        <v>2301</v>
      </c>
      <c r="B13" s="30" t="s">
        <v>2302</v>
      </c>
      <c r="C13" s="30" t="s">
        <v>1633</v>
      </c>
      <c r="D13" s="30" t="s">
        <v>2159</v>
      </c>
      <c r="E13" s="30" t="s">
        <v>94</v>
      </c>
      <c r="F13" s="30" t="s">
        <v>2274</v>
      </c>
      <c r="G13" s="30" t="s">
        <v>2303</v>
      </c>
      <c r="H13" s="61">
        <v>1047.28</v>
      </c>
      <c r="I13" s="30">
        <v>28.01</v>
      </c>
      <c r="J13" s="31">
        <v>40</v>
      </c>
    </row>
    <row r="14" spans="1:12" x14ac:dyDescent="0.3">
      <c r="A14" s="33" t="s">
        <v>2304</v>
      </c>
      <c r="B14" s="30" t="s">
        <v>2305</v>
      </c>
      <c r="C14" s="30" t="s">
        <v>2289</v>
      </c>
      <c r="D14" s="30" t="s">
        <v>74</v>
      </c>
      <c r="E14" s="30" t="s">
        <v>94</v>
      </c>
      <c r="F14" s="30" t="s">
        <v>2268</v>
      </c>
      <c r="G14" s="30" t="s">
        <v>2306</v>
      </c>
      <c r="H14" s="61">
        <v>4582.7</v>
      </c>
      <c r="I14" s="30">
        <v>24.59</v>
      </c>
      <c r="J14" s="31">
        <v>77</v>
      </c>
      <c r="L14" s="132" t="s">
        <v>2930</v>
      </c>
    </row>
    <row r="15" spans="1:12" x14ac:dyDescent="0.3">
      <c r="A15" s="33" t="s">
        <v>2307</v>
      </c>
      <c r="B15" s="30" t="s">
        <v>2308</v>
      </c>
      <c r="C15" s="30" t="s">
        <v>2309</v>
      </c>
      <c r="D15" s="30" t="s">
        <v>67</v>
      </c>
      <c r="E15" s="30" t="s">
        <v>2273</v>
      </c>
      <c r="F15" s="30" t="s">
        <v>2268</v>
      </c>
      <c r="G15" s="30" t="s">
        <v>2310</v>
      </c>
      <c r="H15" s="61">
        <v>2334.4299999999998</v>
      </c>
      <c r="I15" s="30">
        <v>12.33</v>
      </c>
      <c r="J15" s="31">
        <v>8</v>
      </c>
      <c r="L15" s="98" t="s">
        <v>2273</v>
      </c>
    </row>
    <row r="16" spans="1:12" x14ac:dyDescent="0.3">
      <c r="A16" s="33" t="s">
        <v>2311</v>
      </c>
      <c r="B16" s="30" t="s">
        <v>2312</v>
      </c>
      <c r="C16" s="30" t="s">
        <v>248</v>
      </c>
      <c r="D16" s="30" t="s">
        <v>27</v>
      </c>
      <c r="E16" s="30" t="s">
        <v>94</v>
      </c>
      <c r="F16" s="30" t="s">
        <v>2293</v>
      </c>
      <c r="G16" s="30" t="s">
        <v>2313</v>
      </c>
      <c r="H16" s="61">
        <v>3395.44</v>
      </c>
      <c r="I16" s="30">
        <v>19.739999999999998</v>
      </c>
      <c r="J16" s="31">
        <v>47</v>
      </c>
    </row>
    <row r="17" spans="1:10" x14ac:dyDescent="0.3">
      <c r="A17" s="33" t="s">
        <v>2314</v>
      </c>
      <c r="B17" s="30" t="s">
        <v>2315</v>
      </c>
      <c r="C17" s="30" t="s">
        <v>2316</v>
      </c>
      <c r="D17" s="30" t="s">
        <v>67</v>
      </c>
      <c r="E17" s="30" t="s">
        <v>94</v>
      </c>
      <c r="F17" s="30" t="s">
        <v>2293</v>
      </c>
      <c r="G17" s="30" t="s">
        <v>2317</v>
      </c>
      <c r="H17" s="61">
        <v>1119.74</v>
      </c>
      <c r="I17" s="30">
        <v>11.6</v>
      </c>
      <c r="J17" s="31">
        <v>61</v>
      </c>
    </row>
    <row r="18" spans="1:10" x14ac:dyDescent="0.3">
      <c r="A18" s="33" t="s">
        <v>2318</v>
      </c>
      <c r="B18" s="30" t="s">
        <v>2319</v>
      </c>
      <c r="C18" s="30" t="s">
        <v>2320</v>
      </c>
      <c r="D18" s="30" t="s">
        <v>2160</v>
      </c>
      <c r="E18" s="30" t="s">
        <v>2273</v>
      </c>
      <c r="F18" s="30" t="s">
        <v>2293</v>
      </c>
      <c r="G18" s="30" t="s">
        <v>2321</v>
      </c>
      <c r="H18" s="61">
        <v>1633.94</v>
      </c>
      <c r="I18" s="30">
        <v>21.6</v>
      </c>
      <c r="J18" s="31">
        <v>36</v>
      </c>
    </row>
    <row r="19" spans="1:10" x14ac:dyDescent="0.3">
      <c r="A19" s="33" t="s">
        <v>2322</v>
      </c>
      <c r="B19" s="30" t="s">
        <v>2323</v>
      </c>
      <c r="C19" s="30" t="s">
        <v>219</v>
      </c>
      <c r="D19" s="30" t="s">
        <v>69</v>
      </c>
      <c r="E19" s="30" t="s">
        <v>2273</v>
      </c>
      <c r="F19" s="30" t="s">
        <v>2268</v>
      </c>
      <c r="G19" s="30" t="s">
        <v>2324</v>
      </c>
      <c r="H19" s="61">
        <v>2694.65</v>
      </c>
      <c r="I19" s="30">
        <v>22.72</v>
      </c>
      <c r="J19" s="31">
        <v>26</v>
      </c>
    </row>
    <row r="20" spans="1:10" x14ac:dyDescent="0.3">
      <c r="A20" s="33" t="s">
        <v>2325</v>
      </c>
      <c r="B20" s="30" t="s">
        <v>2326</v>
      </c>
      <c r="C20" s="30" t="s">
        <v>2327</v>
      </c>
      <c r="D20" s="30" t="s">
        <v>73</v>
      </c>
      <c r="E20" s="30" t="s">
        <v>2281</v>
      </c>
      <c r="F20" s="30" t="s">
        <v>2293</v>
      </c>
      <c r="G20" s="30" t="s">
        <v>2328</v>
      </c>
      <c r="H20" s="61">
        <v>3606.3</v>
      </c>
      <c r="I20" s="30">
        <v>25.18</v>
      </c>
      <c r="J20" s="31">
        <v>68</v>
      </c>
    </row>
    <row r="21" spans="1:10" x14ac:dyDescent="0.3">
      <c r="A21" s="33" t="s">
        <v>2329</v>
      </c>
      <c r="B21" s="30" t="s">
        <v>2330</v>
      </c>
      <c r="C21" s="30" t="s">
        <v>253</v>
      </c>
      <c r="D21" s="30" t="s">
        <v>68</v>
      </c>
      <c r="E21" s="30" t="s">
        <v>2267</v>
      </c>
      <c r="F21" s="30" t="s">
        <v>2293</v>
      </c>
      <c r="G21" s="30" t="s">
        <v>2331</v>
      </c>
      <c r="H21" s="61">
        <v>2926.77</v>
      </c>
      <c r="I21" s="30">
        <v>15.71</v>
      </c>
      <c r="J21" s="31">
        <v>67</v>
      </c>
    </row>
    <row r="22" spans="1:10" x14ac:dyDescent="0.3">
      <c r="A22" s="33" t="s">
        <v>2332</v>
      </c>
      <c r="B22" s="30" t="s">
        <v>2333</v>
      </c>
      <c r="C22" s="30" t="s">
        <v>2189</v>
      </c>
      <c r="D22" s="30" t="s">
        <v>72</v>
      </c>
      <c r="E22" s="30" t="s">
        <v>94</v>
      </c>
      <c r="F22" s="30" t="s">
        <v>2268</v>
      </c>
      <c r="G22" s="30" t="s">
        <v>2334</v>
      </c>
      <c r="H22" s="61">
        <v>1778.58</v>
      </c>
      <c r="I22" s="30">
        <v>16.62</v>
      </c>
      <c r="J22" s="31">
        <v>61</v>
      </c>
    </row>
    <row r="23" spans="1:10" x14ac:dyDescent="0.3">
      <c r="A23" s="33" t="s">
        <v>2335</v>
      </c>
      <c r="B23" s="30" t="s">
        <v>2336</v>
      </c>
      <c r="C23" s="30" t="s">
        <v>235</v>
      </c>
      <c r="D23" s="30" t="s">
        <v>2160</v>
      </c>
      <c r="E23" s="30" t="s">
        <v>2337</v>
      </c>
      <c r="F23" s="30" t="s">
        <v>2268</v>
      </c>
      <c r="G23" s="30" t="s">
        <v>2338</v>
      </c>
      <c r="H23" s="61">
        <v>1473.46</v>
      </c>
      <c r="I23" s="30">
        <v>27.15</v>
      </c>
      <c r="J23" s="31">
        <v>10</v>
      </c>
    </row>
    <row r="24" spans="1:10" x14ac:dyDescent="0.3">
      <c r="A24" s="33" t="s">
        <v>2339</v>
      </c>
      <c r="B24" s="30" t="s">
        <v>2340</v>
      </c>
      <c r="C24" s="30" t="s">
        <v>253</v>
      </c>
      <c r="D24" s="30" t="s">
        <v>29</v>
      </c>
      <c r="E24" s="30" t="s">
        <v>2273</v>
      </c>
      <c r="F24" s="30" t="s">
        <v>2274</v>
      </c>
      <c r="G24" s="30" t="s">
        <v>2341</v>
      </c>
      <c r="H24" s="61">
        <v>2974.12</v>
      </c>
      <c r="I24" s="30">
        <v>17.239999999999998</v>
      </c>
      <c r="J24" s="31">
        <v>73</v>
      </c>
    </row>
    <row r="25" spans="1:10" x14ac:dyDescent="0.3">
      <c r="A25" s="33" t="s">
        <v>2342</v>
      </c>
      <c r="B25" s="30" t="s">
        <v>2343</v>
      </c>
      <c r="C25" s="30" t="s">
        <v>2344</v>
      </c>
      <c r="D25" s="30" t="s">
        <v>68</v>
      </c>
      <c r="E25" s="30" t="s">
        <v>2273</v>
      </c>
      <c r="F25" s="30" t="s">
        <v>2293</v>
      </c>
      <c r="G25" s="30" t="s">
        <v>2345</v>
      </c>
      <c r="H25" s="61">
        <v>4559.8500000000004</v>
      </c>
      <c r="I25" s="30">
        <v>16.43</v>
      </c>
      <c r="J25" s="31">
        <v>91</v>
      </c>
    </row>
    <row r="26" spans="1:10" x14ac:dyDescent="0.3">
      <c r="A26" s="33" t="s">
        <v>2346</v>
      </c>
      <c r="B26" s="30" t="s">
        <v>2347</v>
      </c>
      <c r="C26" s="30" t="s">
        <v>2348</v>
      </c>
      <c r="D26" s="30" t="s">
        <v>68</v>
      </c>
      <c r="E26" s="30" t="s">
        <v>2337</v>
      </c>
      <c r="F26" s="30" t="s">
        <v>2274</v>
      </c>
      <c r="G26" s="30" t="s">
        <v>2349</v>
      </c>
      <c r="H26" s="61">
        <v>2123.52</v>
      </c>
      <c r="I26" s="30">
        <v>11.49</v>
      </c>
      <c r="J26" s="31">
        <v>47</v>
      </c>
    </row>
    <row r="27" spans="1:10" x14ac:dyDescent="0.3">
      <c r="A27" s="33" t="s">
        <v>2350</v>
      </c>
      <c r="B27" s="30" t="s">
        <v>2351</v>
      </c>
      <c r="C27" s="30" t="s">
        <v>188</v>
      </c>
      <c r="D27" s="30" t="s">
        <v>72</v>
      </c>
      <c r="E27" s="30" t="s">
        <v>2281</v>
      </c>
      <c r="F27" s="30" t="s">
        <v>2274</v>
      </c>
      <c r="G27" s="30" t="s">
        <v>2352</v>
      </c>
      <c r="H27" s="61">
        <v>1668.1</v>
      </c>
      <c r="I27" s="30">
        <v>25.22</v>
      </c>
      <c r="J27" s="31">
        <v>23</v>
      </c>
    </row>
    <row r="28" spans="1:10" x14ac:dyDescent="0.3">
      <c r="A28" s="33" t="s">
        <v>2353</v>
      </c>
      <c r="B28" s="30" t="s">
        <v>2354</v>
      </c>
      <c r="C28" s="30" t="s">
        <v>2348</v>
      </c>
      <c r="D28" s="30" t="s">
        <v>72</v>
      </c>
      <c r="E28" s="30" t="s">
        <v>2281</v>
      </c>
      <c r="F28" s="30" t="s">
        <v>2293</v>
      </c>
      <c r="G28" s="30" t="s">
        <v>2355</v>
      </c>
      <c r="H28" s="61">
        <v>2434.5700000000002</v>
      </c>
      <c r="I28" s="30">
        <v>27.26</v>
      </c>
      <c r="J28" s="31">
        <v>90</v>
      </c>
    </row>
    <row r="29" spans="1:10" x14ac:dyDescent="0.3">
      <c r="A29" s="33" t="s">
        <v>2356</v>
      </c>
      <c r="B29" s="30" t="s">
        <v>2357</v>
      </c>
      <c r="C29" s="30" t="s">
        <v>2358</v>
      </c>
      <c r="D29" s="30" t="s">
        <v>28</v>
      </c>
      <c r="E29" s="30" t="s">
        <v>2267</v>
      </c>
      <c r="F29" s="30" t="s">
        <v>2268</v>
      </c>
      <c r="G29" s="30" t="s">
        <v>2359</v>
      </c>
      <c r="H29" s="61">
        <v>1148.1600000000001</v>
      </c>
      <c r="I29" s="30">
        <v>14.48</v>
      </c>
      <c r="J29" s="31">
        <v>44</v>
      </c>
    </row>
    <row r="30" spans="1:10" x14ac:dyDescent="0.3">
      <c r="A30" s="33" t="s">
        <v>2360</v>
      </c>
      <c r="B30" s="30" t="s">
        <v>2361</v>
      </c>
      <c r="C30" s="30" t="s">
        <v>2320</v>
      </c>
      <c r="D30" s="30" t="s">
        <v>2160</v>
      </c>
      <c r="E30" s="30" t="s">
        <v>2267</v>
      </c>
      <c r="F30" s="30" t="s">
        <v>2274</v>
      </c>
      <c r="G30" s="30" t="s">
        <v>2362</v>
      </c>
      <c r="H30" s="61">
        <v>1029.29</v>
      </c>
      <c r="I30" s="30">
        <v>29.52</v>
      </c>
      <c r="J30" s="31">
        <v>59</v>
      </c>
    </row>
    <row r="31" spans="1:10" x14ac:dyDescent="0.3">
      <c r="A31" s="33" t="s">
        <v>2363</v>
      </c>
      <c r="B31" s="30" t="s">
        <v>2364</v>
      </c>
      <c r="C31" s="30" t="s">
        <v>2190</v>
      </c>
      <c r="D31" s="30" t="s">
        <v>69</v>
      </c>
      <c r="E31" s="30" t="s">
        <v>2267</v>
      </c>
      <c r="F31" s="30" t="s">
        <v>2268</v>
      </c>
      <c r="G31" s="30" t="s">
        <v>2365</v>
      </c>
      <c r="H31" s="61">
        <v>4110</v>
      </c>
      <c r="I31" s="30">
        <v>10.95</v>
      </c>
      <c r="J31" s="31">
        <v>13</v>
      </c>
    </row>
    <row r="32" spans="1:10" x14ac:dyDescent="0.3">
      <c r="A32" s="33" t="s">
        <v>2366</v>
      </c>
      <c r="B32" s="30" t="s">
        <v>2367</v>
      </c>
      <c r="C32" s="30" t="s">
        <v>2196</v>
      </c>
      <c r="D32" s="30" t="s">
        <v>28</v>
      </c>
      <c r="E32" s="30" t="s">
        <v>94</v>
      </c>
      <c r="F32" s="30" t="s">
        <v>2293</v>
      </c>
      <c r="G32" s="30" t="s">
        <v>2368</v>
      </c>
      <c r="H32" s="61">
        <v>1940.87</v>
      </c>
      <c r="I32" s="30">
        <v>24.38</v>
      </c>
      <c r="J32" s="31">
        <v>77</v>
      </c>
    </row>
    <row r="33" spans="1:10" x14ac:dyDescent="0.3">
      <c r="A33" s="33" t="s">
        <v>2369</v>
      </c>
      <c r="B33" s="30" t="s">
        <v>2370</v>
      </c>
      <c r="C33" s="30" t="s">
        <v>2289</v>
      </c>
      <c r="D33" s="30" t="s">
        <v>73</v>
      </c>
      <c r="E33" s="30" t="s">
        <v>94</v>
      </c>
      <c r="F33" s="30" t="s">
        <v>2268</v>
      </c>
      <c r="G33" s="30" t="s">
        <v>2371</v>
      </c>
      <c r="H33" s="61">
        <v>4922.05</v>
      </c>
      <c r="I33" s="30">
        <v>14.44</v>
      </c>
      <c r="J33" s="31">
        <v>84</v>
      </c>
    </row>
    <row r="34" spans="1:10" x14ac:dyDescent="0.3">
      <c r="A34" s="33" t="s">
        <v>2372</v>
      </c>
      <c r="B34" s="30" t="s">
        <v>2373</v>
      </c>
      <c r="C34" s="30" t="s">
        <v>2374</v>
      </c>
      <c r="D34" s="30" t="s">
        <v>29</v>
      </c>
      <c r="E34" s="30" t="s">
        <v>2337</v>
      </c>
      <c r="F34" s="30" t="s">
        <v>2268</v>
      </c>
      <c r="G34" s="30" t="s">
        <v>2375</v>
      </c>
      <c r="H34" s="61">
        <v>1310.8</v>
      </c>
      <c r="I34" s="30">
        <v>19.8</v>
      </c>
      <c r="J34" s="31">
        <v>21</v>
      </c>
    </row>
    <row r="35" spans="1:10" x14ac:dyDescent="0.3">
      <c r="A35" s="33" t="s">
        <v>2376</v>
      </c>
      <c r="B35" s="30" t="s">
        <v>2377</v>
      </c>
      <c r="C35" s="30" t="s">
        <v>2378</v>
      </c>
      <c r="D35" s="30" t="s">
        <v>73</v>
      </c>
      <c r="E35" s="30" t="s">
        <v>2281</v>
      </c>
      <c r="F35" s="30" t="s">
        <v>2268</v>
      </c>
      <c r="G35" s="30" t="s">
        <v>2379</v>
      </c>
      <c r="H35" s="61">
        <v>4097.22</v>
      </c>
      <c r="I35" s="30">
        <v>15.83</v>
      </c>
      <c r="J35" s="31">
        <v>29</v>
      </c>
    </row>
    <row r="36" spans="1:10" x14ac:dyDescent="0.3">
      <c r="A36" s="33" t="s">
        <v>2380</v>
      </c>
      <c r="B36" s="30" t="s">
        <v>2381</v>
      </c>
      <c r="C36" s="30" t="s">
        <v>2196</v>
      </c>
      <c r="D36" s="30" t="s">
        <v>67</v>
      </c>
      <c r="E36" s="30" t="s">
        <v>2281</v>
      </c>
      <c r="F36" s="30" t="s">
        <v>2293</v>
      </c>
      <c r="G36" s="30" t="s">
        <v>2382</v>
      </c>
      <c r="H36" s="61">
        <v>1677.45</v>
      </c>
      <c r="I36" s="30">
        <v>27.61</v>
      </c>
      <c r="J36" s="31">
        <v>68</v>
      </c>
    </row>
    <row r="37" spans="1:10" x14ac:dyDescent="0.3">
      <c r="A37" s="33" t="s">
        <v>2383</v>
      </c>
      <c r="B37" s="30" t="s">
        <v>2384</v>
      </c>
      <c r="C37" s="30" t="s">
        <v>2378</v>
      </c>
      <c r="D37" s="30" t="s">
        <v>2159</v>
      </c>
      <c r="E37" s="30" t="s">
        <v>2267</v>
      </c>
      <c r="F37" s="30" t="s">
        <v>2293</v>
      </c>
      <c r="G37" s="30" t="s">
        <v>2385</v>
      </c>
      <c r="H37" s="61">
        <v>4141.18</v>
      </c>
      <c r="I37" s="30">
        <v>18.25</v>
      </c>
      <c r="J37" s="31">
        <v>69</v>
      </c>
    </row>
    <row r="38" spans="1:10" x14ac:dyDescent="0.3">
      <c r="A38" s="33" t="s">
        <v>2386</v>
      </c>
      <c r="B38" s="30" t="s">
        <v>2387</v>
      </c>
      <c r="C38" s="30" t="s">
        <v>2388</v>
      </c>
      <c r="D38" s="30" t="s">
        <v>28</v>
      </c>
      <c r="E38" s="30" t="s">
        <v>2337</v>
      </c>
      <c r="F38" s="30" t="s">
        <v>2268</v>
      </c>
      <c r="G38" s="30" t="s">
        <v>2389</v>
      </c>
      <c r="H38" s="61">
        <v>3202.19</v>
      </c>
      <c r="I38" s="30">
        <v>20.56</v>
      </c>
      <c r="J38" s="31">
        <v>28</v>
      </c>
    </row>
    <row r="39" spans="1:10" x14ac:dyDescent="0.3">
      <c r="A39" s="33" t="s">
        <v>2390</v>
      </c>
      <c r="B39" s="30" t="s">
        <v>2391</v>
      </c>
      <c r="C39" s="30" t="s">
        <v>265</v>
      </c>
      <c r="D39" s="30" t="s">
        <v>74</v>
      </c>
      <c r="E39" s="30" t="s">
        <v>94</v>
      </c>
      <c r="F39" s="30" t="s">
        <v>2293</v>
      </c>
      <c r="G39" s="30" t="s">
        <v>2392</v>
      </c>
      <c r="H39" s="61">
        <v>3348.43</v>
      </c>
      <c r="I39" s="30">
        <v>10.56</v>
      </c>
      <c r="J39" s="31">
        <v>13</v>
      </c>
    </row>
    <row r="40" spans="1:10" x14ac:dyDescent="0.3">
      <c r="A40" s="33" t="s">
        <v>2393</v>
      </c>
      <c r="B40" s="30" t="s">
        <v>2394</v>
      </c>
      <c r="C40" s="30" t="s">
        <v>257</v>
      </c>
      <c r="D40" s="30" t="s">
        <v>68</v>
      </c>
      <c r="E40" s="30" t="s">
        <v>2273</v>
      </c>
      <c r="F40" s="30" t="s">
        <v>2268</v>
      </c>
      <c r="G40" s="30" t="s">
        <v>2395</v>
      </c>
      <c r="H40" s="61">
        <v>4658.21</v>
      </c>
      <c r="I40" s="30">
        <v>27.84</v>
      </c>
      <c r="J40" s="31">
        <v>67</v>
      </c>
    </row>
    <row r="41" spans="1:10" x14ac:dyDescent="0.3">
      <c r="A41" s="33" t="s">
        <v>2396</v>
      </c>
      <c r="B41" s="30" t="s">
        <v>2397</v>
      </c>
      <c r="C41" s="30" t="s">
        <v>219</v>
      </c>
      <c r="D41" s="30" t="s">
        <v>2159</v>
      </c>
      <c r="E41" s="30" t="s">
        <v>2267</v>
      </c>
      <c r="F41" s="30" t="s">
        <v>2274</v>
      </c>
      <c r="G41" s="30" t="s">
        <v>2389</v>
      </c>
      <c r="H41" s="61">
        <v>2254.5</v>
      </c>
      <c r="I41" s="30">
        <v>27.33</v>
      </c>
      <c r="J41" s="31">
        <v>5</v>
      </c>
    </row>
    <row r="42" spans="1:10" x14ac:dyDescent="0.3">
      <c r="A42" s="33" t="s">
        <v>2398</v>
      </c>
      <c r="B42" s="30" t="s">
        <v>2399</v>
      </c>
      <c r="C42" s="30" t="s">
        <v>2400</v>
      </c>
      <c r="D42" s="30" t="s">
        <v>28</v>
      </c>
      <c r="E42" s="30" t="s">
        <v>94</v>
      </c>
      <c r="F42" s="30" t="s">
        <v>2268</v>
      </c>
      <c r="G42" s="30" t="s">
        <v>2401</v>
      </c>
      <c r="H42" s="61">
        <v>3124.88</v>
      </c>
      <c r="I42" s="30">
        <v>13.54</v>
      </c>
      <c r="J42" s="31">
        <v>41</v>
      </c>
    </row>
    <row r="43" spans="1:10" x14ac:dyDescent="0.3">
      <c r="A43" s="33" t="s">
        <v>2402</v>
      </c>
      <c r="B43" s="30" t="s">
        <v>2403</v>
      </c>
      <c r="C43" s="30" t="s">
        <v>230</v>
      </c>
      <c r="D43" s="30" t="s">
        <v>67</v>
      </c>
      <c r="E43" s="30" t="s">
        <v>2337</v>
      </c>
      <c r="F43" s="30" t="s">
        <v>2293</v>
      </c>
      <c r="G43" s="30" t="s">
        <v>2404</v>
      </c>
      <c r="H43" s="61">
        <v>2147.2800000000002</v>
      </c>
      <c r="I43" s="30">
        <v>14.6</v>
      </c>
      <c r="J43" s="31">
        <v>38</v>
      </c>
    </row>
    <row r="44" spans="1:10" x14ac:dyDescent="0.3">
      <c r="A44" s="33" t="s">
        <v>2405</v>
      </c>
      <c r="B44" s="30" t="s">
        <v>2406</v>
      </c>
      <c r="C44" s="30" t="s">
        <v>2191</v>
      </c>
      <c r="D44" s="30" t="s">
        <v>28</v>
      </c>
      <c r="E44" s="30" t="s">
        <v>2273</v>
      </c>
      <c r="F44" s="30" t="s">
        <v>2274</v>
      </c>
      <c r="G44" s="30" t="s">
        <v>2407</v>
      </c>
      <c r="H44" s="61">
        <v>4441.75</v>
      </c>
      <c r="I44" s="30">
        <v>14.57</v>
      </c>
      <c r="J44" s="31">
        <v>29</v>
      </c>
    </row>
    <row r="45" spans="1:10" x14ac:dyDescent="0.3">
      <c r="A45" s="33" t="s">
        <v>2408</v>
      </c>
      <c r="B45" s="30" t="s">
        <v>2409</v>
      </c>
      <c r="C45" s="30" t="s">
        <v>2348</v>
      </c>
      <c r="D45" s="30" t="s">
        <v>69</v>
      </c>
      <c r="E45" s="30" t="s">
        <v>2267</v>
      </c>
      <c r="F45" s="30" t="s">
        <v>2274</v>
      </c>
      <c r="G45" s="30" t="s">
        <v>2410</v>
      </c>
      <c r="H45" s="61">
        <v>1979.75</v>
      </c>
      <c r="I45" s="30">
        <v>16.53</v>
      </c>
      <c r="J45" s="31">
        <v>69</v>
      </c>
    </row>
    <row r="46" spans="1:10" x14ac:dyDescent="0.3">
      <c r="A46" s="33" t="s">
        <v>2411</v>
      </c>
      <c r="B46" s="30" t="s">
        <v>2412</v>
      </c>
      <c r="C46" s="30" t="s">
        <v>2272</v>
      </c>
      <c r="D46" s="30" t="s">
        <v>2158</v>
      </c>
      <c r="E46" s="30" t="s">
        <v>2273</v>
      </c>
      <c r="F46" s="30" t="s">
        <v>2274</v>
      </c>
      <c r="G46" s="30" t="s">
        <v>2413</v>
      </c>
      <c r="H46" s="61">
        <v>3842.58</v>
      </c>
      <c r="I46" s="30">
        <v>18.66</v>
      </c>
      <c r="J46" s="31">
        <v>93</v>
      </c>
    </row>
    <row r="47" spans="1:10" x14ac:dyDescent="0.3">
      <c r="A47" s="33" t="s">
        <v>2414</v>
      </c>
      <c r="B47" s="30" t="s">
        <v>2415</v>
      </c>
      <c r="C47" s="30" t="s">
        <v>2416</v>
      </c>
      <c r="D47" s="30" t="s">
        <v>27</v>
      </c>
      <c r="E47" s="30" t="s">
        <v>2281</v>
      </c>
      <c r="F47" s="30" t="s">
        <v>2268</v>
      </c>
      <c r="G47" s="30" t="s">
        <v>2417</v>
      </c>
      <c r="H47" s="61">
        <v>2842.53</v>
      </c>
      <c r="I47" s="30">
        <v>23.25</v>
      </c>
      <c r="J47" s="31">
        <v>58</v>
      </c>
    </row>
    <row r="48" spans="1:10" x14ac:dyDescent="0.3">
      <c r="A48" s="33" t="s">
        <v>2418</v>
      </c>
      <c r="B48" s="30" t="s">
        <v>2419</v>
      </c>
      <c r="C48" s="30" t="s">
        <v>2378</v>
      </c>
      <c r="D48" s="30" t="s">
        <v>2159</v>
      </c>
      <c r="E48" s="30" t="s">
        <v>2273</v>
      </c>
      <c r="F48" s="30" t="s">
        <v>2293</v>
      </c>
      <c r="G48" s="30" t="s">
        <v>2420</v>
      </c>
      <c r="H48" s="61">
        <v>1447.7</v>
      </c>
      <c r="I48" s="30">
        <v>26.35</v>
      </c>
      <c r="J48" s="31">
        <v>98</v>
      </c>
    </row>
    <row r="49" spans="1:10" x14ac:dyDescent="0.3">
      <c r="A49" s="33" t="s">
        <v>2421</v>
      </c>
      <c r="B49" s="30" t="s">
        <v>2422</v>
      </c>
      <c r="C49" s="30" t="s">
        <v>2416</v>
      </c>
      <c r="D49" s="30" t="s">
        <v>2158</v>
      </c>
      <c r="E49" s="30" t="s">
        <v>2273</v>
      </c>
      <c r="F49" s="30" t="s">
        <v>2274</v>
      </c>
      <c r="G49" s="30" t="s">
        <v>2423</v>
      </c>
      <c r="H49" s="61">
        <v>2651.05</v>
      </c>
      <c r="I49" s="30">
        <v>17.73</v>
      </c>
      <c r="J49" s="31">
        <v>30</v>
      </c>
    </row>
    <row r="50" spans="1:10" x14ac:dyDescent="0.3">
      <c r="A50" s="33" t="s">
        <v>2424</v>
      </c>
      <c r="B50" s="30" t="s">
        <v>2425</v>
      </c>
      <c r="C50" s="30" t="s">
        <v>2289</v>
      </c>
      <c r="D50" s="30" t="s">
        <v>2158</v>
      </c>
      <c r="E50" s="30" t="s">
        <v>2337</v>
      </c>
      <c r="F50" s="30" t="s">
        <v>2274</v>
      </c>
      <c r="G50" s="30" t="s">
        <v>2426</v>
      </c>
      <c r="H50" s="61">
        <v>950.34</v>
      </c>
      <c r="I50" s="30">
        <v>22.14</v>
      </c>
      <c r="J50" s="31">
        <v>25</v>
      </c>
    </row>
    <row r="51" spans="1:10" x14ac:dyDescent="0.3">
      <c r="A51" s="33" t="s">
        <v>2427</v>
      </c>
      <c r="B51" s="30" t="s">
        <v>2428</v>
      </c>
      <c r="C51" s="30" t="s">
        <v>2374</v>
      </c>
      <c r="D51" s="30" t="s">
        <v>73</v>
      </c>
      <c r="E51" s="30" t="s">
        <v>2337</v>
      </c>
      <c r="F51" s="30" t="s">
        <v>2268</v>
      </c>
      <c r="G51" s="30" t="s">
        <v>2429</v>
      </c>
      <c r="H51" s="61">
        <v>1426.37</v>
      </c>
      <c r="I51" s="30">
        <v>20.46</v>
      </c>
      <c r="J51" s="31">
        <v>55</v>
      </c>
    </row>
    <row r="52" spans="1:10" x14ac:dyDescent="0.3">
      <c r="A52" s="33" t="s">
        <v>2430</v>
      </c>
      <c r="B52" s="30" t="s">
        <v>2431</v>
      </c>
      <c r="C52" s="30" t="s">
        <v>2378</v>
      </c>
      <c r="D52" s="30" t="s">
        <v>73</v>
      </c>
      <c r="E52" s="30" t="s">
        <v>94</v>
      </c>
      <c r="F52" s="30" t="s">
        <v>2293</v>
      </c>
      <c r="G52" s="30" t="s">
        <v>2432</v>
      </c>
      <c r="H52" s="61">
        <v>3923.54</v>
      </c>
      <c r="I52" s="30">
        <v>27.71</v>
      </c>
      <c r="J52" s="31">
        <v>100</v>
      </c>
    </row>
    <row r="53" spans="1:10" x14ac:dyDescent="0.3">
      <c r="A53" s="33" t="s">
        <v>2433</v>
      </c>
      <c r="B53" s="30" t="s">
        <v>2434</v>
      </c>
      <c r="C53" s="30" t="s">
        <v>235</v>
      </c>
      <c r="D53" s="30" t="s">
        <v>74</v>
      </c>
      <c r="E53" s="30" t="s">
        <v>2273</v>
      </c>
      <c r="F53" s="30" t="s">
        <v>2274</v>
      </c>
      <c r="G53" s="30" t="s">
        <v>2435</v>
      </c>
      <c r="H53" s="61">
        <v>2992.48</v>
      </c>
      <c r="I53" s="30">
        <v>18.170000000000002</v>
      </c>
      <c r="J53" s="31">
        <v>69</v>
      </c>
    </row>
    <row r="54" spans="1:10" x14ac:dyDescent="0.3">
      <c r="A54" s="33" t="s">
        <v>2436</v>
      </c>
      <c r="B54" s="30" t="s">
        <v>2437</v>
      </c>
      <c r="C54" s="30" t="s">
        <v>2189</v>
      </c>
      <c r="D54" s="30" t="s">
        <v>28</v>
      </c>
      <c r="E54" s="30" t="s">
        <v>2337</v>
      </c>
      <c r="F54" s="30" t="s">
        <v>2268</v>
      </c>
      <c r="G54" s="30" t="s">
        <v>2438</v>
      </c>
      <c r="H54" s="61">
        <v>1718.53</v>
      </c>
      <c r="I54" s="30">
        <v>10.59</v>
      </c>
      <c r="J54" s="31">
        <v>10</v>
      </c>
    </row>
    <row r="55" spans="1:10" x14ac:dyDescent="0.3">
      <c r="A55" s="33" t="s">
        <v>2439</v>
      </c>
      <c r="B55" s="30" t="s">
        <v>2440</v>
      </c>
      <c r="C55" s="30" t="s">
        <v>2327</v>
      </c>
      <c r="D55" s="30" t="s">
        <v>73</v>
      </c>
      <c r="E55" s="30" t="s">
        <v>94</v>
      </c>
      <c r="F55" s="30" t="s">
        <v>2274</v>
      </c>
      <c r="G55" s="30" t="s">
        <v>2441</v>
      </c>
      <c r="H55" s="61">
        <v>1382.38</v>
      </c>
      <c r="I55" s="30">
        <v>22</v>
      </c>
      <c r="J55" s="31">
        <v>52</v>
      </c>
    </row>
    <row r="56" spans="1:10" x14ac:dyDescent="0.3">
      <c r="A56" s="33" t="s">
        <v>2442</v>
      </c>
      <c r="B56" s="30" t="s">
        <v>2443</v>
      </c>
      <c r="C56" s="30" t="s">
        <v>253</v>
      </c>
      <c r="D56" s="30" t="s">
        <v>69</v>
      </c>
      <c r="E56" s="30" t="s">
        <v>94</v>
      </c>
      <c r="F56" s="30" t="s">
        <v>2293</v>
      </c>
      <c r="G56" s="30" t="s">
        <v>2444</v>
      </c>
      <c r="H56" s="61">
        <v>1711.36</v>
      </c>
      <c r="I56" s="30">
        <v>25.99</v>
      </c>
      <c r="J56" s="31">
        <v>54</v>
      </c>
    </row>
    <row r="57" spans="1:10" x14ac:dyDescent="0.3">
      <c r="A57" s="33" t="s">
        <v>2445</v>
      </c>
      <c r="B57" s="30" t="s">
        <v>2446</v>
      </c>
      <c r="C57" s="30" t="s">
        <v>2358</v>
      </c>
      <c r="D57" s="30" t="s">
        <v>2158</v>
      </c>
      <c r="E57" s="30" t="s">
        <v>2281</v>
      </c>
      <c r="F57" s="30" t="s">
        <v>2274</v>
      </c>
      <c r="G57" s="30" t="s">
        <v>2447</v>
      </c>
      <c r="H57" s="61">
        <v>4621.05</v>
      </c>
      <c r="I57" s="30">
        <v>17.68</v>
      </c>
      <c r="J57" s="31">
        <v>16</v>
      </c>
    </row>
    <row r="58" spans="1:10" x14ac:dyDescent="0.3">
      <c r="A58" s="33" t="s">
        <v>2448</v>
      </c>
      <c r="B58" s="30" t="s">
        <v>2449</v>
      </c>
      <c r="C58" s="30" t="s">
        <v>2316</v>
      </c>
      <c r="D58" s="30" t="s">
        <v>2160</v>
      </c>
      <c r="E58" s="30" t="s">
        <v>2281</v>
      </c>
      <c r="F58" s="30" t="s">
        <v>2268</v>
      </c>
      <c r="G58" s="30" t="s">
        <v>2450</v>
      </c>
      <c r="H58" s="61">
        <v>4131.2299999999996</v>
      </c>
      <c r="I58" s="30">
        <v>24.58</v>
      </c>
      <c r="J58" s="31">
        <v>39</v>
      </c>
    </row>
    <row r="59" spans="1:10" x14ac:dyDescent="0.3">
      <c r="A59" s="33" t="s">
        <v>2451</v>
      </c>
      <c r="B59" s="30" t="s">
        <v>2452</v>
      </c>
      <c r="C59" s="30" t="s">
        <v>1628</v>
      </c>
      <c r="D59" s="30" t="s">
        <v>2160</v>
      </c>
      <c r="E59" s="30" t="s">
        <v>2281</v>
      </c>
      <c r="F59" s="30" t="s">
        <v>2268</v>
      </c>
      <c r="G59" s="30" t="s">
        <v>2453</v>
      </c>
      <c r="H59" s="61">
        <v>4949.3599999999997</v>
      </c>
      <c r="I59" s="30">
        <v>13.05</v>
      </c>
      <c r="J59" s="31">
        <v>39</v>
      </c>
    </row>
    <row r="60" spans="1:10" x14ac:dyDescent="0.3">
      <c r="A60" s="33" t="s">
        <v>2454</v>
      </c>
      <c r="B60" s="30" t="s">
        <v>2455</v>
      </c>
      <c r="C60" s="30" t="s">
        <v>206</v>
      </c>
      <c r="D60" s="30" t="s">
        <v>28</v>
      </c>
      <c r="E60" s="30" t="s">
        <v>2267</v>
      </c>
      <c r="F60" s="30" t="s">
        <v>2274</v>
      </c>
      <c r="G60" s="30" t="s">
        <v>2294</v>
      </c>
      <c r="H60" s="61">
        <v>912.31</v>
      </c>
      <c r="I60" s="30">
        <v>10.09</v>
      </c>
      <c r="J60" s="31">
        <v>59</v>
      </c>
    </row>
    <row r="61" spans="1:10" x14ac:dyDescent="0.3">
      <c r="A61" s="33" t="s">
        <v>2456</v>
      </c>
      <c r="B61" s="30" t="s">
        <v>2457</v>
      </c>
      <c r="C61" s="30" t="s">
        <v>2458</v>
      </c>
      <c r="D61" s="30" t="s">
        <v>72</v>
      </c>
      <c r="E61" s="30" t="s">
        <v>2337</v>
      </c>
      <c r="F61" s="30" t="s">
        <v>2268</v>
      </c>
      <c r="G61" s="30" t="s">
        <v>2459</v>
      </c>
      <c r="H61" s="61">
        <v>2969.72</v>
      </c>
      <c r="I61" s="30">
        <v>28.42</v>
      </c>
      <c r="J61" s="31">
        <v>11</v>
      </c>
    </row>
    <row r="62" spans="1:10" x14ac:dyDescent="0.3">
      <c r="A62" s="33" t="s">
        <v>2460</v>
      </c>
      <c r="B62" s="30" t="s">
        <v>2461</v>
      </c>
      <c r="C62" s="30" t="s">
        <v>2462</v>
      </c>
      <c r="D62" s="30" t="s">
        <v>67</v>
      </c>
      <c r="E62" s="30" t="s">
        <v>2273</v>
      </c>
      <c r="F62" s="30" t="s">
        <v>2268</v>
      </c>
      <c r="G62" s="30" t="s">
        <v>2463</v>
      </c>
      <c r="H62" s="61">
        <v>834.76</v>
      </c>
      <c r="I62" s="30">
        <v>11.81</v>
      </c>
      <c r="J62" s="31">
        <v>41</v>
      </c>
    </row>
    <row r="63" spans="1:10" x14ac:dyDescent="0.3">
      <c r="A63" s="33" t="s">
        <v>2464</v>
      </c>
      <c r="B63" s="30" t="s">
        <v>2465</v>
      </c>
      <c r="C63" s="30" t="s">
        <v>1628</v>
      </c>
      <c r="D63" s="30" t="s">
        <v>2159</v>
      </c>
      <c r="E63" s="30" t="s">
        <v>94</v>
      </c>
      <c r="F63" s="30" t="s">
        <v>2274</v>
      </c>
      <c r="G63" s="30" t="s">
        <v>2466</v>
      </c>
      <c r="H63" s="61">
        <v>2768.53</v>
      </c>
      <c r="I63" s="30">
        <v>20.16</v>
      </c>
      <c r="J63" s="31">
        <v>39</v>
      </c>
    </row>
    <row r="64" spans="1:10" x14ac:dyDescent="0.3">
      <c r="A64" s="33" t="s">
        <v>2467</v>
      </c>
      <c r="B64" s="30" t="s">
        <v>2468</v>
      </c>
      <c r="C64" s="30" t="s">
        <v>2388</v>
      </c>
      <c r="D64" s="30" t="s">
        <v>73</v>
      </c>
      <c r="E64" s="30" t="s">
        <v>2273</v>
      </c>
      <c r="F64" s="30" t="s">
        <v>2268</v>
      </c>
      <c r="G64" s="30" t="s">
        <v>2469</v>
      </c>
      <c r="H64" s="61">
        <v>796.05</v>
      </c>
      <c r="I64" s="30">
        <v>18.940000000000001</v>
      </c>
      <c r="J64" s="31">
        <v>9</v>
      </c>
    </row>
    <row r="65" spans="1:10" x14ac:dyDescent="0.3">
      <c r="A65" s="33" t="s">
        <v>2470</v>
      </c>
      <c r="B65" s="30" t="s">
        <v>2471</v>
      </c>
      <c r="C65" s="30" t="s">
        <v>2191</v>
      </c>
      <c r="D65" s="30" t="s">
        <v>67</v>
      </c>
      <c r="E65" s="30" t="s">
        <v>2281</v>
      </c>
      <c r="F65" s="30" t="s">
        <v>2268</v>
      </c>
      <c r="G65" s="30" t="s">
        <v>2472</v>
      </c>
      <c r="H65" s="61">
        <v>1332.25</v>
      </c>
      <c r="I65" s="30">
        <v>19.760000000000002</v>
      </c>
      <c r="J65" s="31">
        <v>61</v>
      </c>
    </row>
    <row r="66" spans="1:10" x14ac:dyDescent="0.3">
      <c r="A66" s="33" t="s">
        <v>2473</v>
      </c>
      <c r="B66" s="30" t="s">
        <v>2474</v>
      </c>
      <c r="C66" s="30" t="s">
        <v>206</v>
      </c>
      <c r="D66" s="30" t="s">
        <v>2159</v>
      </c>
      <c r="E66" s="30" t="s">
        <v>2267</v>
      </c>
      <c r="F66" s="30" t="s">
        <v>2268</v>
      </c>
      <c r="G66" s="30" t="s">
        <v>2269</v>
      </c>
      <c r="H66" s="61">
        <v>1939.16</v>
      </c>
      <c r="I66" s="30">
        <v>10.37</v>
      </c>
      <c r="J66" s="31">
        <v>25</v>
      </c>
    </row>
    <row r="67" spans="1:10" x14ac:dyDescent="0.3">
      <c r="A67" s="33" t="s">
        <v>2475</v>
      </c>
      <c r="B67" s="30" t="s">
        <v>2476</v>
      </c>
      <c r="C67" s="30" t="s">
        <v>194</v>
      </c>
      <c r="D67" s="30" t="s">
        <v>69</v>
      </c>
      <c r="E67" s="30" t="s">
        <v>2273</v>
      </c>
      <c r="F67" s="30" t="s">
        <v>2268</v>
      </c>
      <c r="G67" s="30" t="s">
        <v>2477</v>
      </c>
      <c r="H67" s="61">
        <v>2749.89</v>
      </c>
      <c r="I67" s="30">
        <v>23.95</v>
      </c>
      <c r="J67" s="31">
        <v>94</v>
      </c>
    </row>
    <row r="68" spans="1:10" x14ac:dyDescent="0.3">
      <c r="A68" s="33" t="s">
        <v>2478</v>
      </c>
      <c r="B68" s="30" t="s">
        <v>2479</v>
      </c>
      <c r="C68" s="30" t="s">
        <v>2198</v>
      </c>
      <c r="D68" s="30" t="s">
        <v>27</v>
      </c>
      <c r="E68" s="30" t="s">
        <v>2337</v>
      </c>
      <c r="F68" s="30" t="s">
        <v>2268</v>
      </c>
      <c r="G68" s="30" t="s">
        <v>2480</v>
      </c>
      <c r="H68" s="61">
        <v>1985.4</v>
      </c>
      <c r="I68" s="30">
        <v>17.09</v>
      </c>
      <c r="J68" s="31">
        <v>26</v>
      </c>
    </row>
    <row r="69" spans="1:10" x14ac:dyDescent="0.3">
      <c r="A69" s="33" t="s">
        <v>2481</v>
      </c>
      <c r="B69" s="30" t="s">
        <v>2482</v>
      </c>
      <c r="C69" s="30" t="s">
        <v>2458</v>
      </c>
      <c r="D69" s="30" t="s">
        <v>2159</v>
      </c>
      <c r="E69" s="30" t="s">
        <v>2267</v>
      </c>
      <c r="F69" s="30" t="s">
        <v>2293</v>
      </c>
      <c r="G69" s="30" t="s">
        <v>2483</v>
      </c>
      <c r="H69" s="61">
        <v>2607.4499999999998</v>
      </c>
      <c r="I69" s="30">
        <v>10.45</v>
      </c>
      <c r="J69" s="31">
        <v>17</v>
      </c>
    </row>
    <row r="70" spans="1:10" x14ac:dyDescent="0.3">
      <c r="A70" s="33" t="s">
        <v>2484</v>
      </c>
      <c r="B70" s="30" t="s">
        <v>2485</v>
      </c>
      <c r="C70" s="30" t="s">
        <v>2191</v>
      </c>
      <c r="D70" s="30" t="s">
        <v>72</v>
      </c>
      <c r="E70" s="30" t="s">
        <v>2273</v>
      </c>
      <c r="F70" s="30" t="s">
        <v>2268</v>
      </c>
      <c r="G70" s="30" t="s">
        <v>2486</v>
      </c>
      <c r="H70" s="61">
        <v>4424.68</v>
      </c>
      <c r="I70" s="30">
        <v>15.89</v>
      </c>
      <c r="J70" s="31">
        <v>59</v>
      </c>
    </row>
    <row r="71" spans="1:10" x14ac:dyDescent="0.3">
      <c r="A71" s="33" t="s">
        <v>2487</v>
      </c>
      <c r="B71" s="30" t="s">
        <v>2488</v>
      </c>
      <c r="C71" s="30" t="s">
        <v>2285</v>
      </c>
      <c r="D71" s="30" t="s">
        <v>67</v>
      </c>
      <c r="E71" s="30" t="s">
        <v>2273</v>
      </c>
      <c r="F71" s="30" t="s">
        <v>2293</v>
      </c>
      <c r="G71" s="30" t="s">
        <v>2489</v>
      </c>
      <c r="H71" s="61">
        <v>3485.73</v>
      </c>
      <c r="I71" s="30">
        <v>21.96</v>
      </c>
      <c r="J71" s="31">
        <v>74</v>
      </c>
    </row>
    <row r="72" spans="1:10" x14ac:dyDescent="0.3">
      <c r="A72" s="33" t="s">
        <v>2490</v>
      </c>
      <c r="B72" s="30" t="s">
        <v>2491</v>
      </c>
      <c r="C72" s="30" t="s">
        <v>1633</v>
      </c>
      <c r="D72" s="30" t="s">
        <v>27</v>
      </c>
      <c r="E72" s="30" t="s">
        <v>2267</v>
      </c>
      <c r="F72" s="30" t="s">
        <v>2293</v>
      </c>
      <c r="G72" s="30" t="s">
        <v>2426</v>
      </c>
      <c r="H72" s="61">
        <v>3956.24</v>
      </c>
      <c r="I72" s="30">
        <v>17.88</v>
      </c>
      <c r="J72" s="31">
        <v>85</v>
      </c>
    </row>
    <row r="73" spans="1:10" x14ac:dyDescent="0.3">
      <c r="A73" s="33" t="s">
        <v>2492</v>
      </c>
      <c r="B73" s="30" t="s">
        <v>2493</v>
      </c>
      <c r="C73" s="30" t="s">
        <v>2316</v>
      </c>
      <c r="D73" s="30" t="s">
        <v>28</v>
      </c>
      <c r="E73" s="30" t="s">
        <v>2267</v>
      </c>
      <c r="F73" s="30" t="s">
        <v>2274</v>
      </c>
      <c r="G73" s="30" t="s">
        <v>2494</v>
      </c>
      <c r="H73" s="61">
        <v>2798.14</v>
      </c>
      <c r="I73" s="30">
        <v>21.88</v>
      </c>
      <c r="J73" s="31">
        <v>51</v>
      </c>
    </row>
    <row r="74" spans="1:10" x14ac:dyDescent="0.3">
      <c r="A74" s="33" t="s">
        <v>2495</v>
      </c>
      <c r="B74" s="30" t="s">
        <v>2496</v>
      </c>
      <c r="C74" s="30" t="s">
        <v>1633</v>
      </c>
      <c r="D74" s="30" t="s">
        <v>2158</v>
      </c>
      <c r="E74" s="30" t="s">
        <v>2273</v>
      </c>
      <c r="F74" s="30" t="s">
        <v>2274</v>
      </c>
      <c r="G74" s="30" t="s">
        <v>2497</v>
      </c>
      <c r="H74" s="61">
        <v>2883.48</v>
      </c>
      <c r="I74" s="30">
        <v>25.16</v>
      </c>
      <c r="J74" s="31">
        <v>33</v>
      </c>
    </row>
    <row r="75" spans="1:10" x14ac:dyDescent="0.3">
      <c r="A75" s="33" t="s">
        <v>2498</v>
      </c>
      <c r="B75" s="30" t="s">
        <v>2499</v>
      </c>
      <c r="C75" s="30" t="s">
        <v>2289</v>
      </c>
      <c r="D75" s="30" t="s">
        <v>2159</v>
      </c>
      <c r="E75" s="30" t="s">
        <v>2267</v>
      </c>
      <c r="F75" s="30" t="s">
        <v>2274</v>
      </c>
      <c r="G75" s="30" t="s">
        <v>2500</v>
      </c>
      <c r="H75" s="61">
        <v>594.97</v>
      </c>
      <c r="I75" s="30">
        <v>28.11</v>
      </c>
      <c r="J75" s="31">
        <v>56</v>
      </c>
    </row>
    <row r="76" spans="1:10" x14ac:dyDescent="0.3">
      <c r="A76" s="33" t="s">
        <v>2501</v>
      </c>
      <c r="B76" s="30" t="s">
        <v>2502</v>
      </c>
      <c r="C76" s="30" t="s">
        <v>2316</v>
      </c>
      <c r="D76" s="30" t="s">
        <v>2160</v>
      </c>
      <c r="E76" s="30" t="s">
        <v>2273</v>
      </c>
      <c r="F76" s="30" t="s">
        <v>2293</v>
      </c>
      <c r="G76" s="30" t="s">
        <v>2503</v>
      </c>
      <c r="H76" s="61">
        <v>2173.7199999999998</v>
      </c>
      <c r="I76" s="30">
        <v>11.2</v>
      </c>
      <c r="J76" s="31">
        <v>89</v>
      </c>
    </row>
    <row r="77" spans="1:10" x14ac:dyDescent="0.3">
      <c r="A77" s="33" t="s">
        <v>2504</v>
      </c>
      <c r="B77" s="30" t="s">
        <v>2505</v>
      </c>
      <c r="C77" s="30" t="s">
        <v>2506</v>
      </c>
      <c r="D77" s="30" t="s">
        <v>68</v>
      </c>
      <c r="E77" s="30" t="s">
        <v>2281</v>
      </c>
      <c r="F77" s="30" t="s">
        <v>2274</v>
      </c>
      <c r="G77" s="30" t="s">
        <v>2507</v>
      </c>
      <c r="H77" s="61">
        <v>4921.8999999999996</v>
      </c>
      <c r="I77" s="30">
        <v>24.57</v>
      </c>
      <c r="J77" s="31">
        <v>12</v>
      </c>
    </row>
    <row r="78" spans="1:10" x14ac:dyDescent="0.3">
      <c r="A78" s="33" t="s">
        <v>2508</v>
      </c>
      <c r="B78" s="30" t="s">
        <v>2509</v>
      </c>
      <c r="C78" s="30" t="s">
        <v>2195</v>
      </c>
      <c r="D78" s="30" t="s">
        <v>29</v>
      </c>
      <c r="E78" s="30" t="s">
        <v>2267</v>
      </c>
      <c r="F78" s="30" t="s">
        <v>2268</v>
      </c>
      <c r="G78" s="30" t="s">
        <v>2510</v>
      </c>
      <c r="H78" s="61">
        <v>3478.15</v>
      </c>
      <c r="I78" s="30">
        <v>26.81</v>
      </c>
      <c r="J78" s="31">
        <v>78</v>
      </c>
    </row>
    <row r="79" spans="1:10" x14ac:dyDescent="0.3">
      <c r="A79" s="33" t="s">
        <v>2511</v>
      </c>
      <c r="B79" s="30" t="s">
        <v>2512</v>
      </c>
      <c r="C79" s="30" t="s">
        <v>200</v>
      </c>
      <c r="D79" s="30" t="s">
        <v>2160</v>
      </c>
      <c r="E79" s="30" t="s">
        <v>94</v>
      </c>
      <c r="F79" s="30" t="s">
        <v>2268</v>
      </c>
      <c r="G79" s="30" t="s">
        <v>2513</v>
      </c>
      <c r="H79" s="61">
        <v>1284.51</v>
      </c>
      <c r="I79" s="30">
        <v>21.33</v>
      </c>
      <c r="J79" s="31">
        <v>94</v>
      </c>
    </row>
    <row r="80" spans="1:10" x14ac:dyDescent="0.3">
      <c r="A80" s="33" t="s">
        <v>2514</v>
      </c>
      <c r="B80" s="30" t="s">
        <v>2515</v>
      </c>
      <c r="C80" s="30" t="s">
        <v>2378</v>
      </c>
      <c r="D80" s="30" t="s">
        <v>29</v>
      </c>
      <c r="E80" s="30" t="s">
        <v>2281</v>
      </c>
      <c r="F80" s="30" t="s">
        <v>2274</v>
      </c>
      <c r="G80" s="30" t="s">
        <v>2516</v>
      </c>
      <c r="H80" s="61">
        <v>3944.22</v>
      </c>
      <c r="I80" s="30">
        <v>20.34</v>
      </c>
      <c r="J80" s="31">
        <v>12</v>
      </c>
    </row>
    <row r="81" spans="1:10" x14ac:dyDescent="0.3">
      <c r="A81" s="33" t="s">
        <v>2517</v>
      </c>
      <c r="B81" s="30" t="s">
        <v>2518</v>
      </c>
      <c r="C81" s="30" t="s">
        <v>230</v>
      </c>
      <c r="D81" s="30" t="s">
        <v>28</v>
      </c>
      <c r="E81" s="30" t="s">
        <v>2337</v>
      </c>
      <c r="F81" s="30" t="s">
        <v>2274</v>
      </c>
      <c r="G81" s="30" t="s">
        <v>2519</v>
      </c>
      <c r="H81" s="61">
        <v>3766.63</v>
      </c>
      <c r="I81" s="30">
        <v>18.809999999999999</v>
      </c>
      <c r="J81" s="31">
        <v>3</v>
      </c>
    </row>
    <row r="82" spans="1:10" x14ac:dyDescent="0.3">
      <c r="A82" s="33" t="s">
        <v>2520</v>
      </c>
      <c r="B82" s="30" t="s">
        <v>2521</v>
      </c>
      <c r="C82" s="30" t="s">
        <v>2358</v>
      </c>
      <c r="D82" s="30" t="s">
        <v>72</v>
      </c>
      <c r="E82" s="30" t="s">
        <v>2281</v>
      </c>
      <c r="F82" s="30" t="s">
        <v>2293</v>
      </c>
      <c r="G82" s="30" t="s">
        <v>2522</v>
      </c>
      <c r="H82" s="61">
        <v>4093.6</v>
      </c>
      <c r="I82" s="30">
        <v>29.56</v>
      </c>
      <c r="J82" s="31">
        <v>70</v>
      </c>
    </row>
    <row r="83" spans="1:10" x14ac:dyDescent="0.3">
      <c r="A83" s="33" t="s">
        <v>2523</v>
      </c>
      <c r="B83" s="30" t="s">
        <v>2524</v>
      </c>
      <c r="C83" s="30" t="s">
        <v>2525</v>
      </c>
      <c r="D83" s="30" t="s">
        <v>69</v>
      </c>
      <c r="E83" s="30" t="s">
        <v>2281</v>
      </c>
      <c r="F83" s="30" t="s">
        <v>2268</v>
      </c>
      <c r="G83" s="30" t="s">
        <v>2526</v>
      </c>
      <c r="H83" s="61">
        <v>1774.88</v>
      </c>
      <c r="I83" s="30">
        <v>27.01</v>
      </c>
      <c r="J83" s="31">
        <v>4</v>
      </c>
    </row>
    <row r="84" spans="1:10" x14ac:dyDescent="0.3">
      <c r="A84" s="33" t="s">
        <v>2527</v>
      </c>
      <c r="B84" s="30" t="s">
        <v>2528</v>
      </c>
      <c r="C84" s="30" t="s">
        <v>257</v>
      </c>
      <c r="D84" s="30" t="s">
        <v>2160</v>
      </c>
      <c r="E84" s="30" t="s">
        <v>94</v>
      </c>
      <c r="F84" s="30" t="s">
        <v>2293</v>
      </c>
      <c r="G84" s="30" t="s">
        <v>2529</v>
      </c>
      <c r="H84" s="61">
        <v>2503.16</v>
      </c>
      <c r="I84" s="30">
        <v>29.81</v>
      </c>
      <c r="J84" s="31">
        <v>20</v>
      </c>
    </row>
    <row r="85" spans="1:10" x14ac:dyDescent="0.3">
      <c r="A85" s="33" t="s">
        <v>2530</v>
      </c>
      <c r="B85" s="30" t="s">
        <v>2531</v>
      </c>
      <c r="C85" s="30" t="s">
        <v>2194</v>
      </c>
      <c r="D85" s="30" t="s">
        <v>2160</v>
      </c>
      <c r="E85" s="30" t="s">
        <v>2267</v>
      </c>
      <c r="F85" s="30" t="s">
        <v>2274</v>
      </c>
      <c r="G85" s="30" t="s">
        <v>2532</v>
      </c>
      <c r="H85" s="61">
        <v>640.70000000000005</v>
      </c>
      <c r="I85" s="30">
        <v>16.04</v>
      </c>
      <c r="J85" s="31">
        <v>76</v>
      </c>
    </row>
    <row r="86" spans="1:10" x14ac:dyDescent="0.3">
      <c r="A86" s="33" t="s">
        <v>2533</v>
      </c>
      <c r="B86" s="30" t="s">
        <v>2534</v>
      </c>
      <c r="C86" s="30" t="s">
        <v>2289</v>
      </c>
      <c r="D86" s="30" t="s">
        <v>68</v>
      </c>
      <c r="E86" s="30" t="s">
        <v>2281</v>
      </c>
      <c r="F86" s="30" t="s">
        <v>2268</v>
      </c>
      <c r="G86" s="30" t="s">
        <v>2535</v>
      </c>
      <c r="H86" s="61">
        <v>782.97</v>
      </c>
      <c r="I86" s="30">
        <v>15.37</v>
      </c>
      <c r="J86" s="31">
        <v>73</v>
      </c>
    </row>
    <row r="87" spans="1:10" x14ac:dyDescent="0.3">
      <c r="A87" s="33" t="s">
        <v>2536</v>
      </c>
      <c r="B87" s="30" t="s">
        <v>2537</v>
      </c>
      <c r="C87" s="30" t="s">
        <v>2388</v>
      </c>
      <c r="D87" s="30" t="s">
        <v>69</v>
      </c>
      <c r="E87" s="30" t="s">
        <v>2273</v>
      </c>
      <c r="F87" s="30" t="s">
        <v>2293</v>
      </c>
      <c r="G87" s="30" t="s">
        <v>2538</v>
      </c>
      <c r="H87" s="61">
        <v>2654.03</v>
      </c>
      <c r="I87" s="30">
        <v>23.07</v>
      </c>
      <c r="J87" s="31">
        <v>86</v>
      </c>
    </row>
    <row r="88" spans="1:10" x14ac:dyDescent="0.3">
      <c r="A88" s="33" t="s">
        <v>2539</v>
      </c>
      <c r="B88" s="30" t="s">
        <v>2540</v>
      </c>
      <c r="C88" s="30" t="s">
        <v>194</v>
      </c>
      <c r="D88" s="30" t="s">
        <v>28</v>
      </c>
      <c r="E88" s="30" t="s">
        <v>94</v>
      </c>
      <c r="F88" s="30" t="s">
        <v>2274</v>
      </c>
      <c r="G88" s="30" t="s">
        <v>2541</v>
      </c>
      <c r="H88" s="61">
        <v>929.16</v>
      </c>
      <c r="I88" s="30">
        <v>17.649999999999999</v>
      </c>
      <c r="J88" s="31">
        <v>13</v>
      </c>
    </row>
    <row r="89" spans="1:10" x14ac:dyDescent="0.3">
      <c r="A89" s="33" t="s">
        <v>2542</v>
      </c>
      <c r="B89" s="30" t="s">
        <v>2543</v>
      </c>
      <c r="C89" s="30" t="s">
        <v>2285</v>
      </c>
      <c r="D89" s="30" t="s">
        <v>67</v>
      </c>
      <c r="E89" s="30" t="s">
        <v>2281</v>
      </c>
      <c r="F89" s="30" t="s">
        <v>2268</v>
      </c>
      <c r="G89" s="30" t="s">
        <v>2544</v>
      </c>
      <c r="H89" s="61">
        <v>997.76</v>
      </c>
      <c r="I89" s="30">
        <v>26.06</v>
      </c>
      <c r="J89" s="31">
        <v>34</v>
      </c>
    </row>
    <row r="90" spans="1:10" x14ac:dyDescent="0.3">
      <c r="A90" s="33" t="s">
        <v>2545</v>
      </c>
      <c r="B90" s="30" t="s">
        <v>2546</v>
      </c>
      <c r="C90" s="30" t="s">
        <v>266</v>
      </c>
      <c r="D90" s="30" t="s">
        <v>2160</v>
      </c>
      <c r="E90" s="30" t="s">
        <v>2281</v>
      </c>
      <c r="F90" s="30" t="s">
        <v>2274</v>
      </c>
      <c r="G90" s="30" t="s">
        <v>2547</v>
      </c>
      <c r="H90" s="61">
        <v>738.99</v>
      </c>
      <c r="I90" s="30">
        <v>26.17</v>
      </c>
      <c r="J90" s="31">
        <v>98</v>
      </c>
    </row>
    <row r="91" spans="1:10" x14ac:dyDescent="0.3">
      <c r="A91" s="33" t="s">
        <v>2548</v>
      </c>
      <c r="B91" s="30" t="s">
        <v>2549</v>
      </c>
      <c r="C91" s="30" t="s">
        <v>266</v>
      </c>
      <c r="D91" s="30" t="s">
        <v>27</v>
      </c>
      <c r="E91" s="30" t="s">
        <v>94</v>
      </c>
      <c r="F91" s="30" t="s">
        <v>2268</v>
      </c>
      <c r="G91" s="30" t="s">
        <v>2550</v>
      </c>
      <c r="H91" s="61">
        <v>1779.04</v>
      </c>
      <c r="I91" s="30">
        <v>18.47</v>
      </c>
      <c r="J91" s="31">
        <v>5</v>
      </c>
    </row>
    <row r="92" spans="1:10" x14ac:dyDescent="0.3">
      <c r="A92" s="33" t="s">
        <v>2551</v>
      </c>
      <c r="B92" s="30" t="s">
        <v>2552</v>
      </c>
      <c r="C92" s="30" t="s">
        <v>2191</v>
      </c>
      <c r="D92" s="30" t="s">
        <v>74</v>
      </c>
      <c r="E92" s="30" t="s">
        <v>2267</v>
      </c>
      <c r="F92" s="30" t="s">
        <v>2274</v>
      </c>
      <c r="G92" s="30" t="s">
        <v>2553</v>
      </c>
      <c r="H92" s="61">
        <v>4516.3100000000004</v>
      </c>
      <c r="I92" s="30">
        <v>19.940000000000001</v>
      </c>
      <c r="J92" s="31">
        <v>35</v>
      </c>
    </row>
    <row r="93" spans="1:10" x14ac:dyDescent="0.3">
      <c r="A93" s="33" t="s">
        <v>2554</v>
      </c>
      <c r="B93" s="30" t="s">
        <v>2555</v>
      </c>
      <c r="C93" s="30" t="s">
        <v>188</v>
      </c>
      <c r="D93" s="30" t="s">
        <v>67</v>
      </c>
      <c r="E93" s="30" t="s">
        <v>2267</v>
      </c>
      <c r="F93" s="30" t="s">
        <v>2293</v>
      </c>
      <c r="G93" s="30" t="s">
        <v>2556</v>
      </c>
      <c r="H93" s="61">
        <v>2290.5500000000002</v>
      </c>
      <c r="I93" s="30">
        <v>21.71</v>
      </c>
      <c r="J93" s="31">
        <v>70</v>
      </c>
    </row>
    <row r="94" spans="1:10" x14ac:dyDescent="0.3">
      <c r="A94" s="33" t="s">
        <v>2557</v>
      </c>
      <c r="B94" s="30" t="s">
        <v>2558</v>
      </c>
      <c r="C94" s="30" t="s">
        <v>188</v>
      </c>
      <c r="D94" s="30" t="s">
        <v>2158</v>
      </c>
      <c r="E94" s="30" t="s">
        <v>2273</v>
      </c>
      <c r="F94" s="30" t="s">
        <v>2268</v>
      </c>
      <c r="G94" s="30" t="s">
        <v>2559</v>
      </c>
      <c r="H94" s="61">
        <v>1912.88</v>
      </c>
      <c r="I94" s="30">
        <v>20.440000000000001</v>
      </c>
      <c r="J94" s="31">
        <v>58</v>
      </c>
    </row>
    <row r="95" spans="1:10" x14ac:dyDescent="0.3">
      <c r="A95" s="33" t="s">
        <v>2560</v>
      </c>
      <c r="B95" s="30" t="s">
        <v>2561</v>
      </c>
      <c r="C95" s="30" t="s">
        <v>230</v>
      </c>
      <c r="D95" s="30" t="s">
        <v>2160</v>
      </c>
      <c r="E95" s="30" t="s">
        <v>2267</v>
      </c>
      <c r="F95" s="30" t="s">
        <v>2293</v>
      </c>
      <c r="G95" s="30" t="s">
        <v>2562</v>
      </c>
      <c r="H95" s="61">
        <v>582.54</v>
      </c>
      <c r="I95" s="30">
        <v>11.57</v>
      </c>
      <c r="J95" s="31">
        <v>3</v>
      </c>
    </row>
    <row r="96" spans="1:10" x14ac:dyDescent="0.3">
      <c r="A96" s="33" t="s">
        <v>2563</v>
      </c>
      <c r="B96" s="30" t="s">
        <v>2564</v>
      </c>
      <c r="C96" s="30" t="s">
        <v>2565</v>
      </c>
      <c r="D96" s="30" t="s">
        <v>28</v>
      </c>
      <c r="E96" s="30" t="s">
        <v>2337</v>
      </c>
      <c r="F96" s="30" t="s">
        <v>2268</v>
      </c>
      <c r="G96" s="30" t="s">
        <v>2566</v>
      </c>
      <c r="H96" s="61">
        <v>1250.95</v>
      </c>
      <c r="I96" s="30">
        <v>11.04</v>
      </c>
      <c r="J96" s="31">
        <v>1</v>
      </c>
    </row>
    <row r="97" spans="1:10" x14ac:dyDescent="0.3">
      <c r="A97" s="33" t="s">
        <v>2567</v>
      </c>
      <c r="B97" s="30" t="s">
        <v>2568</v>
      </c>
      <c r="C97" s="30" t="s">
        <v>2199</v>
      </c>
      <c r="D97" s="30" t="s">
        <v>74</v>
      </c>
      <c r="E97" s="30" t="s">
        <v>2281</v>
      </c>
      <c r="F97" s="30" t="s">
        <v>2268</v>
      </c>
      <c r="G97" s="30" t="s">
        <v>2569</v>
      </c>
      <c r="H97" s="61">
        <v>870.21</v>
      </c>
      <c r="I97" s="30">
        <v>12.25</v>
      </c>
      <c r="J97" s="31">
        <v>16</v>
      </c>
    </row>
    <row r="98" spans="1:10" x14ac:dyDescent="0.3">
      <c r="A98" s="33" t="s">
        <v>2570</v>
      </c>
      <c r="B98" s="30" t="s">
        <v>2571</v>
      </c>
      <c r="C98" s="30" t="s">
        <v>2272</v>
      </c>
      <c r="D98" s="30" t="s">
        <v>67</v>
      </c>
      <c r="E98" s="30" t="s">
        <v>2273</v>
      </c>
      <c r="F98" s="30" t="s">
        <v>2274</v>
      </c>
      <c r="G98" s="30" t="s">
        <v>2503</v>
      </c>
      <c r="H98" s="61">
        <v>3464.26</v>
      </c>
      <c r="I98" s="30">
        <v>20.98</v>
      </c>
      <c r="J98" s="31">
        <v>3</v>
      </c>
    </row>
    <row r="99" spans="1:10" x14ac:dyDescent="0.3">
      <c r="A99" s="33" t="s">
        <v>2572</v>
      </c>
      <c r="B99" s="30" t="s">
        <v>2573</v>
      </c>
      <c r="C99" s="30" t="s">
        <v>2400</v>
      </c>
      <c r="D99" s="30" t="s">
        <v>73</v>
      </c>
      <c r="E99" s="30" t="s">
        <v>94</v>
      </c>
      <c r="F99" s="30" t="s">
        <v>2274</v>
      </c>
      <c r="G99" s="30" t="s">
        <v>2574</v>
      </c>
      <c r="H99" s="61">
        <v>1902.07</v>
      </c>
      <c r="I99" s="30">
        <v>20.260000000000002</v>
      </c>
      <c r="J99" s="31">
        <v>2</v>
      </c>
    </row>
    <row r="100" spans="1:10" x14ac:dyDescent="0.3">
      <c r="A100" s="33" t="s">
        <v>2575</v>
      </c>
      <c r="B100" s="30" t="s">
        <v>2576</v>
      </c>
      <c r="C100" s="30" t="s">
        <v>2192</v>
      </c>
      <c r="D100" s="30" t="s">
        <v>28</v>
      </c>
      <c r="E100" s="30" t="s">
        <v>2281</v>
      </c>
      <c r="F100" s="30" t="s">
        <v>2293</v>
      </c>
      <c r="G100" s="30" t="s">
        <v>2577</v>
      </c>
      <c r="H100" s="61">
        <v>3744.15</v>
      </c>
      <c r="I100" s="30">
        <v>28.99</v>
      </c>
      <c r="J100" s="31">
        <v>9</v>
      </c>
    </row>
    <row r="101" spans="1:10" x14ac:dyDescent="0.3">
      <c r="A101" s="33" t="s">
        <v>2578</v>
      </c>
      <c r="B101" s="30" t="s">
        <v>2579</v>
      </c>
      <c r="C101" s="30" t="s">
        <v>200</v>
      </c>
      <c r="D101" s="30" t="s">
        <v>74</v>
      </c>
      <c r="E101" s="30" t="s">
        <v>2281</v>
      </c>
      <c r="F101" s="30" t="s">
        <v>2274</v>
      </c>
      <c r="G101" s="30" t="s">
        <v>2580</v>
      </c>
      <c r="H101" s="61">
        <v>3045.83</v>
      </c>
      <c r="I101" s="30">
        <v>12.64</v>
      </c>
      <c r="J101" s="31">
        <v>97</v>
      </c>
    </row>
    <row r="102" spans="1:10" x14ac:dyDescent="0.3">
      <c r="A102" s="33" t="s">
        <v>2581</v>
      </c>
      <c r="B102" s="30" t="s">
        <v>2582</v>
      </c>
      <c r="C102" s="30" t="s">
        <v>200</v>
      </c>
      <c r="D102" s="30" t="s">
        <v>73</v>
      </c>
      <c r="E102" s="30" t="s">
        <v>2273</v>
      </c>
      <c r="F102" s="30" t="s">
        <v>2274</v>
      </c>
      <c r="G102" s="30" t="s">
        <v>2583</v>
      </c>
      <c r="H102" s="61">
        <v>1627.9</v>
      </c>
      <c r="I102" s="30">
        <v>25.38</v>
      </c>
      <c r="J102" s="31">
        <v>42</v>
      </c>
    </row>
    <row r="103" spans="1:10" x14ac:dyDescent="0.3">
      <c r="A103" s="33" t="s">
        <v>2584</v>
      </c>
      <c r="B103" s="30" t="s">
        <v>2585</v>
      </c>
      <c r="C103" s="30" t="s">
        <v>221</v>
      </c>
      <c r="D103" s="30" t="s">
        <v>73</v>
      </c>
      <c r="E103" s="30" t="s">
        <v>2281</v>
      </c>
      <c r="F103" s="30" t="s">
        <v>2293</v>
      </c>
      <c r="G103" s="30" t="s">
        <v>2586</v>
      </c>
      <c r="H103" s="61">
        <v>579.21</v>
      </c>
      <c r="I103" s="30">
        <v>22.42</v>
      </c>
      <c r="J103" s="31">
        <v>12</v>
      </c>
    </row>
    <row r="104" spans="1:10" x14ac:dyDescent="0.3">
      <c r="A104" s="33" t="s">
        <v>2587</v>
      </c>
      <c r="B104" s="30" t="s">
        <v>2588</v>
      </c>
      <c r="C104" s="30" t="s">
        <v>2358</v>
      </c>
      <c r="D104" s="30" t="s">
        <v>69</v>
      </c>
      <c r="E104" s="30" t="s">
        <v>2267</v>
      </c>
      <c r="F104" s="30" t="s">
        <v>2293</v>
      </c>
      <c r="G104" s="30" t="s">
        <v>2589</v>
      </c>
      <c r="H104" s="61">
        <v>615.70000000000005</v>
      </c>
      <c r="I104" s="30">
        <v>22.88</v>
      </c>
      <c r="J104" s="31">
        <v>84</v>
      </c>
    </row>
    <row r="105" spans="1:10" x14ac:dyDescent="0.3">
      <c r="A105" s="33" t="s">
        <v>2590</v>
      </c>
      <c r="B105" s="30" t="s">
        <v>2591</v>
      </c>
      <c r="C105" s="30" t="s">
        <v>2316</v>
      </c>
      <c r="D105" s="30" t="s">
        <v>29</v>
      </c>
      <c r="E105" s="30" t="s">
        <v>2337</v>
      </c>
      <c r="F105" s="30" t="s">
        <v>2293</v>
      </c>
      <c r="G105" s="30" t="s">
        <v>2592</v>
      </c>
      <c r="H105" s="61">
        <v>2528.5500000000002</v>
      </c>
      <c r="I105" s="30">
        <v>23.18</v>
      </c>
      <c r="J105" s="31">
        <v>62</v>
      </c>
    </row>
    <row r="106" spans="1:10" x14ac:dyDescent="0.3">
      <c r="A106" s="33" t="s">
        <v>2593</v>
      </c>
      <c r="B106" s="30" t="s">
        <v>2594</v>
      </c>
      <c r="C106" s="30" t="s">
        <v>2309</v>
      </c>
      <c r="D106" s="30" t="s">
        <v>69</v>
      </c>
      <c r="E106" s="30" t="s">
        <v>94</v>
      </c>
      <c r="F106" s="30" t="s">
        <v>2274</v>
      </c>
      <c r="G106" s="30" t="s">
        <v>2328</v>
      </c>
      <c r="H106" s="61">
        <v>4901.6899999999996</v>
      </c>
      <c r="I106" s="30">
        <v>24.25</v>
      </c>
      <c r="J106" s="31">
        <v>13</v>
      </c>
    </row>
    <row r="107" spans="1:10" x14ac:dyDescent="0.3">
      <c r="A107" s="33" t="s">
        <v>2595</v>
      </c>
      <c r="B107" s="30" t="s">
        <v>254</v>
      </c>
      <c r="C107" s="30" t="s">
        <v>2289</v>
      </c>
      <c r="D107" s="30" t="s">
        <v>2159</v>
      </c>
      <c r="E107" s="30" t="s">
        <v>2337</v>
      </c>
      <c r="F107" s="30" t="s">
        <v>2274</v>
      </c>
      <c r="G107" s="30" t="s">
        <v>2596</v>
      </c>
      <c r="H107" s="61">
        <v>1586.49</v>
      </c>
      <c r="I107" s="30">
        <v>17.2</v>
      </c>
      <c r="J107" s="31">
        <v>39</v>
      </c>
    </row>
    <row r="108" spans="1:10" x14ac:dyDescent="0.3">
      <c r="A108" s="33" t="s">
        <v>2597</v>
      </c>
      <c r="B108" s="30" t="s">
        <v>2598</v>
      </c>
      <c r="C108" s="30" t="s">
        <v>2194</v>
      </c>
      <c r="D108" s="30" t="s">
        <v>2159</v>
      </c>
      <c r="E108" s="30" t="s">
        <v>2281</v>
      </c>
      <c r="F108" s="30" t="s">
        <v>2274</v>
      </c>
      <c r="G108" s="30" t="s">
        <v>2599</v>
      </c>
      <c r="H108" s="61">
        <v>1652.44</v>
      </c>
      <c r="I108" s="30">
        <v>12.54</v>
      </c>
      <c r="J108" s="31">
        <v>10</v>
      </c>
    </row>
    <row r="109" spans="1:10" x14ac:dyDescent="0.3">
      <c r="A109" s="33" t="s">
        <v>2600</v>
      </c>
      <c r="B109" s="30" t="s">
        <v>2601</v>
      </c>
      <c r="C109" s="30" t="s">
        <v>2358</v>
      </c>
      <c r="D109" s="30" t="s">
        <v>68</v>
      </c>
      <c r="E109" s="30" t="s">
        <v>2281</v>
      </c>
      <c r="F109" s="30" t="s">
        <v>2268</v>
      </c>
      <c r="G109" s="30" t="s">
        <v>2602</v>
      </c>
      <c r="H109" s="61">
        <v>4667.88</v>
      </c>
      <c r="I109" s="30">
        <v>25.76</v>
      </c>
      <c r="J109" s="31">
        <v>73</v>
      </c>
    </row>
    <row r="110" spans="1:10" x14ac:dyDescent="0.3">
      <c r="A110" s="33" t="s">
        <v>2603</v>
      </c>
      <c r="B110" s="30" t="s">
        <v>2604</v>
      </c>
      <c r="C110" s="30" t="s">
        <v>235</v>
      </c>
      <c r="D110" s="30" t="s">
        <v>67</v>
      </c>
      <c r="E110" s="30" t="s">
        <v>2273</v>
      </c>
      <c r="F110" s="30" t="s">
        <v>2268</v>
      </c>
      <c r="G110" s="30" t="s">
        <v>2605</v>
      </c>
      <c r="H110" s="61">
        <v>3266.44</v>
      </c>
      <c r="I110" s="30">
        <v>21.63</v>
      </c>
      <c r="J110" s="31">
        <v>62</v>
      </c>
    </row>
    <row r="111" spans="1:10" x14ac:dyDescent="0.3">
      <c r="A111" s="33" t="s">
        <v>2606</v>
      </c>
      <c r="B111" s="30" t="s">
        <v>2607</v>
      </c>
      <c r="C111" s="30" t="s">
        <v>2191</v>
      </c>
      <c r="D111" s="30" t="s">
        <v>2159</v>
      </c>
      <c r="E111" s="30" t="s">
        <v>2337</v>
      </c>
      <c r="F111" s="30" t="s">
        <v>2268</v>
      </c>
      <c r="G111" s="30" t="s">
        <v>2608</v>
      </c>
      <c r="H111" s="61">
        <v>1060.8800000000001</v>
      </c>
      <c r="I111" s="30">
        <v>24.04</v>
      </c>
      <c r="J111" s="31">
        <v>26</v>
      </c>
    </row>
    <row r="112" spans="1:10" x14ac:dyDescent="0.3">
      <c r="A112" s="33" t="s">
        <v>2609</v>
      </c>
      <c r="B112" s="30" t="s">
        <v>2610</v>
      </c>
      <c r="C112" s="30" t="s">
        <v>2200</v>
      </c>
      <c r="D112" s="30" t="s">
        <v>2159</v>
      </c>
      <c r="E112" s="30" t="s">
        <v>94</v>
      </c>
      <c r="F112" s="30" t="s">
        <v>2268</v>
      </c>
      <c r="G112" s="30" t="s">
        <v>2611</v>
      </c>
      <c r="H112" s="61">
        <v>3649.25</v>
      </c>
      <c r="I112" s="30">
        <v>15.94</v>
      </c>
      <c r="J112" s="31">
        <v>99</v>
      </c>
    </row>
    <row r="113" spans="1:10" x14ac:dyDescent="0.3">
      <c r="A113" s="33" t="s">
        <v>2612</v>
      </c>
      <c r="B113" s="30" t="s">
        <v>2613</v>
      </c>
      <c r="C113" s="30" t="s">
        <v>248</v>
      </c>
      <c r="D113" s="30" t="s">
        <v>69</v>
      </c>
      <c r="E113" s="30" t="s">
        <v>94</v>
      </c>
      <c r="F113" s="30" t="s">
        <v>2268</v>
      </c>
      <c r="G113" s="30" t="s">
        <v>2614</v>
      </c>
      <c r="H113" s="61">
        <v>3333.93</v>
      </c>
      <c r="I113" s="30">
        <v>14.37</v>
      </c>
      <c r="J113" s="31">
        <v>91</v>
      </c>
    </row>
    <row r="114" spans="1:10" x14ac:dyDescent="0.3">
      <c r="A114" s="33" t="s">
        <v>2615</v>
      </c>
      <c r="B114" s="30" t="s">
        <v>2616</v>
      </c>
      <c r="C114" s="30" t="s">
        <v>2309</v>
      </c>
      <c r="D114" s="30" t="s">
        <v>28</v>
      </c>
      <c r="E114" s="30" t="s">
        <v>2281</v>
      </c>
      <c r="F114" s="30" t="s">
        <v>2293</v>
      </c>
      <c r="G114" s="30" t="s">
        <v>2617</v>
      </c>
      <c r="H114" s="61">
        <v>2359.4</v>
      </c>
      <c r="I114" s="30">
        <v>12.6</v>
      </c>
      <c r="J114" s="31">
        <v>65</v>
      </c>
    </row>
    <row r="115" spans="1:10" x14ac:dyDescent="0.3">
      <c r="A115" s="33" t="s">
        <v>2618</v>
      </c>
      <c r="B115" s="30" t="s">
        <v>2619</v>
      </c>
      <c r="C115" s="30" t="s">
        <v>2194</v>
      </c>
      <c r="D115" s="30" t="s">
        <v>29</v>
      </c>
      <c r="E115" s="30" t="s">
        <v>2273</v>
      </c>
      <c r="F115" s="30" t="s">
        <v>2274</v>
      </c>
      <c r="G115" s="30" t="s">
        <v>2620</v>
      </c>
      <c r="H115" s="61">
        <v>625.29</v>
      </c>
      <c r="I115" s="30">
        <v>25.14</v>
      </c>
      <c r="J115" s="31">
        <v>96</v>
      </c>
    </row>
    <row r="116" spans="1:10" x14ac:dyDescent="0.3">
      <c r="A116" s="33" t="s">
        <v>2621</v>
      </c>
      <c r="B116" s="30" t="s">
        <v>2622</v>
      </c>
      <c r="C116" s="30" t="s">
        <v>2272</v>
      </c>
      <c r="D116" s="30" t="s">
        <v>72</v>
      </c>
      <c r="E116" s="30" t="s">
        <v>94</v>
      </c>
      <c r="F116" s="30" t="s">
        <v>2268</v>
      </c>
      <c r="G116" s="30" t="s">
        <v>2623</v>
      </c>
      <c r="H116" s="61">
        <v>3359.08</v>
      </c>
      <c r="I116" s="30">
        <v>24.37</v>
      </c>
      <c r="J116" s="31">
        <v>51</v>
      </c>
    </row>
    <row r="117" spans="1:10" x14ac:dyDescent="0.3">
      <c r="A117" s="33" t="s">
        <v>2624</v>
      </c>
      <c r="B117" s="30" t="s">
        <v>2625</v>
      </c>
      <c r="C117" s="30" t="s">
        <v>221</v>
      </c>
      <c r="D117" s="30" t="s">
        <v>2159</v>
      </c>
      <c r="E117" s="30" t="s">
        <v>2267</v>
      </c>
      <c r="F117" s="30" t="s">
        <v>2268</v>
      </c>
      <c r="G117" s="30" t="s">
        <v>2626</v>
      </c>
      <c r="H117" s="61">
        <v>2552.08</v>
      </c>
      <c r="I117" s="30">
        <v>20.93</v>
      </c>
      <c r="J117" s="31">
        <v>53</v>
      </c>
    </row>
    <row r="118" spans="1:10" x14ac:dyDescent="0.3">
      <c r="A118" s="33" t="s">
        <v>2627</v>
      </c>
      <c r="B118" s="30" t="s">
        <v>2628</v>
      </c>
      <c r="C118" s="30" t="s">
        <v>248</v>
      </c>
      <c r="D118" s="30" t="s">
        <v>29</v>
      </c>
      <c r="E118" s="30" t="s">
        <v>2337</v>
      </c>
      <c r="F118" s="30" t="s">
        <v>2268</v>
      </c>
      <c r="G118" s="30" t="s">
        <v>2629</v>
      </c>
      <c r="H118" s="61">
        <v>2381.79</v>
      </c>
      <c r="I118" s="30">
        <v>13.48</v>
      </c>
      <c r="J118" s="31">
        <v>26</v>
      </c>
    </row>
    <row r="119" spans="1:10" x14ac:dyDescent="0.3">
      <c r="A119" s="33" t="s">
        <v>2630</v>
      </c>
      <c r="B119" s="30" t="s">
        <v>2631</v>
      </c>
      <c r="C119" s="30" t="s">
        <v>2506</v>
      </c>
      <c r="D119" s="30" t="s">
        <v>67</v>
      </c>
      <c r="E119" s="30" t="s">
        <v>2273</v>
      </c>
      <c r="F119" s="30" t="s">
        <v>2293</v>
      </c>
      <c r="G119" s="30" t="s">
        <v>2632</v>
      </c>
      <c r="H119" s="61">
        <v>2985.37</v>
      </c>
      <c r="I119" s="30">
        <v>13.49</v>
      </c>
      <c r="J119" s="31">
        <v>27</v>
      </c>
    </row>
    <row r="120" spans="1:10" x14ac:dyDescent="0.3">
      <c r="A120" s="33" t="s">
        <v>2633</v>
      </c>
      <c r="B120" s="30" t="s">
        <v>2634</v>
      </c>
      <c r="C120" s="30" t="s">
        <v>188</v>
      </c>
      <c r="D120" s="30" t="s">
        <v>29</v>
      </c>
      <c r="E120" s="30" t="s">
        <v>2337</v>
      </c>
      <c r="F120" s="30" t="s">
        <v>2293</v>
      </c>
      <c r="G120" s="30" t="s">
        <v>2635</v>
      </c>
      <c r="H120" s="61">
        <v>1054.25</v>
      </c>
      <c r="I120" s="30">
        <v>15.66</v>
      </c>
      <c r="J120" s="31">
        <v>27</v>
      </c>
    </row>
    <row r="121" spans="1:10" x14ac:dyDescent="0.3">
      <c r="A121" s="33" t="s">
        <v>2636</v>
      </c>
      <c r="B121" s="30" t="s">
        <v>2637</v>
      </c>
      <c r="C121" s="30" t="s">
        <v>2316</v>
      </c>
      <c r="D121" s="30" t="s">
        <v>27</v>
      </c>
      <c r="E121" s="30" t="s">
        <v>2273</v>
      </c>
      <c r="F121" s="30" t="s">
        <v>2268</v>
      </c>
      <c r="G121" s="30" t="s">
        <v>2638</v>
      </c>
      <c r="H121" s="61">
        <v>4067.67</v>
      </c>
      <c r="I121" s="30">
        <v>18.600000000000001</v>
      </c>
      <c r="J121" s="31">
        <v>4</v>
      </c>
    </row>
    <row r="122" spans="1:10" x14ac:dyDescent="0.3">
      <c r="A122" s="33" t="s">
        <v>2639</v>
      </c>
      <c r="B122" s="30" t="s">
        <v>2640</v>
      </c>
      <c r="C122" s="30" t="s">
        <v>2320</v>
      </c>
      <c r="D122" s="30" t="s">
        <v>67</v>
      </c>
      <c r="E122" s="30" t="s">
        <v>2337</v>
      </c>
      <c r="F122" s="30" t="s">
        <v>2268</v>
      </c>
      <c r="G122" s="30" t="s">
        <v>2641</v>
      </c>
      <c r="H122" s="61">
        <v>1915.84</v>
      </c>
      <c r="I122" s="30">
        <v>12.12</v>
      </c>
      <c r="J122" s="31">
        <v>67</v>
      </c>
    </row>
    <row r="123" spans="1:10" x14ac:dyDescent="0.3">
      <c r="A123" s="33" t="s">
        <v>2642</v>
      </c>
      <c r="B123" s="30" t="s">
        <v>2643</v>
      </c>
      <c r="C123" s="30" t="s">
        <v>2190</v>
      </c>
      <c r="D123" s="30" t="s">
        <v>74</v>
      </c>
      <c r="E123" s="30" t="s">
        <v>94</v>
      </c>
      <c r="F123" s="30" t="s">
        <v>2293</v>
      </c>
      <c r="G123" s="30" t="s">
        <v>2644</v>
      </c>
      <c r="H123" s="61">
        <v>1156.8</v>
      </c>
      <c r="I123" s="30">
        <v>11.61</v>
      </c>
      <c r="J123" s="31">
        <v>6</v>
      </c>
    </row>
    <row r="124" spans="1:10" x14ac:dyDescent="0.3">
      <c r="A124" s="33" t="s">
        <v>2645</v>
      </c>
      <c r="B124" s="30" t="s">
        <v>2646</v>
      </c>
      <c r="C124" s="30" t="s">
        <v>2195</v>
      </c>
      <c r="D124" s="30" t="s">
        <v>68</v>
      </c>
      <c r="E124" s="30" t="s">
        <v>2267</v>
      </c>
      <c r="F124" s="30" t="s">
        <v>2268</v>
      </c>
      <c r="G124" s="30" t="s">
        <v>2647</v>
      </c>
      <c r="H124" s="61">
        <v>2853.94</v>
      </c>
      <c r="I124" s="30">
        <v>21.34</v>
      </c>
      <c r="J124" s="31">
        <v>84</v>
      </c>
    </row>
    <row r="125" spans="1:10" x14ac:dyDescent="0.3">
      <c r="A125" s="33" t="s">
        <v>2648</v>
      </c>
      <c r="B125" s="30" t="s">
        <v>2649</v>
      </c>
      <c r="C125" s="30" t="s">
        <v>2458</v>
      </c>
      <c r="D125" s="30" t="s">
        <v>72</v>
      </c>
      <c r="E125" s="30" t="s">
        <v>2267</v>
      </c>
      <c r="F125" s="30" t="s">
        <v>2293</v>
      </c>
      <c r="G125" s="30" t="s">
        <v>2650</v>
      </c>
      <c r="H125" s="61">
        <v>4681.2700000000004</v>
      </c>
      <c r="I125" s="30">
        <v>27.65</v>
      </c>
      <c r="J125" s="31">
        <v>66</v>
      </c>
    </row>
    <row r="126" spans="1:10" x14ac:dyDescent="0.3">
      <c r="A126" s="33" t="s">
        <v>2651</v>
      </c>
      <c r="B126" s="30" t="s">
        <v>2652</v>
      </c>
      <c r="C126" s="30" t="s">
        <v>2400</v>
      </c>
      <c r="D126" s="30" t="s">
        <v>2160</v>
      </c>
      <c r="E126" s="30" t="s">
        <v>2281</v>
      </c>
      <c r="F126" s="30" t="s">
        <v>2293</v>
      </c>
      <c r="G126" s="30" t="s">
        <v>2653</v>
      </c>
      <c r="H126" s="61">
        <v>2705.97</v>
      </c>
      <c r="I126" s="30">
        <v>12.81</v>
      </c>
      <c r="J126" s="31">
        <v>33</v>
      </c>
    </row>
    <row r="127" spans="1:10" x14ac:dyDescent="0.3">
      <c r="A127" s="33" t="s">
        <v>2654</v>
      </c>
      <c r="B127" s="30" t="s">
        <v>2655</v>
      </c>
      <c r="C127" s="30" t="s">
        <v>253</v>
      </c>
      <c r="D127" s="30" t="s">
        <v>73</v>
      </c>
      <c r="E127" s="30" t="s">
        <v>2273</v>
      </c>
      <c r="F127" s="30" t="s">
        <v>2293</v>
      </c>
      <c r="G127" s="30" t="s">
        <v>2656</v>
      </c>
      <c r="H127" s="61">
        <v>1136.22</v>
      </c>
      <c r="I127" s="30">
        <v>22.08</v>
      </c>
      <c r="J127" s="31">
        <v>46</v>
      </c>
    </row>
    <row r="128" spans="1:10" x14ac:dyDescent="0.3">
      <c r="A128" s="33" t="s">
        <v>2657</v>
      </c>
      <c r="B128" s="30" t="s">
        <v>2658</v>
      </c>
      <c r="C128" s="30" t="s">
        <v>2358</v>
      </c>
      <c r="D128" s="30" t="s">
        <v>72</v>
      </c>
      <c r="E128" s="30" t="s">
        <v>2281</v>
      </c>
      <c r="F128" s="30" t="s">
        <v>2268</v>
      </c>
      <c r="G128" s="30" t="s">
        <v>2659</v>
      </c>
      <c r="H128" s="61">
        <v>4803.8900000000003</v>
      </c>
      <c r="I128" s="30">
        <v>10.19</v>
      </c>
      <c r="J128" s="31">
        <v>82</v>
      </c>
    </row>
    <row r="129" spans="1:10" x14ac:dyDescent="0.3">
      <c r="A129" s="33" t="s">
        <v>2660</v>
      </c>
      <c r="B129" s="30" t="s">
        <v>2661</v>
      </c>
      <c r="C129" s="30" t="s">
        <v>265</v>
      </c>
      <c r="D129" s="30" t="s">
        <v>67</v>
      </c>
      <c r="E129" s="30" t="s">
        <v>2337</v>
      </c>
      <c r="F129" s="30" t="s">
        <v>2268</v>
      </c>
      <c r="G129" s="30" t="s">
        <v>2566</v>
      </c>
      <c r="H129" s="61">
        <v>1010.35</v>
      </c>
      <c r="I129" s="30">
        <v>26.63</v>
      </c>
      <c r="J129" s="31">
        <v>89</v>
      </c>
    </row>
    <row r="130" spans="1:10" x14ac:dyDescent="0.3">
      <c r="A130" s="33" t="s">
        <v>2662</v>
      </c>
      <c r="B130" s="30" t="s">
        <v>2663</v>
      </c>
      <c r="C130" s="30" t="s">
        <v>2289</v>
      </c>
      <c r="D130" s="30" t="s">
        <v>27</v>
      </c>
      <c r="E130" s="30" t="s">
        <v>2273</v>
      </c>
      <c r="F130" s="30" t="s">
        <v>2274</v>
      </c>
      <c r="G130" s="30" t="s">
        <v>2664</v>
      </c>
      <c r="H130" s="61">
        <v>3723.25</v>
      </c>
      <c r="I130" s="30">
        <v>23.59</v>
      </c>
      <c r="J130" s="31">
        <v>1</v>
      </c>
    </row>
    <row r="131" spans="1:10" x14ac:dyDescent="0.3">
      <c r="A131" s="33" t="s">
        <v>2665</v>
      </c>
      <c r="B131" s="30" t="s">
        <v>2666</v>
      </c>
      <c r="C131" s="30" t="s">
        <v>266</v>
      </c>
      <c r="D131" s="30" t="s">
        <v>2158</v>
      </c>
      <c r="E131" s="30" t="s">
        <v>2281</v>
      </c>
      <c r="F131" s="30" t="s">
        <v>2293</v>
      </c>
      <c r="G131" s="30" t="s">
        <v>2667</v>
      </c>
      <c r="H131" s="61">
        <v>2948.2</v>
      </c>
      <c r="I131" s="30">
        <v>11.74</v>
      </c>
      <c r="J131" s="31">
        <v>54</v>
      </c>
    </row>
    <row r="132" spans="1:10" x14ac:dyDescent="0.3">
      <c r="A132" s="33" t="s">
        <v>2668</v>
      </c>
      <c r="B132" s="30" t="s">
        <v>2669</v>
      </c>
      <c r="C132" s="30" t="s">
        <v>2192</v>
      </c>
      <c r="D132" s="30" t="s">
        <v>2160</v>
      </c>
      <c r="E132" s="30" t="s">
        <v>2273</v>
      </c>
      <c r="F132" s="30" t="s">
        <v>2274</v>
      </c>
      <c r="G132" s="30" t="s">
        <v>2670</v>
      </c>
      <c r="H132" s="61">
        <v>3185.65</v>
      </c>
      <c r="I132" s="30">
        <v>17.420000000000002</v>
      </c>
      <c r="J132" s="31">
        <v>63</v>
      </c>
    </row>
    <row r="133" spans="1:10" x14ac:dyDescent="0.3">
      <c r="A133" s="33" t="s">
        <v>2671</v>
      </c>
      <c r="B133" s="30" t="s">
        <v>2672</v>
      </c>
      <c r="C133" s="30" t="s">
        <v>194</v>
      </c>
      <c r="D133" s="30" t="s">
        <v>69</v>
      </c>
      <c r="E133" s="30" t="s">
        <v>2337</v>
      </c>
      <c r="F133" s="30" t="s">
        <v>2274</v>
      </c>
      <c r="G133" s="30" t="s">
        <v>2395</v>
      </c>
      <c r="H133" s="61">
        <v>2998.65</v>
      </c>
      <c r="I133" s="30">
        <v>10.17</v>
      </c>
      <c r="J133" s="31">
        <v>49</v>
      </c>
    </row>
    <row r="134" spans="1:10" x14ac:dyDescent="0.3">
      <c r="A134" s="33" t="s">
        <v>2673</v>
      </c>
      <c r="B134" s="30" t="s">
        <v>2674</v>
      </c>
      <c r="C134" s="30" t="s">
        <v>2400</v>
      </c>
      <c r="D134" s="30" t="s">
        <v>68</v>
      </c>
      <c r="E134" s="30" t="s">
        <v>2273</v>
      </c>
      <c r="F134" s="30" t="s">
        <v>2293</v>
      </c>
      <c r="G134" s="30" t="s">
        <v>2675</v>
      </c>
      <c r="H134" s="61">
        <v>2178.58</v>
      </c>
      <c r="I134" s="30">
        <v>29.09</v>
      </c>
      <c r="J134" s="31">
        <v>33</v>
      </c>
    </row>
    <row r="135" spans="1:10" x14ac:dyDescent="0.3">
      <c r="A135" s="33" t="s">
        <v>2676</v>
      </c>
      <c r="B135" s="30" t="s">
        <v>2677</v>
      </c>
      <c r="C135" s="30" t="s">
        <v>219</v>
      </c>
      <c r="D135" s="30" t="s">
        <v>28</v>
      </c>
      <c r="E135" s="30" t="s">
        <v>2281</v>
      </c>
      <c r="F135" s="30" t="s">
        <v>2268</v>
      </c>
      <c r="G135" s="30" t="s">
        <v>2678</v>
      </c>
      <c r="H135" s="61">
        <v>1769.67</v>
      </c>
      <c r="I135" s="30">
        <v>24.31</v>
      </c>
      <c r="J135" s="31">
        <v>65</v>
      </c>
    </row>
    <row r="136" spans="1:10" x14ac:dyDescent="0.3">
      <c r="A136" s="33" t="s">
        <v>2679</v>
      </c>
      <c r="B136" s="30" t="s">
        <v>2680</v>
      </c>
      <c r="C136" s="30" t="s">
        <v>2199</v>
      </c>
      <c r="D136" s="30" t="s">
        <v>28</v>
      </c>
      <c r="E136" s="30" t="s">
        <v>2337</v>
      </c>
      <c r="F136" s="30" t="s">
        <v>2293</v>
      </c>
      <c r="G136" s="30" t="s">
        <v>2681</v>
      </c>
      <c r="H136" s="61">
        <v>4854.4399999999996</v>
      </c>
      <c r="I136" s="30">
        <v>24.67</v>
      </c>
      <c r="J136" s="31">
        <v>10</v>
      </c>
    </row>
    <row r="137" spans="1:10" x14ac:dyDescent="0.3">
      <c r="A137" s="33" t="s">
        <v>2682</v>
      </c>
      <c r="B137" s="30" t="s">
        <v>2683</v>
      </c>
      <c r="C137" s="30" t="s">
        <v>2348</v>
      </c>
      <c r="D137" s="30" t="s">
        <v>28</v>
      </c>
      <c r="E137" s="30" t="s">
        <v>2337</v>
      </c>
      <c r="F137" s="30" t="s">
        <v>2274</v>
      </c>
      <c r="G137" s="30" t="s">
        <v>2684</v>
      </c>
      <c r="H137" s="61">
        <v>4905.57</v>
      </c>
      <c r="I137" s="30">
        <v>12.98</v>
      </c>
      <c r="J137" s="31">
        <v>17</v>
      </c>
    </row>
    <row r="138" spans="1:10" x14ac:dyDescent="0.3">
      <c r="A138" s="33" t="s">
        <v>2685</v>
      </c>
      <c r="B138" s="30" t="s">
        <v>2686</v>
      </c>
      <c r="C138" s="30" t="s">
        <v>2462</v>
      </c>
      <c r="D138" s="30" t="s">
        <v>28</v>
      </c>
      <c r="E138" s="30" t="s">
        <v>2281</v>
      </c>
      <c r="F138" s="30" t="s">
        <v>2274</v>
      </c>
      <c r="G138" s="30" t="s">
        <v>2687</v>
      </c>
      <c r="H138" s="61">
        <v>4219.68</v>
      </c>
      <c r="I138" s="30">
        <v>14.17</v>
      </c>
      <c r="J138" s="31">
        <v>84</v>
      </c>
    </row>
    <row r="139" spans="1:10" x14ac:dyDescent="0.3">
      <c r="A139" s="33" t="s">
        <v>2688</v>
      </c>
      <c r="B139" s="30" t="s">
        <v>2689</v>
      </c>
      <c r="C139" s="30" t="s">
        <v>2197</v>
      </c>
      <c r="D139" s="30" t="s">
        <v>72</v>
      </c>
      <c r="E139" s="30" t="s">
        <v>2273</v>
      </c>
      <c r="F139" s="30" t="s">
        <v>2268</v>
      </c>
      <c r="G139" s="30" t="s">
        <v>2447</v>
      </c>
      <c r="H139" s="61">
        <v>2920.59</v>
      </c>
      <c r="I139" s="30">
        <v>15.22</v>
      </c>
      <c r="J139" s="31">
        <v>81</v>
      </c>
    </row>
    <row r="140" spans="1:10" x14ac:dyDescent="0.3">
      <c r="A140" s="33" t="s">
        <v>2690</v>
      </c>
      <c r="B140" s="30" t="s">
        <v>2691</v>
      </c>
      <c r="C140" s="30" t="s">
        <v>226</v>
      </c>
      <c r="D140" s="30" t="s">
        <v>67</v>
      </c>
      <c r="E140" s="30" t="s">
        <v>2281</v>
      </c>
      <c r="F140" s="30" t="s">
        <v>2274</v>
      </c>
      <c r="G140" s="30" t="s">
        <v>2692</v>
      </c>
      <c r="H140" s="61">
        <v>2082.25</v>
      </c>
      <c r="I140" s="30">
        <v>27.95</v>
      </c>
      <c r="J140" s="31">
        <v>96</v>
      </c>
    </row>
    <row r="141" spans="1:10" x14ac:dyDescent="0.3">
      <c r="A141" s="33" t="s">
        <v>2693</v>
      </c>
      <c r="B141" s="30" t="s">
        <v>2694</v>
      </c>
      <c r="C141" s="30" t="s">
        <v>2378</v>
      </c>
      <c r="D141" s="30" t="s">
        <v>28</v>
      </c>
      <c r="E141" s="30" t="s">
        <v>2281</v>
      </c>
      <c r="F141" s="30" t="s">
        <v>2293</v>
      </c>
      <c r="G141" s="30" t="s">
        <v>2695</v>
      </c>
      <c r="H141" s="61">
        <v>952.97</v>
      </c>
      <c r="I141" s="30">
        <v>28.5</v>
      </c>
      <c r="J141" s="31">
        <v>8</v>
      </c>
    </row>
    <row r="142" spans="1:10" x14ac:dyDescent="0.3">
      <c r="A142" s="33" t="s">
        <v>2696</v>
      </c>
      <c r="B142" s="30" t="s">
        <v>2697</v>
      </c>
      <c r="C142" s="30" t="s">
        <v>2289</v>
      </c>
      <c r="D142" s="30" t="s">
        <v>68</v>
      </c>
      <c r="E142" s="30" t="s">
        <v>2267</v>
      </c>
      <c r="F142" s="30" t="s">
        <v>2293</v>
      </c>
      <c r="G142" s="30" t="s">
        <v>2698</v>
      </c>
      <c r="H142" s="61">
        <v>2567.21</v>
      </c>
      <c r="I142" s="30">
        <v>13.11</v>
      </c>
      <c r="J142" s="31">
        <v>58</v>
      </c>
    </row>
    <row r="143" spans="1:10" x14ac:dyDescent="0.3">
      <c r="A143" s="33" t="s">
        <v>2699</v>
      </c>
      <c r="B143" s="30" t="s">
        <v>2700</v>
      </c>
      <c r="C143" s="30" t="s">
        <v>2197</v>
      </c>
      <c r="D143" s="30" t="s">
        <v>2160</v>
      </c>
      <c r="E143" s="30" t="s">
        <v>94</v>
      </c>
      <c r="F143" s="30" t="s">
        <v>2268</v>
      </c>
      <c r="G143" s="30" t="s">
        <v>2701</v>
      </c>
      <c r="H143" s="61">
        <v>1666.6</v>
      </c>
      <c r="I143" s="30">
        <v>17.309999999999999</v>
      </c>
      <c r="J143" s="31">
        <v>25</v>
      </c>
    </row>
    <row r="144" spans="1:10" x14ac:dyDescent="0.3">
      <c r="A144" s="33" t="s">
        <v>2702</v>
      </c>
      <c r="B144" s="30" t="s">
        <v>2703</v>
      </c>
      <c r="C144" s="30" t="s">
        <v>253</v>
      </c>
      <c r="D144" s="30" t="s">
        <v>2158</v>
      </c>
      <c r="E144" s="30" t="s">
        <v>2337</v>
      </c>
      <c r="F144" s="30" t="s">
        <v>2274</v>
      </c>
      <c r="G144" s="30" t="s">
        <v>2592</v>
      </c>
      <c r="H144" s="61">
        <v>1835.98</v>
      </c>
      <c r="I144" s="30">
        <v>25.67</v>
      </c>
      <c r="J144" s="31">
        <v>43</v>
      </c>
    </row>
    <row r="145" spans="1:10" x14ac:dyDescent="0.3">
      <c r="A145" s="33" t="s">
        <v>2704</v>
      </c>
      <c r="B145" s="30" t="s">
        <v>2705</v>
      </c>
      <c r="C145" s="30" t="s">
        <v>2400</v>
      </c>
      <c r="D145" s="30" t="s">
        <v>27</v>
      </c>
      <c r="E145" s="30" t="s">
        <v>2267</v>
      </c>
      <c r="F145" s="30" t="s">
        <v>2293</v>
      </c>
      <c r="G145" s="30" t="s">
        <v>2596</v>
      </c>
      <c r="H145" s="61">
        <v>4522.1499999999996</v>
      </c>
      <c r="I145" s="30">
        <v>29.84</v>
      </c>
      <c r="J145" s="31">
        <v>65</v>
      </c>
    </row>
    <row r="146" spans="1:10" x14ac:dyDescent="0.3">
      <c r="A146" s="33" t="s">
        <v>2706</v>
      </c>
      <c r="B146" s="30" t="s">
        <v>2707</v>
      </c>
      <c r="C146" s="30" t="s">
        <v>2416</v>
      </c>
      <c r="D146" s="30" t="s">
        <v>68</v>
      </c>
      <c r="E146" s="30" t="s">
        <v>2273</v>
      </c>
      <c r="F146" s="30" t="s">
        <v>2274</v>
      </c>
      <c r="G146" s="30" t="s">
        <v>2708</v>
      </c>
      <c r="H146" s="61">
        <v>900.12</v>
      </c>
      <c r="I146" s="30">
        <v>13.77</v>
      </c>
      <c r="J146" s="31">
        <v>88</v>
      </c>
    </row>
    <row r="147" spans="1:10" x14ac:dyDescent="0.3">
      <c r="A147" s="33" t="s">
        <v>2709</v>
      </c>
      <c r="B147" s="30" t="s">
        <v>2710</v>
      </c>
      <c r="C147" s="30" t="s">
        <v>1633</v>
      </c>
      <c r="D147" s="30" t="s">
        <v>2160</v>
      </c>
      <c r="E147" s="30" t="s">
        <v>2281</v>
      </c>
      <c r="F147" s="30" t="s">
        <v>2293</v>
      </c>
      <c r="G147" s="30" t="s">
        <v>2711</v>
      </c>
      <c r="H147" s="61">
        <v>2484.21</v>
      </c>
      <c r="I147" s="30">
        <v>28.95</v>
      </c>
      <c r="J147" s="31">
        <v>63</v>
      </c>
    </row>
    <row r="148" spans="1:10" x14ac:dyDescent="0.3">
      <c r="A148" s="33" t="s">
        <v>2712</v>
      </c>
      <c r="B148" s="30" t="s">
        <v>2713</v>
      </c>
      <c r="C148" s="30" t="s">
        <v>2327</v>
      </c>
      <c r="D148" s="30" t="s">
        <v>68</v>
      </c>
      <c r="E148" s="30" t="s">
        <v>2273</v>
      </c>
      <c r="F148" s="30" t="s">
        <v>2293</v>
      </c>
      <c r="G148" s="30" t="s">
        <v>2714</v>
      </c>
      <c r="H148" s="61">
        <v>2179.75</v>
      </c>
      <c r="I148" s="30">
        <v>29.42</v>
      </c>
      <c r="J148" s="31">
        <v>64</v>
      </c>
    </row>
    <row r="149" spans="1:10" x14ac:dyDescent="0.3">
      <c r="A149" s="33" t="s">
        <v>2715</v>
      </c>
      <c r="B149" s="30" t="s">
        <v>2716</v>
      </c>
      <c r="C149" s="30" t="s">
        <v>2285</v>
      </c>
      <c r="D149" s="30" t="s">
        <v>2158</v>
      </c>
      <c r="E149" s="30" t="s">
        <v>94</v>
      </c>
      <c r="F149" s="30" t="s">
        <v>2268</v>
      </c>
      <c r="G149" s="30" t="s">
        <v>2717</v>
      </c>
      <c r="H149" s="61">
        <v>548.59</v>
      </c>
      <c r="I149" s="30">
        <v>15.81</v>
      </c>
      <c r="J149" s="31">
        <v>7</v>
      </c>
    </row>
    <row r="150" spans="1:10" x14ac:dyDescent="0.3">
      <c r="A150" s="33" t="s">
        <v>2718</v>
      </c>
      <c r="B150" s="30" t="s">
        <v>2719</v>
      </c>
      <c r="C150" s="30" t="s">
        <v>2462</v>
      </c>
      <c r="D150" s="30" t="s">
        <v>29</v>
      </c>
      <c r="E150" s="30" t="s">
        <v>2273</v>
      </c>
      <c r="F150" s="30" t="s">
        <v>2268</v>
      </c>
      <c r="G150" s="30" t="s">
        <v>2720</v>
      </c>
      <c r="H150" s="61">
        <v>2734.55</v>
      </c>
      <c r="I150" s="30">
        <v>20.25</v>
      </c>
      <c r="J150" s="31">
        <v>26</v>
      </c>
    </row>
    <row r="151" spans="1:10" x14ac:dyDescent="0.3">
      <c r="A151" s="33" t="s">
        <v>2721</v>
      </c>
      <c r="B151" s="30" t="s">
        <v>2722</v>
      </c>
      <c r="C151" s="30" t="s">
        <v>2320</v>
      </c>
      <c r="D151" s="30" t="s">
        <v>2158</v>
      </c>
      <c r="E151" s="30" t="s">
        <v>2281</v>
      </c>
      <c r="F151" s="30" t="s">
        <v>2274</v>
      </c>
      <c r="G151" s="30" t="s">
        <v>2664</v>
      </c>
      <c r="H151" s="61">
        <v>4149.32</v>
      </c>
      <c r="I151" s="30">
        <v>12.82</v>
      </c>
      <c r="J151" s="31">
        <v>62</v>
      </c>
    </row>
    <row r="152" spans="1:10" x14ac:dyDescent="0.3">
      <c r="A152" s="33" t="s">
        <v>2723</v>
      </c>
      <c r="B152" s="30" t="s">
        <v>2724</v>
      </c>
      <c r="C152" s="30" t="s">
        <v>2191</v>
      </c>
      <c r="D152" s="30" t="s">
        <v>28</v>
      </c>
      <c r="E152" s="30" t="s">
        <v>2281</v>
      </c>
      <c r="F152" s="30" t="s">
        <v>2274</v>
      </c>
      <c r="G152" s="30" t="s">
        <v>2711</v>
      </c>
      <c r="H152" s="61">
        <v>2947.98</v>
      </c>
      <c r="I152" s="30">
        <v>29.62</v>
      </c>
      <c r="J152" s="31">
        <v>31</v>
      </c>
    </row>
    <row r="153" spans="1:10" x14ac:dyDescent="0.3">
      <c r="A153" s="33" t="s">
        <v>2725</v>
      </c>
      <c r="B153" s="30" t="s">
        <v>2726</v>
      </c>
      <c r="C153" s="30" t="s">
        <v>188</v>
      </c>
      <c r="D153" s="30" t="s">
        <v>2158</v>
      </c>
      <c r="E153" s="30" t="s">
        <v>2281</v>
      </c>
      <c r="F153" s="30" t="s">
        <v>2268</v>
      </c>
      <c r="G153" s="30" t="s">
        <v>2727</v>
      </c>
      <c r="H153" s="61">
        <v>2392.4699999999998</v>
      </c>
      <c r="I153" s="30">
        <v>21.86</v>
      </c>
      <c r="J153" s="31">
        <v>9</v>
      </c>
    </row>
    <row r="154" spans="1:10" x14ac:dyDescent="0.3">
      <c r="A154" s="33" t="s">
        <v>2728</v>
      </c>
      <c r="B154" s="30" t="s">
        <v>2729</v>
      </c>
      <c r="C154" s="30" t="s">
        <v>2506</v>
      </c>
      <c r="D154" s="30" t="s">
        <v>73</v>
      </c>
      <c r="E154" s="30" t="s">
        <v>2337</v>
      </c>
      <c r="F154" s="30" t="s">
        <v>2274</v>
      </c>
      <c r="G154" s="30" t="s">
        <v>2730</v>
      </c>
      <c r="H154" s="61">
        <v>937.77</v>
      </c>
      <c r="I154" s="30">
        <v>24.78</v>
      </c>
      <c r="J154" s="31">
        <v>64</v>
      </c>
    </row>
    <row r="155" spans="1:10" x14ac:dyDescent="0.3">
      <c r="A155" s="33" t="s">
        <v>2731</v>
      </c>
      <c r="B155" s="30" t="s">
        <v>2732</v>
      </c>
      <c r="C155" s="30" t="s">
        <v>2192</v>
      </c>
      <c r="D155" s="30" t="s">
        <v>67</v>
      </c>
      <c r="E155" s="30" t="s">
        <v>2267</v>
      </c>
      <c r="F155" s="30" t="s">
        <v>2274</v>
      </c>
      <c r="G155" s="30" t="s">
        <v>2733</v>
      </c>
      <c r="H155" s="61">
        <v>3564.31</v>
      </c>
      <c r="I155" s="30">
        <v>23.53</v>
      </c>
      <c r="J155" s="31">
        <v>40</v>
      </c>
    </row>
    <row r="156" spans="1:10" x14ac:dyDescent="0.3">
      <c r="A156" s="33" t="s">
        <v>2734</v>
      </c>
      <c r="B156" s="30" t="s">
        <v>2735</v>
      </c>
      <c r="C156" s="30" t="s">
        <v>2416</v>
      </c>
      <c r="D156" s="30" t="s">
        <v>27</v>
      </c>
      <c r="E156" s="30" t="s">
        <v>2273</v>
      </c>
      <c r="F156" s="30" t="s">
        <v>2293</v>
      </c>
      <c r="G156" s="30" t="s">
        <v>2736</v>
      </c>
      <c r="H156" s="61">
        <v>800.09</v>
      </c>
      <c r="I156" s="30">
        <v>20.49</v>
      </c>
      <c r="J156" s="31">
        <v>52</v>
      </c>
    </row>
    <row r="157" spans="1:10" x14ac:dyDescent="0.3">
      <c r="A157" s="33" t="s">
        <v>2737</v>
      </c>
      <c r="B157" s="30" t="s">
        <v>2738</v>
      </c>
      <c r="C157" s="30" t="s">
        <v>2198</v>
      </c>
      <c r="D157" s="30" t="s">
        <v>68</v>
      </c>
      <c r="E157" s="30" t="s">
        <v>2337</v>
      </c>
      <c r="F157" s="30" t="s">
        <v>2268</v>
      </c>
      <c r="G157" s="30" t="s">
        <v>2739</v>
      </c>
      <c r="H157" s="61">
        <v>750.85</v>
      </c>
      <c r="I157" s="30">
        <v>27.22</v>
      </c>
      <c r="J157" s="31">
        <v>62</v>
      </c>
    </row>
    <row r="158" spans="1:10" x14ac:dyDescent="0.3">
      <c r="A158" s="33" t="s">
        <v>2740</v>
      </c>
      <c r="B158" s="30" t="s">
        <v>2741</v>
      </c>
      <c r="C158" s="30" t="s">
        <v>2272</v>
      </c>
      <c r="D158" s="30" t="s">
        <v>69</v>
      </c>
      <c r="E158" s="30" t="s">
        <v>2337</v>
      </c>
      <c r="F158" s="30" t="s">
        <v>2293</v>
      </c>
      <c r="G158" s="30" t="s">
        <v>2742</v>
      </c>
      <c r="H158" s="61">
        <v>2395.86</v>
      </c>
      <c r="I158" s="30">
        <v>10.09</v>
      </c>
      <c r="J158" s="31">
        <v>8</v>
      </c>
    </row>
    <row r="159" spans="1:10" x14ac:dyDescent="0.3">
      <c r="A159" s="33" t="s">
        <v>2743</v>
      </c>
      <c r="B159" s="30" t="s">
        <v>2744</v>
      </c>
      <c r="C159" s="30" t="s">
        <v>266</v>
      </c>
      <c r="D159" s="30" t="s">
        <v>74</v>
      </c>
      <c r="E159" s="30" t="s">
        <v>2267</v>
      </c>
      <c r="F159" s="30" t="s">
        <v>2274</v>
      </c>
      <c r="G159" s="30" t="s">
        <v>2435</v>
      </c>
      <c r="H159" s="61">
        <v>4752.72</v>
      </c>
      <c r="I159" s="30">
        <v>20</v>
      </c>
      <c r="J159" s="31">
        <v>19</v>
      </c>
    </row>
    <row r="160" spans="1:10" x14ac:dyDescent="0.3">
      <c r="A160" s="33" t="s">
        <v>2745</v>
      </c>
      <c r="B160" s="30" t="s">
        <v>2746</v>
      </c>
      <c r="C160" s="30" t="s">
        <v>2565</v>
      </c>
      <c r="D160" s="30" t="s">
        <v>68</v>
      </c>
      <c r="E160" s="30" t="s">
        <v>2337</v>
      </c>
      <c r="F160" s="30" t="s">
        <v>2274</v>
      </c>
      <c r="G160" s="30" t="s">
        <v>2747</v>
      </c>
      <c r="H160" s="61">
        <v>2171.12</v>
      </c>
      <c r="I160" s="30">
        <v>24.17</v>
      </c>
      <c r="J160" s="31">
        <v>48</v>
      </c>
    </row>
    <row r="161" spans="1:10" x14ac:dyDescent="0.3">
      <c r="A161" s="33" t="s">
        <v>2748</v>
      </c>
      <c r="B161" s="30" t="s">
        <v>2749</v>
      </c>
      <c r="C161" s="30" t="s">
        <v>2193</v>
      </c>
      <c r="D161" s="30" t="s">
        <v>69</v>
      </c>
      <c r="E161" s="30" t="s">
        <v>2267</v>
      </c>
      <c r="F161" s="30" t="s">
        <v>2293</v>
      </c>
      <c r="G161" s="30" t="s">
        <v>2750</v>
      </c>
      <c r="H161" s="61">
        <v>2687.76</v>
      </c>
      <c r="I161" s="30">
        <v>23.2</v>
      </c>
      <c r="J161" s="31">
        <v>30</v>
      </c>
    </row>
    <row r="162" spans="1:10" x14ac:dyDescent="0.3">
      <c r="A162" s="33" t="s">
        <v>2751</v>
      </c>
      <c r="B162" s="30" t="s">
        <v>2752</v>
      </c>
      <c r="C162" s="30" t="s">
        <v>2191</v>
      </c>
      <c r="D162" s="30" t="s">
        <v>29</v>
      </c>
      <c r="E162" s="30" t="s">
        <v>2281</v>
      </c>
      <c r="F162" s="30" t="s">
        <v>2293</v>
      </c>
      <c r="G162" s="30" t="s">
        <v>2753</v>
      </c>
      <c r="H162" s="61">
        <v>2797.94</v>
      </c>
      <c r="I162" s="30">
        <v>17.57</v>
      </c>
      <c r="J162" s="31">
        <v>70</v>
      </c>
    </row>
    <row r="163" spans="1:10" x14ac:dyDescent="0.3">
      <c r="A163" s="33" t="s">
        <v>2754</v>
      </c>
      <c r="B163" s="30" t="s">
        <v>2755</v>
      </c>
      <c r="C163" s="30" t="s">
        <v>2344</v>
      </c>
      <c r="D163" s="30" t="s">
        <v>27</v>
      </c>
      <c r="E163" s="30" t="s">
        <v>2267</v>
      </c>
      <c r="F163" s="30" t="s">
        <v>2293</v>
      </c>
      <c r="G163" s="30" t="s">
        <v>2526</v>
      </c>
      <c r="H163" s="61">
        <v>3027.21</v>
      </c>
      <c r="I163" s="30">
        <v>23.51</v>
      </c>
      <c r="J163" s="31">
        <v>82</v>
      </c>
    </row>
    <row r="164" spans="1:10" x14ac:dyDescent="0.3">
      <c r="A164" s="33" t="s">
        <v>2756</v>
      </c>
      <c r="B164" s="30" t="s">
        <v>2757</v>
      </c>
      <c r="C164" s="30" t="s">
        <v>230</v>
      </c>
      <c r="D164" s="30" t="s">
        <v>73</v>
      </c>
      <c r="E164" s="30" t="s">
        <v>2273</v>
      </c>
      <c r="F164" s="30" t="s">
        <v>2293</v>
      </c>
      <c r="G164" s="30" t="s">
        <v>2758</v>
      </c>
      <c r="H164" s="61">
        <v>4608.84</v>
      </c>
      <c r="I164" s="30">
        <v>29.94</v>
      </c>
      <c r="J164" s="31">
        <v>44</v>
      </c>
    </row>
    <row r="165" spans="1:10" x14ac:dyDescent="0.3">
      <c r="A165" s="33" t="s">
        <v>2759</v>
      </c>
      <c r="B165" s="30" t="s">
        <v>2760</v>
      </c>
      <c r="C165" s="30" t="s">
        <v>2285</v>
      </c>
      <c r="D165" s="30" t="s">
        <v>67</v>
      </c>
      <c r="E165" s="30" t="s">
        <v>2337</v>
      </c>
      <c r="F165" s="30" t="s">
        <v>2268</v>
      </c>
      <c r="G165" s="30" t="s">
        <v>2761</v>
      </c>
      <c r="H165" s="61">
        <v>748.76</v>
      </c>
      <c r="I165" s="30">
        <v>22.36</v>
      </c>
      <c r="J165" s="31">
        <v>68</v>
      </c>
    </row>
    <row r="166" spans="1:10" x14ac:dyDescent="0.3">
      <c r="A166" s="33" t="s">
        <v>2762</v>
      </c>
      <c r="B166" s="30" t="s">
        <v>2763</v>
      </c>
      <c r="C166" s="30" t="s">
        <v>1628</v>
      </c>
      <c r="D166" s="30" t="s">
        <v>2160</v>
      </c>
      <c r="E166" s="30" t="s">
        <v>2337</v>
      </c>
      <c r="F166" s="30" t="s">
        <v>2293</v>
      </c>
      <c r="G166" s="30" t="s">
        <v>2331</v>
      </c>
      <c r="H166" s="61">
        <v>3757.8</v>
      </c>
      <c r="I166" s="30">
        <v>16.5</v>
      </c>
      <c r="J166" s="31">
        <v>87</v>
      </c>
    </row>
    <row r="167" spans="1:10" x14ac:dyDescent="0.3">
      <c r="A167" s="33" t="s">
        <v>2764</v>
      </c>
      <c r="B167" s="30" t="s">
        <v>2765</v>
      </c>
      <c r="C167" s="30" t="s">
        <v>2565</v>
      </c>
      <c r="D167" s="30" t="s">
        <v>68</v>
      </c>
      <c r="E167" s="30" t="s">
        <v>94</v>
      </c>
      <c r="F167" s="30" t="s">
        <v>2293</v>
      </c>
      <c r="G167" s="30" t="s">
        <v>2766</v>
      </c>
      <c r="H167" s="61">
        <v>3213.35</v>
      </c>
      <c r="I167" s="30">
        <v>27.29</v>
      </c>
      <c r="J167" s="31">
        <v>29</v>
      </c>
    </row>
    <row r="168" spans="1:10" x14ac:dyDescent="0.3">
      <c r="A168" s="33" t="s">
        <v>2767</v>
      </c>
      <c r="B168" s="30" t="s">
        <v>2768</v>
      </c>
      <c r="C168" s="30" t="s">
        <v>200</v>
      </c>
      <c r="D168" s="30" t="s">
        <v>2160</v>
      </c>
      <c r="E168" s="30" t="s">
        <v>2273</v>
      </c>
      <c r="F168" s="30" t="s">
        <v>2268</v>
      </c>
      <c r="G168" s="30" t="s">
        <v>2769</v>
      </c>
      <c r="H168" s="61">
        <v>3127.43</v>
      </c>
      <c r="I168" s="30">
        <v>28.68</v>
      </c>
      <c r="J168" s="31">
        <v>89</v>
      </c>
    </row>
    <row r="169" spans="1:10" x14ac:dyDescent="0.3">
      <c r="A169" s="33" t="s">
        <v>2770</v>
      </c>
      <c r="B169" s="30" t="s">
        <v>2771</v>
      </c>
      <c r="C169" s="30" t="s">
        <v>2200</v>
      </c>
      <c r="D169" s="30" t="s">
        <v>72</v>
      </c>
      <c r="E169" s="30" t="s">
        <v>2273</v>
      </c>
      <c r="F169" s="30" t="s">
        <v>2293</v>
      </c>
      <c r="G169" s="30" t="s">
        <v>2420</v>
      </c>
      <c r="H169" s="61">
        <v>4532.72</v>
      </c>
      <c r="I169" s="30">
        <v>26.39</v>
      </c>
      <c r="J169" s="31">
        <v>86</v>
      </c>
    </row>
    <row r="170" spans="1:10" x14ac:dyDescent="0.3">
      <c r="A170" s="33" t="s">
        <v>2772</v>
      </c>
      <c r="B170" s="30" t="s">
        <v>2773</v>
      </c>
      <c r="C170" s="30" t="s">
        <v>2195</v>
      </c>
      <c r="D170" s="30" t="s">
        <v>2160</v>
      </c>
      <c r="E170" s="30" t="s">
        <v>2273</v>
      </c>
      <c r="F170" s="30" t="s">
        <v>2268</v>
      </c>
      <c r="G170" s="30" t="s">
        <v>2774</v>
      </c>
      <c r="H170" s="61">
        <v>2276.98</v>
      </c>
      <c r="I170" s="30">
        <v>10.95</v>
      </c>
      <c r="J170" s="31">
        <v>23</v>
      </c>
    </row>
    <row r="171" spans="1:10" x14ac:dyDescent="0.3">
      <c r="A171" s="33" t="s">
        <v>2775</v>
      </c>
      <c r="B171" s="30" t="s">
        <v>2776</v>
      </c>
      <c r="C171" s="30" t="s">
        <v>2416</v>
      </c>
      <c r="D171" s="30" t="s">
        <v>27</v>
      </c>
      <c r="E171" s="30" t="s">
        <v>2273</v>
      </c>
      <c r="F171" s="30" t="s">
        <v>2293</v>
      </c>
      <c r="G171" s="30" t="s">
        <v>2777</v>
      </c>
      <c r="H171" s="61">
        <v>2830.79</v>
      </c>
      <c r="I171" s="30">
        <v>26.86</v>
      </c>
      <c r="J171" s="31">
        <v>71</v>
      </c>
    </row>
    <row r="172" spans="1:10" x14ac:dyDescent="0.3">
      <c r="A172" s="33" t="s">
        <v>2778</v>
      </c>
      <c r="B172" s="30" t="s">
        <v>2779</v>
      </c>
      <c r="C172" s="30" t="s">
        <v>206</v>
      </c>
      <c r="D172" s="30" t="s">
        <v>2159</v>
      </c>
      <c r="E172" s="30" t="s">
        <v>2273</v>
      </c>
      <c r="F172" s="30" t="s">
        <v>2268</v>
      </c>
      <c r="G172" s="30" t="s">
        <v>2368</v>
      </c>
      <c r="H172" s="61">
        <v>2291.69</v>
      </c>
      <c r="I172" s="30">
        <v>27.9</v>
      </c>
      <c r="J172" s="31">
        <v>98</v>
      </c>
    </row>
    <row r="173" spans="1:10" x14ac:dyDescent="0.3">
      <c r="A173" s="33" t="s">
        <v>2780</v>
      </c>
      <c r="B173" s="30" t="s">
        <v>2781</v>
      </c>
      <c r="C173" s="30" t="s">
        <v>248</v>
      </c>
      <c r="D173" s="30" t="s">
        <v>28</v>
      </c>
      <c r="E173" s="30" t="s">
        <v>2337</v>
      </c>
      <c r="F173" s="30" t="s">
        <v>2268</v>
      </c>
      <c r="G173" s="30" t="s">
        <v>2782</v>
      </c>
      <c r="H173" s="61">
        <v>1113.5899999999999</v>
      </c>
      <c r="I173" s="30">
        <v>26.99</v>
      </c>
      <c r="J173" s="31">
        <v>81</v>
      </c>
    </row>
    <row r="174" spans="1:10" x14ac:dyDescent="0.3">
      <c r="A174" s="33" t="s">
        <v>2783</v>
      </c>
      <c r="B174" s="30" t="s">
        <v>2784</v>
      </c>
      <c r="C174" s="30" t="s">
        <v>2196</v>
      </c>
      <c r="D174" s="30" t="s">
        <v>2159</v>
      </c>
      <c r="E174" s="30" t="s">
        <v>2273</v>
      </c>
      <c r="F174" s="30" t="s">
        <v>2268</v>
      </c>
      <c r="G174" s="30" t="s">
        <v>2785</v>
      </c>
      <c r="H174" s="61">
        <v>4557.82</v>
      </c>
      <c r="I174" s="30">
        <v>24.83</v>
      </c>
      <c r="J174" s="31">
        <v>45</v>
      </c>
    </row>
    <row r="175" spans="1:10" x14ac:dyDescent="0.3">
      <c r="A175" s="33" t="s">
        <v>2786</v>
      </c>
      <c r="B175" s="30" t="s">
        <v>2649</v>
      </c>
      <c r="C175" s="30" t="s">
        <v>2309</v>
      </c>
      <c r="D175" s="30" t="s">
        <v>2158</v>
      </c>
      <c r="E175" s="30" t="s">
        <v>2273</v>
      </c>
      <c r="F175" s="30" t="s">
        <v>2293</v>
      </c>
      <c r="G175" s="30" t="s">
        <v>2787</v>
      </c>
      <c r="H175" s="61">
        <v>3344.97</v>
      </c>
      <c r="I175" s="30">
        <v>25.38</v>
      </c>
      <c r="J175" s="31">
        <v>30</v>
      </c>
    </row>
    <row r="176" spans="1:10" x14ac:dyDescent="0.3">
      <c r="A176" s="33" t="s">
        <v>2788</v>
      </c>
      <c r="B176" s="30" t="s">
        <v>2789</v>
      </c>
      <c r="C176" s="30" t="s">
        <v>1628</v>
      </c>
      <c r="D176" s="30" t="s">
        <v>28</v>
      </c>
      <c r="E176" s="30" t="s">
        <v>2337</v>
      </c>
      <c r="F176" s="30" t="s">
        <v>2274</v>
      </c>
      <c r="G176" s="30" t="s">
        <v>2790</v>
      </c>
      <c r="H176" s="61">
        <v>1476.33</v>
      </c>
      <c r="I176" s="30">
        <v>24.55</v>
      </c>
      <c r="J176" s="31">
        <v>98</v>
      </c>
    </row>
    <row r="177" spans="1:10" x14ac:dyDescent="0.3">
      <c r="A177" s="33" t="s">
        <v>2791</v>
      </c>
      <c r="B177" s="30" t="s">
        <v>2792</v>
      </c>
      <c r="C177" s="30" t="s">
        <v>2506</v>
      </c>
      <c r="D177" s="30" t="s">
        <v>69</v>
      </c>
      <c r="E177" s="30" t="s">
        <v>2267</v>
      </c>
      <c r="F177" s="30" t="s">
        <v>2268</v>
      </c>
      <c r="G177" s="30" t="s">
        <v>2793</v>
      </c>
      <c r="H177" s="61">
        <v>1674.94</v>
      </c>
      <c r="I177" s="30">
        <v>28.93</v>
      </c>
      <c r="J177" s="31">
        <v>48</v>
      </c>
    </row>
    <row r="178" spans="1:10" x14ac:dyDescent="0.3">
      <c r="A178" s="33" t="s">
        <v>2794</v>
      </c>
      <c r="B178" s="30" t="s">
        <v>2795</v>
      </c>
      <c r="C178" s="30" t="s">
        <v>257</v>
      </c>
      <c r="D178" s="30" t="s">
        <v>72</v>
      </c>
      <c r="E178" s="30" t="s">
        <v>94</v>
      </c>
      <c r="F178" s="30" t="s">
        <v>2268</v>
      </c>
      <c r="G178" s="30" t="s">
        <v>2750</v>
      </c>
      <c r="H178" s="61">
        <v>3946.37</v>
      </c>
      <c r="I178" s="30">
        <v>25.55</v>
      </c>
      <c r="J178" s="31">
        <v>73</v>
      </c>
    </row>
    <row r="179" spans="1:10" x14ac:dyDescent="0.3">
      <c r="A179" s="33" t="s">
        <v>2796</v>
      </c>
      <c r="B179" s="30" t="s">
        <v>2797</v>
      </c>
      <c r="C179" s="30" t="s">
        <v>257</v>
      </c>
      <c r="D179" s="30" t="s">
        <v>2159</v>
      </c>
      <c r="E179" s="30" t="s">
        <v>94</v>
      </c>
      <c r="F179" s="30" t="s">
        <v>2268</v>
      </c>
      <c r="G179" s="30" t="s">
        <v>2798</v>
      </c>
      <c r="H179" s="61">
        <v>3538.4</v>
      </c>
      <c r="I179" s="30">
        <v>17.440000000000001</v>
      </c>
      <c r="J179" s="31">
        <v>82</v>
      </c>
    </row>
    <row r="180" spans="1:10" x14ac:dyDescent="0.3">
      <c r="A180" s="33" t="s">
        <v>2799</v>
      </c>
      <c r="B180" s="30" t="s">
        <v>2800</v>
      </c>
      <c r="C180" s="30" t="s">
        <v>2192</v>
      </c>
      <c r="D180" s="30" t="s">
        <v>68</v>
      </c>
      <c r="E180" s="30" t="s">
        <v>2337</v>
      </c>
      <c r="F180" s="30" t="s">
        <v>2268</v>
      </c>
      <c r="G180" s="30" t="s">
        <v>2801</v>
      </c>
      <c r="H180" s="61">
        <v>964.78</v>
      </c>
      <c r="I180" s="30">
        <v>15.91</v>
      </c>
      <c r="J180" s="31">
        <v>66</v>
      </c>
    </row>
    <row r="181" spans="1:10" x14ac:dyDescent="0.3">
      <c r="A181" s="33" t="s">
        <v>2802</v>
      </c>
      <c r="B181" s="30" t="s">
        <v>2803</v>
      </c>
      <c r="C181" s="30" t="s">
        <v>2309</v>
      </c>
      <c r="D181" s="30" t="s">
        <v>2159</v>
      </c>
      <c r="E181" s="30" t="s">
        <v>2267</v>
      </c>
      <c r="F181" s="30" t="s">
        <v>2293</v>
      </c>
      <c r="G181" s="30" t="s">
        <v>2453</v>
      </c>
      <c r="H181" s="61">
        <v>2192.77</v>
      </c>
      <c r="I181" s="30">
        <v>25.04</v>
      </c>
      <c r="J181" s="31">
        <v>28</v>
      </c>
    </row>
    <row r="182" spans="1:10" x14ac:dyDescent="0.3">
      <c r="A182" s="33" t="s">
        <v>2804</v>
      </c>
      <c r="B182" s="30" t="s">
        <v>2805</v>
      </c>
      <c r="C182" s="30" t="s">
        <v>2462</v>
      </c>
      <c r="D182" s="30" t="s">
        <v>68</v>
      </c>
      <c r="E182" s="30" t="s">
        <v>2337</v>
      </c>
      <c r="F182" s="30" t="s">
        <v>2268</v>
      </c>
      <c r="G182" s="30" t="s">
        <v>2806</v>
      </c>
      <c r="H182" s="61">
        <v>2220.85</v>
      </c>
      <c r="I182" s="30">
        <v>22.06</v>
      </c>
      <c r="J182" s="31">
        <v>69</v>
      </c>
    </row>
    <row r="183" spans="1:10" x14ac:dyDescent="0.3">
      <c r="A183" s="33" t="s">
        <v>2807</v>
      </c>
      <c r="B183" s="30" t="s">
        <v>2808</v>
      </c>
      <c r="C183" s="30" t="s">
        <v>2189</v>
      </c>
      <c r="D183" s="30" t="s">
        <v>27</v>
      </c>
      <c r="E183" s="30" t="s">
        <v>94</v>
      </c>
      <c r="F183" s="30" t="s">
        <v>2293</v>
      </c>
      <c r="G183" s="30" t="s">
        <v>2809</v>
      </c>
      <c r="H183" s="61">
        <v>1086.94</v>
      </c>
      <c r="I183" s="30">
        <v>27.52</v>
      </c>
      <c r="J183" s="31">
        <v>20</v>
      </c>
    </row>
    <row r="184" spans="1:10" x14ac:dyDescent="0.3">
      <c r="A184" s="33" t="s">
        <v>2810</v>
      </c>
      <c r="B184" s="30" t="s">
        <v>2811</v>
      </c>
      <c r="C184" s="30" t="s">
        <v>248</v>
      </c>
      <c r="D184" s="30" t="s">
        <v>27</v>
      </c>
      <c r="E184" s="30" t="s">
        <v>2281</v>
      </c>
      <c r="F184" s="30" t="s">
        <v>2274</v>
      </c>
      <c r="G184" s="30" t="s">
        <v>2812</v>
      </c>
      <c r="H184" s="61">
        <v>3613.36</v>
      </c>
      <c r="I184" s="30">
        <v>27.15</v>
      </c>
      <c r="J184" s="31">
        <v>39</v>
      </c>
    </row>
    <row r="185" spans="1:10" x14ac:dyDescent="0.3">
      <c r="A185" s="33" t="s">
        <v>2813</v>
      </c>
      <c r="B185" s="30" t="s">
        <v>2814</v>
      </c>
      <c r="C185" s="30" t="s">
        <v>235</v>
      </c>
      <c r="D185" s="30" t="s">
        <v>67</v>
      </c>
      <c r="E185" s="30" t="s">
        <v>94</v>
      </c>
      <c r="F185" s="30" t="s">
        <v>2274</v>
      </c>
      <c r="G185" s="30" t="s">
        <v>2815</v>
      </c>
      <c r="H185" s="61">
        <v>1727.44</v>
      </c>
      <c r="I185" s="30">
        <v>26.51</v>
      </c>
      <c r="J185" s="31">
        <v>93</v>
      </c>
    </row>
    <row r="186" spans="1:10" x14ac:dyDescent="0.3">
      <c r="A186" s="33" t="s">
        <v>2816</v>
      </c>
      <c r="B186" s="30" t="s">
        <v>2817</v>
      </c>
      <c r="C186" s="30" t="s">
        <v>1628</v>
      </c>
      <c r="D186" s="30" t="s">
        <v>29</v>
      </c>
      <c r="E186" s="30" t="s">
        <v>2273</v>
      </c>
      <c r="F186" s="30" t="s">
        <v>2268</v>
      </c>
      <c r="G186" s="30" t="s">
        <v>2818</v>
      </c>
      <c r="H186" s="61">
        <v>3311.14</v>
      </c>
      <c r="I186" s="30">
        <v>27.83</v>
      </c>
      <c r="J186" s="31">
        <v>63</v>
      </c>
    </row>
    <row r="187" spans="1:10" x14ac:dyDescent="0.3">
      <c r="A187" s="33" t="s">
        <v>2819</v>
      </c>
      <c r="B187" s="30" t="s">
        <v>2820</v>
      </c>
      <c r="C187" s="30" t="s">
        <v>1633</v>
      </c>
      <c r="D187" s="30" t="s">
        <v>2160</v>
      </c>
      <c r="E187" s="30" t="s">
        <v>2337</v>
      </c>
      <c r="F187" s="30" t="s">
        <v>2274</v>
      </c>
      <c r="G187" s="30" t="s">
        <v>2821</v>
      </c>
      <c r="H187" s="61">
        <v>3049.52</v>
      </c>
      <c r="I187" s="30">
        <v>20.04</v>
      </c>
      <c r="J187" s="31">
        <v>34</v>
      </c>
    </row>
    <row r="188" spans="1:10" x14ac:dyDescent="0.3">
      <c r="A188" s="33" t="s">
        <v>2822</v>
      </c>
      <c r="B188" s="30" t="s">
        <v>2823</v>
      </c>
      <c r="C188" s="30" t="s">
        <v>2824</v>
      </c>
      <c r="D188" s="30" t="s">
        <v>72</v>
      </c>
      <c r="E188" s="30" t="s">
        <v>94</v>
      </c>
      <c r="F188" s="30" t="s">
        <v>2274</v>
      </c>
      <c r="G188" s="30" t="s">
        <v>2825</v>
      </c>
      <c r="H188" s="61">
        <v>1116.58</v>
      </c>
      <c r="I188" s="30">
        <v>17.93</v>
      </c>
      <c r="J188" s="31">
        <v>54</v>
      </c>
    </row>
    <row r="189" spans="1:10" x14ac:dyDescent="0.3">
      <c r="A189" s="33" t="s">
        <v>2826</v>
      </c>
      <c r="B189" s="30" t="s">
        <v>2827</v>
      </c>
      <c r="C189" s="30" t="s">
        <v>2316</v>
      </c>
      <c r="D189" s="30" t="s">
        <v>73</v>
      </c>
      <c r="E189" s="30" t="s">
        <v>2273</v>
      </c>
      <c r="F189" s="30" t="s">
        <v>2293</v>
      </c>
      <c r="G189" s="30" t="s">
        <v>2828</v>
      </c>
      <c r="H189" s="61">
        <v>742.7</v>
      </c>
      <c r="I189" s="30">
        <v>15.53</v>
      </c>
      <c r="J189" s="31">
        <v>78</v>
      </c>
    </row>
    <row r="190" spans="1:10" x14ac:dyDescent="0.3">
      <c r="A190" s="33" t="s">
        <v>2829</v>
      </c>
      <c r="B190" s="30" t="s">
        <v>2830</v>
      </c>
      <c r="C190" s="30" t="s">
        <v>2195</v>
      </c>
      <c r="D190" s="30" t="s">
        <v>72</v>
      </c>
      <c r="E190" s="30" t="s">
        <v>2273</v>
      </c>
      <c r="F190" s="30" t="s">
        <v>2293</v>
      </c>
      <c r="G190" s="30" t="s">
        <v>2831</v>
      </c>
      <c r="H190" s="61">
        <v>1243.5999999999999</v>
      </c>
      <c r="I190" s="30">
        <v>15.53</v>
      </c>
      <c r="J190" s="31">
        <v>57</v>
      </c>
    </row>
    <row r="191" spans="1:10" x14ac:dyDescent="0.3">
      <c r="A191" s="33" t="s">
        <v>2832</v>
      </c>
      <c r="B191" s="30" t="s">
        <v>2833</v>
      </c>
      <c r="C191" s="30" t="s">
        <v>2192</v>
      </c>
      <c r="D191" s="30" t="s">
        <v>27</v>
      </c>
      <c r="E191" s="30" t="s">
        <v>2281</v>
      </c>
      <c r="F191" s="30" t="s">
        <v>2293</v>
      </c>
      <c r="G191" s="30" t="s">
        <v>2392</v>
      </c>
      <c r="H191" s="61">
        <v>2969.27</v>
      </c>
      <c r="I191" s="30">
        <v>21.35</v>
      </c>
      <c r="J191" s="31">
        <v>82</v>
      </c>
    </row>
    <row r="192" spans="1:10" x14ac:dyDescent="0.3">
      <c r="A192" s="33" t="s">
        <v>2834</v>
      </c>
      <c r="B192" s="30" t="s">
        <v>2835</v>
      </c>
      <c r="C192" s="30" t="s">
        <v>1628</v>
      </c>
      <c r="D192" s="30" t="s">
        <v>2158</v>
      </c>
      <c r="E192" s="30" t="s">
        <v>2337</v>
      </c>
      <c r="F192" s="30" t="s">
        <v>2274</v>
      </c>
      <c r="G192" s="30" t="s">
        <v>2836</v>
      </c>
      <c r="H192" s="61">
        <v>3802.9</v>
      </c>
      <c r="I192" s="30">
        <v>22.89</v>
      </c>
      <c r="J192" s="31">
        <v>80</v>
      </c>
    </row>
    <row r="193" spans="1:10" x14ac:dyDescent="0.3">
      <c r="A193" s="33" t="s">
        <v>2837</v>
      </c>
      <c r="B193" s="30" t="s">
        <v>2838</v>
      </c>
      <c r="C193" s="30" t="s">
        <v>2378</v>
      </c>
      <c r="D193" s="30" t="s">
        <v>2158</v>
      </c>
      <c r="E193" s="30" t="s">
        <v>2337</v>
      </c>
      <c r="F193" s="30" t="s">
        <v>2268</v>
      </c>
      <c r="G193" s="30" t="s">
        <v>2839</v>
      </c>
      <c r="H193" s="61">
        <v>3626.22</v>
      </c>
      <c r="I193" s="30">
        <v>28.27</v>
      </c>
      <c r="J193" s="31">
        <v>6</v>
      </c>
    </row>
    <row r="194" spans="1:10" x14ac:dyDescent="0.3">
      <c r="A194" s="33" t="s">
        <v>2840</v>
      </c>
      <c r="B194" s="30" t="s">
        <v>2841</v>
      </c>
      <c r="C194" s="30" t="s">
        <v>2193</v>
      </c>
      <c r="D194" s="30" t="s">
        <v>29</v>
      </c>
      <c r="E194" s="30" t="s">
        <v>2281</v>
      </c>
      <c r="F194" s="30" t="s">
        <v>2293</v>
      </c>
      <c r="G194" s="30" t="s">
        <v>2842</v>
      </c>
      <c r="H194" s="61">
        <v>4761.05</v>
      </c>
      <c r="I194" s="30">
        <v>26.6</v>
      </c>
      <c r="J194" s="31">
        <v>42</v>
      </c>
    </row>
    <row r="195" spans="1:10" x14ac:dyDescent="0.3">
      <c r="A195" s="33" t="s">
        <v>2843</v>
      </c>
      <c r="B195" s="30" t="s">
        <v>2844</v>
      </c>
      <c r="C195" s="30" t="s">
        <v>2194</v>
      </c>
      <c r="D195" s="30" t="s">
        <v>69</v>
      </c>
      <c r="E195" s="30" t="s">
        <v>2273</v>
      </c>
      <c r="F195" s="30" t="s">
        <v>2268</v>
      </c>
      <c r="G195" s="30" t="s">
        <v>2845</v>
      </c>
      <c r="H195" s="61">
        <v>1054.07</v>
      </c>
      <c r="I195" s="30">
        <v>21.21</v>
      </c>
      <c r="J195" s="31">
        <v>29</v>
      </c>
    </row>
    <row r="196" spans="1:10" x14ac:dyDescent="0.3">
      <c r="A196" s="33" t="s">
        <v>2846</v>
      </c>
      <c r="B196" s="30" t="s">
        <v>2847</v>
      </c>
      <c r="C196" s="30" t="s">
        <v>2400</v>
      </c>
      <c r="D196" s="30" t="s">
        <v>29</v>
      </c>
      <c r="E196" s="30" t="s">
        <v>2267</v>
      </c>
      <c r="F196" s="30" t="s">
        <v>2293</v>
      </c>
      <c r="G196" s="30" t="s">
        <v>2848</v>
      </c>
      <c r="H196" s="61">
        <v>2364.96</v>
      </c>
      <c r="I196" s="30">
        <v>15.19</v>
      </c>
      <c r="J196" s="31">
        <v>14</v>
      </c>
    </row>
    <row r="197" spans="1:10" x14ac:dyDescent="0.3">
      <c r="A197" s="33" t="s">
        <v>2849</v>
      </c>
      <c r="B197" s="30" t="s">
        <v>2850</v>
      </c>
      <c r="C197" s="30" t="s">
        <v>2190</v>
      </c>
      <c r="D197" s="30" t="s">
        <v>69</v>
      </c>
      <c r="E197" s="30" t="s">
        <v>2281</v>
      </c>
      <c r="F197" s="30" t="s">
        <v>2274</v>
      </c>
      <c r="G197" s="30" t="s">
        <v>2851</v>
      </c>
      <c r="H197" s="61">
        <v>4293.71</v>
      </c>
      <c r="I197" s="30">
        <v>25.14</v>
      </c>
      <c r="J197" s="31">
        <v>75</v>
      </c>
    </row>
    <row r="198" spans="1:10" x14ac:dyDescent="0.3">
      <c r="A198" s="33" t="s">
        <v>2852</v>
      </c>
      <c r="B198" s="30" t="s">
        <v>2853</v>
      </c>
      <c r="C198" s="30" t="s">
        <v>2197</v>
      </c>
      <c r="D198" s="30" t="s">
        <v>73</v>
      </c>
      <c r="E198" s="30" t="s">
        <v>2281</v>
      </c>
      <c r="F198" s="30" t="s">
        <v>2274</v>
      </c>
      <c r="G198" s="30" t="s">
        <v>2854</v>
      </c>
      <c r="H198" s="61">
        <v>3570.18</v>
      </c>
      <c r="I198" s="30">
        <v>18.21</v>
      </c>
      <c r="J198" s="31">
        <v>64</v>
      </c>
    </row>
    <row r="199" spans="1:10" x14ac:dyDescent="0.3">
      <c r="A199" s="33" t="s">
        <v>2855</v>
      </c>
      <c r="B199" s="30" t="s">
        <v>2856</v>
      </c>
      <c r="C199" s="30" t="s">
        <v>2388</v>
      </c>
      <c r="D199" s="30" t="s">
        <v>27</v>
      </c>
      <c r="E199" s="30" t="s">
        <v>2273</v>
      </c>
      <c r="F199" s="30" t="s">
        <v>2293</v>
      </c>
      <c r="G199" s="30" t="s">
        <v>2857</v>
      </c>
      <c r="H199" s="61">
        <v>2647.76</v>
      </c>
      <c r="I199" s="30">
        <v>10.73</v>
      </c>
      <c r="J199" s="31">
        <v>54</v>
      </c>
    </row>
    <row r="200" spans="1:10" x14ac:dyDescent="0.3">
      <c r="A200" s="33" t="s">
        <v>2858</v>
      </c>
      <c r="B200" s="30" t="s">
        <v>2859</v>
      </c>
      <c r="C200" s="30" t="s">
        <v>2309</v>
      </c>
      <c r="D200" s="30" t="s">
        <v>2158</v>
      </c>
      <c r="E200" s="30" t="s">
        <v>94</v>
      </c>
      <c r="F200" s="30" t="s">
        <v>2293</v>
      </c>
      <c r="G200" s="30" t="s">
        <v>2860</v>
      </c>
      <c r="H200" s="61">
        <v>2586.46</v>
      </c>
      <c r="I200" s="30">
        <v>23.7</v>
      </c>
      <c r="J200" s="31">
        <v>4</v>
      </c>
    </row>
    <row r="201" spans="1:10" x14ac:dyDescent="0.3">
      <c r="A201" s="33" t="s">
        <v>2861</v>
      </c>
      <c r="B201" s="30" t="s">
        <v>2862</v>
      </c>
      <c r="C201" s="30" t="s">
        <v>2200</v>
      </c>
      <c r="D201" s="30" t="s">
        <v>67</v>
      </c>
      <c r="E201" s="30" t="s">
        <v>94</v>
      </c>
      <c r="F201" s="30" t="s">
        <v>2274</v>
      </c>
      <c r="G201" s="30" t="s">
        <v>2863</v>
      </c>
      <c r="H201" s="61">
        <v>1731.88</v>
      </c>
      <c r="I201" s="30">
        <v>14</v>
      </c>
      <c r="J201" s="31">
        <v>72</v>
      </c>
    </row>
    <row r="202" spans="1:10" x14ac:dyDescent="0.3">
      <c r="A202" s="33" t="s">
        <v>2864</v>
      </c>
      <c r="B202" s="30" t="s">
        <v>2865</v>
      </c>
      <c r="C202" s="30" t="s">
        <v>200</v>
      </c>
      <c r="D202" s="30" t="s">
        <v>27</v>
      </c>
      <c r="E202" s="30" t="s">
        <v>2337</v>
      </c>
      <c r="F202" s="30" t="s">
        <v>2293</v>
      </c>
      <c r="G202" s="30" t="s">
        <v>2866</v>
      </c>
      <c r="H202" s="61">
        <v>3890.89</v>
      </c>
      <c r="I202" s="30">
        <v>25.06</v>
      </c>
      <c r="J202" s="31">
        <v>11</v>
      </c>
    </row>
    <row r="203" spans="1:10" x14ac:dyDescent="0.3">
      <c r="A203" s="33" t="s">
        <v>2867</v>
      </c>
      <c r="B203" s="30" t="s">
        <v>2868</v>
      </c>
      <c r="C203" s="30" t="s">
        <v>2285</v>
      </c>
      <c r="D203" s="30" t="s">
        <v>68</v>
      </c>
      <c r="E203" s="30" t="s">
        <v>2281</v>
      </c>
      <c r="F203" s="30" t="s">
        <v>2293</v>
      </c>
      <c r="G203" s="30" t="s">
        <v>2869</v>
      </c>
      <c r="H203" s="61">
        <v>3002.73</v>
      </c>
      <c r="I203" s="30">
        <v>17.23</v>
      </c>
      <c r="J203" s="31">
        <v>47</v>
      </c>
    </row>
    <row r="204" spans="1:10" x14ac:dyDescent="0.3">
      <c r="A204" s="33" t="s">
        <v>2870</v>
      </c>
      <c r="B204" s="30" t="s">
        <v>2871</v>
      </c>
      <c r="C204" s="30" t="s">
        <v>230</v>
      </c>
      <c r="D204" s="30" t="s">
        <v>68</v>
      </c>
      <c r="E204" s="30" t="s">
        <v>94</v>
      </c>
      <c r="F204" s="30" t="s">
        <v>2293</v>
      </c>
      <c r="G204" s="30" t="s">
        <v>2872</v>
      </c>
      <c r="H204" s="61">
        <v>3880.36</v>
      </c>
      <c r="I204" s="30">
        <v>19.07</v>
      </c>
      <c r="J204" s="31">
        <v>39</v>
      </c>
    </row>
    <row r="205" spans="1:10" x14ac:dyDescent="0.3">
      <c r="A205" s="33" t="s">
        <v>2873</v>
      </c>
      <c r="B205" s="30" t="s">
        <v>2874</v>
      </c>
      <c r="C205" s="30" t="s">
        <v>2320</v>
      </c>
      <c r="D205" s="30" t="s">
        <v>2158</v>
      </c>
      <c r="E205" s="30" t="s">
        <v>2281</v>
      </c>
      <c r="F205" s="30" t="s">
        <v>2293</v>
      </c>
      <c r="G205" s="30" t="s">
        <v>2596</v>
      </c>
      <c r="H205" s="61">
        <v>503.61</v>
      </c>
      <c r="I205" s="30">
        <v>16.61</v>
      </c>
      <c r="J205" s="31">
        <v>92</v>
      </c>
    </row>
    <row r="206" spans="1:10" x14ac:dyDescent="0.3">
      <c r="A206" s="33" t="s">
        <v>2875</v>
      </c>
      <c r="B206" s="30" t="s">
        <v>2876</v>
      </c>
      <c r="C206" s="30" t="s">
        <v>2192</v>
      </c>
      <c r="D206" s="30" t="s">
        <v>28</v>
      </c>
      <c r="E206" s="30" t="s">
        <v>2281</v>
      </c>
      <c r="F206" s="30" t="s">
        <v>2274</v>
      </c>
      <c r="G206" s="30" t="s">
        <v>2877</v>
      </c>
      <c r="H206" s="61">
        <v>1609.19</v>
      </c>
      <c r="I206" s="30">
        <v>26.56</v>
      </c>
      <c r="J206" s="31">
        <v>44</v>
      </c>
    </row>
    <row r="207" spans="1:10" x14ac:dyDescent="0.3">
      <c r="A207" s="33" t="s">
        <v>2878</v>
      </c>
      <c r="B207" s="30" t="s">
        <v>2879</v>
      </c>
      <c r="C207" s="30" t="s">
        <v>2824</v>
      </c>
      <c r="D207" s="30" t="s">
        <v>68</v>
      </c>
      <c r="E207" s="30" t="s">
        <v>2281</v>
      </c>
      <c r="F207" s="30" t="s">
        <v>2293</v>
      </c>
      <c r="G207" s="30" t="s">
        <v>2880</v>
      </c>
      <c r="H207" s="61">
        <v>853.99</v>
      </c>
      <c r="I207" s="30">
        <v>19.739999999999998</v>
      </c>
      <c r="J207" s="31">
        <v>1</v>
      </c>
    </row>
    <row r="208" spans="1:10" x14ac:dyDescent="0.3">
      <c r="A208" s="33" t="s">
        <v>2881</v>
      </c>
      <c r="B208" s="30" t="s">
        <v>2882</v>
      </c>
      <c r="C208" s="30" t="s">
        <v>2272</v>
      </c>
      <c r="D208" s="30" t="s">
        <v>72</v>
      </c>
      <c r="E208" s="30" t="s">
        <v>2273</v>
      </c>
      <c r="F208" s="30" t="s">
        <v>2274</v>
      </c>
      <c r="G208" s="30" t="s">
        <v>2883</v>
      </c>
      <c r="H208" s="61">
        <v>623.21</v>
      </c>
      <c r="I208" s="30">
        <v>25.75</v>
      </c>
      <c r="J208" s="31">
        <v>87</v>
      </c>
    </row>
    <row r="209" spans="1:10" x14ac:dyDescent="0.3">
      <c r="A209" s="33" t="s">
        <v>2884</v>
      </c>
      <c r="B209" s="30" t="s">
        <v>2885</v>
      </c>
      <c r="C209" s="30" t="s">
        <v>2316</v>
      </c>
      <c r="D209" s="30" t="s">
        <v>27</v>
      </c>
      <c r="E209" s="30" t="s">
        <v>2337</v>
      </c>
      <c r="F209" s="30" t="s">
        <v>2268</v>
      </c>
      <c r="G209" s="30" t="s">
        <v>2886</v>
      </c>
      <c r="H209" s="61">
        <v>941.19</v>
      </c>
      <c r="I209" s="30">
        <v>22.38</v>
      </c>
      <c r="J209" s="31">
        <v>72</v>
      </c>
    </row>
    <row r="210" spans="1:10" x14ac:dyDescent="0.3">
      <c r="A210" s="33" t="s">
        <v>2887</v>
      </c>
      <c r="B210" s="30" t="s">
        <v>2888</v>
      </c>
      <c r="C210" s="30" t="s">
        <v>2194</v>
      </c>
      <c r="D210" s="30" t="s">
        <v>2158</v>
      </c>
      <c r="E210" s="30" t="s">
        <v>2337</v>
      </c>
      <c r="F210" s="30" t="s">
        <v>2274</v>
      </c>
      <c r="G210" s="30" t="s">
        <v>2889</v>
      </c>
      <c r="H210" s="61">
        <v>3293.12</v>
      </c>
      <c r="I210" s="30">
        <v>25.23</v>
      </c>
      <c r="J210" s="31">
        <v>37</v>
      </c>
    </row>
    <row r="211" spans="1:10" x14ac:dyDescent="0.3">
      <c r="A211" s="33" t="s">
        <v>2890</v>
      </c>
      <c r="B211" s="30" t="s">
        <v>2891</v>
      </c>
      <c r="C211" s="30" t="s">
        <v>253</v>
      </c>
      <c r="D211" s="30" t="s">
        <v>28</v>
      </c>
      <c r="E211" s="30" t="s">
        <v>2273</v>
      </c>
      <c r="F211" s="30" t="s">
        <v>2274</v>
      </c>
      <c r="G211" s="30" t="s">
        <v>2892</v>
      </c>
      <c r="H211" s="61">
        <v>3614.81</v>
      </c>
      <c r="I211" s="30">
        <v>11.54</v>
      </c>
      <c r="J211" s="31">
        <v>61</v>
      </c>
    </row>
    <row r="212" spans="1:10" x14ac:dyDescent="0.3">
      <c r="A212" s="33" t="s">
        <v>2893</v>
      </c>
      <c r="B212" s="30" t="s">
        <v>2894</v>
      </c>
      <c r="C212" s="30" t="s">
        <v>230</v>
      </c>
      <c r="D212" s="30" t="s">
        <v>2160</v>
      </c>
      <c r="E212" s="30" t="s">
        <v>2337</v>
      </c>
      <c r="F212" s="30" t="s">
        <v>2268</v>
      </c>
      <c r="G212" s="30" t="s">
        <v>2895</v>
      </c>
      <c r="H212" s="61">
        <v>3403.32</v>
      </c>
      <c r="I212" s="30">
        <v>21.44</v>
      </c>
      <c r="J212" s="31">
        <v>56</v>
      </c>
    </row>
    <row r="213" spans="1:10" x14ac:dyDescent="0.3">
      <c r="A213" s="33" t="s">
        <v>2896</v>
      </c>
      <c r="B213" s="30" t="s">
        <v>2897</v>
      </c>
      <c r="C213" s="30" t="s">
        <v>2320</v>
      </c>
      <c r="D213" s="30" t="s">
        <v>28</v>
      </c>
      <c r="E213" s="30" t="s">
        <v>2267</v>
      </c>
      <c r="F213" s="30" t="s">
        <v>2268</v>
      </c>
      <c r="G213" s="30" t="s">
        <v>2863</v>
      </c>
      <c r="H213" s="61">
        <v>3253.91</v>
      </c>
      <c r="I213" s="30">
        <v>19.850000000000001</v>
      </c>
      <c r="J213" s="31">
        <v>34</v>
      </c>
    </row>
    <row r="214" spans="1:10" x14ac:dyDescent="0.3">
      <c r="A214" s="33" t="s">
        <v>2898</v>
      </c>
      <c r="B214" s="30" t="s">
        <v>2899</v>
      </c>
      <c r="C214" s="30" t="s">
        <v>265</v>
      </c>
      <c r="D214" s="30" t="s">
        <v>73</v>
      </c>
      <c r="E214" s="30" t="s">
        <v>94</v>
      </c>
      <c r="F214" s="30" t="s">
        <v>2274</v>
      </c>
      <c r="G214" s="30" t="s">
        <v>2900</v>
      </c>
      <c r="H214" s="61">
        <v>2131</v>
      </c>
      <c r="I214" s="30">
        <v>23.59</v>
      </c>
      <c r="J214" s="31">
        <v>100</v>
      </c>
    </row>
    <row r="215" spans="1:10" x14ac:dyDescent="0.3">
      <c r="A215" s="33" t="s">
        <v>2901</v>
      </c>
      <c r="B215" s="30" t="s">
        <v>2902</v>
      </c>
      <c r="C215" s="30" t="s">
        <v>194</v>
      </c>
      <c r="D215" s="30" t="s">
        <v>68</v>
      </c>
      <c r="E215" s="30" t="s">
        <v>2337</v>
      </c>
      <c r="F215" s="30" t="s">
        <v>2274</v>
      </c>
      <c r="G215" s="30" t="s">
        <v>2903</v>
      </c>
      <c r="H215" s="61">
        <v>2010.1</v>
      </c>
      <c r="I215" s="30">
        <v>13.18</v>
      </c>
      <c r="J215" s="31">
        <v>46</v>
      </c>
    </row>
    <row r="216" spans="1:10" x14ac:dyDescent="0.3">
      <c r="A216" s="33" t="s">
        <v>2904</v>
      </c>
      <c r="B216" s="30" t="s">
        <v>2905</v>
      </c>
      <c r="C216" s="30" t="s">
        <v>2388</v>
      </c>
      <c r="D216" s="30" t="s">
        <v>69</v>
      </c>
      <c r="E216" s="30" t="s">
        <v>2273</v>
      </c>
      <c r="F216" s="30" t="s">
        <v>2293</v>
      </c>
      <c r="G216" s="30" t="s">
        <v>2906</v>
      </c>
      <c r="H216" s="61">
        <v>529.11</v>
      </c>
      <c r="I216" s="30">
        <v>17.2</v>
      </c>
      <c r="J216" s="31">
        <v>58</v>
      </c>
    </row>
    <row r="217" spans="1:10" x14ac:dyDescent="0.3">
      <c r="A217" s="33" t="s">
        <v>2907</v>
      </c>
      <c r="B217" s="30" t="s">
        <v>2908</v>
      </c>
      <c r="C217" s="30" t="s">
        <v>188</v>
      </c>
      <c r="D217" s="30" t="s">
        <v>29</v>
      </c>
      <c r="E217" s="30" t="s">
        <v>2337</v>
      </c>
      <c r="F217" s="30" t="s">
        <v>2268</v>
      </c>
      <c r="G217" s="30" t="s">
        <v>2559</v>
      </c>
      <c r="H217" s="61">
        <v>4496.01</v>
      </c>
      <c r="I217" s="30">
        <v>28.74</v>
      </c>
      <c r="J217" s="31">
        <v>15</v>
      </c>
    </row>
    <row r="218" spans="1:10" x14ac:dyDescent="0.3">
      <c r="A218" s="33" t="s">
        <v>2909</v>
      </c>
      <c r="B218" s="30" t="s">
        <v>2910</v>
      </c>
      <c r="C218" s="30" t="s">
        <v>1628</v>
      </c>
      <c r="D218" s="30" t="s">
        <v>28</v>
      </c>
      <c r="E218" s="30" t="s">
        <v>2267</v>
      </c>
      <c r="F218" s="30" t="s">
        <v>2274</v>
      </c>
      <c r="G218" s="30" t="s">
        <v>2911</v>
      </c>
      <c r="H218" s="61">
        <v>3540</v>
      </c>
      <c r="I218" s="30">
        <v>28.77</v>
      </c>
      <c r="J218" s="31">
        <v>74</v>
      </c>
    </row>
    <row r="219" spans="1:10" x14ac:dyDescent="0.3">
      <c r="A219" s="33" t="s">
        <v>2912</v>
      </c>
      <c r="B219" s="30" t="s">
        <v>2913</v>
      </c>
      <c r="C219" s="30" t="s">
        <v>2316</v>
      </c>
      <c r="D219" s="30" t="s">
        <v>29</v>
      </c>
      <c r="E219" s="30" t="s">
        <v>2267</v>
      </c>
      <c r="F219" s="30" t="s">
        <v>2274</v>
      </c>
      <c r="G219" s="30" t="s">
        <v>2914</v>
      </c>
      <c r="H219" s="61">
        <v>850.54</v>
      </c>
      <c r="I219" s="30">
        <v>17.170000000000002</v>
      </c>
      <c r="J219" s="31">
        <v>34</v>
      </c>
    </row>
    <row r="220" spans="1:10" x14ac:dyDescent="0.3">
      <c r="A220" s="33" t="s">
        <v>2915</v>
      </c>
      <c r="B220" s="30" t="s">
        <v>2916</v>
      </c>
      <c r="C220" s="30" t="s">
        <v>2917</v>
      </c>
      <c r="D220" s="30" t="s">
        <v>27</v>
      </c>
      <c r="E220" s="30" t="s">
        <v>2281</v>
      </c>
      <c r="F220" s="30" t="s">
        <v>2274</v>
      </c>
      <c r="G220" s="30" t="s">
        <v>2918</v>
      </c>
      <c r="H220" s="61">
        <v>1350.53</v>
      </c>
      <c r="I220" s="30">
        <v>20.170000000000002</v>
      </c>
      <c r="J220" s="31">
        <v>22</v>
      </c>
    </row>
    <row r="221" spans="1:10" x14ac:dyDescent="0.3">
      <c r="A221" s="33" t="s">
        <v>2919</v>
      </c>
      <c r="B221" s="30" t="s">
        <v>2920</v>
      </c>
      <c r="C221" s="30" t="s">
        <v>2327</v>
      </c>
      <c r="D221" s="30" t="s">
        <v>72</v>
      </c>
      <c r="E221" s="30" t="s">
        <v>2273</v>
      </c>
      <c r="F221" s="30" t="s">
        <v>2293</v>
      </c>
      <c r="G221" s="30" t="s">
        <v>2869</v>
      </c>
      <c r="H221" s="61">
        <v>1282.99</v>
      </c>
      <c r="I221" s="30">
        <v>13.01</v>
      </c>
      <c r="J221" s="31">
        <v>17</v>
      </c>
    </row>
    <row r="222" spans="1:10" x14ac:dyDescent="0.3">
      <c r="A222" s="33" t="s">
        <v>2921</v>
      </c>
      <c r="B222" s="30" t="s">
        <v>2922</v>
      </c>
      <c r="C222" s="30" t="s">
        <v>2388</v>
      </c>
      <c r="D222" s="30" t="s">
        <v>72</v>
      </c>
      <c r="E222" s="30" t="s">
        <v>2281</v>
      </c>
      <c r="F222" s="30" t="s">
        <v>2268</v>
      </c>
      <c r="G222" s="30" t="s">
        <v>2923</v>
      </c>
      <c r="H222" s="61">
        <v>2813.46</v>
      </c>
      <c r="I222" s="30">
        <v>15.7</v>
      </c>
      <c r="J222" s="31">
        <v>74</v>
      </c>
    </row>
    <row r="223" spans="1:10" ht="15" thickBot="1" x14ac:dyDescent="0.35">
      <c r="A223" s="66" t="s">
        <v>2924</v>
      </c>
      <c r="B223" s="67" t="s">
        <v>2925</v>
      </c>
      <c r="C223" s="67" t="s">
        <v>2348</v>
      </c>
      <c r="D223" s="67" t="s">
        <v>29</v>
      </c>
      <c r="E223" s="67" t="s">
        <v>2273</v>
      </c>
      <c r="F223" s="67" t="s">
        <v>2274</v>
      </c>
      <c r="G223" s="67" t="s">
        <v>2926</v>
      </c>
      <c r="H223" s="127">
        <v>3101.05</v>
      </c>
      <c r="I223" s="67">
        <v>27.09</v>
      </c>
      <c r="J223" s="97">
        <v>59</v>
      </c>
    </row>
  </sheetData>
  <mergeCells count="1">
    <mergeCell ref="A1:J1"/>
  </mergeCells>
  <conditionalFormatting sqref="A4:J223">
    <cfRule type="expression" dxfId="2" priority="1">
      <formula>$E4=$L$15</formula>
    </cfRule>
    <cfRule type="expression" dxfId="1" priority="2">
      <formula>$H4&gt;=3900</formula>
    </cfRule>
  </conditionalFormatting>
  <conditionalFormatting sqref="H4:H223">
    <cfRule type="cellIs" dxfId="0" priority="3" operator="greaterThan">
      <formula>$L$7</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7DD3A-468E-4E22-8383-8607E63BD03B}">
  <sheetPr>
    <tabColor rgb="FFFFFF00"/>
  </sheetPr>
  <dimension ref="B3:E15"/>
  <sheetViews>
    <sheetView topLeftCell="E1" workbookViewId="0">
      <selection activeCell="H9" sqref="H9"/>
    </sheetView>
  </sheetViews>
  <sheetFormatPr defaultRowHeight="14.4" x14ac:dyDescent="0.3"/>
  <cols>
    <col min="3" max="3" width="13.109375" style="78" customWidth="1"/>
    <col min="4" max="4" width="18.109375" customWidth="1"/>
    <col min="5" max="5" width="15.6640625" style="13" customWidth="1"/>
  </cols>
  <sheetData>
    <row r="3" spans="2:5" ht="15.6" x14ac:dyDescent="0.3">
      <c r="B3" s="134" t="s">
        <v>1966</v>
      </c>
      <c r="C3" s="135" t="s">
        <v>2932</v>
      </c>
      <c r="D3" s="134" t="s">
        <v>2933</v>
      </c>
      <c r="E3" s="134" t="s">
        <v>2945</v>
      </c>
    </row>
    <row r="4" spans="2:5" x14ac:dyDescent="0.3">
      <c r="B4" s="13" t="s">
        <v>2934</v>
      </c>
      <c r="C4" s="4">
        <v>10000</v>
      </c>
      <c r="D4" s="13">
        <v>20</v>
      </c>
      <c r="E4" s="4">
        <f>C4*D4</f>
        <v>200000</v>
      </c>
    </row>
    <row r="5" spans="2:5" x14ac:dyDescent="0.3">
      <c r="B5" s="13" t="s">
        <v>2935</v>
      </c>
      <c r="C5" s="4">
        <v>12000</v>
      </c>
      <c r="D5" s="13">
        <v>18</v>
      </c>
      <c r="E5" s="4">
        <f t="shared" ref="E5:E15" si="0">C5*D5</f>
        <v>216000</v>
      </c>
    </row>
    <row r="6" spans="2:5" x14ac:dyDescent="0.3">
      <c r="B6" s="13" t="s">
        <v>2936</v>
      </c>
      <c r="C6" s="4">
        <v>15000</v>
      </c>
      <c r="D6" s="13">
        <v>25</v>
      </c>
      <c r="E6" s="4">
        <f t="shared" si="0"/>
        <v>375000</v>
      </c>
    </row>
    <row r="7" spans="2:5" x14ac:dyDescent="0.3">
      <c r="B7" s="13" t="s">
        <v>2937</v>
      </c>
      <c r="C7" s="4">
        <v>14000</v>
      </c>
      <c r="D7" s="13">
        <v>22</v>
      </c>
      <c r="E7" s="4">
        <f t="shared" si="0"/>
        <v>308000</v>
      </c>
    </row>
    <row r="8" spans="2:5" x14ac:dyDescent="0.3">
      <c r="B8" s="13" t="s">
        <v>67</v>
      </c>
      <c r="C8" s="4">
        <v>16000</v>
      </c>
      <c r="D8" s="13">
        <v>24</v>
      </c>
      <c r="E8" s="4">
        <f t="shared" si="0"/>
        <v>384000</v>
      </c>
    </row>
    <row r="9" spans="2:5" x14ac:dyDescent="0.3">
      <c r="B9" s="13" t="s">
        <v>2938</v>
      </c>
      <c r="C9" s="4">
        <v>17000</v>
      </c>
      <c r="D9" s="13">
        <v>23</v>
      </c>
      <c r="E9" s="4">
        <f t="shared" si="0"/>
        <v>391000</v>
      </c>
    </row>
    <row r="10" spans="2:5" x14ac:dyDescent="0.3">
      <c r="B10" s="13" t="s">
        <v>2939</v>
      </c>
      <c r="C10" s="4">
        <v>19000</v>
      </c>
      <c r="D10" s="13">
        <v>27</v>
      </c>
      <c r="E10" s="4">
        <f t="shared" si="0"/>
        <v>513000</v>
      </c>
    </row>
    <row r="11" spans="2:5" x14ac:dyDescent="0.3">
      <c r="B11" s="13" t="s">
        <v>2940</v>
      </c>
      <c r="C11" s="4">
        <v>21000</v>
      </c>
      <c r="D11" s="13">
        <v>30</v>
      </c>
      <c r="E11" s="4">
        <f t="shared" si="0"/>
        <v>630000</v>
      </c>
    </row>
    <row r="12" spans="2:5" x14ac:dyDescent="0.3">
      <c r="B12" s="13" t="s">
        <v>2941</v>
      </c>
      <c r="C12" s="4">
        <v>18000</v>
      </c>
      <c r="D12" s="13">
        <v>26</v>
      </c>
      <c r="E12" s="4">
        <f t="shared" si="0"/>
        <v>468000</v>
      </c>
    </row>
    <row r="13" spans="2:5" x14ac:dyDescent="0.3">
      <c r="B13" s="13" t="s">
        <v>2942</v>
      </c>
      <c r="C13" s="4">
        <v>20000</v>
      </c>
      <c r="D13" s="13">
        <v>28</v>
      </c>
      <c r="E13" s="4">
        <f t="shared" si="0"/>
        <v>560000</v>
      </c>
    </row>
    <row r="14" spans="2:5" x14ac:dyDescent="0.3">
      <c r="B14" s="13" t="s">
        <v>2943</v>
      </c>
      <c r="C14" s="4">
        <v>22000</v>
      </c>
      <c r="D14" s="13">
        <v>29</v>
      </c>
      <c r="E14" s="4">
        <f t="shared" si="0"/>
        <v>638000</v>
      </c>
    </row>
    <row r="15" spans="2:5" x14ac:dyDescent="0.3">
      <c r="B15" s="13" t="s">
        <v>2944</v>
      </c>
      <c r="C15" s="4">
        <v>24000</v>
      </c>
      <c r="D15" s="13">
        <v>32</v>
      </c>
      <c r="E15" s="4">
        <f t="shared" si="0"/>
        <v>768000</v>
      </c>
    </row>
  </sheetData>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D7EE9-90BE-41AE-A544-102896EC2945}">
  <dimension ref="A1:F29"/>
  <sheetViews>
    <sheetView topLeftCell="A4" workbookViewId="0">
      <selection activeCell="J25" sqref="J25"/>
    </sheetView>
  </sheetViews>
  <sheetFormatPr defaultRowHeight="14.4" x14ac:dyDescent="0.3"/>
  <cols>
    <col min="1" max="1" width="22.88671875" bestFit="1" customWidth="1"/>
    <col min="2" max="2" width="7.33203125" bestFit="1" customWidth="1"/>
    <col min="3" max="3" width="8.21875" bestFit="1" customWidth="1"/>
    <col min="4" max="4" width="9.109375" style="78" bestFit="1" customWidth="1"/>
    <col min="5" max="5" width="9.44140625" bestFit="1" customWidth="1"/>
    <col min="6" max="6" width="10.109375" style="78" bestFit="1" customWidth="1"/>
  </cols>
  <sheetData>
    <row r="1" spans="1:6" ht="23.4" x14ac:dyDescent="0.45">
      <c r="A1" s="138" t="s">
        <v>2983</v>
      </c>
    </row>
    <row r="3" spans="1:6" ht="18" thickBot="1" x14ac:dyDescent="0.35">
      <c r="A3" s="136" t="s">
        <v>2946</v>
      </c>
      <c r="B3" s="13"/>
      <c r="C3" s="13"/>
      <c r="D3" s="4"/>
      <c r="E3" s="13"/>
      <c r="F3" s="4"/>
    </row>
    <row r="4" spans="1:6" ht="15" thickTop="1" x14ac:dyDescent="0.3">
      <c r="A4" s="32" t="s">
        <v>2947</v>
      </c>
      <c r="B4" s="32" t="s">
        <v>2948</v>
      </c>
      <c r="C4" s="32" t="s">
        <v>2949</v>
      </c>
      <c r="D4" s="137" t="s">
        <v>151</v>
      </c>
      <c r="E4" s="32" t="s">
        <v>2950</v>
      </c>
      <c r="F4" s="137" t="s">
        <v>2951</v>
      </c>
    </row>
    <row r="5" spans="1:6" x14ac:dyDescent="0.3">
      <c r="A5" s="13" t="s">
        <v>2952</v>
      </c>
      <c r="B5" s="13" t="s">
        <v>2953</v>
      </c>
      <c r="C5" s="13" t="s">
        <v>2954</v>
      </c>
      <c r="D5" s="4">
        <v>216</v>
      </c>
      <c r="E5" s="13">
        <v>2</v>
      </c>
      <c r="F5" s="4">
        <v>432</v>
      </c>
    </row>
    <row r="6" spans="1:6" x14ac:dyDescent="0.3">
      <c r="A6" s="13" t="s">
        <v>271</v>
      </c>
      <c r="B6" s="13" t="s">
        <v>2953</v>
      </c>
      <c r="C6" s="13" t="s">
        <v>2955</v>
      </c>
      <c r="D6" s="4">
        <v>1347</v>
      </c>
      <c r="E6" s="13">
        <v>6</v>
      </c>
      <c r="F6" s="4">
        <v>8082</v>
      </c>
    </row>
    <row r="7" spans="1:6" x14ac:dyDescent="0.3">
      <c r="A7" s="13" t="s">
        <v>328</v>
      </c>
      <c r="B7" s="13" t="s">
        <v>2953</v>
      </c>
      <c r="C7" s="13" t="s">
        <v>2956</v>
      </c>
      <c r="D7" s="4">
        <v>437</v>
      </c>
      <c r="E7" s="13">
        <v>42</v>
      </c>
      <c r="F7" s="4">
        <v>18354</v>
      </c>
    </row>
    <row r="8" spans="1:6" x14ac:dyDescent="0.3">
      <c r="A8" s="13" t="s">
        <v>271</v>
      </c>
      <c r="B8" s="13" t="s">
        <v>2957</v>
      </c>
      <c r="C8" s="13" t="s">
        <v>2958</v>
      </c>
      <c r="D8" s="4">
        <v>650</v>
      </c>
      <c r="E8" s="13">
        <v>4</v>
      </c>
      <c r="F8" s="4">
        <v>2600</v>
      </c>
    </row>
    <row r="9" spans="1:6" x14ac:dyDescent="0.3">
      <c r="A9" s="13" t="s">
        <v>271</v>
      </c>
      <c r="B9" s="13" t="s">
        <v>2959</v>
      </c>
      <c r="C9" s="13" t="s">
        <v>2960</v>
      </c>
      <c r="D9" s="4">
        <v>365</v>
      </c>
      <c r="E9" s="13">
        <v>29</v>
      </c>
      <c r="F9" s="4">
        <v>10585</v>
      </c>
    </row>
    <row r="10" spans="1:6" x14ac:dyDescent="0.3">
      <c r="A10" s="13" t="s">
        <v>2961</v>
      </c>
      <c r="B10" s="13" t="s">
        <v>2959</v>
      </c>
      <c r="C10" s="13" t="s">
        <v>2962</v>
      </c>
      <c r="D10" s="4">
        <v>63</v>
      </c>
      <c r="E10" s="13">
        <v>18</v>
      </c>
      <c r="F10" s="4">
        <v>1134</v>
      </c>
    </row>
    <row r="11" spans="1:6" x14ac:dyDescent="0.3">
      <c r="A11" s="13" t="s">
        <v>328</v>
      </c>
      <c r="B11" s="13" t="s">
        <v>2959</v>
      </c>
      <c r="C11" s="13" t="s">
        <v>2963</v>
      </c>
      <c r="D11" s="4">
        <v>291</v>
      </c>
      <c r="E11" s="13">
        <v>26</v>
      </c>
      <c r="F11" s="4">
        <v>7566</v>
      </c>
    </row>
    <row r="12" spans="1:6" x14ac:dyDescent="0.3">
      <c r="A12" s="13" t="s">
        <v>328</v>
      </c>
      <c r="B12" s="13" t="s">
        <v>2959</v>
      </c>
      <c r="C12" s="13" t="s">
        <v>2964</v>
      </c>
      <c r="D12" s="4">
        <v>826</v>
      </c>
      <c r="E12" s="13">
        <v>44</v>
      </c>
      <c r="F12" s="4">
        <v>36344</v>
      </c>
    </row>
    <row r="13" spans="1:6" x14ac:dyDescent="0.3">
      <c r="A13" s="13" t="s">
        <v>328</v>
      </c>
      <c r="B13" s="13" t="s">
        <v>2953</v>
      </c>
      <c r="C13" s="13" t="s">
        <v>2965</v>
      </c>
      <c r="D13" s="4">
        <v>1419</v>
      </c>
      <c r="E13" s="13">
        <v>34</v>
      </c>
      <c r="F13" s="4">
        <v>48246</v>
      </c>
    </row>
    <row r="14" spans="1:6" x14ac:dyDescent="0.3">
      <c r="A14" s="13" t="s">
        <v>271</v>
      </c>
      <c r="B14" s="13" t="s">
        <v>2957</v>
      </c>
      <c r="C14" s="13" t="s">
        <v>2966</v>
      </c>
      <c r="D14" s="4">
        <v>614</v>
      </c>
      <c r="E14" s="13">
        <v>10</v>
      </c>
      <c r="F14" s="4">
        <v>6140</v>
      </c>
    </row>
    <row r="15" spans="1:6" x14ac:dyDescent="0.3">
      <c r="A15" s="13" t="s">
        <v>2952</v>
      </c>
      <c r="B15" s="13" t="s">
        <v>2957</v>
      </c>
      <c r="C15" s="13" t="s">
        <v>2967</v>
      </c>
      <c r="D15" s="4">
        <v>947</v>
      </c>
      <c r="E15" s="13">
        <v>36</v>
      </c>
      <c r="F15" s="4">
        <v>34092</v>
      </c>
    </row>
    <row r="16" spans="1:6" x14ac:dyDescent="0.3">
      <c r="A16" s="13" t="s">
        <v>328</v>
      </c>
      <c r="B16" s="13" t="s">
        <v>2953</v>
      </c>
      <c r="C16" s="13" t="s">
        <v>2968</v>
      </c>
      <c r="D16" s="4">
        <v>1413</v>
      </c>
      <c r="E16" s="13">
        <v>14</v>
      </c>
      <c r="F16" s="4">
        <v>19782</v>
      </c>
    </row>
    <row r="17" spans="1:6" x14ac:dyDescent="0.3">
      <c r="A17" s="13" t="s">
        <v>271</v>
      </c>
      <c r="B17" s="13" t="s">
        <v>2957</v>
      </c>
      <c r="C17" s="13" t="s">
        <v>2969</v>
      </c>
      <c r="D17" s="4">
        <v>141</v>
      </c>
      <c r="E17" s="13">
        <v>31</v>
      </c>
      <c r="F17" s="4">
        <v>4371</v>
      </c>
    </row>
    <row r="18" spans="1:6" x14ac:dyDescent="0.3">
      <c r="A18" s="13" t="s">
        <v>2961</v>
      </c>
      <c r="B18" s="13" t="s">
        <v>2953</v>
      </c>
      <c r="C18" s="13" t="s">
        <v>2970</v>
      </c>
      <c r="D18" s="4">
        <v>1440</v>
      </c>
      <c r="E18" s="13">
        <v>48</v>
      </c>
      <c r="F18" s="4">
        <v>69120</v>
      </c>
    </row>
    <row r="19" spans="1:6" x14ac:dyDescent="0.3">
      <c r="A19" s="13" t="s">
        <v>2952</v>
      </c>
      <c r="B19" s="13" t="s">
        <v>2959</v>
      </c>
      <c r="C19" s="13" t="s">
        <v>2971</v>
      </c>
      <c r="D19" s="4">
        <v>1005</v>
      </c>
      <c r="E19" s="13">
        <v>15</v>
      </c>
      <c r="F19" s="4">
        <v>15075</v>
      </c>
    </row>
    <row r="20" spans="1:6" x14ac:dyDescent="0.3">
      <c r="A20" s="13" t="s">
        <v>2961</v>
      </c>
      <c r="B20" s="13" t="s">
        <v>2953</v>
      </c>
      <c r="C20" s="13" t="s">
        <v>2972</v>
      </c>
      <c r="D20" s="4">
        <v>1528</v>
      </c>
      <c r="E20" s="13">
        <v>8</v>
      </c>
      <c r="F20" s="4">
        <v>12224</v>
      </c>
    </row>
    <row r="21" spans="1:6" x14ac:dyDescent="0.3">
      <c r="A21" s="13" t="s">
        <v>2952</v>
      </c>
      <c r="B21" s="13" t="s">
        <v>2959</v>
      </c>
      <c r="C21" s="13" t="s">
        <v>2973</v>
      </c>
      <c r="D21" s="4">
        <v>1501</v>
      </c>
      <c r="E21" s="13">
        <v>14</v>
      </c>
      <c r="F21" s="4">
        <v>21014</v>
      </c>
    </row>
    <row r="22" spans="1:6" x14ac:dyDescent="0.3">
      <c r="A22" s="13" t="s">
        <v>271</v>
      </c>
      <c r="B22" s="13" t="s">
        <v>2959</v>
      </c>
      <c r="C22" s="13" t="s">
        <v>2974</v>
      </c>
      <c r="D22" s="4">
        <v>558</v>
      </c>
      <c r="E22" s="13">
        <v>23</v>
      </c>
      <c r="F22" s="4">
        <v>12834</v>
      </c>
    </row>
    <row r="23" spans="1:6" x14ac:dyDescent="0.3">
      <c r="A23" s="13" t="s">
        <v>322</v>
      </c>
      <c r="B23" s="13" t="s">
        <v>2975</v>
      </c>
      <c r="C23" s="13" t="s">
        <v>2976</v>
      </c>
      <c r="D23" s="4">
        <v>825</v>
      </c>
      <c r="E23" s="13">
        <v>40</v>
      </c>
      <c r="F23" s="4">
        <v>33000</v>
      </c>
    </row>
    <row r="24" spans="1:6" x14ac:dyDescent="0.3">
      <c r="A24" s="13" t="s">
        <v>2952</v>
      </c>
      <c r="B24" s="13" t="s">
        <v>2953</v>
      </c>
      <c r="C24" s="13" t="s">
        <v>2977</v>
      </c>
      <c r="D24" s="4">
        <v>84</v>
      </c>
      <c r="E24" s="13">
        <v>21</v>
      </c>
      <c r="F24" s="4">
        <v>1764</v>
      </c>
    </row>
    <row r="25" spans="1:6" x14ac:dyDescent="0.3">
      <c r="A25" s="13" t="s">
        <v>2961</v>
      </c>
      <c r="B25" s="13" t="s">
        <v>2975</v>
      </c>
      <c r="C25" s="13" t="s">
        <v>2978</v>
      </c>
      <c r="D25" s="4">
        <v>255</v>
      </c>
      <c r="E25" s="13">
        <v>16</v>
      </c>
      <c r="F25" s="4">
        <v>4080</v>
      </c>
    </row>
    <row r="26" spans="1:6" x14ac:dyDescent="0.3">
      <c r="A26" s="13" t="s">
        <v>271</v>
      </c>
      <c r="B26" s="13" t="s">
        <v>2953</v>
      </c>
      <c r="C26" s="13" t="s">
        <v>2979</v>
      </c>
      <c r="D26" s="4">
        <v>1154</v>
      </c>
      <c r="E26" s="13">
        <v>45</v>
      </c>
      <c r="F26" s="4">
        <v>51930</v>
      </c>
    </row>
    <row r="27" spans="1:6" x14ac:dyDescent="0.3">
      <c r="A27" s="13" t="s">
        <v>2952</v>
      </c>
      <c r="B27" s="13" t="s">
        <v>2953</v>
      </c>
      <c r="C27" s="13" t="s">
        <v>2980</v>
      </c>
      <c r="D27" s="4">
        <v>1635</v>
      </c>
      <c r="E27" s="13">
        <v>18</v>
      </c>
      <c r="F27" s="4">
        <v>29430</v>
      </c>
    </row>
    <row r="28" spans="1:6" x14ac:dyDescent="0.3">
      <c r="A28" s="13" t="s">
        <v>322</v>
      </c>
      <c r="B28" s="13" t="s">
        <v>2975</v>
      </c>
      <c r="C28" s="13" t="s">
        <v>2981</v>
      </c>
      <c r="D28" s="4">
        <v>1945</v>
      </c>
      <c r="E28" s="13">
        <v>47</v>
      </c>
      <c r="F28" s="4">
        <v>91415</v>
      </c>
    </row>
    <row r="29" spans="1:6" x14ac:dyDescent="0.3">
      <c r="A29" s="13" t="s">
        <v>322</v>
      </c>
      <c r="B29" s="13" t="s">
        <v>2975</v>
      </c>
      <c r="C29" s="13" t="s">
        <v>2982</v>
      </c>
      <c r="D29" s="4">
        <v>1461</v>
      </c>
      <c r="E29" s="13">
        <v>24</v>
      </c>
      <c r="F29" s="4">
        <v>35064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C950F-19EE-440A-8B15-12EEC74A5C64}">
  <sheetPr>
    <tabColor rgb="FF92D050"/>
  </sheetPr>
  <dimension ref="A1:F29"/>
  <sheetViews>
    <sheetView topLeftCell="A5" workbookViewId="0">
      <selection activeCell="I23" sqref="I23"/>
    </sheetView>
  </sheetViews>
  <sheetFormatPr defaultRowHeight="14.4" x14ac:dyDescent="0.3"/>
  <cols>
    <col min="1" max="1" width="22.88671875" bestFit="1" customWidth="1"/>
    <col min="2" max="2" width="7.33203125" bestFit="1" customWidth="1"/>
    <col min="3" max="3" width="8.21875" bestFit="1" customWidth="1"/>
    <col min="4" max="4" width="9.109375" style="78" bestFit="1" customWidth="1"/>
    <col min="5" max="5" width="9.44140625" bestFit="1" customWidth="1"/>
    <col min="6" max="6" width="10.109375" style="78" bestFit="1" customWidth="1"/>
  </cols>
  <sheetData>
    <row r="1" spans="1:6" ht="23.4" x14ac:dyDescent="0.45">
      <c r="A1" s="138" t="s">
        <v>2983</v>
      </c>
    </row>
    <row r="3" spans="1:6" ht="18" thickBot="1" x14ac:dyDescent="0.35">
      <c r="A3" s="136" t="s">
        <v>2946</v>
      </c>
      <c r="B3" s="13"/>
      <c r="C3" s="13"/>
      <c r="D3" s="4"/>
      <c r="E3" s="13"/>
      <c r="F3" s="4"/>
    </row>
    <row r="4" spans="1:6" ht="15" thickTop="1" x14ac:dyDescent="0.3">
      <c r="A4" s="32" t="s">
        <v>2947</v>
      </c>
      <c r="B4" s="32" t="s">
        <v>2948</v>
      </c>
      <c r="C4" s="32" t="s">
        <v>2949</v>
      </c>
      <c r="D4" s="137" t="s">
        <v>151</v>
      </c>
      <c r="E4" s="32" t="s">
        <v>2950</v>
      </c>
      <c r="F4" s="137" t="s">
        <v>2951</v>
      </c>
    </row>
    <row r="5" spans="1:6" x14ac:dyDescent="0.3">
      <c r="A5" s="13" t="s">
        <v>2952</v>
      </c>
      <c r="B5" s="13" t="s">
        <v>2953</v>
      </c>
      <c r="C5" s="13" t="s">
        <v>2954</v>
      </c>
      <c r="D5" s="4">
        <v>216</v>
      </c>
      <c r="E5" s="13">
        <v>2</v>
      </c>
      <c r="F5" s="4">
        <v>432</v>
      </c>
    </row>
    <row r="6" spans="1:6" x14ac:dyDescent="0.3">
      <c r="A6" s="13" t="s">
        <v>271</v>
      </c>
      <c r="B6" s="13" t="s">
        <v>2953</v>
      </c>
      <c r="C6" s="13" t="s">
        <v>2955</v>
      </c>
      <c r="D6" s="4">
        <v>1347</v>
      </c>
      <c r="E6" s="13">
        <v>6</v>
      </c>
      <c r="F6" s="4">
        <v>8082</v>
      </c>
    </row>
    <row r="7" spans="1:6" x14ac:dyDescent="0.3">
      <c r="A7" s="13" t="s">
        <v>328</v>
      </c>
      <c r="B7" s="13" t="s">
        <v>2953</v>
      </c>
      <c r="C7" s="13" t="s">
        <v>2956</v>
      </c>
      <c r="D7" s="4">
        <v>437</v>
      </c>
      <c r="E7" s="13">
        <v>42</v>
      </c>
      <c r="F7" s="4">
        <v>18354</v>
      </c>
    </row>
    <row r="8" spans="1:6" x14ac:dyDescent="0.3">
      <c r="A8" s="13" t="s">
        <v>271</v>
      </c>
      <c r="B8" s="13" t="s">
        <v>2957</v>
      </c>
      <c r="C8" s="13" t="s">
        <v>2958</v>
      </c>
      <c r="D8" s="4">
        <v>650</v>
      </c>
      <c r="E8" s="13">
        <v>4</v>
      </c>
      <c r="F8" s="4">
        <v>2600</v>
      </c>
    </row>
    <row r="9" spans="1:6" x14ac:dyDescent="0.3">
      <c r="A9" s="13" t="s">
        <v>271</v>
      </c>
      <c r="B9" s="13" t="s">
        <v>2959</v>
      </c>
      <c r="C9" s="13" t="s">
        <v>2960</v>
      </c>
      <c r="D9" s="4">
        <v>365</v>
      </c>
      <c r="E9" s="13">
        <v>29</v>
      </c>
      <c r="F9" s="4">
        <v>10585</v>
      </c>
    </row>
    <row r="10" spans="1:6" x14ac:dyDescent="0.3">
      <c r="A10" s="13" t="s">
        <v>2961</v>
      </c>
      <c r="B10" s="13" t="s">
        <v>2959</v>
      </c>
      <c r="C10" s="13" t="s">
        <v>2962</v>
      </c>
      <c r="D10" s="4">
        <v>63</v>
      </c>
      <c r="E10" s="13">
        <v>18</v>
      </c>
      <c r="F10" s="4">
        <v>1134</v>
      </c>
    </row>
    <row r="11" spans="1:6" x14ac:dyDescent="0.3">
      <c r="A11" s="13" t="s">
        <v>328</v>
      </c>
      <c r="B11" s="13" t="s">
        <v>2959</v>
      </c>
      <c r="C11" s="13" t="s">
        <v>2963</v>
      </c>
      <c r="D11" s="4">
        <v>291</v>
      </c>
      <c r="E11" s="13">
        <v>26</v>
      </c>
      <c r="F11" s="4">
        <v>7566</v>
      </c>
    </row>
    <row r="12" spans="1:6" x14ac:dyDescent="0.3">
      <c r="A12" s="13" t="s">
        <v>328</v>
      </c>
      <c r="B12" s="13" t="s">
        <v>2959</v>
      </c>
      <c r="C12" s="13" t="s">
        <v>2964</v>
      </c>
      <c r="D12" s="4">
        <v>826</v>
      </c>
      <c r="E12" s="13">
        <v>44</v>
      </c>
      <c r="F12" s="4">
        <v>36344</v>
      </c>
    </row>
    <row r="13" spans="1:6" x14ac:dyDescent="0.3">
      <c r="A13" s="13" t="s">
        <v>328</v>
      </c>
      <c r="B13" s="13" t="s">
        <v>2953</v>
      </c>
      <c r="C13" s="13" t="s">
        <v>2965</v>
      </c>
      <c r="D13" s="4">
        <v>1419</v>
      </c>
      <c r="E13" s="13">
        <v>34</v>
      </c>
      <c r="F13" s="4">
        <v>48246</v>
      </c>
    </row>
    <row r="14" spans="1:6" x14ac:dyDescent="0.3">
      <c r="A14" s="13" t="s">
        <v>271</v>
      </c>
      <c r="B14" s="13" t="s">
        <v>2957</v>
      </c>
      <c r="C14" s="13" t="s">
        <v>2966</v>
      </c>
      <c r="D14" s="4">
        <v>614</v>
      </c>
      <c r="E14" s="13">
        <v>10</v>
      </c>
      <c r="F14" s="4">
        <v>6140</v>
      </c>
    </row>
    <row r="15" spans="1:6" x14ac:dyDescent="0.3">
      <c r="A15" s="13" t="s">
        <v>2952</v>
      </c>
      <c r="B15" s="13" t="s">
        <v>2957</v>
      </c>
      <c r="C15" s="13" t="s">
        <v>2967</v>
      </c>
      <c r="D15" s="4">
        <v>947</v>
      </c>
      <c r="E15" s="13">
        <v>36</v>
      </c>
      <c r="F15" s="4">
        <v>34092</v>
      </c>
    </row>
    <row r="16" spans="1:6" x14ac:dyDescent="0.3">
      <c r="A16" s="13" t="s">
        <v>328</v>
      </c>
      <c r="B16" s="13" t="s">
        <v>2953</v>
      </c>
      <c r="C16" s="13" t="s">
        <v>2968</v>
      </c>
      <c r="D16" s="4">
        <v>1413</v>
      </c>
      <c r="E16" s="13">
        <v>14</v>
      </c>
      <c r="F16" s="4">
        <v>19782</v>
      </c>
    </row>
    <row r="17" spans="1:6" x14ac:dyDescent="0.3">
      <c r="A17" s="13" t="s">
        <v>271</v>
      </c>
      <c r="B17" s="13" t="s">
        <v>2957</v>
      </c>
      <c r="C17" s="13" t="s">
        <v>2969</v>
      </c>
      <c r="D17" s="4">
        <v>141</v>
      </c>
      <c r="E17" s="13">
        <v>31</v>
      </c>
      <c r="F17" s="4">
        <v>4371</v>
      </c>
    </row>
    <row r="18" spans="1:6" x14ac:dyDescent="0.3">
      <c r="A18" s="13" t="s">
        <v>2961</v>
      </c>
      <c r="B18" s="13" t="s">
        <v>2953</v>
      </c>
      <c r="C18" s="13" t="s">
        <v>2970</v>
      </c>
      <c r="D18" s="4">
        <v>1440</v>
      </c>
      <c r="E18" s="13">
        <v>48</v>
      </c>
      <c r="F18" s="4">
        <v>69120</v>
      </c>
    </row>
    <row r="19" spans="1:6" x14ac:dyDescent="0.3">
      <c r="A19" s="13" t="s">
        <v>2952</v>
      </c>
      <c r="B19" s="13" t="s">
        <v>2959</v>
      </c>
      <c r="C19" s="13" t="s">
        <v>2971</v>
      </c>
      <c r="D19" s="4">
        <v>1005</v>
      </c>
      <c r="E19" s="13">
        <v>15</v>
      </c>
      <c r="F19" s="4">
        <v>15075</v>
      </c>
    </row>
    <row r="20" spans="1:6" x14ac:dyDescent="0.3">
      <c r="A20" s="13" t="s">
        <v>2961</v>
      </c>
      <c r="B20" s="13" t="s">
        <v>2953</v>
      </c>
      <c r="C20" s="13" t="s">
        <v>2972</v>
      </c>
      <c r="D20" s="4">
        <v>1528</v>
      </c>
      <c r="E20" s="13">
        <v>8</v>
      </c>
      <c r="F20" s="4">
        <v>12224</v>
      </c>
    </row>
    <row r="21" spans="1:6" x14ac:dyDescent="0.3">
      <c r="A21" s="13" t="s">
        <v>2952</v>
      </c>
      <c r="B21" s="13" t="s">
        <v>2959</v>
      </c>
      <c r="C21" s="13" t="s">
        <v>2973</v>
      </c>
      <c r="D21" s="4">
        <v>1501</v>
      </c>
      <c r="E21" s="13">
        <v>14</v>
      </c>
      <c r="F21" s="4">
        <v>21014</v>
      </c>
    </row>
    <row r="22" spans="1:6" x14ac:dyDescent="0.3">
      <c r="A22" s="13" t="s">
        <v>271</v>
      </c>
      <c r="B22" s="13" t="s">
        <v>2959</v>
      </c>
      <c r="C22" s="13" t="s">
        <v>2974</v>
      </c>
      <c r="D22" s="4">
        <v>558</v>
      </c>
      <c r="E22" s="13">
        <v>23</v>
      </c>
      <c r="F22" s="4">
        <v>12834</v>
      </c>
    </row>
    <row r="23" spans="1:6" x14ac:dyDescent="0.3">
      <c r="A23" s="13" t="s">
        <v>322</v>
      </c>
      <c r="B23" s="13" t="s">
        <v>2975</v>
      </c>
      <c r="C23" s="13" t="s">
        <v>2976</v>
      </c>
      <c r="D23" s="4">
        <v>825</v>
      </c>
      <c r="E23" s="13">
        <v>40</v>
      </c>
      <c r="F23" s="4">
        <v>33000</v>
      </c>
    </row>
    <row r="24" spans="1:6" x14ac:dyDescent="0.3">
      <c r="A24" s="13" t="s">
        <v>2952</v>
      </c>
      <c r="B24" s="13" t="s">
        <v>2953</v>
      </c>
      <c r="C24" s="13" t="s">
        <v>2977</v>
      </c>
      <c r="D24" s="4">
        <v>84</v>
      </c>
      <c r="E24" s="13">
        <v>21</v>
      </c>
      <c r="F24" s="4">
        <v>1764</v>
      </c>
    </row>
    <row r="25" spans="1:6" x14ac:dyDescent="0.3">
      <c r="A25" s="13" t="s">
        <v>2961</v>
      </c>
      <c r="B25" s="13" t="s">
        <v>2975</v>
      </c>
      <c r="C25" s="13" t="s">
        <v>2978</v>
      </c>
      <c r="D25" s="4">
        <v>255</v>
      </c>
      <c r="E25" s="13">
        <v>16</v>
      </c>
      <c r="F25" s="4">
        <v>4080</v>
      </c>
    </row>
    <row r="26" spans="1:6" x14ac:dyDescent="0.3">
      <c r="A26" s="13" t="s">
        <v>271</v>
      </c>
      <c r="B26" s="13" t="s">
        <v>2953</v>
      </c>
      <c r="C26" s="13" t="s">
        <v>2979</v>
      </c>
      <c r="D26" s="4">
        <v>1154</v>
      </c>
      <c r="E26" s="13">
        <v>45</v>
      </c>
      <c r="F26" s="4">
        <v>51930</v>
      </c>
    </row>
    <row r="27" spans="1:6" x14ac:dyDescent="0.3">
      <c r="A27" s="13" t="s">
        <v>2952</v>
      </c>
      <c r="B27" s="13" t="s">
        <v>2953</v>
      </c>
      <c r="C27" s="13" t="s">
        <v>2980</v>
      </c>
      <c r="D27" s="4">
        <v>1635</v>
      </c>
      <c r="E27" s="13">
        <v>18</v>
      </c>
      <c r="F27" s="4">
        <v>29430</v>
      </c>
    </row>
    <row r="28" spans="1:6" x14ac:dyDescent="0.3">
      <c r="A28" s="13" t="s">
        <v>322</v>
      </c>
      <c r="B28" s="13" t="s">
        <v>2975</v>
      </c>
      <c r="C28" s="13" t="s">
        <v>2981</v>
      </c>
      <c r="D28" s="4">
        <v>1945</v>
      </c>
      <c r="E28" s="13">
        <v>47</v>
      </c>
      <c r="F28" s="4">
        <v>91415</v>
      </c>
    </row>
    <row r="29" spans="1:6" x14ac:dyDescent="0.3">
      <c r="A29" s="13" t="s">
        <v>322</v>
      </c>
      <c r="B29" s="13" t="s">
        <v>2975</v>
      </c>
      <c r="C29" s="13" t="s">
        <v>2982</v>
      </c>
      <c r="D29" s="4">
        <v>1461</v>
      </c>
      <c r="E29" s="13">
        <v>24</v>
      </c>
      <c r="F29" s="4">
        <v>35064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4BB33-473C-48D2-961B-2CF1F7CD9481}">
  <dimension ref="A1:Q10"/>
  <sheetViews>
    <sheetView tabSelected="1" workbookViewId="0">
      <selection activeCell="B11" sqref="B11"/>
    </sheetView>
  </sheetViews>
  <sheetFormatPr defaultRowHeight="14.4" x14ac:dyDescent="0.3"/>
  <cols>
    <col min="1" max="1" width="13.109375" customWidth="1"/>
    <col min="2" max="2" width="14.109375" customWidth="1"/>
  </cols>
  <sheetData>
    <row r="1" spans="1:17" x14ac:dyDescent="0.3">
      <c r="B1" t="s">
        <v>28</v>
      </c>
      <c r="F1" t="s">
        <v>2987</v>
      </c>
      <c r="G1" t="s">
        <v>28</v>
      </c>
      <c r="H1" t="s">
        <v>29</v>
      </c>
      <c r="I1" t="s">
        <v>2160</v>
      </c>
      <c r="J1" t="s">
        <v>67</v>
      </c>
      <c r="K1" t="s">
        <v>68</v>
      </c>
      <c r="L1" t="s">
        <v>2988</v>
      </c>
      <c r="M1" t="s">
        <v>72</v>
      </c>
      <c r="N1" t="s">
        <v>73</v>
      </c>
      <c r="O1" t="s">
        <v>74</v>
      </c>
      <c r="P1" t="s">
        <v>2158</v>
      </c>
      <c r="Q1" t="s">
        <v>2159</v>
      </c>
    </row>
    <row r="2" spans="1:17" x14ac:dyDescent="0.3">
      <c r="A2" t="s">
        <v>2984</v>
      </c>
      <c r="B2">
        <f>_xlfn.XLOOKUP(G1,F1:Q1,F2:Q2)</f>
        <v>260</v>
      </c>
      <c r="E2" t="s">
        <v>2984</v>
      </c>
      <c r="F2">
        <v>152</v>
      </c>
      <c r="G2">
        <v>260</v>
      </c>
      <c r="H2">
        <v>875</v>
      </c>
      <c r="I2">
        <v>120</v>
      </c>
      <c r="J2">
        <v>93</v>
      </c>
      <c r="K2">
        <v>2130</v>
      </c>
      <c r="L2">
        <v>520</v>
      </c>
      <c r="M2">
        <v>210</v>
      </c>
      <c r="N2">
        <v>240</v>
      </c>
      <c r="O2">
        <v>526</v>
      </c>
      <c r="P2">
        <v>810</v>
      </c>
      <c r="Q2">
        <v>740</v>
      </c>
    </row>
    <row r="3" spans="1:17" x14ac:dyDescent="0.3">
      <c r="A3" t="s">
        <v>2985</v>
      </c>
      <c r="B3">
        <f t="shared" ref="B3:B4" si="0">_xlfn.XLOOKUP(G2,F2:Q2,F3:Q3)</f>
        <v>510</v>
      </c>
      <c r="E3" t="s">
        <v>2985</v>
      </c>
      <c r="F3">
        <v>260</v>
      </c>
      <c r="G3">
        <v>510</v>
      </c>
      <c r="H3">
        <v>8571</v>
      </c>
      <c r="I3">
        <v>530</v>
      </c>
      <c r="J3">
        <v>952</v>
      </c>
      <c r="K3">
        <v>64</v>
      </c>
      <c r="L3">
        <v>541</v>
      </c>
      <c r="M3">
        <v>350</v>
      </c>
      <c r="N3">
        <v>230</v>
      </c>
      <c r="O3">
        <v>780</v>
      </c>
      <c r="P3">
        <v>950</v>
      </c>
      <c r="Q3">
        <v>420</v>
      </c>
    </row>
    <row r="4" spans="1:17" x14ac:dyDescent="0.3">
      <c r="A4" t="s">
        <v>2986</v>
      </c>
      <c r="B4">
        <f t="shared" si="0"/>
        <v>254</v>
      </c>
      <c r="E4" t="s">
        <v>2986</v>
      </c>
      <c r="F4">
        <v>120</v>
      </c>
      <c r="G4">
        <v>254</v>
      </c>
      <c r="H4">
        <v>2560</v>
      </c>
      <c r="I4">
        <v>98</v>
      </c>
      <c r="J4">
        <v>55</v>
      </c>
      <c r="K4">
        <v>256</v>
      </c>
      <c r="L4">
        <v>336</v>
      </c>
      <c r="M4">
        <v>55</v>
      </c>
      <c r="N4">
        <v>220</v>
      </c>
      <c r="O4">
        <v>74</v>
      </c>
      <c r="P4">
        <v>456</v>
      </c>
      <c r="Q4">
        <v>526</v>
      </c>
    </row>
    <row r="9" spans="1:17" x14ac:dyDescent="0.3">
      <c r="B9" t="s">
        <v>2989</v>
      </c>
    </row>
    <row r="10" spans="1:17" x14ac:dyDescent="0.3">
      <c r="A10" t="s">
        <v>2984</v>
      </c>
      <c r="B10">
        <f>SUM(_xlfn.XLOOKUP(G1,F1:Q1,F2:Q2):_xlfn.XLOOKUP(H1,F1:Q1,F2:Q2))</f>
        <v>1135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Props1.xml><?xml version="1.0" encoding="utf-8"?>
<ds:datastoreItem xmlns:ds="http://schemas.openxmlformats.org/officeDocument/2006/customXml" ds:itemID="{FB52EF03-87E0-470D-9C8E-B6B7E06BEBB0}">
  <ds:schemaRefs/>
</ds:datastoreItem>
</file>

<file path=customXml/itemProps2.xml><?xml version="1.0" encoding="utf-8"?>
<ds:datastoreItem xmlns:ds="http://schemas.openxmlformats.org/officeDocument/2006/customXml" ds:itemID="{6C38C1AF-5B9C-41E0-BA44-13DFBABFE994}">
  <ds:schemaRefs/>
</ds:datastoreItem>
</file>

<file path=customXml/itemProps3.xml><?xml version="1.0" encoding="utf-8"?>
<ds:datastoreItem xmlns:ds="http://schemas.openxmlformats.org/officeDocument/2006/customXml" ds:itemID="{91992FA5-B7A0-4780-AEEE-ED3BC42F8A2A}">
  <ds:schemaRefs/>
</ds:datastoreItem>
</file>

<file path=customXml/itemProps4.xml><?xml version="1.0" encoding="utf-8"?>
<ds:datastoreItem xmlns:ds="http://schemas.openxmlformats.org/officeDocument/2006/customXml" ds:itemID="{08635BB7-D9C7-4880-B264-4BF42056184B}">
  <ds:schemaRefs/>
</ds:datastoreItem>
</file>

<file path=customXml/itemProps5.xml><?xml version="1.0" encoding="utf-8"?>
<ds:datastoreItem xmlns:ds="http://schemas.openxmlformats.org/officeDocument/2006/customXml" ds:itemID="{15ED5222-5E48-4508-80DD-38D757C08C2F}">
  <ds:schemaRefs/>
</ds:datastoreItem>
</file>

<file path=customXml/itemProps6.xml><?xml version="1.0" encoding="utf-8"?>
<ds:datastoreItem xmlns:ds="http://schemas.openxmlformats.org/officeDocument/2006/customXml" ds:itemID="{68170532-44F7-4D29-B1F0-4FC5DA68B440}">
  <ds:schemaRefs/>
</ds:datastoreItem>
</file>

<file path=customXml/itemProps7.xml><?xml version="1.0" encoding="utf-8"?>
<ds:datastoreItem xmlns:ds="http://schemas.openxmlformats.org/officeDocument/2006/customXml" ds:itemID="{FD5269D1-28C9-4B3D-BFB5-FC262904648C}">
  <ds:schemaRefs/>
</ds:datastoreItem>
</file>

<file path=customXml/itemProps8.xml><?xml version="1.0" encoding="utf-8"?>
<ds:datastoreItem xmlns:ds="http://schemas.openxmlformats.org/officeDocument/2006/customXml" ds:itemID="{60AACBC7-A6AD-49DD-B509-AE5494555702}">
  <ds:schemaRefs/>
</ds:datastoreItem>
</file>

<file path=customXml/itemProps9.xml><?xml version="1.0" encoding="utf-8"?>
<ds:datastoreItem xmlns:ds="http://schemas.openxmlformats.org/officeDocument/2006/customXml" ds:itemID="{2E8CC802-C227-45D8-8C7D-2CD900336F85}">
  <ds:schemaRefs/>
</ds:datastoreItem>
</file>

<file path=customXml/itemProps10.xml><?xml version="1.0" encoding="utf-8"?>
<ds:datastoreItem xmlns:ds="http://schemas.openxmlformats.org/officeDocument/2006/customXml" ds:itemID="{AFBBFBD7-48AA-4E98-880B-3E47D7B3D70F}">
  <ds:schemaRefs/>
</ds:datastoreItem>
</file>

<file path=customXml/itemProps11.xml><?xml version="1.0" encoding="utf-8"?>
<ds:datastoreItem xmlns:ds="http://schemas.openxmlformats.org/officeDocument/2006/customXml" ds:itemID="{C0091B31-128C-4C2A-915B-908507211B21}">
  <ds:schemaRefs/>
</ds:datastoreItem>
</file>

<file path=customXml/itemProps12.xml><?xml version="1.0" encoding="utf-8"?>
<ds:datastoreItem xmlns:ds="http://schemas.openxmlformats.org/officeDocument/2006/customXml" ds:itemID="{8101CCD3-6E02-4D81-91EA-5E0DD086A3F0}">
  <ds:schemaRefs/>
</ds:datastoreItem>
</file>

<file path=customXml/itemProps13.xml><?xml version="1.0" encoding="utf-8"?>
<ds:datastoreItem xmlns:ds="http://schemas.openxmlformats.org/officeDocument/2006/customXml" ds:itemID="{B1FA4A69-D7AD-4CE8-AE87-A8FD4DFCDE3D}">
  <ds:schemaRefs/>
</ds:datastoreItem>
</file>

<file path=customXml/itemProps14.xml><?xml version="1.0" encoding="utf-8"?>
<ds:datastoreItem xmlns:ds="http://schemas.openxmlformats.org/officeDocument/2006/customXml" ds:itemID="{1651B79B-A9B3-496B-847A-E1101CCF2FFD}">
  <ds:schemaRefs/>
</ds:datastoreItem>
</file>

<file path=customXml/itemProps15.xml><?xml version="1.0" encoding="utf-8"?>
<ds:datastoreItem xmlns:ds="http://schemas.openxmlformats.org/officeDocument/2006/customXml" ds:itemID="{85D2E245-1930-4D2D-A73A-67988BD7FAF6}">
  <ds:schemaRefs/>
</ds:datastoreItem>
</file>

<file path=customXml/itemProps16.xml><?xml version="1.0" encoding="utf-8"?>
<ds:datastoreItem xmlns:ds="http://schemas.openxmlformats.org/officeDocument/2006/customXml" ds:itemID="{DFE3B290-5FB1-4A07-8486-BBC4BB21D3AE}">
  <ds:schemaRefs/>
</ds:datastoreItem>
</file>

<file path=customXml/itemProps17.xml><?xml version="1.0" encoding="utf-8"?>
<ds:datastoreItem xmlns:ds="http://schemas.openxmlformats.org/officeDocument/2006/customXml" ds:itemID="{51BAC6B7-4866-4693-A135-3D17084407BD}">
  <ds:schemaRefs/>
</ds:datastoreItem>
</file>

<file path=customXml/itemProps18.xml><?xml version="1.0" encoding="utf-8"?>
<ds:datastoreItem xmlns:ds="http://schemas.openxmlformats.org/officeDocument/2006/customXml" ds:itemID="{FF02DB41-F20F-4CDF-8F1A-0F191ECE9EA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3</vt:i4>
      </vt:variant>
    </vt:vector>
  </HeadingPairs>
  <TitlesOfParts>
    <vt:vector size="25" baseType="lpstr">
      <vt:lpstr>Sheet1</vt:lpstr>
      <vt:lpstr>IF Function</vt:lpstr>
      <vt:lpstr>Database Functions</vt:lpstr>
      <vt:lpstr>Chart-1</vt:lpstr>
      <vt:lpstr>Chart -2</vt:lpstr>
      <vt:lpstr>Sheet3</vt:lpstr>
      <vt:lpstr>Data</vt:lpstr>
      <vt:lpstr>Power Pivot</vt:lpstr>
      <vt:lpstr>Data Mining</vt:lpstr>
      <vt:lpstr>IF </vt:lpstr>
      <vt:lpstr>Database Fx</vt:lpstr>
      <vt:lpstr>XLOKKUP</vt:lpstr>
      <vt:lpstr>Joining List</vt:lpstr>
      <vt:lpstr>Advance Pivot Table</vt:lpstr>
      <vt:lpstr>Text Functions</vt:lpstr>
      <vt:lpstr>Array Formulas</vt:lpstr>
      <vt:lpstr>LOOKUP</vt:lpstr>
      <vt:lpstr>Conditional Formatting</vt:lpstr>
      <vt:lpstr>Combo</vt:lpstr>
      <vt:lpstr>Macro Cleanup-1</vt:lpstr>
      <vt:lpstr>Macro Cleanup-2</vt:lpstr>
      <vt:lpstr>Sheet2</vt:lpstr>
      <vt:lpstr>Amount</vt:lpstr>
      <vt:lpstr>Expenses</vt:lpstr>
      <vt:lpstr>Office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fahimeh ghavi</dc:creator>
  <cp:lastModifiedBy>Fahimeh Ghavi</cp:lastModifiedBy>
  <dcterms:created xsi:type="dcterms:W3CDTF">2024-09-24T14:44:10Z</dcterms:created>
  <dcterms:modified xsi:type="dcterms:W3CDTF">2025-02-23T13:36:37Z</dcterms:modified>
</cp:coreProperties>
</file>