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eMk2\Python\Discord\Flower\images\"/>
    </mc:Choice>
  </mc:AlternateContent>
  <xr:revisionPtr revIDLastSave="0" documentId="13_ncr:1_{76366372-ED98-437D-9C31-BD7E8D480D38}" xr6:coauthVersionLast="45" xr6:coauthVersionMax="45" xr10:uidLastSave="{00000000-0000-0000-0000-000000000000}"/>
  <bookViews>
    <workbookView xWindow="28680" yWindow="-120" windowWidth="29040" windowHeight="15840" activeTab="1" xr2:uid="{B7F91F94-20BF-4783-89AC-9F579D343E4B}"/>
  </bookViews>
  <sheets>
    <sheet name="Plant Level Tracking" sheetId="1" r:id="rId1"/>
    <sheet name="New Pot Prices Workout" sheetId="8" r:id="rId2"/>
    <sheet name="Artist Links" sheetId="3" r:id="rId3"/>
    <sheet name="Exp Gain Per Water (Baseline)" sheetId="4" r:id="rId4"/>
    <sheet name="Exp Gain Per Water (Multiple)" sheetId="5" r:id="rId5"/>
    <sheet name="Plant Level Tracking OLD NEW" sheetId="6" r:id="rId6"/>
  </sheets>
  <definedNames>
    <definedName name="_xlnm._FilterDatabase" localSheetId="0" hidden="1">'Plant Level Tracking'!$A$1:$F$32</definedName>
    <definedName name="_xlnm._FilterDatabase" localSheetId="5" hidden="1">'Plant Level Tracking OLD NEW'!$A$1:$F$21</definedName>
    <definedName name="EXP_GAIN_AVERAGE">'New Pot Prices Workout'!#REF!</definedName>
    <definedName name="TotalMultiplier">'Exp Gain Per Water (Multiple)'!$K$2</definedName>
    <definedName name="WATER_COUNT_DIVISOR">'New Pot Prices Workout'!$O$2</definedName>
    <definedName name="WATER_COUNT_MULTIPLIER">'New Pot Prices Workout'!$N$2</definedName>
    <definedName name="WATERS_PER_DAY">'New Pot Prices Workout'!$M$2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8" l="1"/>
  <c r="F30" i="8"/>
  <c r="I30" i="8"/>
  <c r="A31" i="8"/>
  <c r="K31" i="8" s="1"/>
  <c r="F31" i="8"/>
  <c r="G31" i="8"/>
  <c r="I31" i="8"/>
  <c r="F32" i="8"/>
  <c r="I32" i="8"/>
  <c r="F33" i="8"/>
  <c r="I33" i="8"/>
  <c r="F34" i="8"/>
  <c r="I34" i="8"/>
  <c r="F35" i="8"/>
  <c r="I35" i="8"/>
  <c r="F36" i="8"/>
  <c r="I36" i="8"/>
  <c r="F37" i="8"/>
  <c r="I37" i="8"/>
  <c r="F38" i="8"/>
  <c r="I38" i="8"/>
  <c r="F39" i="8"/>
  <c r="I39" i="8"/>
  <c r="F40" i="8"/>
  <c r="I40" i="8"/>
  <c r="F41" i="8"/>
  <c r="I41" i="8"/>
  <c r="F42" i="8"/>
  <c r="I42" i="8"/>
  <c r="F43" i="8"/>
  <c r="I43" i="8"/>
  <c r="F44" i="8"/>
  <c r="I44" i="8"/>
  <c r="F45" i="8"/>
  <c r="I45" i="8"/>
  <c r="F46" i="8"/>
  <c r="I46" i="8"/>
  <c r="F47" i="8"/>
  <c r="I47" i="8"/>
  <c r="F48" i="8"/>
  <c r="I48" i="8"/>
  <c r="F49" i="8"/>
  <c r="I49" i="8"/>
  <c r="F50" i="8"/>
  <c r="I50" i="8"/>
  <c r="F51" i="8"/>
  <c r="I51" i="8"/>
  <c r="F52" i="8"/>
  <c r="I52" i="8"/>
  <c r="F53" i="8"/>
  <c r="I53" i="8"/>
  <c r="F54" i="8"/>
  <c r="I54" i="8"/>
  <c r="F55" i="8"/>
  <c r="I55" i="8"/>
  <c r="F56" i="8"/>
  <c r="I56" i="8"/>
  <c r="F57" i="8"/>
  <c r="I57" i="8"/>
  <c r="F58" i="8"/>
  <c r="I58" i="8"/>
  <c r="F59" i="8"/>
  <c r="I59" i="8"/>
  <c r="F60" i="8"/>
  <c r="I60" i="8"/>
  <c r="F61" i="8"/>
  <c r="I61" i="8"/>
  <c r="F62" i="8"/>
  <c r="I62" i="8"/>
  <c r="F63" i="8"/>
  <c r="I63" i="8"/>
  <c r="F64" i="8"/>
  <c r="I64" i="8"/>
  <c r="F65" i="8"/>
  <c r="I65" i="8"/>
  <c r="F66" i="8"/>
  <c r="I66" i="8"/>
  <c r="F67" i="8"/>
  <c r="I67" i="8"/>
  <c r="F68" i="8"/>
  <c r="I68" i="8"/>
  <c r="F69" i="8"/>
  <c r="I69" i="8"/>
  <c r="F70" i="8"/>
  <c r="I70" i="8"/>
  <c r="F71" i="8"/>
  <c r="I71" i="8"/>
  <c r="F72" i="8"/>
  <c r="I72" i="8"/>
  <c r="F73" i="8"/>
  <c r="I73" i="8"/>
  <c r="F74" i="8"/>
  <c r="I74" i="8"/>
  <c r="F75" i="8"/>
  <c r="I75" i="8"/>
  <c r="F76" i="8"/>
  <c r="I76" i="8"/>
  <c r="F77" i="8"/>
  <c r="I77" i="8"/>
  <c r="F78" i="8"/>
  <c r="I78" i="8"/>
  <c r="F79" i="8"/>
  <c r="I79" i="8"/>
  <c r="F80" i="8"/>
  <c r="I80" i="8"/>
  <c r="F81" i="8"/>
  <c r="I81" i="8"/>
  <c r="F82" i="8"/>
  <c r="I82" i="8"/>
  <c r="F83" i="8"/>
  <c r="I83" i="8"/>
  <c r="F84" i="8"/>
  <c r="I84" i="8"/>
  <c r="F85" i="8"/>
  <c r="I85" i="8"/>
  <c r="F86" i="8"/>
  <c r="I86" i="8"/>
  <c r="F87" i="8"/>
  <c r="I87" i="8"/>
  <c r="F88" i="8"/>
  <c r="I88" i="8"/>
  <c r="F89" i="8"/>
  <c r="I89" i="8"/>
  <c r="F90" i="8"/>
  <c r="I90" i="8"/>
  <c r="F91" i="8"/>
  <c r="I91" i="8"/>
  <c r="F92" i="8"/>
  <c r="I92" i="8"/>
  <c r="F93" i="8"/>
  <c r="I93" i="8"/>
  <c r="F94" i="8"/>
  <c r="I94" i="8"/>
  <c r="F95" i="8"/>
  <c r="I95" i="8"/>
  <c r="F96" i="8"/>
  <c r="I96" i="8"/>
  <c r="F97" i="8"/>
  <c r="I97" i="8"/>
  <c r="F98" i="8"/>
  <c r="I98" i="8"/>
  <c r="F99" i="8"/>
  <c r="I99" i="8"/>
  <c r="F100" i="8"/>
  <c r="I100" i="8"/>
  <c r="F101" i="8"/>
  <c r="I101" i="8"/>
  <c r="K30" i="8" l="1"/>
  <c r="A32" i="8"/>
  <c r="G30" i="8"/>
  <c r="B2" i="8"/>
  <c r="C2" i="8" s="1"/>
  <c r="F2" i="8"/>
  <c r="I2" i="8"/>
  <c r="J2" i="8" s="1"/>
  <c r="K2" i="8"/>
  <c r="A3" i="8"/>
  <c r="F3" i="8"/>
  <c r="F4" i="8"/>
  <c r="F5" i="8"/>
  <c r="F6" i="8"/>
  <c r="F7" i="8"/>
  <c r="F8" i="8"/>
  <c r="F9" i="8"/>
  <c r="F10" i="8"/>
  <c r="F11" i="8"/>
  <c r="I11" i="8"/>
  <c r="F12" i="8"/>
  <c r="I12" i="8"/>
  <c r="F13" i="8"/>
  <c r="I13" i="8"/>
  <c r="F14" i="8"/>
  <c r="I14" i="8"/>
  <c r="F15" i="8"/>
  <c r="I15" i="8"/>
  <c r="F16" i="8"/>
  <c r="I16" i="8"/>
  <c r="F17" i="8"/>
  <c r="I17" i="8"/>
  <c r="F18" i="8"/>
  <c r="I18" i="8"/>
  <c r="F19" i="8"/>
  <c r="I19" i="8"/>
  <c r="F20" i="8"/>
  <c r="I20" i="8"/>
  <c r="F21" i="8"/>
  <c r="I21" i="8"/>
  <c r="F22" i="8"/>
  <c r="I22" i="8"/>
  <c r="F23" i="8"/>
  <c r="I23" i="8"/>
  <c r="F24" i="8"/>
  <c r="I24" i="8"/>
  <c r="F25" i="8"/>
  <c r="I25" i="8"/>
  <c r="F26" i="8"/>
  <c r="I26" i="8"/>
  <c r="F27" i="8"/>
  <c r="I27" i="8"/>
  <c r="F28" i="8"/>
  <c r="I28" i="8"/>
  <c r="F29" i="8"/>
  <c r="I29" i="8"/>
  <c r="K32" i="8" l="1"/>
  <c r="A33" i="8"/>
  <c r="G32" i="8"/>
  <c r="B3" i="8"/>
  <c r="I3" i="8" s="1"/>
  <c r="J3" i="8" s="1"/>
  <c r="A4" i="8"/>
  <c r="K3" i="8"/>
  <c r="G2" i="8"/>
  <c r="H2" i="8" s="1"/>
  <c r="G33" i="8" l="1"/>
  <c r="K33" i="8"/>
  <c r="A34" i="8"/>
  <c r="K4" i="8"/>
  <c r="A5" i="8"/>
  <c r="B4" i="8"/>
  <c r="I4" i="8" s="1"/>
  <c r="J4" i="8" s="1"/>
  <c r="C3" i="8"/>
  <c r="G3" i="8"/>
  <c r="H3" i="8" s="1"/>
  <c r="J10" i="1"/>
  <c r="K34" i="8" l="1"/>
  <c r="A35" i="8"/>
  <c r="G34" i="8"/>
  <c r="C4" i="8"/>
  <c r="G4" i="8"/>
  <c r="H4" i="8" s="1"/>
  <c r="K5" i="8"/>
  <c r="B5" i="8"/>
  <c r="I5" i="8" s="1"/>
  <c r="J5" i="8" s="1"/>
  <c r="A6" i="8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A36" i="8" l="1"/>
  <c r="K35" i="8"/>
  <c r="G35" i="8"/>
  <c r="G5" i="8"/>
  <c r="H5" i="8" s="1"/>
  <c r="B6" i="8"/>
  <c r="I6" i="8" s="1"/>
  <c r="J6" i="8" s="1"/>
  <c r="K6" i="8"/>
  <c r="A7" i="8"/>
  <c r="C5" i="8"/>
  <c r="C6" i="8" s="1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35" i="6"/>
  <c r="I35" i="6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J54" i="6" s="1"/>
  <c r="C20" i="1"/>
  <c r="C11" i="1"/>
  <c r="C9" i="1"/>
  <c r="C31" i="1"/>
  <c r="C13" i="1"/>
  <c r="C28" i="1"/>
  <c r="G36" i="8" l="1"/>
  <c r="K36" i="8"/>
  <c r="A37" i="8"/>
  <c r="K7" i="8"/>
  <c r="A8" i="8"/>
  <c r="B7" i="8"/>
  <c r="I7" i="8" s="1"/>
  <c r="J7" i="8" s="1"/>
  <c r="G6" i="8"/>
  <c r="H6" i="8" s="1"/>
  <c r="J41" i="6"/>
  <c r="J47" i="6"/>
  <c r="J44" i="6"/>
  <c r="J40" i="6"/>
  <c r="J45" i="6"/>
  <c r="J39" i="6"/>
  <c r="J42" i="6"/>
  <c r="J52" i="6"/>
  <c r="J51" i="6"/>
  <c r="J50" i="6"/>
  <c r="J38" i="6"/>
  <c r="J46" i="6"/>
  <c r="J35" i="6"/>
  <c r="J53" i="6"/>
  <c r="J49" i="6"/>
  <c r="J37" i="6"/>
  <c r="J43" i="6"/>
  <c r="J48" i="6"/>
  <c r="J36" i="6"/>
  <c r="E3" i="6"/>
  <c r="E4" i="6"/>
  <c r="E5" i="6"/>
  <c r="E6" i="6"/>
  <c r="E7" i="6"/>
  <c r="E8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E10" i="6"/>
  <c r="E11" i="6"/>
  <c r="E12" i="6"/>
  <c r="E13" i="6"/>
  <c r="E14" i="6"/>
  <c r="E15" i="6"/>
  <c r="E2" i="6"/>
  <c r="C28" i="6"/>
  <c r="C27" i="6"/>
  <c r="C22" i="6"/>
  <c r="C21" i="6"/>
  <c r="C8" i="6"/>
  <c r="C7" i="6"/>
  <c r="C6" i="6"/>
  <c r="C26" i="6"/>
  <c r="C25" i="6"/>
  <c r="C24" i="6"/>
  <c r="C20" i="6"/>
  <c r="C19" i="6"/>
  <c r="C18" i="6"/>
  <c r="C17" i="6"/>
  <c r="C14" i="6"/>
  <c r="C13" i="6"/>
  <c r="C12" i="6"/>
  <c r="C11" i="6"/>
  <c r="C5" i="6"/>
  <c r="C4" i="6"/>
  <c r="C3" i="6"/>
  <c r="C2" i="6"/>
  <c r="C23" i="6"/>
  <c r="C16" i="6"/>
  <c r="C10" i="6"/>
  <c r="C9" i="6"/>
  <c r="K37" i="8" l="1"/>
  <c r="A38" i="8"/>
  <c r="G37" i="8"/>
  <c r="G7" i="8"/>
  <c r="H7" i="8" s="1"/>
  <c r="K8" i="8"/>
  <c r="A9" i="8"/>
  <c r="B8" i="8"/>
  <c r="I8" i="8" s="1"/>
  <c r="J8" i="8" s="1"/>
  <c r="G8" i="8"/>
  <c r="H8" i="8" s="1"/>
  <c r="C7" i="8"/>
  <c r="C8" i="8" s="1"/>
  <c r="E2" i="5"/>
  <c r="K2" i="5"/>
  <c r="E3" i="4"/>
  <c r="C2" i="5" s="1"/>
  <c r="E4" i="4"/>
  <c r="D2" i="5" s="1"/>
  <c r="E5" i="4"/>
  <c r="E6" i="5" s="1"/>
  <c r="E6" i="4"/>
  <c r="F10" i="5" s="1"/>
  <c r="E7" i="4"/>
  <c r="G4" i="5" s="1"/>
  <c r="E8" i="4"/>
  <c r="H4" i="5" s="1"/>
  <c r="E2" i="4"/>
  <c r="B5" i="5" s="1"/>
  <c r="G38" i="8" l="1"/>
  <c r="A39" i="8"/>
  <c r="K38" i="8"/>
  <c r="B9" i="8"/>
  <c r="I9" i="8" s="1"/>
  <c r="J9" i="8" s="1"/>
  <c r="G9" i="8"/>
  <c r="H9" i="8" s="1"/>
  <c r="K9" i="8"/>
  <c r="A10" i="8"/>
  <c r="B3" i="5"/>
  <c r="B11" i="5"/>
  <c r="B10" i="5"/>
  <c r="B7" i="5"/>
  <c r="H11" i="5"/>
  <c r="H9" i="5"/>
  <c r="H8" i="5"/>
  <c r="H6" i="5"/>
  <c r="H2" i="5"/>
  <c r="G10" i="5"/>
  <c r="G8" i="5"/>
  <c r="G6" i="5"/>
  <c r="G11" i="5"/>
  <c r="F8" i="5"/>
  <c r="F2" i="5"/>
  <c r="F7" i="5"/>
  <c r="F11" i="5"/>
  <c r="F6" i="5"/>
  <c r="E8" i="5"/>
  <c r="E10" i="5"/>
  <c r="D8" i="5"/>
  <c r="D10" i="5"/>
  <c r="D9" i="5"/>
  <c r="C8" i="5"/>
  <c r="C10" i="5"/>
  <c r="C5" i="5"/>
  <c r="E11" i="5"/>
  <c r="G9" i="5"/>
  <c r="B8" i="5"/>
  <c r="D6" i="5"/>
  <c r="F4" i="5"/>
  <c r="D11" i="5"/>
  <c r="H7" i="5"/>
  <c r="C6" i="5"/>
  <c r="E4" i="5"/>
  <c r="F9" i="5"/>
  <c r="B2" i="5"/>
  <c r="C11" i="5"/>
  <c r="E9" i="5"/>
  <c r="G7" i="5"/>
  <c r="B6" i="5"/>
  <c r="D4" i="5"/>
  <c r="H5" i="5"/>
  <c r="C4" i="5"/>
  <c r="G2" i="5"/>
  <c r="H10" i="5"/>
  <c r="C9" i="5"/>
  <c r="E7" i="5"/>
  <c r="G5" i="5"/>
  <c r="B4" i="5"/>
  <c r="B9" i="5"/>
  <c r="D7" i="5"/>
  <c r="F5" i="5"/>
  <c r="H3" i="5"/>
  <c r="C7" i="5"/>
  <c r="E5" i="5"/>
  <c r="G3" i="5"/>
  <c r="D5" i="5"/>
  <c r="F3" i="5"/>
  <c r="E3" i="5"/>
  <c r="D3" i="5"/>
  <c r="C3" i="5"/>
  <c r="B6" i="3"/>
  <c r="G39" i="8" l="1"/>
  <c r="K39" i="8"/>
  <c r="A40" i="8"/>
  <c r="C9" i="8"/>
  <c r="B10" i="8"/>
  <c r="I10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K10" i="8"/>
  <c r="A11" i="8"/>
  <c r="C7" i="1"/>
  <c r="C16" i="1"/>
  <c r="C17" i="1"/>
  <c r="C22" i="1"/>
  <c r="C23" i="1"/>
  <c r="C32" i="1"/>
  <c r="K40" i="8" l="1"/>
  <c r="A41" i="8"/>
  <c r="G40" i="8"/>
  <c r="G10" i="8"/>
  <c r="H10" i="8" s="1"/>
  <c r="K11" i="8"/>
  <c r="A12" i="8"/>
  <c r="G11" i="8"/>
  <c r="H11" i="8" s="1"/>
  <c r="C10" i="8"/>
  <c r="C11" i="8" s="1"/>
  <c r="C12" i="8" s="1"/>
  <c r="C29" i="1"/>
  <c r="C10" i="1"/>
  <c r="G41" i="8" l="1"/>
  <c r="K41" i="8"/>
  <c r="A42" i="8"/>
  <c r="A13" i="8"/>
  <c r="G12" i="8"/>
  <c r="H12" i="8" s="1"/>
  <c r="K12" i="8"/>
  <c r="C21" i="1"/>
  <c r="C24" i="1"/>
  <c r="C2" i="1"/>
  <c r="C26" i="1"/>
  <c r="C12" i="1"/>
  <c r="C18" i="1"/>
  <c r="C27" i="1"/>
  <c r="C3" i="1"/>
  <c r="C19" i="1"/>
  <c r="C30" i="1"/>
  <c r="C6" i="1"/>
  <c r="C25" i="1"/>
  <c r="C5" i="1"/>
  <c r="C8" i="1"/>
  <c r="C15" i="1"/>
  <c r="C14" i="1"/>
  <c r="C4" i="1"/>
  <c r="G42" i="8" l="1"/>
  <c r="A43" i="8"/>
  <c r="K42" i="8"/>
  <c r="A14" i="8"/>
  <c r="K13" i="8"/>
  <c r="G13" i="8"/>
  <c r="H13" i="8" s="1"/>
  <c r="C13" i="8"/>
  <c r="C14" i="8" s="1"/>
  <c r="K43" i="8" l="1"/>
  <c r="A44" i="8"/>
  <c r="G43" i="8"/>
  <c r="K14" i="8"/>
  <c r="A15" i="8"/>
  <c r="G14" i="8"/>
  <c r="H14" i="8" s="1"/>
  <c r="A45" i="8" l="1"/>
  <c r="K44" i="8"/>
  <c r="G44" i="8"/>
  <c r="A16" i="8"/>
  <c r="G15" i="8"/>
  <c r="H15" i="8" s="1"/>
  <c r="K15" i="8"/>
  <c r="C15" i="8"/>
  <c r="C16" i="8" s="1"/>
  <c r="G45" i="8" l="1"/>
  <c r="K45" i="8"/>
  <c r="A46" i="8"/>
  <c r="C17" i="8"/>
  <c r="A17" i="8"/>
  <c r="G16" i="8"/>
  <c r="H16" i="8" s="1"/>
  <c r="K16" i="8"/>
  <c r="K46" i="8" l="1"/>
  <c r="A47" i="8"/>
  <c r="G46" i="8"/>
  <c r="K17" i="8"/>
  <c r="A18" i="8"/>
  <c r="G17" i="8"/>
  <c r="H17" i="8" s="1"/>
  <c r="G47" i="8" l="1"/>
  <c r="A48" i="8"/>
  <c r="K47" i="8"/>
  <c r="A19" i="8"/>
  <c r="G18" i="8"/>
  <c r="H18" i="8" s="1"/>
  <c r="K18" i="8"/>
  <c r="C18" i="8"/>
  <c r="C19" i="8" s="1"/>
  <c r="G48" i="8" l="1"/>
  <c r="K48" i="8"/>
  <c r="A49" i="8"/>
  <c r="K19" i="8"/>
  <c r="A20" i="8"/>
  <c r="G19" i="8"/>
  <c r="H19" i="8" s="1"/>
  <c r="K49" i="8" l="1"/>
  <c r="A50" i="8"/>
  <c r="G49" i="8"/>
  <c r="K20" i="8"/>
  <c r="A21" i="8"/>
  <c r="G20" i="8"/>
  <c r="H20" i="8" s="1"/>
  <c r="C20" i="8"/>
  <c r="C21" i="8" s="1"/>
  <c r="G50" i="8" l="1"/>
  <c r="K50" i="8"/>
  <c r="A51" i="8"/>
  <c r="A22" i="8"/>
  <c r="G21" i="8"/>
  <c r="H21" i="8" s="1"/>
  <c r="K21" i="8"/>
  <c r="C22" i="8"/>
  <c r="G51" i="8" l="1"/>
  <c r="A52" i="8"/>
  <c r="K51" i="8"/>
  <c r="K22" i="8"/>
  <c r="A23" i="8"/>
  <c r="G22" i="8"/>
  <c r="H22" i="8" s="1"/>
  <c r="K52" i="8" l="1"/>
  <c r="A53" i="8"/>
  <c r="G52" i="8"/>
  <c r="K23" i="8"/>
  <c r="A24" i="8"/>
  <c r="G23" i="8"/>
  <c r="H23" i="8" s="1"/>
  <c r="C23" i="8"/>
  <c r="C24" i="8" s="1"/>
  <c r="A54" i="8" l="1"/>
  <c r="K53" i="8"/>
  <c r="G53" i="8"/>
  <c r="A25" i="8"/>
  <c r="G24" i="8"/>
  <c r="H24" i="8" s="1"/>
  <c r="K24" i="8"/>
  <c r="G54" i="8" l="1"/>
  <c r="K54" i="8"/>
  <c r="A55" i="8"/>
  <c r="A26" i="8"/>
  <c r="G25" i="8"/>
  <c r="H25" i="8" s="1"/>
  <c r="K25" i="8"/>
  <c r="C25" i="8"/>
  <c r="C26" i="8" s="1"/>
  <c r="K55" i="8" l="1"/>
  <c r="A56" i="8"/>
  <c r="G55" i="8"/>
  <c r="A27" i="8"/>
  <c r="K26" i="8"/>
  <c r="G26" i="8"/>
  <c r="H26" i="8" s="1"/>
  <c r="G56" i="8" l="1"/>
  <c r="A57" i="8"/>
  <c r="K56" i="8"/>
  <c r="A28" i="8"/>
  <c r="G27" i="8"/>
  <c r="H27" i="8" s="1"/>
  <c r="K27" i="8"/>
  <c r="C27" i="8"/>
  <c r="C28" i="8" s="1"/>
  <c r="G57" i="8" l="1"/>
  <c r="K57" i="8"/>
  <c r="A58" i="8"/>
  <c r="K28" i="8"/>
  <c r="A29" i="8"/>
  <c r="G28" i="8"/>
  <c r="H28" i="8" s="1"/>
  <c r="K58" i="8" l="1"/>
  <c r="A59" i="8"/>
  <c r="G58" i="8"/>
  <c r="K29" i="8"/>
  <c r="G29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C29" i="8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H58" i="8" l="1"/>
  <c r="K59" i="8"/>
  <c r="A60" i="8"/>
  <c r="G59" i="8"/>
  <c r="H59" i="8" s="1"/>
  <c r="C60" i="8"/>
  <c r="G60" i="8" l="1"/>
  <c r="H60" i="8" s="1"/>
  <c r="A61" i="8"/>
  <c r="K60" i="8"/>
  <c r="C61" i="8"/>
  <c r="K61" i="8" l="1"/>
  <c r="A62" i="8"/>
  <c r="G61" i="8"/>
  <c r="H61" i="8" s="1"/>
  <c r="A63" i="8" l="1"/>
  <c r="G62" i="8"/>
  <c r="H62" i="8" s="1"/>
  <c r="K62" i="8"/>
  <c r="C62" i="8"/>
  <c r="C63" i="8" s="1"/>
  <c r="G63" i="8" l="1"/>
  <c r="H63" i="8" s="1"/>
  <c r="K63" i="8"/>
  <c r="A64" i="8"/>
  <c r="K64" i="8" l="1"/>
  <c r="A65" i="8"/>
  <c r="G64" i="8"/>
  <c r="H64" i="8" s="1"/>
  <c r="C64" i="8"/>
  <c r="C65" i="8" s="1"/>
  <c r="G65" i="8" l="1"/>
  <c r="H65" i="8" s="1"/>
  <c r="A66" i="8"/>
  <c r="K65" i="8"/>
  <c r="G66" i="8" l="1"/>
  <c r="H66" i="8" s="1"/>
  <c r="K66" i="8"/>
  <c r="A67" i="8"/>
  <c r="C66" i="8"/>
  <c r="C67" i="8" s="1"/>
  <c r="K67" i="8" l="1"/>
  <c r="A68" i="8"/>
  <c r="G67" i="8"/>
  <c r="H67" i="8" s="1"/>
  <c r="K68" i="8" l="1"/>
  <c r="A69" i="8"/>
  <c r="G68" i="8"/>
  <c r="H68" i="8" s="1"/>
  <c r="C68" i="8"/>
  <c r="C69" i="8" s="1"/>
  <c r="G69" i="8" l="1"/>
  <c r="H69" i="8" s="1"/>
  <c r="A70" i="8"/>
  <c r="K69" i="8"/>
  <c r="K70" i="8" l="1"/>
  <c r="A71" i="8"/>
  <c r="G70" i="8"/>
  <c r="H70" i="8" s="1"/>
  <c r="C70" i="8"/>
  <c r="C71" i="8" s="1"/>
  <c r="C72" i="8" l="1"/>
  <c r="A72" i="8"/>
  <c r="G71" i="8"/>
  <c r="H71" i="8" s="1"/>
  <c r="K71" i="8"/>
  <c r="G72" i="8" l="1"/>
  <c r="H72" i="8" s="1"/>
  <c r="K72" i="8"/>
  <c r="A73" i="8"/>
  <c r="K73" i="8" l="1"/>
  <c r="A74" i="8"/>
  <c r="G73" i="8"/>
  <c r="H73" i="8" s="1"/>
  <c r="C73" i="8"/>
  <c r="C74" i="8" s="1"/>
  <c r="G74" i="8" l="1"/>
  <c r="H74" i="8" s="1"/>
  <c r="K74" i="8"/>
  <c r="A75" i="8"/>
  <c r="G75" i="8" l="1"/>
  <c r="H75" i="8" s="1"/>
  <c r="K75" i="8"/>
  <c r="A76" i="8"/>
  <c r="C75" i="8"/>
  <c r="C76" i="8" s="1"/>
  <c r="K76" i="8" l="1"/>
  <c r="A77" i="8"/>
  <c r="G76" i="8"/>
  <c r="H76" i="8" s="1"/>
  <c r="K77" i="8" l="1"/>
  <c r="G77" i="8"/>
  <c r="H77" i="8" s="1"/>
  <c r="A78" i="8"/>
  <c r="C77" i="8"/>
  <c r="C78" i="8" s="1"/>
  <c r="G78" i="8" l="1"/>
  <c r="H78" i="8" s="1"/>
  <c r="A79" i="8"/>
  <c r="K78" i="8"/>
  <c r="C79" i="8"/>
  <c r="K79" i="8" l="1"/>
  <c r="A80" i="8"/>
  <c r="G79" i="8"/>
  <c r="H79" i="8" s="1"/>
  <c r="C80" i="8"/>
  <c r="A81" i="8" l="1"/>
  <c r="K80" i="8"/>
  <c r="G80" i="8"/>
  <c r="H80" i="8" s="1"/>
  <c r="G81" i="8" l="1"/>
  <c r="H81" i="8" s="1"/>
  <c r="K81" i="8"/>
  <c r="A82" i="8"/>
  <c r="C81" i="8"/>
  <c r="C82" i="8" s="1"/>
  <c r="K82" i="8" l="1"/>
  <c r="A83" i="8"/>
  <c r="G82" i="8"/>
  <c r="H82" i="8" s="1"/>
  <c r="C83" i="8"/>
  <c r="A84" i="8" l="1"/>
  <c r="G83" i="8"/>
  <c r="H83" i="8" s="1"/>
  <c r="K83" i="8"/>
  <c r="G84" i="8" l="1"/>
  <c r="H84" i="8" s="1"/>
  <c r="K84" i="8"/>
  <c r="A85" i="8"/>
  <c r="C84" i="8"/>
  <c r="C85" i="8" s="1"/>
  <c r="K85" i="8" l="1"/>
  <c r="A86" i="8"/>
  <c r="G85" i="8"/>
  <c r="H85" i="8" s="1"/>
  <c r="K86" i="8" l="1"/>
  <c r="A87" i="8"/>
  <c r="G86" i="8"/>
  <c r="H86" i="8" s="1"/>
  <c r="C86" i="8"/>
  <c r="C87" i="8" s="1"/>
  <c r="G87" i="8" l="1"/>
  <c r="H87" i="8" s="1"/>
  <c r="K87" i="8"/>
  <c r="A88" i="8"/>
  <c r="K88" i="8" l="1"/>
  <c r="G88" i="8"/>
  <c r="H88" i="8" s="1"/>
  <c r="A89" i="8"/>
  <c r="C88" i="8"/>
  <c r="C89" i="8" s="1"/>
  <c r="K89" i="8" l="1"/>
  <c r="A90" i="8"/>
  <c r="G89" i="8"/>
  <c r="H89" i="8" s="1"/>
  <c r="G90" i="8" l="1"/>
  <c r="H90" i="8" s="1"/>
  <c r="K90" i="8"/>
  <c r="A91" i="8"/>
  <c r="C90" i="8"/>
  <c r="C91" i="8" s="1"/>
  <c r="K91" i="8" l="1"/>
  <c r="G91" i="8"/>
  <c r="H91" i="8" s="1"/>
  <c r="A92" i="8"/>
  <c r="A93" i="8" l="1"/>
  <c r="K92" i="8"/>
  <c r="G92" i="8"/>
  <c r="H92" i="8" s="1"/>
  <c r="C92" i="8"/>
  <c r="C93" i="8" s="1"/>
  <c r="G93" i="8" l="1"/>
  <c r="H93" i="8" s="1"/>
  <c r="K93" i="8"/>
  <c r="A94" i="8"/>
  <c r="K94" i="8" l="1"/>
  <c r="G94" i="8"/>
  <c r="H94" i="8" s="1"/>
  <c r="A95" i="8"/>
  <c r="C94" i="8"/>
  <c r="C95" i="8" s="1"/>
  <c r="G95" i="8" l="1"/>
  <c r="H95" i="8" s="1"/>
  <c r="A96" i="8"/>
  <c r="K95" i="8"/>
  <c r="G96" i="8" l="1"/>
  <c r="H96" i="8" s="1"/>
  <c r="K96" i="8"/>
  <c r="A97" i="8"/>
  <c r="C96" i="8"/>
  <c r="C97" i="8" s="1"/>
  <c r="K97" i="8" l="1"/>
  <c r="A98" i="8"/>
  <c r="G97" i="8"/>
  <c r="H97" i="8" s="1"/>
  <c r="G98" i="8" l="1"/>
  <c r="H98" i="8" s="1"/>
  <c r="A99" i="8"/>
  <c r="K98" i="8"/>
  <c r="C98" i="8"/>
  <c r="C99" i="8" s="1"/>
  <c r="G99" i="8" l="1"/>
  <c r="H99" i="8" s="1"/>
  <c r="A100" i="8"/>
  <c r="K99" i="8"/>
  <c r="K100" i="8" l="1"/>
  <c r="G100" i="8"/>
  <c r="H100" i="8" s="1"/>
  <c r="A101" i="8"/>
  <c r="C100" i="8"/>
  <c r="C101" i="8" s="1"/>
  <c r="G101" i="8" l="1"/>
  <c r="H101" i="8" s="1"/>
  <c r="K101" i="8"/>
</calcChain>
</file>

<file path=xl/sharedStrings.xml><?xml version="1.0" encoding="utf-8"?>
<sst xmlns="http://schemas.openxmlformats.org/spreadsheetml/2006/main" count="314" uniqueCount="145">
  <si>
    <t>Plant</t>
  </si>
  <si>
    <t>Cost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</si>
  <si>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</si>
  <si>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</si>
  <si>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</si>
  <si>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</si>
  <si>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</si>
  <si>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</si>
  <si>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</si>
  <si>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</si>
  <si>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</si>
  <si>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</si>
  <si>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</si>
  <si>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</si>
  <si>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</si>
  <si>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</si>
  <si>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</si>
  <si>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</si>
  <si>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</si>
  <si>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</si>
  <si>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</si>
  <si>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</si>
  <si>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</si>
  <si>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</si>
  <si>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</si>
  <si>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</si>
  <si>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</si>
  <si>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</si>
  <si>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</si>
  <si>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</si>
  <si>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</si>
  <si>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</si>
  <si>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</si>
  <si>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</si>
  <si>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</si>
  <si>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</si>
  <si>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</si>
  <si>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</si>
  <si>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</si>
  <si>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</si>
  <si>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</si>
  <si>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</si>
  <si>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</si>
  <si>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</si>
  <si>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</si>
  <si>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</si>
  <si>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</si>
  <si>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</si>
  <si>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</si>
  <si>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</si>
  <si>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</si>
  <si>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</si>
  <si>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</si>
  <si>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</si>
  <si>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</si>
  <si>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</si>
  <si>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</si>
  <si>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</si>
  <si>
    <t>dandelion</t>
  </si>
  <si>
    <t>Parker</t>
  </si>
  <si>
    <t>Discord</t>
  </si>
  <si>
    <t>Plant Level</t>
  </si>
  <si>
    <t>Minimum Water Exp</t>
  </si>
  <si>
    <t>Maximum Water Exp</t>
  </si>
  <si>
    <t>Average Exp Water</t>
  </si>
  <si>
    <t>Plant Level vs Plant Count</t>
  </si>
  <si>
    <t>Multipliers</t>
  </si>
  <si>
    <t>Total Multiplier</t>
  </si>
  <si>
    <t>Level of Unlock</t>
  </si>
  <si>
    <t>Plants Available</t>
  </si>
  <si>
    <t>New system would have each plant give you the same amount of exp (or an amount that scales based on level but that doesn't really matter)</t>
  </si>
  <si>
    <t>When you water a plant it gives you EXP and it gives you GOLD</t>
  </si>
  <si>
    <t>Gold can be used to purchase new pots and new items</t>
  </si>
  <si>
    <t>Exp is used to personally level up</t>
  </si>
  <si>
    <t>Levelling up gives you access to the new set of plants available plants</t>
  </si>
  <si>
    <t>Levelling up DOESN’T take away access to the previous level of plants</t>
  </si>
  <si>
    <t>So like a level 2 person's shop would contain 3 things from the level 0 segment</t>
  </si>
  <si>
    <t>A level 7's shop would contain 3 things from level 0 and 3 things from level 5</t>
  </si>
  <si>
    <t>Exp and Levelling</t>
  </si>
  <si>
    <t>Plants</t>
  </si>
  <si>
    <t>All of the plants give an amount (N) of exp</t>
  </si>
  <si>
    <t>This amount of exp will SCALE with your current level</t>
  </si>
  <si>
    <t>Watering</t>
  </si>
  <si>
    <t>Watering a plant will giveyou both GOLD and EXP</t>
  </si>
  <si>
    <t>Exp is used for levelling</t>
  </si>
  <si>
    <t>Gold is used to purhcase items</t>
  </si>
  <si>
    <t>Shop</t>
  </si>
  <si>
    <t>The shop contains available plants + available items</t>
  </si>
  <si>
    <t>The plants available to you depend on your current level</t>
  </si>
  <si>
    <t>You will always have revival tokens + pots available to you, but their prices depend upon your level</t>
  </si>
  <si>
    <t>spruce</t>
  </si>
  <si>
    <t>tomato</t>
  </si>
  <si>
    <t>crocus</t>
  </si>
  <si>
    <t>eucalyptus</t>
  </si>
  <si>
    <t>GoddessErica</t>
  </si>
  <si>
    <t>Base Ideas</t>
  </si>
  <si>
    <t>Exp</t>
  </si>
  <si>
    <t>Base Price</t>
  </si>
  <si>
    <t>Exponent</t>
  </si>
  <si>
    <t>Multiplier</t>
  </si>
  <si>
    <t>New Exp</t>
  </si>
  <si>
    <t>New Exp Fraction</t>
  </si>
  <si>
    <t>Nourishment</t>
  </si>
  <si>
    <t xml:space="preserve">    "nourishment_display_levels": {</t>
  </si>
  <si>
    <t xml:space="preserve">        "1": 1,</t>
  </si>
  <si>
    <t xml:space="preserve">        "3": 2,</t>
  </si>
  <si>
    <t xml:space="preserve">        "6": 3,</t>
  </si>
  <si>
    <t xml:space="preserve">        "9": 4,</t>
  </si>
  <si>
    <t xml:space="preserve">        "12": 5,</t>
  </si>
  <si>
    <t xml:space="preserve">        "15": 6,</t>
  </si>
  <si>
    <t xml:space="preserve">        "18": 6</t>
  </si>
  <si>
    <t xml:space="preserve">    },</t>
  </si>
  <si>
    <t xml:space="preserve">        "2": 2,</t>
  </si>
  <si>
    <t xml:space="preserve">        "5": 3,</t>
  </si>
  <si>
    <t xml:space="preserve">        "15": 5,</t>
  </si>
  <si>
    <t xml:space="preserve">        "20": 6</t>
  </si>
  <si>
    <t xml:space="preserve">        "8": 4,</t>
  </si>
  <si>
    <t xml:space="preserve">        "11": 5,</t>
  </si>
  <si>
    <t xml:space="preserve">        "13": 6,</t>
  </si>
  <si>
    <t xml:space="preserve">        "16": 7,</t>
  </si>
  <si>
    <t xml:space="preserve">        "18": 7</t>
  </si>
  <si>
    <t>aloe_vera</t>
  </si>
  <si>
    <t>cherry_blossom</t>
  </si>
  <si>
    <t>hyacinth</t>
  </si>
  <si>
    <t>hydrangea</t>
  </si>
  <si>
    <t>lily_of_the_valley</t>
  </si>
  <si>
    <t>moon_flower</t>
  </si>
  <si>
    <t>silent_princess</t>
  </si>
  <si>
    <t>tulip</t>
  </si>
  <si>
    <t>widow_tears</t>
  </si>
  <si>
    <t>Gerti</t>
  </si>
  <si>
    <t>Post 10 water count multiplier</t>
  </si>
  <si>
    <t>Water count multiplier</t>
  </si>
  <si>
    <t>Waters in a day</t>
  </si>
  <si>
    <t>Using formula</t>
  </si>
  <si>
    <t>Cumulative days</t>
  </si>
  <si>
    <t>Days to get next plant</t>
  </si>
  <si>
    <t>Total  cumulative exp gained</t>
  </si>
  <si>
    <t>Exp gained over 10 waters (cost of next pot)</t>
  </si>
  <si>
    <t>Exp Gain Avg</t>
  </si>
  <si>
    <t>Exp Gain Max</t>
  </si>
  <si>
    <t>Exp Gain Min</t>
  </si>
  <si>
    <t>Total cumulative waters</t>
  </si>
  <si>
    <t>Number of waters (per plant) to get new</t>
  </si>
  <si>
    <t>Plants owned 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</si>
</sst>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 applyFill="1" applyBorder="1"/>
    <xf numFmtId="0" fontId="0" fillId="0" borderId="0" xfId="0" applyFont="1"/>
    <xf numFmtId="0" fontId="1" fillId="0" borderId="0" xfId="0" applyFont="1" applyAlignment="1">
      <alignment horizontal="left"/>
    </xf>
    <xf numFmtId="43" fontId="0" fillId="0" borderId="0" xfId="2" applyFont="1" applyFill="1"/>
    <xf numFmtId="43" fontId="0" fillId="2" borderId="0" xfId="2" applyFont="1" applyFill="1"/>
    <xf numFmtId="165" fontId="0" fillId="2" borderId="0" xfId="2" applyNumberFormat="1" applyFont="1" applyFill="1"/>
    <xf numFmtId="0" fontId="0" fillId="2" borderId="0" xfId="0" applyFill="1"/>
    <xf numFmtId="165" fontId="0" fillId="0" borderId="0" xfId="2" applyNumberFormat="1" applyFont="1" applyFill="1"/>
    <xf numFmtId="43" fontId="1" fillId="0" borderId="0" xfId="2" applyFont="1" applyFill="1"/>
    <xf numFmtId="0" fontId="1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'New Pot Prices Workout'!$G$1</c:f>
              <c:strCache>
                <c:ptCount val="1"/>
                <c:pt idx="0">
                  <c:v> Exp gained over 10 waters (cost of next pot)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2"/>
              <c:pt idx="0">
                <c:v> 10 </c:v>
              </c:pt>
              <c:pt idx="1">
                <c:v> 11 </c:v>
              </c:pt>
              <c:pt idx="2">
                <c:v> 12 </c:v>
              </c:pt>
              <c:pt idx="3">
                <c:v> 13 </c:v>
              </c:pt>
              <c:pt idx="4">
                <c:v> 14 </c:v>
              </c:pt>
              <c:pt idx="5">
                <c:v> 15 </c:v>
              </c:pt>
              <c:pt idx="6">
                <c:v> 16 </c:v>
              </c:pt>
              <c:pt idx="7">
                <c:v> 17 </c:v>
              </c:pt>
              <c:pt idx="8">
                <c:v> 18 </c:v>
              </c:pt>
              <c:pt idx="9">
                <c:v> 19 </c:v>
              </c:pt>
              <c:pt idx="10">
                <c:v> 20 </c:v>
              </c:pt>
              <c:pt idx="11">
                <c:v> 21 </c:v>
              </c:pt>
              <c:pt idx="12">
                <c:v> 22 </c:v>
              </c:pt>
              <c:pt idx="13">
                <c:v> 23 </c:v>
              </c:pt>
              <c:pt idx="14">
                <c:v> 24 </c:v>
              </c:pt>
              <c:pt idx="15">
                <c:v> 25 </c:v>
              </c:pt>
              <c:pt idx="16">
                <c:v> 26 </c:v>
              </c:pt>
              <c:pt idx="17">
                <c:v> 27 </c:v>
              </c:pt>
              <c:pt idx="18">
                <c:v> 28 </c:v>
              </c:pt>
              <c:pt idx="19">
                <c:v> 29 </c:v>
              </c:pt>
              <c:pt idx="20">
                <c:v> 30 </c:v>
              </c:pt>
              <c:pt idx="21">
                <c:v> 31 </c:v>
              </c:pt>
              <c:pt idx="22">
                <c:v> 32 </c:v>
              </c:pt>
              <c:pt idx="23">
                <c:v> 33 </c:v>
              </c:pt>
              <c:pt idx="24">
                <c:v> 34 </c:v>
              </c:pt>
              <c:pt idx="25">
                <c:v> 35 </c:v>
              </c:pt>
              <c:pt idx="26">
                <c:v> 36 </c:v>
              </c:pt>
              <c:pt idx="27">
                <c:v> 37 </c:v>
              </c:pt>
              <c:pt idx="28">
                <c:v> 38 </c:v>
              </c:pt>
              <c:pt idx="29">
                <c:v> 39 </c:v>
              </c:pt>
              <c:pt idx="30">
                <c:v> 40 </c:v>
              </c:pt>
              <c:pt idx="31">
                <c:v> 41 </c:v>
              </c:pt>
              <c:pt idx="32">
                <c:v> 42 </c:v>
              </c:pt>
              <c:pt idx="33">
                <c:v> 43 </c:v>
              </c:pt>
              <c:pt idx="34">
                <c:v> 44 </c:v>
              </c:pt>
              <c:pt idx="35">
                <c:v> 45 </c:v>
              </c:pt>
              <c:pt idx="36">
                <c:v> 46 </c:v>
              </c:pt>
              <c:pt idx="37">
                <c:v> 47 </c:v>
              </c:pt>
              <c:pt idx="38">
                <c:v> 48 </c:v>
              </c:pt>
              <c:pt idx="39">
                <c:v> 49 </c:v>
              </c:pt>
              <c:pt idx="40">
                <c:v> 50 </c:v>
              </c:pt>
              <c:pt idx="41">
                <c:v> 51 </c:v>
              </c:pt>
              <c:pt idx="42">
                <c:v> 52 </c:v>
              </c:pt>
              <c:pt idx="43">
                <c:v> 53 </c:v>
              </c:pt>
              <c:pt idx="44">
                <c:v> 54 </c:v>
              </c:pt>
              <c:pt idx="45">
                <c:v> 55 </c:v>
              </c:pt>
              <c:pt idx="46">
                <c:v> 56 </c:v>
              </c:pt>
              <c:pt idx="47">
                <c:v> 57 </c:v>
              </c:pt>
              <c:pt idx="48">
                <c:v> 58 </c:v>
              </c:pt>
              <c:pt idx="49">
                <c:v> 59 </c:v>
              </c:pt>
              <c:pt idx="50">
                <c:v> 60 </c:v>
              </c:pt>
              <c:pt idx="51">
                <c:v> 61 </c:v>
              </c:pt>
              <c:pt idx="52">
                <c:v> 62 </c:v>
              </c:pt>
              <c:pt idx="53">
                <c:v> 63 </c:v>
              </c:pt>
              <c:pt idx="54">
                <c:v> 64 </c:v>
              </c:pt>
              <c:pt idx="55">
                <c:v> 65 </c:v>
              </c:pt>
              <c:pt idx="56">
                <c:v> 66 </c:v>
              </c:pt>
              <c:pt idx="57">
                <c:v> 67 </c:v>
              </c:pt>
              <c:pt idx="58">
                <c:v> 68 </c:v>
              </c:pt>
              <c:pt idx="59">
                <c:v> 69 </c:v>
              </c:pt>
              <c:pt idx="60">
                <c:v> 70 </c:v>
              </c:pt>
              <c:pt idx="61">
                <c:v> 71 </c:v>
              </c:pt>
              <c:pt idx="62">
                <c:v> 72 </c:v>
              </c:pt>
              <c:pt idx="63">
                <c:v> 73 </c:v>
              </c:pt>
              <c:pt idx="64">
                <c:v> 74 </c:v>
              </c:pt>
              <c:pt idx="65">
                <c:v> 75 </c:v>
              </c:pt>
              <c:pt idx="66">
                <c:v> 76 </c:v>
              </c:pt>
              <c:pt idx="67">
                <c:v> 77 </c:v>
              </c:pt>
              <c:pt idx="68">
                <c:v> 78 </c:v>
              </c:pt>
              <c:pt idx="69">
                <c:v> 79 </c:v>
              </c:pt>
              <c:pt idx="70">
                <c:v> 80 </c:v>
              </c:pt>
              <c:pt idx="71">
                <c:v> 81 </c:v>
              </c:pt>
              <c:pt idx="72">
                <c:v> 82 </c:v>
              </c:pt>
              <c:pt idx="73">
                <c:v> 83 </c:v>
              </c:pt>
              <c:pt idx="74">
                <c:v> 84 </c:v>
              </c:pt>
              <c:pt idx="75">
                <c:v> 85 </c:v>
              </c:pt>
              <c:pt idx="76">
                <c:v> 86 </c:v>
              </c:pt>
              <c:pt idx="77">
                <c:v> 87 </c:v>
              </c:pt>
              <c:pt idx="78">
                <c:v> 88 </c:v>
              </c:pt>
              <c:pt idx="79">
                <c:v> 89 </c:v>
              </c:pt>
              <c:pt idx="80">
                <c:v> 90 </c:v>
              </c:pt>
              <c:pt idx="81">
                <c:v> 91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Pot Prices Workout'!$G$11:$G$101</c15:sqref>
                  </c15:fullRef>
                </c:ext>
              </c:extLst>
              <c:f>'New Pot Prices Workout'!$G$20:$G$101</c:f>
              <c:numCache>
                <c:formatCode>_-* #,##0_-;\-* #,##0_-;_-* "-"??_-;_-@_-</c:formatCode>
                <c:ptCount val="82"/>
                <c:pt idx="0">
                  <c:v>855000</c:v>
                </c:pt>
                <c:pt idx="1">
                  <c:v>900000</c:v>
                </c:pt>
                <c:pt idx="2">
                  <c:v>945000</c:v>
                </c:pt>
                <c:pt idx="3">
                  <c:v>990000</c:v>
                </c:pt>
                <c:pt idx="4">
                  <c:v>1035000</c:v>
                </c:pt>
                <c:pt idx="5">
                  <c:v>1080000</c:v>
                </c:pt>
                <c:pt idx="6">
                  <c:v>1125000</c:v>
                </c:pt>
                <c:pt idx="7">
                  <c:v>1170000</c:v>
                </c:pt>
                <c:pt idx="8">
                  <c:v>1215000</c:v>
                </c:pt>
                <c:pt idx="9">
                  <c:v>1260000</c:v>
                </c:pt>
                <c:pt idx="10">
                  <c:v>1305000</c:v>
                </c:pt>
                <c:pt idx="11">
                  <c:v>1350000</c:v>
                </c:pt>
                <c:pt idx="12">
                  <c:v>1395000</c:v>
                </c:pt>
                <c:pt idx="13">
                  <c:v>1440000</c:v>
                </c:pt>
                <c:pt idx="14">
                  <c:v>1485000</c:v>
                </c:pt>
                <c:pt idx="15">
                  <c:v>1530000</c:v>
                </c:pt>
                <c:pt idx="16">
                  <c:v>1575000</c:v>
                </c:pt>
                <c:pt idx="17">
                  <c:v>1620000</c:v>
                </c:pt>
                <c:pt idx="18">
                  <c:v>1665000</c:v>
                </c:pt>
                <c:pt idx="19">
                  <c:v>1710000</c:v>
                </c:pt>
                <c:pt idx="20">
                  <c:v>1755000</c:v>
                </c:pt>
                <c:pt idx="21">
                  <c:v>1800000</c:v>
                </c:pt>
                <c:pt idx="22">
                  <c:v>1845000</c:v>
                </c:pt>
                <c:pt idx="23">
                  <c:v>1890000</c:v>
                </c:pt>
                <c:pt idx="24">
                  <c:v>1935000</c:v>
                </c:pt>
                <c:pt idx="25">
                  <c:v>1980000</c:v>
                </c:pt>
                <c:pt idx="26">
                  <c:v>2025000</c:v>
                </c:pt>
                <c:pt idx="27">
                  <c:v>2070000</c:v>
                </c:pt>
                <c:pt idx="28">
                  <c:v>2115000</c:v>
                </c:pt>
                <c:pt idx="29">
                  <c:v>2160000</c:v>
                </c:pt>
                <c:pt idx="30">
                  <c:v>2205000</c:v>
                </c:pt>
                <c:pt idx="31">
                  <c:v>2250000</c:v>
                </c:pt>
                <c:pt idx="32">
                  <c:v>2295000</c:v>
                </c:pt>
                <c:pt idx="33">
                  <c:v>2340000</c:v>
                </c:pt>
                <c:pt idx="34">
                  <c:v>2385000</c:v>
                </c:pt>
                <c:pt idx="35">
                  <c:v>2430000</c:v>
                </c:pt>
                <c:pt idx="36">
                  <c:v>2475000</c:v>
                </c:pt>
                <c:pt idx="37">
                  <c:v>2520000</c:v>
                </c:pt>
                <c:pt idx="38">
                  <c:v>2565000</c:v>
                </c:pt>
                <c:pt idx="39">
                  <c:v>2610000</c:v>
                </c:pt>
                <c:pt idx="40">
                  <c:v>2655000</c:v>
                </c:pt>
                <c:pt idx="41">
                  <c:v>2700000</c:v>
                </c:pt>
                <c:pt idx="42">
                  <c:v>2745000</c:v>
                </c:pt>
                <c:pt idx="43">
                  <c:v>2790000</c:v>
                </c:pt>
                <c:pt idx="44">
                  <c:v>2835000</c:v>
                </c:pt>
                <c:pt idx="45">
                  <c:v>2880000</c:v>
                </c:pt>
                <c:pt idx="46">
                  <c:v>2925000</c:v>
                </c:pt>
                <c:pt idx="47">
                  <c:v>2970000</c:v>
                </c:pt>
                <c:pt idx="48">
                  <c:v>3015000</c:v>
                </c:pt>
                <c:pt idx="49">
                  <c:v>3060000</c:v>
                </c:pt>
                <c:pt idx="50">
                  <c:v>3105000</c:v>
                </c:pt>
                <c:pt idx="51">
                  <c:v>3150000</c:v>
                </c:pt>
                <c:pt idx="52">
                  <c:v>3195000</c:v>
                </c:pt>
                <c:pt idx="53">
                  <c:v>3240000</c:v>
                </c:pt>
                <c:pt idx="54">
                  <c:v>3285000</c:v>
                </c:pt>
                <c:pt idx="55">
                  <c:v>3330000</c:v>
                </c:pt>
                <c:pt idx="56">
                  <c:v>3375000</c:v>
                </c:pt>
                <c:pt idx="57">
                  <c:v>3420000</c:v>
                </c:pt>
                <c:pt idx="58">
                  <c:v>3465000</c:v>
                </c:pt>
                <c:pt idx="59">
                  <c:v>3510000</c:v>
                </c:pt>
                <c:pt idx="60">
                  <c:v>3555000</c:v>
                </c:pt>
                <c:pt idx="61">
                  <c:v>3600000</c:v>
                </c:pt>
                <c:pt idx="62">
                  <c:v>3645000</c:v>
                </c:pt>
                <c:pt idx="63">
                  <c:v>3690000</c:v>
                </c:pt>
                <c:pt idx="64">
                  <c:v>3735000</c:v>
                </c:pt>
                <c:pt idx="65">
                  <c:v>3780000</c:v>
                </c:pt>
                <c:pt idx="66">
                  <c:v>3825000</c:v>
                </c:pt>
                <c:pt idx="67">
                  <c:v>3870000</c:v>
                </c:pt>
                <c:pt idx="68">
                  <c:v>3915000</c:v>
                </c:pt>
                <c:pt idx="69">
                  <c:v>3960000</c:v>
                </c:pt>
                <c:pt idx="70">
                  <c:v>4005000</c:v>
                </c:pt>
                <c:pt idx="71">
                  <c:v>4050000</c:v>
                </c:pt>
                <c:pt idx="72">
                  <c:v>4095000</c:v>
                </c:pt>
                <c:pt idx="73">
                  <c:v>4140000</c:v>
                </c:pt>
                <c:pt idx="74">
                  <c:v>4185000</c:v>
                </c:pt>
                <c:pt idx="75">
                  <c:v>4230000</c:v>
                </c:pt>
                <c:pt idx="76">
                  <c:v>4275000</c:v>
                </c:pt>
                <c:pt idx="77">
                  <c:v>4320000</c:v>
                </c:pt>
                <c:pt idx="78">
                  <c:v>4365000</c:v>
                </c:pt>
                <c:pt idx="79">
                  <c:v>4410000</c:v>
                </c:pt>
                <c:pt idx="80">
                  <c:v>4455000</c:v>
                </c:pt>
                <c:pt idx="81">
                  <c:v>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A-4064-88BF-9C112A83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21295"/>
        <c:axId val="182285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Pot Prices Workout'!$A$1</c15:sqref>
                        </c15:formulaRef>
                      </c:ext>
                    </c:extLst>
                    <c:strCache>
                      <c:ptCount val="1"/>
                      <c:pt idx="0">
                        <c:v>Plants owned at 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'New Pot Prices Workout'!$A$11:$A$101</c15:sqref>
                        </c15:fullRef>
                        <c15:formulaRef>
                          <c15:sqref>'New Pot Prices Workout'!$A$20:$A$101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19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31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34</c:v>
                      </c:pt>
                      <c:pt idx="16">
                        <c:v>35</c:v>
                      </c:pt>
                      <c:pt idx="17">
                        <c:v>36</c:v>
                      </c:pt>
                      <c:pt idx="18">
                        <c:v>37</c:v>
                      </c:pt>
                      <c:pt idx="19">
                        <c:v>38</c:v>
                      </c:pt>
                      <c:pt idx="20">
                        <c:v>39</c:v>
                      </c:pt>
                      <c:pt idx="21">
                        <c:v>40</c:v>
                      </c:pt>
                      <c:pt idx="22">
                        <c:v>41</c:v>
                      </c:pt>
                      <c:pt idx="23">
                        <c:v>42</c:v>
                      </c:pt>
                      <c:pt idx="24">
                        <c:v>43</c:v>
                      </c:pt>
                      <c:pt idx="25">
                        <c:v>44</c:v>
                      </c:pt>
                      <c:pt idx="26">
                        <c:v>45</c:v>
                      </c:pt>
                      <c:pt idx="27">
                        <c:v>46</c:v>
                      </c:pt>
                      <c:pt idx="28">
                        <c:v>47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51</c:v>
                      </c:pt>
                      <c:pt idx="33">
                        <c:v>52</c:v>
                      </c:pt>
                      <c:pt idx="34">
                        <c:v>53</c:v>
                      </c:pt>
                      <c:pt idx="35">
                        <c:v>54</c:v>
                      </c:pt>
                      <c:pt idx="36">
                        <c:v>55</c:v>
                      </c:pt>
                      <c:pt idx="37">
                        <c:v>56</c:v>
                      </c:pt>
                      <c:pt idx="38">
                        <c:v>57</c:v>
                      </c:pt>
                      <c:pt idx="39">
                        <c:v>58</c:v>
                      </c:pt>
                      <c:pt idx="40">
                        <c:v>59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62</c:v>
                      </c:pt>
                      <c:pt idx="44">
                        <c:v>63</c:v>
                      </c:pt>
                      <c:pt idx="45">
                        <c:v>64</c:v>
                      </c:pt>
                      <c:pt idx="46">
                        <c:v>65</c:v>
                      </c:pt>
                      <c:pt idx="47">
                        <c:v>66</c:v>
                      </c:pt>
                      <c:pt idx="48">
                        <c:v>67</c:v>
                      </c:pt>
                      <c:pt idx="49">
                        <c:v>68</c:v>
                      </c:pt>
                      <c:pt idx="50">
                        <c:v>69</c:v>
                      </c:pt>
                      <c:pt idx="51">
                        <c:v>70</c:v>
                      </c:pt>
                      <c:pt idx="52">
                        <c:v>71</c:v>
                      </c:pt>
                      <c:pt idx="53">
                        <c:v>72</c:v>
                      </c:pt>
                      <c:pt idx="54">
                        <c:v>73</c:v>
                      </c:pt>
                      <c:pt idx="55">
                        <c:v>74</c:v>
                      </c:pt>
                      <c:pt idx="56">
                        <c:v>75</c:v>
                      </c:pt>
                      <c:pt idx="57">
                        <c:v>76</c:v>
                      </c:pt>
                      <c:pt idx="58">
                        <c:v>77</c:v>
                      </c:pt>
                      <c:pt idx="59">
                        <c:v>78</c:v>
                      </c:pt>
                      <c:pt idx="60">
                        <c:v>79</c:v>
                      </c:pt>
                      <c:pt idx="61">
                        <c:v>80</c:v>
                      </c:pt>
                      <c:pt idx="62">
                        <c:v>81</c:v>
                      </c:pt>
                      <c:pt idx="63">
                        <c:v>82</c:v>
                      </c:pt>
                      <c:pt idx="64">
                        <c:v>83</c:v>
                      </c:pt>
                      <c:pt idx="65">
                        <c:v>84</c:v>
                      </c:pt>
                      <c:pt idx="66">
                        <c:v>85</c:v>
                      </c:pt>
                      <c:pt idx="67">
                        <c:v>86</c:v>
                      </c:pt>
                      <c:pt idx="68">
                        <c:v>87</c:v>
                      </c:pt>
                      <c:pt idx="69">
                        <c:v>88</c:v>
                      </c:pt>
                      <c:pt idx="70">
                        <c:v>89</c:v>
                      </c:pt>
                      <c:pt idx="71">
                        <c:v>90</c:v>
                      </c:pt>
                      <c:pt idx="72">
                        <c:v>91</c:v>
                      </c:pt>
                      <c:pt idx="73">
                        <c:v>92</c:v>
                      </c:pt>
                      <c:pt idx="74">
                        <c:v>93</c:v>
                      </c:pt>
                      <c:pt idx="75">
                        <c:v>94</c:v>
                      </c:pt>
                      <c:pt idx="76">
                        <c:v>95</c:v>
                      </c:pt>
                      <c:pt idx="77">
                        <c:v>96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99</c:v>
                      </c:pt>
                      <c:pt idx="8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9A-4064-88BF-9C112A83C0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Workout'!$B$1</c15:sqref>
                        </c15:formulaRef>
                      </c:ext>
                    </c:extLst>
                    <c:strCache>
                      <c:ptCount val="1"/>
                      <c:pt idx="0">
                        <c:v> Number of waters (per plant) to get new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Workout'!$B$11:$B$101</c15:sqref>
                        </c15:fullRef>
                        <c15:formulaRef>
                          <c15:sqref>'New Pot Prices Workout'!$B$20:$B$101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90</c:v>
                      </c:pt>
                      <c:pt idx="9">
                        <c:v>90</c:v>
                      </c:pt>
                      <c:pt idx="10">
                        <c:v>90</c:v>
                      </c:pt>
                      <c:pt idx="11">
                        <c:v>90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90</c:v>
                      </c:pt>
                      <c:pt idx="17">
                        <c:v>90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90</c:v>
                      </c:pt>
                      <c:pt idx="21">
                        <c:v>90</c:v>
                      </c:pt>
                      <c:pt idx="22">
                        <c:v>90</c:v>
                      </c:pt>
                      <c:pt idx="23">
                        <c:v>90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90</c:v>
                      </c:pt>
                      <c:pt idx="31">
                        <c:v>90</c:v>
                      </c:pt>
                      <c:pt idx="32">
                        <c:v>90</c:v>
                      </c:pt>
                      <c:pt idx="33">
                        <c:v>90</c:v>
                      </c:pt>
                      <c:pt idx="34">
                        <c:v>90</c:v>
                      </c:pt>
                      <c:pt idx="35">
                        <c:v>90</c:v>
                      </c:pt>
                      <c:pt idx="36">
                        <c:v>90</c:v>
                      </c:pt>
                      <c:pt idx="37">
                        <c:v>90</c:v>
                      </c:pt>
                      <c:pt idx="38">
                        <c:v>90</c:v>
                      </c:pt>
                      <c:pt idx="39">
                        <c:v>90</c:v>
                      </c:pt>
                      <c:pt idx="40">
                        <c:v>90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90</c:v>
                      </c:pt>
                      <c:pt idx="49">
                        <c:v>90</c:v>
                      </c:pt>
                      <c:pt idx="50">
                        <c:v>90</c:v>
                      </c:pt>
                      <c:pt idx="51">
                        <c:v>90</c:v>
                      </c:pt>
                      <c:pt idx="52">
                        <c:v>90</c:v>
                      </c:pt>
                      <c:pt idx="53">
                        <c:v>90</c:v>
                      </c:pt>
                      <c:pt idx="54">
                        <c:v>90</c:v>
                      </c:pt>
                      <c:pt idx="55">
                        <c:v>90</c:v>
                      </c:pt>
                      <c:pt idx="56">
                        <c:v>90</c:v>
                      </c:pt>
                      <c:pt idx="57">
                        <c:v>90</c:v>
                      </c:pt>
                      <c:pt idx="58">
                        <c:v>90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90</c:v>
                      </c:pt>
                      <c:pt idx="65">
                        <c:v>90</c:v>
                      </c:pt>
                      <c:pt idx="66">
                        <c:v>90</c:v>
                      </c:pt>
                      <c:pt idx="67">
                        <c:v>90</c:v>
                      </c:pt>
                      <c:pt idx="68">
                        <c:v>90</c:v>
                      </c:pt>
                      <c:pt idx="69">
                        <c:v>90</c:v>
                      </c:pt>
                      <c:pt idx="70">
                        <c:v>90</c:v>
                      </c:pt>
                      <c:pt idx="71">
                        <c:v>90</c:v>
                      </c:pt>
                      <c:pt idx="72">
                        <c:v>90</c:v>
                      </c:pt>
                      <c:pt idx="73">
                        <c:v>90</c:v>
                      </c:pt>
                      <c:pt idx="74">
                        <c:v>90</c:v>
                      </c:pt>
                      <c:pt idx="75">
                        <c:v>90</c:v>
                      </c:pt>
                      <c:pt idx="76">
                        <c:v>90</c:v>
                      </c:pt>
                      <c:pt idx="77">
                        <c:v>90</c:v>
                      </c:pt>
                      <c:pt idx="78">
                        <c:v>90</c:v>
                      </c:pt>
                      <c:pt idx="79">
                        <c:v>90</c:v>
                      </c:pt>
                      <c:pt idx="80">
                        <c:v>90</c:v>
                      </c:pt>
                      <c:pt idx="81">
                        <c:v>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9A-4064-88BF-9C112A83C0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Workout'!$C$1</c15:sqref>
                        </c15:formulaRef>
                      </c:ext>
                    </c:extLst>
                    <c:strCache>
                      <c:ptCount val="1"/>
                      <c:pt idx="0">
                        <c:v> Total cumulative waters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Workout'!$C$11:$C$101</c15:sqref>
                        </c15:fullRef>
                        <c15:formulaRef>
                          <c15:sqref>'New Pot Prices Workout'!$C$20:$C$101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15900.000000000005</c:v>
                      </c:pt>
                      <c:pt idx="1">
                        <c:v>17700.000000000007</c:v>
                      </c:pt>
                      <c:pt idx="2">
                        <c:v>19590.000000000007</c:v>
                      </c:pt>
                      <c:pt idx="3">
                        <c:v>21570.000000000007</c:v>
                      </c:pt>
                      <c:pt idx="4">
                        <c:v>23640.000000000007</c:v>
                      </c:pt>
                      <c:pt idx="5">
                        <c:v>25800.000000000007</c:v>
                      </c:pt>
                      <c:pt idx="6">
                        <c:v>28050.000000000007</c:v>
                      </c:pt>
                      <c:pt idx="7">
                        <c:v>30390.000000000007</c:v>
                      </c:pt>
                      <c:pt idx="8">
                        <c:v>32820.000000000007</c:v>
                      </c:pt>
                      <c:pt idx="9">
                        <c:v>35340.000000000007</c:v>
                      </c:pt>
                      <c:pt idx="10">
                        <c:v>37950.000000000007</c:v>
                      </c:pt>
                      <c:pt idx="11">
                        <c:v>40650.000000000007</c:v>
                      </c:pt>
                      <c:pt idx="12">
                        <c:v>43440.000000000007</c:v>
                      </c:pt>
                      <c:pt idx="13">
                        <c:v>46320.000000000007</c:v>
                      </c:pt>
                      <c:pt idx="14">
                        <c:v>49290.000000000007</c:v>
                      </c:pt>
                      <c:pt idx="15">
                        <c:v>52350.000000000007</c:v>
                      </c:pt>
                      <c:pt idx="16">
                        <c:v>55500.000000000007</c:v>
                      </c:pt>
                      <c:pt idx="17">
                        <c:v>58740.000000000007</c:v>
                      </c:pt>
                      <c:pt idx="18">
                        <c:v>62070.000000000007</c:v>
                      </c:pt>
                      <c:pt idx="19">
                        <c:v>65490.000000000007</c:v>
                      </c:pt>
                      <c:pt idx="20">
                        <c:v>69000</c:v>
                      </c:pt>
                      <c:pt idx="21">
                        <c:v>72600</c:v>
                      </c:pt>
                      <c:pt idx="22">
                        <c:v>76290</c:v>
                      </c:pt>
                      <c:pt idx="23">
                        <c:v>80070</c:v>
                      </c:pt>
                      <c:pt idx="24">
                        <c:v>83940</c:v>
                      </c:pt>
                      <c:pt idx="25">
                        <c:v>87900</c:v>
                      </c:pt>
                      <c:pt idx="26">
                        <c:v>91950</c:v>
                      </c:pt>
                      <c:pt idx="27">
                        <c:v>96090</c:v>
                      </c:pt>
                      <c:pt idx="28">
                        <c:v>100320</c:v>
                      </c:pt>
                      <c:pt idx="29">
                        <c:v>104640</c:v>
                      </c:pt>
                      <c:pt idx="30">
                        <c:v>109050</c:v>
                      </c:pt>
                      <c:pt idx="31">
                        <c:v>113550</c:v>
                      </c:pt>
                      <c:pt idx="32">
                        <c:v>118140</c:v>
                      </c:pt>
                      <c:pt idx="33">
                        <c:v>122820</c:v>
                      </c:pt>
                      <c:pt idx="34">
                        <c:v>127590</c:v>
                      </c:pt>
                      <c:pt idx="35">
                        <c:v>132450</c:v>
                      </c:pt>
                      <c:pt idx="36">
                        <c:v>137400</c:v>
                      </c:pt>
                      <c:pt idx="37">
                        <c:v>142440</c:v>
                      </c:pt>
                      <c:pt idx="38">
                        <c:v>147570</c:v>
                      </c:pt>
                      <c:pt idx="39">
                        <c:v>152790</c:v>
                      </c:pt>
                      <c:pt idx="40">
                        <c:v>158100</c:v>
                      </c:pt>
                      <c:pt idx="41">
                        <c:v>163500</c:v>
                      </c:pt>
                      <c:pt idx="42">
                        <c:v>168990</c:v>
                      </c:pt>
                      <c:pt idx="43">
                        <c:v>174570</c:v>
                      </c:pt>
                      <c:pt idx="44">
                        <c:v>180240</c:v>
                      </c:pt>
                      <c:pt idx="45">
                        <c:v>186000</c:v>
                      </c:pt>
                      <c:pt idx="46">
                        <c:v>191850</c:v>
                      </c:pt>
                      <c:pt idx="47">
                        <c:v>197790</c:v>
                      </c:pt>
                      <c:pt idx="48">
                        <c:v>203820</c:v>
                      </c:pt>
                      <c:pt idx="49">
                        <c:v>209940</c:v>
                      </c:pt>
                      <c:pt idx="50">
                        <c:v>216150</c:v>
                      </c:pt>
                      <c:pt idx="51">
                        <c:v>222450</c:v>
                      </c:pt>
                      <c:pt idx="52">
                        <c:v>228840</c:v>
                      </c:pt>
                      <c:pt idx="53">
                        <c:v>235320</c:v>
                      </c:pt>
                      <c:pt idx="54">
                        <c:v>241890</c:v>
                      </c:pt>
                      <c:pt idx="55">
                        <c:v>248550</c:v>
                      </c:pt>
                      <c:pt idx="56">
                        <c:v>255300</c:v>
                      </c:pt>
                      <c:pt idx="57">
                        <c:v>262140</c:v>
                      </c:pt>
                      <c:pt idx="58">
                        <c:v>269070</c:v>
                      </c:pt>
                      <c:pt idx="59">
                        <c:v>276090</c:v>
                      </c:pt>
                      <c:pt idx="60">
                        <c:v>283200</c:v>
                      </c:pt>
                      <c:pt idx="61">
                        <c:v>290400</c:v>
                      </c:pt>
                      <c:pt idx="62">
                        <c:v>297690</c:v>
                      </c:pt>
                      <c:pt idx="63">
                        <c:v>305070</c:v>
                      </c:pt>
                      <c:pt idx="64">
                        <c:v>312540</c:v>
                      </c:pt>
                      <c:pt idx="65">
                        <c:v>320100</c:v>
                      </c:pt>
                      <c:pt idx="66">
                        <c:v>327750</c:v>
                      </c:pt>
                      <c:pt idx="67">
                        <c:v>335490</c:v>
                      </c:pt>
                      <c:pt idx="68">
                        <c:v>343320</c:v>
                      </c:pt>
                      <c:pt idx="69">
                        <c:v>351240</c:v>
                      </c:pt>
                      <c:pt idx="70">
                        <c:v>359250</c:v>
                      </c:pt>
                      <c:pt idx="71">
                        <c:v>367350</c:v>
                      </c:pt>
                      <c:pt idx="72">
                        <c:v>375540</c:v>
                      </c:pt>
                      <c:pt idx="73">
                        <c:v>383820</c:v>
                      </c:pt>
                      <c:pt idx="74">
                        <c:v>392190</c:v>
                      </c:pt>
                      <c:pt idx="75">
                        <c:v>400650</c:v>
                      </c:pt>
                      <c:pt idx="76">
                        <c:v>409200</c:v>
                      </c:pt>
                      <c:pt idx="77">
                        <c:v>417840</c:v>
                      </c:pt>
                      <c:pt idx="78">
                        <c:v>426570</c:v>
                      </c:pt>
                      <c:pt idx="79">
                        <c:v>435390</c:v>
                      </c:pt>
                      <c:pt idx="80">
                        <c:v>444300</c:v>
                      </c:pt>
                      <c:pt idx="81">
                        <c:v>453300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9A-4064-88BF-9C112A83C0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Workout'!$D$1</c15:sqref>
                        </c15:formulaRef>
                      </c:ext>
                    </c:extLst>
                    <c:strCache>
                      <c:ptCount val="1"/>
                      <c:pt idx="0">
                        <c:v> Exp Gain Min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Workout'!$D$11:$D$101</c15:sqref>
                        </c15:fullRef>
                        <c15:formulaRef>
                          <c15:sqref>'New Pot Prices Workout'!$D$20:$D$101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300</c:v>
                      </c:pt>
                      <c:pt idx="1">
                        <c:v>300</c:v>
                      </c:pt>
                      <c:pt idx="2">
                        <c:v>300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300</c:v>
                      </c:pt>
                      <c:pt idx="6">
                        <c:v>300</c:v>
                      </c:pt>
                      <c:pt idx="7">
                        <c:v>300</c:v>
                      </c:pt>
                      <c:pt idx="8">
                        <c:v>300</c:v>
                      </c:pt>
                      <c:pt idx="9">
                        <c:v>300</c:v>
                      </c:pt>
                      <c:pt idx="10">
                        <c:v>300</c:v>
                      </c:pt>
                      <c:pt idx="11">
                        <c:v>300</c:v>
                      </c:pt>
                      <c:pt idx="12">
                        <c:v>300</c:v>
                      </c:pt>
                      <c:pt idx="13">
                        <c:v>300</c:v>
                      </c:pt>
                      <c:pt idx="14">
                        <c:v>300</c:v>
                      </c:pt>
                      <c:pt idx="15">
                        <c:v>300</c:v>
                      </c:pt>
                      <c:pt idx="16">
                        <c:v>300</c:v>
                      </c:pt>
                      <c:pt idx="17">
                        <c:v>300</c:v>
                      </c:pt>
                      <c:pt idx="18">
                        <c:v>300</c:v>
                      </c:pt>
                      <c:pt idx="19">
                        <c:v>300</c:v>
                      </c:pt>
                      <c:pt idx="20">
                        <c:v>300</c:v>
                      </c:pt>
                      <c:pt idx="21">
                        <c:v>300</c:v>
                      </c:pt>
                      <c:pt idx="22">
                        <c:v>300</c:v>
                      </c:pt>
                      <c:pt idx="23">
                        <c:v>300</c:v>
                      </c:pt>
                      <c:pt idx="24">
                        <c:v>300</c:v>
                      </c:pt>
                      <c:pt idx="25">
                        <c:v>300</c:v>
                      </c:pt>
                      <c:pt idx="26">
                        <c:v>300</c:v>
                      </c:pt>
                      <c:pt idx="27">
                        <c:v>300</c:v>
                      </c:pt>
                      <c:pt idx="28">
                        <c:v>300</c:v>
                      </c:pt>
                      <c:pt idx="29">
                        <c:v>300</c:v>
                      </c:pt>
                      <c:pt idx="30">
                        <c:v>300</c:v>
                      </c:pt>
                      <c:pt idx="31">
                        <c:v>300</c:v>
                      </c:pt>
                      <c:pt idx="32">
                        <c:v>300</c:v>
                      </c:pt>
                      <c:pt idx="33">
                        <c:v>300</c:v>
                      </c:pt>
                      <c:pt idx="34">
                        <c:v>300</c:v>
                      </c:pt>
                      <c:pt idx="35">
                        <c:v>300</c:v>
                      </c:pt>
                      <c:pt idx="36">
                        <c:v>300</c:v>
                      </c:pt>
                      <c:pt idx="37">
                        <c:v>300</c:v>
                      </c:pt>
                      <c:pt idx="38">
                        <c:v>300</c:v>
                      </c:pt>
                      <c:pt idx="39">
                        <c:v>300</c:v>
                      </c:pt>
                      <c:pt idx="40">
                        <c:v>300</c:v>
                      </c:pt>
                      <c:pt idx="41">
                        <c:v>300</c:v>
                      </c:pt>
                      <c:pt idx="42">
                        <c:v>300</c:v>
                      </c:pt>
                      <c:pt idx="43">
                        <c:v>300</c:v>
                      </c:pt>
                      <c:pt idx="44">
                        <c:v>300</c:v>
                      </c:pt>
                      <c:pt idx="45">
                        <c:v>300</c:v>
                      </c:pt>
                      <c:pt idx="46">
                        <c:v>300</c:v>
                      </c:pt>
                      <c:pt idx="47">
                        <c:v>300</c:v>
                      </c:pt>
                      <c:pt idx="48">
                        <c:v>300</c:v>
                      </c:pt>
                      <c:pt idx="49">
                        <c:v>300</c:v>
                      </c:pt>
                      <c:pt idx="50">
                        <c:v>300</c:v>
                      </c:pt>
                      <c:pt idx="51">
                        <c:v>300</c:v>
                      </c:pt>
                      <c:pt idx="52">
                        <c:v>300</c:v>
                      </c:pt>
                      <c:pt idx="53">
                        <c:v>300</c:v>
                      </c:pt>
                      <c:pt idx="54">
                        <c:v>300</c:v>
                      </c:pt>
                      <c:pt idx="55">
                        <c:v>300</c:v>
                      </c:pt>
                      <c:pt idx="56">
                        <c:v>300</c:v>
                      </c:pt>
                      <c:pt idx="57">
                        <c:v>300</c:v>
                      </c:pt>
                      <c:pt idx="58">
                        <c:v>300</c:v>
                      </c:pt>
                      <c:pt idx="59">
                        <c:v>300</c:v>
                      </c:pt>
                      <c:pt idx="60">
                        <c:v>300</c:v>
                      </c:pt>
                      <c:pt idx="61">
                        <c:v>300</c:v>
                      </c:pt>
                      <c:pt idx="62">
                        <c:v>300</c:v>
                      </c:pt>
                      <c:pt idx="63">
                        <c:v>300</c:v>
                      </c:pt>
                      <c:pt idx="64">
                        <c:v>300</c:v>
                      </c:pt>
                      <c:pt idx="65">
                        <c:v>300</c:v>
                      </c:pt>
                      <c:pt idx="66">
                        <c:v>300</c:v>
                      </c:pt>
                      <c:pt idx="67">
                        <c:v>300</c:v>
                      </c:pt>
                      <c:pt idx="68">
                        <c:v>300</c:v>
                      </c:pt>
                      <c:pt idx="69">
                        <c:v>300</c:v>
                      </c:pt>
                      <c:pt idx="70">
                        <c:v>300</c:v>
                      </c:pt>
                      <c:pt idx="71">
                        <c:v>300</c:v>
                      </c:pt>
                      <c:pt idx="72">
                        <c:v>300</c:v>
                      </c:pt>
                      <c:pt idx="73">
                        <c:v>300</c:v>
                      </c:pt>
                      <c:pt idx="74">
                        <c:v>300</c:v>
                      </c:pt>
                      <c:pt idx="75">
                        <c:v>300</c:v>
                      </c:pt>
                      <c:pt idx="76">
                        <c:v>300</c:v>
                      </c:pt>
                      <c:pt idx="77">
                        <c:v>300</c:v>
                      </c:pt>
                      <c:pt idx="78">
                        <c:v>300</c:v>
                      </c:pt>
                      <c:pt idx="79">
                        <c:v>300</c:v>
                      </c:pt>
                      <c:pt idx="80">
                        <c:v>300</c:v>
                      </c:pt>
                      <c:pt idx="81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9A-4064-88BF-9C112A83C0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Workout'!$E$1</c15:sqref>
                        </c15:formulaRef>
                      </c:ext>
                    </c:extLst>
                    <c:strCache>
                      <c:ptCount val="1"/>
                      <c:pt idx="0">
                        <c:v> Exp Gain Max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Workout'!$E$11:$E$101</c15:sqref>
                        </c15:fullRef>
                        <c15:formulaRef>
                          <c15:sqref>'New Pot Prices Workout'!$E$20:$E$101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  <c:pt idx="9">
                        <c:v>700</c:v>
                      </c:pt>
                      <c:pt idx="10">
                        <c:v>700</c:v>
                      </c:pt>
                      <c:pt idx="11">
                        <c:v>700</c:v>
                      </c:pt>
                      <c:pt idx="12">
                        <c:v>700</c:v>
                      </c:pt>
                      <c:pt idx="13">
                        <c:v>700</c:v>
                      </c:pt>
                      <c:pt idx="14">
                        <c:v>700</c:v>
                      </c:pt>
                      <c:pt idx="15">
                        <c:v>700</c:v>
                      </c:pt>
                      <c:pt idx="16">
                        <c:v>700</c:v>
                      </c:pt>
                      <c:pt idx="17">
                        <c:v>700</c:v>
                      </c:pt>
                      <c:pt idx="18">
                        <c:v>700</c:v>
                      </c:pt>
                      <c:pt idx="19">
                        <c:v>700</c:v>
                      </c:pt>
                      <c:pt idx="20">
                        <c:v>700</c:v>
                      </c:pt>
                      <c:pt idx="21">
                        <c:v>700</c:v>
                      </c:pt>
                      <c:pt idx="22">
                        <c:v>700</c:v>
                      </c:pt>
                      <c:pt idx="23">
                        <c:v>700</c:v>
                      </c:pt>
                      <c:pt idx="24">
                        <c:v>700</c:v>
                      </c:pt>
                      <c:pt idx="25">
                        <c:v>700</c:v>
                      </c:pt>
                      <c:pt idx="26">
                        <c:v>700</c:v>
                      </c:pt>
                      <c:pt idx="27">
                        <c:v>700</c:v>
                      </c:pt>
                      <c:pt idx="28">
                        <c:v>700</c:v>
                      </c:pt>
                      <c:pt idx="29">
                        <c:v>700</c:v>
                      </c:pt>
                      <c:pt idx="30">
                        <c:v>700</c:v>
                      </c:pt>
                      <c:pt idx="31">
                        <c:v>700</c:v>
                      </c:pt>
                      <c:pt idx="32">
                        <c:v>700</c:v>
                      </c:pt>
                      <c:pt idx="33">
                        <c:v>700</c:v>
                      </c:pt>
                      <c:pt idx="34">
                        <c:v>700</c:v>
                      </c:pt>
                      <c:pt idx="35">
                        <c:v>700</c:v>
                      </c:pt>
                      <c:pt idx="36">
                        <c:v>700</c:v>
                      </c:pt>
                      <c:pt idx="37">
                        <c:v>700</c:v>
                      </c:pt>
                      <c:pt idx="38">
                        <c:v>700</c:v>
                      </c:pt>
                      <c:pt idx="39">
                        <c:v>700</c:v>
                      </c:pt>
                      <c:pt idx="40">
                        <c:v>700</c:v>
                      </c:pt>
                      <c:pt idx="41">
                        <c:v>700</c:v>
                      </c:pt>
                      <c:pt idx="42">
                        <c:v>700</c:v>
                      </c:pt>
                      <c:pt idx="43">
                        <c:v>700</c:v>
                      </c:pt>
                      <c:pt idx="44">
                        <c:v>700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700</c:v>
                      </c:pt>
                      <c:pt idx="48">
                        <c:v>700</c:v>
                      </c:pt>
                      <c:pt idx="49">
                        <c:v>700</c:v>
                      </c:pt>
                      <c:pt idx="50">
                        <c:v>700</c:v>
                      </c:pt>
                      <c:pt idx="51">
                        <c:v>700</c:v>
                      </c:pt>
                      <c:pt idx="52">
                        <c:v>700</c:v>
                      </c:pt>
                      <c:pt idx="53">
                        <c:v>700</c:v>
                      </c:pt>
                      <c:pt idx="54">
                        <c:v>700</c:v>
                      </c:pt>
                      <c:pt idx="55">
                        <c:v>700</c:v>
                      </c:pt>
                      <c:pt idx="56">
                        <c:v>700</c:v>
                      </c:pt>
                      <c:pt idx="57">
                        <c:v>700</c:v>
                      </c:pt>
                      <c:pt idx="58">
                        <c:v>700</c:v>
                      </c:pt>
                      <c:pt idx="59">
                        <c:v>700</c:v>
                      </c:pt>
                      <c:pt idx="60">
                        <c:v>700</c:v>
                      </c:pt>
                      <c:pt idx="61">
                        <c:v>700</c:v>
                      </c:pt>
                      <c:pt idx="62">
                        <c:v>700</c:v>
                      </c:pt>
                      <c:pt idx="63">
                        <c:v>700</c:v>
                      </c:pt>
                      <c:pt idx="64">
                        <c:v>700</c:v>
                      </c:pt>
                      <c:pt idx="65">
                        <c:v>700</c:v>
                      </c:pt>
                      <c:pt idx="66">
                        <c:v>700</c:v>
                      </c:pt>
                      <c:pt idx="67">
                        <c:v>700</c:v>
                      </c:pt>
                      <c:pt idx="68">
                        <c:v>700</c:v>
                      </c:pt>
                      <c:pt idx="69">
                        <c:v>700</c:v>
                      </c:pt>
                      <c:pt idx="70">
                        <c:v>700</c:v>
                      </c:pt>
                      <c:pt idx="71">
                        <c:v>700</c:v>
                      </c:pt>
                      <c:pt idx="72">
                        <c:v>700</c:v>
                      </c:pt>
                      <c:pt idx="73">
                        <c:v>700</c:v>
                      </c:pt>
                      <c:pt idx="74">
                        <c:v>700</c:v>
                      </c:pt>
                      <c:pt idx="75">
                        <c:v>700</c:v>
                      </c:pt>
                      <c:pt idx="76">
                        <c:v>700</c:v>
                      </c:pt>
                      <c:pt idx="77">
                        <c:v>700</c:v>
                      </c:pt>
                      <c:pt idx="78">
                        <c:v>700</c:v>
                      </c:pt>
                      <c:pt idx="79">
                        <c:v>700</c:v>
                      </c:pt>
                      <c:pt idx="80">
                        <c:v>700</c:v>
                      </c:pt>
                      <c:pt idx="81">
                        <c:v>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9A-4064-88BF-9C112A83C0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Workout'!$F$1</c15:sqref>
                        </c15:formulaRef>
                      </c:ext>
                    </c:extLst>
                    <c:strCache>
                      <c:ptCount val="1"/>
                      <c:pt idx="0">
                        <c:v> Exp Gain Avg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Workout'!$F$11:$F$101</c15:sqref>
                        </c15:fullRef>
                        <c15:formulaRef>
                          <c15:sqref>'New Pot Prices Workout'!$F$20:$F$101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500</c:v>
                      </c:pt>
                      <c:pt idx="11">
                        <c:v>500</c:v>
                      </c:pt>
                      <c:pt idx="12">
                        <c:v>500</c:v>
                      </c:pt>
                      <c:pt idx="13">
                        <c:v>500</c:v>
                      </c:pt>
                      <c:pt idx="14">
                        <c:v>500</c:v>
                      </c:pt>
                      <c:pt idx="15">
                        <c:v>500</c:v>
                      </c:pt>
                      <c:pt idx="16">
                        <c:v>500</c:v>
                      </c:pt>
                      <c:pt idx="17">
                        <c:v>500</c:v>
                      </c:pt>
                      <c:pt idx="18">
                        <c:v>500</c:v>
                      </c:pt>
                      <c:pt idx="19">
                        <c:v>500</c:v>
                      </c:pt>
                      <c:pt idx="20">
                        <c:v>500</c:v>
                      </c:pt>
                      <c:pt idx="21">
                        <c:v>500</c:v>
                      </c:pt>
                      <c:pt idx="22">
                        <c:v>500</c:v>
                      </c:pt>
                      <c:pt idx="23">
                        <c:v>500</c:v>
                      </c:pt>
                      <c:pt idx="24">
                        <c:v>500</c:v>
                      </c:pt>
                      <c:pt idx="25">
                        <c:v>500</c:v>
                      </c:pt>
                      <c:pt idx="26">
                        <c:v>500</c:v>
                      </c:pt>
                      <c:pt idx="27">
                        <c:v>500</c:v>
                      </c:pt>
                      <c:pt idx="28">
                        <c:v>500</c:v>
                      </c:pt>
                      <c:pt idx="29">
                        <c:v>500</c:v>
                      </c:pt>
                      <c:pt idx="30">
                        <c:v>500</c:v>
                      </c:pt>
                      <c:pt idx="31">
                        <c:v>500</c:v>
                      </c:pt>
                      <c:pt idx="32">
                        <c:v>500</c:v>
                      </c:pt>
                      <c:pt idx="33">
                        <c:v>500</c:v>
                      </c:pt>
                      <c:pt idx="34">
                        <c:v>500</c:v>
                      </c:pt>
                      <c:pt idx="35">
                        <c:v>500</c:v>
                      </c:pt>
                      <c:pt idx="36">
                        <c:v>500</c:v>
                      </c:pt>
                      <c:pt idx="37">
                        <c:v>500</c:v>
                      </c:pt>
                      <c:pt idx="38">
                        <c:v>500</c:v>
                      </c:pt>
                      <c:pt idx="39">
                        <c:v>500</c:v>
                      </c:pt>
                      <c:pt idx="40">
                        <c:v>500</c:v>
                      </c:pt>
                      <c:pt idx="41">
                        <c:v>500</c:v>
                      </c:pt>
                      <c:pt idx="42">
                        <c:v>500</c:v>
                      </c:pt>
                      <c:pt idx="43">
                        <c:v>500</c:v>
                      </c:pt>
                      <c:pt idx="44">
                        <c:v>500</c:v>
                      </c:pt>
                      <c:pt idx="45">
                        <c:v>500</c:v>
                      </c:pt>
                      <c:pt idx="46">
                        <c:v>500</c:v>
                      </c:pt>
                      <c:pt idx="47">
                        <c:v>500</c:v>
                      </c:pt>
                      <c:pt idx="48">
                        <c:v>500</c:v>
                      </c:pt>
                      <c:pt idx="49">
                        <c:v>500</c:v>
                      </c:pt>
                      <c:pt idx="50">
                        <c:v>500</c:v>
                      </c:pt>
                      <c:pt idx="51">
                        <c:v>500</c:v>
                      </c:pt>
                      <c:pt idx="52">
                        <c:v>500</c:v>
                      </c:pt>
                      <c:pt idx="53">
                        <c:v>500</c:v>
                      </c:pt>
                      <c:pt idx="54">
                        <c:v>500</c:v>
                      </c:pt>
                      <c:pt idx="55">
                        <c:v>500</c:v>
                      </c:pt>
                      <c:pt idx="56">
                        <c:v>500</c:v>
                      </c:pt>
                      <c:pt idx="57">
                        <c:v>500</c:v>
                      </c:pt>
                      <c:pt idx="58">
                        <c:v>500</c:v>
                      </c:pt>
                      <c:pt idx="59">
                        <c:v>500</c:v>
                      </c:pt>
                      <c:pt idx="60">
                        <c:v>500</c:v>
                      </c:pt>
                      <c:pt idx="61">
                        <c:v>500</c:v>
                      </c:pt>
                      <c:pt idx="62">
                        <c:v>500</c:v>
                      </c:pt>
                      <c:pt idx="63">
                        <c:v>500</c:v>
                      </c:pt>
                      <c:pt idx="64">
                        <c:v>500</c:v>
                      </c:pt>
                      <c:pt idx="65">
                        <c:v>500</c:v>
                      </c:pt>
                      <c:pt idx="66">
                        <c:v>500</c:v>
                      </c:pt>
                      <c:pt idx="67">
                        <c:v>500</c:v>
                      </c:pt>
                      <c:pt idx="68">
                        <c:v>500</c:v>
                      </c:pt>
                      <c:pt idx="69">
                        <c:v>500</c:v>
                      </c:pt>
                      <c:pt idx="70">
                        <c:v>500</c:v>
                      </c:pt>
                      <c:pt idx="71">
                        <c:v>500</c:v>
                      </c:pt>
                      <c:pt idx="72">
                        <c:v>500</c:v>
                      </c:pt>
                      <c:pt idx="73">
                        <c:v>500</c:v>
                      </c:pt>
                      <c:pt idx="74">
                        <c:v>500</c:v>
                      </c:pt>
                      <c:pt idx="75">
                        <c:v>500</c:v>
                      </c:pt>
                      <c:pt idx="76">
                        <c:v>500</c:v>
                      </c:pt>
                      <c:pt idx="77">
                        <c:v>500</c:v>
                      </c:pt>
                      <c:pt idx="78">
                        <c:v>500</c:v>
                      </c:pt>
                      <c:pt idx="79">
                        <c:v>500</c:v>
                      </c:pt>
                      <c:pt idx="80">
                        <c:v>500</c:v>
                      </c:pt>
                      <c:pt idx="81">
                        <c:v>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A-4064-88BF-9C112A83C00E}"/>
                  </c:ext>
                </c:extLst>
              </c15:ser>
            </c15:filteredLineSeries>
          </c:ext>
        </c:extLst>
      </c:lineChart>
      <c:catAx>
        <c:axId val="15605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9471"/>
        <c:crosses val="autoZero"/>
        <c:auto val="1"/>
        <c:lblAlgn val="ctr"/>
        <c:lblOffset val="100"/>
        <c:noMultiLvlLbl val="0"/>
      </c:catAx>
      <c:valAx>
        <c:axId val="1822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7</xdr:row>
      <xdr:rowOff>19050</xdr:rowOff>
    </xdr:from>
    <xdr:to>
      <xdr:col>7</xdr:col>
      <xdr:colOff>657224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781EB-0B42-4FF6-9A64-6D49AD2CE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41"/>
  <sheetViews>
    <sheetView zoomScale="115" zoomScaleNormal="115" workbookViewId="0">
      <selection activeCell="J10" sqref="J10"/>
    </sheetView>
  </sheetViews>
  <sheetFormatPr defaultRowHeight="15" x14ac:dyDescent="0.25"/>
  <cols>
    <col min="1" max="2" width="13.5703125" bestFit="1" customWidth="1"/>
    <col min="3" max="3" width="13" hidden="1" customWidth="1"/>
    <col min="4" max="4" width="19.140625" style="6" hidden="1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2" t="s">
        <v>2</v>
      </c>
      <c r="F1" s="2" t="s">
        <v>28</v>
      </c>
      <c r="H1" s="2" t="s">
        <v>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A2" t="s">
        <v>12</v>
      </c>
      <c r="B2" s="3" t="s">
        <v>30</v>
      </c>
      <c r="C2" s="4" t="str">
        <f>IF(_xlfn.XLOOKUP(B2,'Artist Links'!$A$1:$A$5,'Artist Links'!$C$1:$C$5, "")&lt;&gt;"", HYPERLINK(_xlfn.XLOOKUP(B2,'Artist Links'!$A$1:$A$5,'Artist Links'!$C$1:$C$5, ""), "Link"), "")</f>
        <v/>
      </c>
      <c r="D2" s="6">
        <v>0</v>
      </c>
      <c r="E2">
        <v>2</v>
      </c>
      <c r="F2">
        <v>14</v>
      </c>
      <c r="H2" t="s">
        <v>17</v>
      </c>
      <c r="I2" t="s">
        <v>16</v>
      </c>
      <c r="J2" t="s">
        <v>12</v>
      </c>
      <c r="K2" t="s">
        <v>10</v>
      </c>
      <c r="L2" t="s">
        <v>13</v>
      </c>
      <c r="M2" t="s">
        <v>18</v>
      </c>
      <c r="N2" t="s">
        <v>11</v>
      </c>
    </row>
    <row r="3" spans="1:14" x14ac:dyDescent="0.25">
      <c r="A3" t="s">
        <v>13</v>
      </c>
      <c r="B3" t="s">
        <v>31</v>
      </c>
      <c r="C3" s="4" t="str">
        <f>IF(_xlfn.XLOOKUP(B3,'Artist Links'!$A$1:$A$5,'Artist Links'!$C$1:$C$5, "")&lt;&gt;"", HYPERLINK(_xlfn.XLOOKUP(B3,'Artist Links'!$A$1:$A$5,'Artist Links'!$C$1:$C$5, ""), "Link"), "")</f>
        <v/>
      </c>
      <c r="D3" s="6">
        <v>0</v>
      </c>
      <c r="E3">
        <v>4</v>
      </c>
      <c r="F3">
        <v>8</v>
      </c>
      <c r="H3" t="s">
        <v>52</v>
      </c>
      <c r="I3" t="s">
        <v>23</v>
      </c>
      <c r="J3" t="s">
        <v>20</v>
      </c>
      <c r="K3" t="s">
        <v>14</v>
      </c>
      <c r="L3" s="1" t="s">
        <v>50</v>
      </c>
      <c r="M3" t="s">
        <v>21</v>
      </c>
      <c r="N3" t="s">
        <v>15</v>
      </c>
    </row>
    <row r="4" spans="1:14" x14ac:dyDescent="0.25">
      <c r="A4" t="s">
        <v>17</v>
      </c>
      <c r="B4" t="s">
        <v>29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32</v>
      </c>
      <c r="E4">
        <v>0</v>
      </c>
      <c r="F4">
        <v>6</v>
      </c>
      <c r="H4" t="s">
        <v>57</v>
      </c>
      <c r="I4" t="s">
        <v>37</v>
      </c>
      <c r="J4" t="s">
        <v>54</v>
      </c>
      <c r="K4" t="s">
        <v>19</v>
      </c>
      <c r="L4" s="1" t="s">
        <v>26</v>
      </c>
      <c r="M4" t="s">
        <v>24</v>
      </c>
      <c r="N4" t="s">
        <v>22</v>
      </c>
    </row>
    <row r="5" spans="1:14" x14ac:dyDescent="0.25">
      <c r="A5" t="s">
        <v>22</v>
      </c>
      <c r="B5" t="s">
        <v>29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24</v>
      </c>
      <c r="E5">
        <v>6</v>
      </c>
      <c r="F5">
        <v>6</v>
      </c>
      <c r="H5" t="s">
        <v>92</v>
      </c>
      <c r="I5" t="s">
        <v>51</v>
      </c>
      <c r="J5" t="s">
        <v>58</v>
      </c>
      <c r="K5" t="s">
        <v>55</v>
      </c>
      <c r="L5" s="1" t="s">
        <v>53</v>
      </c>
      <c r="M5" t="s">
        <v>56</v>
      </c>
      <c r="N5" t="s">
        <v>25</v>
      </c>
    </row>
    <row r="6" spans="1:14" x14ac:dyDescent="0.25">
      <c r="A6" t="s">
        <v>18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>
        <v>5</v>
      </c>
      <c r="F6" s="1">
        <v>7</v>
      </c>
      <c r="H6" t="s">
        <v>121</v>
      </c>
      <c r="I6" t="s">
        <v>122</v>
      </c>
      <c r="J6" t="s">
        <v>91</v>
      </c>
      <c r="K6" t="s">
        <v>93</v>
      </c>
      <c r="L6" t="s">
        <v>123</v>
      </c>
      <c r="M6" t="s">
        <v>124</v>
      </c>
      <c r="N6" t="s">
        <v>90</v>
      </c>
    </row>
    <row r="7" spans="1:14" x14ac:dyDescent="0.25">
      <c r="A7" t="s">
        <v>54</v>
      </c>
      <c r="B7" t="s">
        <v>42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16</v>
      </c>
      <c r="E7">
        <v>2</v>
      </c>
      <c r="F7" s="1">
        <v>7</v>
      </c>
      <c r="I7" t="s">
        <v>126</v>
      </c>
      <c r="J7" t="s">
        <v>125</v>
      </c>
      <c r="K7" t="s">
        <v>127</v>
      </c>
      <c r="L7" t="s">
        <v>128</v>
      </c>
      <c r="M7" t="s">
        <v>129</v>
      </c>
    </row>
    <row r="8" spans="1:14" x14ac:dyDescent="0.25">
      <c r="A8" t="s">
        <v>32</v>
      </c>
      <c r="B8" t="s">
        <v>33</v>
      </c>
      <c r="C8" s="4" t="str">
        <f>IF(_xlfn.XLOOKUP(B8,'Artist Links'!$A$1:$A$5,'Artist Links'!$C$1:$C$5, "")&lt;&gt;"", HYPERLINK(_xlfn.XLOOKUP(B8,'Artist Links'!$A$1:$A$5,'Artist Links'!$C$1:$C$5, ""), "Link"), "")</f>
        <v/>
      </c>
      <c r="D8" s="6">
        <v>0</v>
      </c>
      <c r="E8">
        <v>6</v>
      </c>
      <c r="F8" s="1">
        <v>8</v>
      </c>
    </row>
    <row r="9" spans="1:14" x14ac:dyDescent="0.25">
      <c r="A9" t="s">
        <v>92</v>
      </c>
      <c r="B9" t="s">
        <v>94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>
        <v>0</v>
      </c>
      <c r="F9">
        <v>6</v>
      </c>
      <c r="I9" t="s">
        <v>102</v>
      </c>
      <c r="J9" t="s">
        <v>2</v>
      </c>
    </row>
    <row r="10" spans="1:14" x14ac:dyDescent="0.25">
      <c r="A10" t="s">
        <v>57</v>
      </c>
      <c r="B10" t="s">
        <v>49</v>
      </c>
      <c r="C10" s="4" t="str">
        <f>IF(_xlfn.XLOOKUP(B10,'Artist Links'!$A$1:$A$5,'Artist Links'!$C$1:$C$5, "")&lt;&gt;"", HYPERLINK(_xlfn.XLOOKUP(B10,'Artist Links'!$A$1:$A$5,'Artist Links'!$C$1:$C$5, ""), "Link"), "")</f>
        <v>Link</v>
      </c>
      <c r="D10" s="6">
        <v>12</v>
      </c>
      <c r="E10">
        <v>0</v>
      </c>
      <c r="F10" s="1">
        <v>7</v>
      </c>
      <c r="I10">
        <v>1</v>
      </c>
      <c r="J10">
        <f>CEILING($K$10*I10/20, 1)</f>
        <v>1</v>
      </c>
      <c r="K10">
        <v>7</v>
      </c>
    </row>
    <row r="11" spans="1:14" x14ac:dyDescent="0.25">
      <c r="A11" t="s">
        <v>58</v>
      </c>
      <c r="B11" t="s">
        <v>59</v>
      </c>
      <c r="C11" s="4" t="str">
        <f>IF(_xlfn.XLOOKUP(B11,'Artist Links'!$A$1:$A$5,'Artist Links'!$C$1:$C$5, "")&lt;&gt;"", HYPERLINK(_xlfn.XLOOKUP(B11,'Artist Links'!$A$1:$A$5,'Artist Links'!$C$1:$C$5, ""), "Link"), "")</f>
        <v/>
      </c>
      <c r="D11" s="6">
        <v>0</v>
      </c>
      <c r="E11">
        <v>2</v>
      </c>
      <c r="F11" s="1">
        <v>6</v>
      </c>
      <c r="I11">
        <v>2</v>
      </c>
      <c r="J11">
        <f t="shared" ref="J11:J29" si="0">CEILING($K$10*I11/20, 1)</f>
        <v>1</v>
      </c>
    </row>
    <row r="12" spans="1:14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>
        <v>3</v>
      </c>
      <c r="F12" s="1">
        <v>7</v>
      </c>
      <c r="I12">
        <v>3</v>
      </c>
      <c r="J12">
        <f t="shared" si="0"/>
        <v>2</v>
      </c>
      <c r="L12">
        <v>8</v>
      </c>
      <c r="M12">
        <v>7</v>
      </c>
      <c r="N12">
        <v>6</v>
      </c>
    </row>
    <row r="13" spans="1:14" x14ac:dyDescent="0.25">
      <c r="A13" t="s">
        <v>93</v>
      </c>
      <c r="B13" t="s">
        <v>94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>
        <v>3</v>
      </c>
      <c r="F13" s="1">
        <v>6</v>
      </c>
      <c r="I13">
        <v>4</v>
      </c>
      <c r="J13">
        <f t="shared" si="0"/>
        <v>2</v>
      </c>
      <c r="L13" t="s">
        <v>103</v>
      </c>
      <c r="M13" t="s">
        <v>103</v>
      </c>
      <c r="N13" t="s">
        <v>103</v>
      </c>
    </row>
    <row r="14" spans="1:14" x14ac:dyDescent="0.25">
      <c r="A14" t="s">
        <v>37</v>
      </c>
      <c r="B14" t="s">
        <v>47</v>
      </c>
      <c r="C14" s="4" t="str">
        <f>IF(_xlfn.XLOOKUP(B14,'Artist Links'!$A$1:$A$5,'Artist Links'!$C$1:$C$5, "")&lt;&gt;"", HYPERLINK(_xlfn.XLOOKUP(B14,'Artist Links'!$A$1:$A$5,'Artist Links'!$C$1:$C$5, ""), "Link"), "")</f>
        <v>Link</v>
      </c>
      <c r="D14" s="6">
        <v>4</v>
      </c>
      <c r="E14">
        <v>1</v>
      </c>
      <c r="F14" s="1">
        <v>7</v>
      </c>
      <c r="I14">
        <v>5</v>
      </c>
      <c r="J14">
        <f t="shared" si="0"/>
        <v>2</v>
      </c>
      <c r="L14" t="s">
        <v>104</v>
      </c>
      <c r="M14" t="s">
        <v>104</v>
      </c>
      <c r="N14" t="s">
        <v>104</v>
      </c>
    </row>
    <row r="15" spans="1:14" x14ac:dyDescent="0.25">
      <c r="A15" t="s">
        <v>11</v>
      </c>
      <c r="B15" t="s">
        <v>35</v>
      </c>
      <c r="C15" s="4" t="str">
        <f>IF(_xlfn.XLOOKUP(B15,'Artist Links'!$A$1:$A$5,'Artist Links'!$C$1:$C$5, "")&lt;&gt;"", HYPERLINK(_xlfn.XLOOKUP(B15,'Artist Links'!$A$1:$A$5,'Artist Links'!$C$1:$C$5, ""), "Link"), "")</f>
        <v/>
      </c>
      <c r="D15" s="6">
        <v>0</v>
      </c>
      <c r="E15">
        <v>6</v>
      </c>
      <c r="F15" s="1">
        <v>7</v>
      </c>
      <c r="I15">
        <v>6</v>
      </c>
      <c r="J15">
        <f t="shared" si="0"/>
        <v>3</v>
      </c>
      <c r="L15" t="s">
        <v>105</v>
      </c>
      <c r="M15" t="s">
        <v>105</v>
      </c>
      <c r="N15" t="s">
        <v>112</v>
      </c>
    </row>
    <row r="16" spans="1:14" x14ac:dyDescent="0.25">
      <c r="A16" t="s">
        <v>51</v>
      </c>
      <c r="B16" t="s">
        <v>42</v>
      </c>
      <c r="C16" s="4" t="str">
        <f>IF(_xlfn.XLOOKUP(B16,'Artist Links'!$A$1:$A$5,'Artist Links'!$C$1:$C$5, "")&lt;&gt;"", HYPERLINK(_xlfn.XLOOKUP(B16,'Artist Links'!$A$1:$A$5,'Artist Links'!$C$1:$C$5, ""), "Link"), "")</f>
        <v>Link</v>
      </c>
      <c r="D16" s="6">
        <v>16</v>
      </c>
      <c r="E16">
        <v>1</v>
      </c>
      <c r="F16" s="1">
        <v>7</v>
      </c>
      <c r="I16">
        <v>7</v>
      </c>
      <c r="J16">
        <f t="shared" si="0"/>
        <v>3</v>
      </c>
      <c r="L16" t="s">
        <v>106</v>
      </c>
      <c r="M16" t="s">
        <v>106</v>
      </c>
      <c r="N16" t="s">
        <v>113</v>
      </c>
    </row>
    <row r="17" spans="1:14" x14ac:dyDescent="0.25">
      <c r="A17" t="s">
        <v>52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>
        <v>0</v>
      </c>
      <c r="F17" s="1">
        <v>7</v>
      </c>
      <c r="I17">
        <v>8</v>
      </c>
      <c r="J17">
        <f t="shared" si="0"/>
        <v>3</v>
      </c>
      <c r="L17" t="s">
        <v>116</v>
      </c>
      <c r="M17" t="s">
        <v>107</v>
      </c>
      <c r="N17" t="s">
        <v>107</v>
      </c>
    </row>
    <row r="18" spans="1:14" x14ac:dyDescent="0.25">
      <c r="A18" t="s">
        <v>14</v>
      </c>
      <c r="B18" t="s">
        <v>35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>
        <v>3</v>
      </c>
      <c r="F18" s="1">
        <v>7</v>
      </c>
      <c r="I18">
        <v>9</v>
      </c>
      <c r="J18">
        <f t="shared" si="0"/>
        <v>4</v>
      </c>
      <c r="L18" t="s">
        <v>117</v>
      </c>
      <c r="M18" t="s">
        <v>108</v>
      </c>
      <c r="N18" t="s">
        <v>114</v>
      </c>
    </row>
    <row r="19" spans="1:14" x14ac:dyDescent="0.25">
      <c r="A19" t="s">
        <v>26</v>
      </c>
      <c r="B19" t="s">
        <v>33</v>
      </c>
      <c r="C19" s="4" t="str">
        <f>IF(_xlfn.XLOOKUP(B19,'Artist Links'!$A$1:$A$5,'Artist Links'!$C$1:$C$5, "")&lt;&gt;"", HYPERLINK(_xlfn.XLOOKUP(B19,'Artist Links'!$A$1:$A$5,'Artist Links'!$C$1:$C$5, ""), "Link"), "")</f>
        <v/>
      </c>
      <c r="D19" s="6">
        <v>0</v>
      </c>
      <c r="E19">
        <v>4</v>
      </c>
      <c r="F19" s="1">
        <v>7</v>
      </c>
      <c r="I19">
        <v>10</v>
      </c>
      <c r="J19">
        <f t="shared" si="0"/>
        <v>4</v>
      </c>
      <c r="L19" t="s">
        <v>118</v>
      </c>
      <c r="M19" t="s">
        <v>109</v>
      </c>
      <c r="N19" t="s">
        <v>115</v>
      </c>
    </row>
    <row r="20" spans="1:14" x14ac:dyDescent="0.25">
      <c r="A20" t="s">
        <v>15</v>
      </c>
      <c r="B20" t="s">
        <v>36</v>
      </c>
      <c r="C20" s="4" t="str">
        <f>IF(_xlfn.XLOOKUP(B20,'Artist Links'!$A$1:$A$5,'Artist Links'!$C$1:$C$5, "")&lt;&gt;"", HYPERLINK(_xlfn.XLOOKUP(B20,'Artist Links'!$A$1:$A$5,'Artist Links'!$C$1:$C$5, ""), "Link"), "")</f>
        <v/>
      </c>
      <c r="D20" s="6">
        <v>0</v>
      </c>
      <c r="E20">
        <v>6</v>
      </c>
      <c r="F20" s="1">
        <v>6</v>
      </c>
      <c r="I20">
        <v>11</v>
      </c>
      <c r="J20">
        <f t="shared" si="0"/>
        <v>4</v>
      </c>
      <c r="L20" t="s">
        <v>119</v>
      </c>
      <c r="M20" t="s">
        <v>110</v>
      </c>
      <c r="N20" t="s">
        <v>111</v>
      </c>
    </row>
    <row r="21" spans="1:14" x14ac:dyDescent="0.25">
      <c r="A21" t="s">
        <v>23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>
        <v>1</v>
      </c>
      <c r="F21" s="1">
        <v>6</v>
      </c>
      <c r="I21">
        <v>12</v>
      </c>
      <c r="J21">
        <f t="shared" si="0"/>
        <v>5</v>
      </c>
      <c r="L21" t="s">
        <v>120</v>
      </c>
      <c r="M21" t="s">
        <v>111</v>
      </c>
    </row>
    <row r="22" spans="1:14" x14ac:dyDescent="0.25">
      <c r="A22" t="s">
        <v>55</v>
      </c>
      <c r="B22" t="s">
        <v>42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16</v>
      </c>
      <c r="E22">
        <v>3</v>
      </c>
      <c r="F22" s="1">
        <v>7</v>
      </c>
      <c r="I22">
        <v>13</v>
      </c>
      <c r="J22">
        <f t="shared" si="0"/>
        <v>5</v>
      </c>
      <c r="L22" t="s">
        <v>111</v>
      </c>
    </row>
    <row r="23" spans="1:14" x14ac:dyDescent="0.25">
      <c r="A23" t="s">
        <v>53</v>
      </c>
      <c r="B23" t="s">
        <v>42</v>
      </c>
      <c r="C23" s="4" t="str">
        <f>IF(_xlfn.XLOOKUP(B23,'Artist Links'!$A$1:$A$5,'Artist Links'!$C$1:$C$5, "")&lt;&gt;"", HYPERLINK(_xlfn.XLOOKUP(B23,'Artist Links'!$A$1:$A$5,'Artist Links'!$C$1:$C$5, ""), "Link"), "")</f>
        <v>Link</v>
      </c>
      <c r="D23" s="6">
        <v>16</v>
      </c>
      <c r="E23">
        <v>4</v>
      </c>
      <c r="F23" s="1">
        <v>7</v>
      </c>
      <c r="I23">
        <v>14</v>
      </c>
      <c r="J23">
        <f t="shared" si="0"/>
        <v>5</v>
      </c>
    </row>
    <row r="24" spans="1:14" x14ac:dyDescent="0.25">
      <c r="A24" t="s">
        <v>16</v>
      </c>
      <c r="B24" t="s">
        <v>29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0</v>
      </c>
      <c r="E24">
        <v>1</v>
      </c>
      <c r="F24" s="1">
        <v>6</v>
      </c>
      <c r="I24">
        <v>15</v>
      </c>
      <c r="J24">
        <f t="shared" si="0"/>
        <v>6</v>
      </c>
    </row>
    <row r="25" spans="1:14" x14ac:dyDescent="0.25">
      <c r="A25" t="s">
        <v>21</v>
      </c>
      <c r="B25" t="s">
        <v>29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24</v>
      </c>
      <c r="E25">
        <v>5</v>
      </c>
      <c r="F25" s="1">
        <v>6</v>
      </c>
      <c r="I25">
        <v>16</v>
      </c>
      <c r="J25">
        <f t="shared" si="0"/>
        <v>6</v>
      </c>
    </row>
    <row r="26" spans="1:14" x14ac:dyDescent="0.25">
      <c r="A26" t="s">
        <v>20</v>
      </c>
      <c r="B26" t="s">
        <v>31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>
        <v>2</v>
      </c>
      <c r="F26" s="1">
        <v>13</v>
      </c>
      <c r="I26">
        <v>17</v>
      </c>
      <c r="J26">
        <f t="shared" si="0"/>
        <v>6</v>
      </c>
    </row>
    <row r="27" spans="1:14" x14ac:dyDescent="0.25">
      <c r="A27" t="s">
        <v>10</v>
      </c>
      <c r="B27" t="s">
        <v>31</v>
      </c>
      <c r="C27" s="4" t="str">
        <f>IF(_xlfn.XLOOKUP(B27,'Artist Links'!$A$1:$A$5,'Artist Links'!$C$1:$C$5, "")&lt;&gt;"", HYPERLINK(_xlfn.XLOOKUP(B27,'Artist Links'!$A$1:$A$5,'Artist Links'!$C$1:$C$5, ""), "Link"), "")</f>
        <v/>
      </c>
      <c r="D27" s="6">
        <v>0</v>
      </c>
      <c r="E27">
        <v>3</v>
      </c>
      <c r="F27" s="1">
        <v>7</v>
      </c>
      <c r="I27">
        <v>18</v>
      </c>
      <c r="J27">
        <f t="shared" si="0"/>
        <v>7</v>
      </c>
    </row>
    <row r="28" spans="1:14" x14ac:dyDescent="0.25">
      <c r="A28" t="s">
        <v>90</v>
      </c>
      <c r="B28" t="s">
        <v>94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>
        <v>6</v>
      </c>
      <c r="F28">
        <v>6</v>
      </c>
      <c r="I28">
        <v>19</v>
      </c>
      <c r="J28">
        <f t="shared" si="0"/>
        <v>7</v>
      </c>
    </row>
    <row r="29" spans="1:14" x14ac:dyDescent="0.25">
      <c r="A29" t="s">
        <v>24</v>
      </c>
      <c r="B29" t="s">
        <v>42</v>
      </c>
      <c r="C29" s="4" t="str">
        <f>IF(_xlfn.XLOOKUP(B29,'Artist Links'!$A$1:$A$5,'Artist Links'!$C$1:$C$5, "")&lt;&gt;"", HYPERLINK(_xlfn.XLOOKUP(B29,'Artist Links'!$A$1:$A$5,'Artist Links'!$C$1:$C$5, ""), "Link"), "")</f>
        <v>Link</v>
      </c>
      <c r="D29" s="6">
        <v>16</v>
      </c>
      <c r="E29">
        <v>5</v>
      </c>
      <c r="F29" s="1">
        <v>7</v>
      </c>
      <c r="I29">
        <v>20</v>
      </c>
      <c r="J29">
        <f t="shared" si="0"/>
        <v>7</v>
      </c>
    </row>
    <row r="30" spans="1:14" x14ac:dyDescent="0.25">
      <c r="A30" t="s">
        <v>50</v>
      </c>
      <c r="B30" t="s">
        <v>29</v>
      </c>
      <c r="C30" s="4" t="str">
        <f>IF(_xlfn.XLOOKUP(B30,'Artist Links'!$A$1:$A$5,'Artist Links'!$C$1:$C$5, "")&lt;&gt;"", HYPERLINK(_xlfn.XLOOKUP(B30,'Artist Links'!$A$1:$A$5,'Artist Links'!$C$1:$C$5, ""), "Link"), "")</f>
        <v>Link</v>
      </c>
      <c r="D30" s="6">
        <v>24</v>
      </c>
      <c r="E30">
        <v>4</v>
      </c>
      <c r="F30" s="1">
        <v>6</v>
      </c>
    </row>
    <row r="31" spans="1:14" x14ac:dyDescent="0.25">
      <c r="A31" t="s">
        <v>91</v>
      </c>
      <c r="B31" t="s">
        <v>94</v>
      </c>
      <c r="C31" s="4" t="str">
        <f>IF(_xlfn.XLOOKUP(B31,'Artist Links'!$A$1:$A$5,'Artist Links'!$C$1:$C$5, "")&lt;&gt;"", HYPERLINK(_xlfn.XLOOKUP(B31,'Artist Links'!$A$1:$A$5,'Artist Links'!$C$1:$C$5, ""), "Link"), "")</f>
        <v/>
      </c>
      <c r="D31" s="6">
        <v>0</v>
      </c>
      <c r="E31">
        <v>2</v>
      </c>
      <c r="F31" s="1">
        <v>6</v>
      </c>
    </row>
    <row r="32" spans="1:14" x14ac:dyDescent="0.25">
      <c r="A32" t="s">
        <v>56</v>
      </c>
      <c r="B32" t="s">
        <v>42</v>
      </c>
      <c r="C32" s="4" t="str">
        <f>IF(_xlfn.XLOOKUP(B32,'Artist Links'!$A$1:$A$5,'Artist Links'!$C$1:$C$5, "")&lt;&gt;"", HYPERLINK(_xlfn.XLOOKUP(B32,'Artist Links'!$A$1:$A$5,'Artist Links'!$C$1:$C$5, ""), "Link"), "")</f>
        <v>Link</v>
      </c>
      <c r="D32" s="6">
        <v>16</v>
      </c>
      <c r="E32">
        <v>5</v>
      </c>
      <c r="F32" s="1">
        <v>7</v>
      </c>
    </row>
    <row r="33" spans="1:6" x14ac:dyDescent="0.25">
      <c r="A33" t="s">
        <v>121</v>
      </c>
      <c r="B33" t="s">
        <v>42</v>
      </c>
      <c r="F33" s="1">
        <v>7</v>
      </c>
    </row>
    <row r="34" spans="1:6" x14ac:dyDescent="0.25">
      <c r="A34" t="s">
        <v>122</v>
      </c>
      <c r="B34" t="s">
        <v>42</v>
      </c>
      <c r="F34" s="1">
        <v>7</v>
      </c>
    </row>
    <row r="35" spans="1:6" x14ac:dyDescent="0.25">
      <c r="A35" t="s">
        <v>123</v>
      </c>
      <c r="B35" t="s">
        <v>42</v>
      </c>
      <c r="F35" s="1">
        <v>7</v>
      </c>
    </row>
    <row r="36" spans="1:6" x14ac:dyDescent="0.25">
      <c r="A36" t="s">
        <v>124</v>
      </c>
      <c r="B36" t="s">
        <v>42</v>
      </c>
      <c r="F36" s="1">
        <v>7</v>
      </c>
    </row>
    <row r="37" spans="1:6" x14ac:dyDescent="0.25">
      <c r="A37" t="s">
        <v>125</v>
      </c>
      <c r="B37" t="s">
        <v>42</v>
      </c>
      <c r="F37" s="1">
        <v>7</v>
      </c>
    </row>
    <row r="38" spans="1:6" x14ac:dyDescent="0.25">
      <c r="A38" t="s">
        <v>126</v>
      </c>
      <c r="B38" t="s">
        <v>42</v>
      </c>
      <c r="F38" s="1">
        <v>7</v>
      </c>
    </row>
    <row r="39" spans="1:6" x14ac:dyDescent="0.25">
      <c r="A39" t="s">
        <v>127</v>
      </c>
      <c r="B39" t="s">
        <v>42</v>
      </c>
      <c r="F39" s="1">
        <v>7</v>
      </c>
    </row>
    <row r="40" spans="1:6" x14ac:dyDescent="0.25">
      <c r="A40" t="s">
        <v>128</v>
      </c>
      <c r="B40" t="s">
        <v>42</v>
      </c>
      <c r="F40" s="1">
        <v>7</v>
      </c>
    </row>
    <row r="41" spans="1:6" x14ac:dyDescent="0.25">
      <c r="A41" t="s">
        <v>129</v>
      </c>
      <c r="B41" t="s">
        <v>130</v>
      </c>
      <c r="F41" s="1">
        <v>6</v>
      </c>
    </row>
  </sheetData>
  <autoFilter ref="A1:F32" xr:uid="{DE796829-81F8-4DDB-A026-28A5EA19C969}">
    <sortState xmlns:xlrd2="http://schemas.microsoft.com/office/spreadsheetml/2017/richdata2" ref="A2:F32">
      <sortCondition ref="A1:A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D2A-07A2-46D8-B082-8643F7EA4834}">
  <dimension ref="A1:N101"/>
  <sheetViews>
    <sheetView tabSelected="1" zoomScaleNormal="100" workbookViewId="0">
      <selection activeCell="B11" sqref="B11"/>
    </sheetView>
  </sheetViews>
  <sheetFormatPr defaultRowHeight="15" x14ac:dyDescent="0.25"/>
  <cols>
    <col min="1" max="1" width="19.85546875" bestFit="1" customWidth="1"/>
    <col min="2" max="2" width="39.140625" customWidth="1"/>
    <col min="3" max="3" width="24" customWidth="1"/>
    <col min="4" max="4" width="14.28515625" customWidth="1"/>
    <col min="5" max="5" width="14.5703125" customWidth="1"/>
    <col min="6" max="6" width="14" customWidth="1"/>
    <col min="7" max="7" width="41.85546875" customWidth="1"/>
    <col min="8" max="8" width="28.28515625" customWidth="1"/>
    <col min="9" max="9" width="22" customWidth="1"/>
    <col min="10" max="10" width="17.28515625" bestFit="1" customWidth="1"/>
    <col min="11" max="11" width="17.28515625" customWidth="1"/>
    <col min="12" max="12" width="2.28515625" customWidth="1"/>
    <col min="13" max="13" width="14.7109375" bestFit="1" customWidth="1"/>
    <col min="14" max="14" width="28.140625" bestFit="1" customWidth="1"/>
    <col min="15" max="15" width="15.85546875" bestFit="1" customWidth="1"/>
  </cols>
  <sheetData>
    <row r="1" spans="1:14" x14ac:dyDescent="0.25">
      <c r="A1" s="2" t="s">
        <v>144</v>
      </c>
      <c r="B1" s="18" t="s">
        <v>143</v>
      </c>
      <c r="C1" s="18" t="s">
        <v>142</v>
      </c>
      <c r="D1" s="18" t="s">
        <v>141</v>
      </c>
      <c r="E1" s="18" t="s">
        <v>140</v>
      </c>
      <c r="F1" s="18" t="s">
        <v>139</v>
      </c>
      <c r="G1" s="18" t="s">
        <v>138</v>
      </c>
      <c r="H1" s="18" t="s">
        <v>137</v>
      </c>
      <c r="I1" s="18" t="s">
        <v>136</v>
      </c>
      <c r="J1" s="18" t="s">
        <v>135</v>
      </c>
      <c r="K1" s="18" t="s">
        <v>134</v>
      </c>
      <c r="M1" s="2" t="s">
        <v>133</v>
      </c>
      <c r="N1" s="18" t="s">
        <v>132</v>
      </c>
    </row>
    <row r="2" spans="1:14" x14ac:dyDescent="0.25">
      <c r="A2">
        <v>1</v>
      </c>
      <c r="B2" s="17">
        <f t="shared" ref="B2:B10" si="0">6*A2*WATER_COUNT_MULTIPLIER</f>
        <v>10.000000000000021</v>
      </c>
      <c r="C2" s="17">
        <f>B2</f>
        <v>10.000000000000021</v>
      </c>
      <c r="D2" s="17">
        <v>300</v>
      </c>
      <c r="E2" s="17">
        <v>700</v>
      </c>
      <c r="F2" s="17">
        <f t="shared" ref="F2:F29" si="1">AVERAGE(D2:E2)</f>
        <v>500</v>
      </c>
      <c r="G2" s="17">
        <f t="shared" ref="G2:G29" si="2">A2*B2*F2</f>
        <v>5000.0000000000109</v>
      </c>
      <c r="H2" s="17">
        <f>G2</f>
        <v>5000.0000000000109</v>
      </c>
      <c r="I2" s="13">
        <f t="shared" ref="I2:I29" si="3">B2/WATERS_PER_DAY</f>
        <v>1.0000000000000022</v>
      </c>
      <c r="J2" s="13">
        <f>I2</f>
        <v>1.0000000000000022</v>
      </c>
      <c r="K2" s="13">
        <f t="shared" ref="K2:K10" si="4">IF(A2&lt;10,5000*POWER(A2,2),(45000*A2)+801000)</f>
        <v>5000</v>
      </c>
      <c r="M2">
        <v>10</v>
      </c>
      <c r="N2">
        <v>1.6666666666666701</v>
      </c>
    </row>
    <row r="3" spans="1:14" x14ac:dyDescent="0.25">
      <c r="A3">
        <f t="shared" ref="A3:A29" si="5">A2+1</f>
        <v>2</v>
      </c>
      <c r="B3" s="17">
        <f t="shared" si="0"/>
        <v>20.000000000000043</v>
      </c>
      <c r="C3" s="17">
        <f t="shared" ref="C3:C29" si="6">C2+(B3*A3)</f>
        <v>50.000000000000107</v>
      </c>
      <c r="D3" s="17">
        <v>300</v>
      </c>
      <c r="E3" s="17">
        <v>700</v>
      </c>
      <c r="F3" s="17">
        <f t="shared" si="1"/>
        <v>500</v>
      </c>
      <c r="G3" s="17">
        <f t="shared" si="2"/>
        <v>20000.000000000044</v>
      </c>
      <c r="H3" s="17">
        <f t="shared" ref="H3:H29" si="7">G3+H2</f>
        <v>25000.000000000055</v>
      </c>
      <c r="I3" s="13">
        <f t="shared" si="3"/>
        <v>2.0000000000000044</v>
      </c>
      <c r="J3" s="13">
        <f t="shared" ref="J3:J29" si="8">I3+J2</f>
        <v>3.0000000000000067</v>
      </c>
      <c r="K3" s="13">
        <f t="shared" si="4"/>
        <v>20000</v>
      </c>
    </row>
    <row r="4" spans="1:14" x14ac:dyDescent="0.25">
      <c r="A4">
        <f t="shared" si="5"/>
        <v>3</v>
      </c>
      <c r="B4" s="17">
        <f t="shared" si="0"/>
        <v>30.00000000000006</v>
      </c>
      <c r="C4" s="17">
        <f t="shared" si="6"/>
        <v>140.00000000000028</v>
      </c>
      <c r="D4" s="17">
        <v>300</v>
      </c>
      <c r="E4" s="17">
        <v>700</v>
      </c>
      <c r="F4" s="17">
        <f t="shared" si="1"/>
        <v>500</v>
      </c>
      <c r="G4" s="17">
        <f t="shared" si="2"/>
        <v>45000.000000000095</v>
      </c>
      <c r="H4" s="17">
        <f t="shared" si="7"/>
        <v>70000.000000000146</v>
      </c>
      <c r="I4" s="13">
        <f t="shared" si="3"/>
        <v>3.0000000000000062</v>
      </c>
      <c r="J4" s="13">
        <f t="shared" si="8"/>
        <v>6.0000000000000124</v>
      </c>
      <c r="K4" s="13">
        <f t="shared" si="4"/>
        <v>45000</v>
      </c>
      <c r="N4" s="2" t="s">
        <v>131</v>
      </c>
    </row>
    <row r="5" spans="1:14" x14ac:dyDescent="0.25">
      <c r="A5">
        <f t="shared" si="5"/>
        <v>4</v>
      </c>
      <c r="B5" s="17">
        <f t="shared" si="0"/>
        <v>40.000000000000085</v>
      </c>
      <c r="C5" s="17">
        <f t="shared" si="6"/>
        <v>300.00000000000063</v>
      </c>
      <c r="D5" s="17">
        <v>300</v>
      </c>
      <c r="E5" s="17">
        <v>700</v>
      </c>
      <c r="F5" s="17">
        <f t="shared" si="1"/>
        <v>500</v>
      </c>
      <c r="G5" s="17">
        <f t="shared" si="2"/>
        <v>80000.000000000175</v>
      </c>
      <c r="H5" s="17">
        <f t="shared" si="7"/>
        <v>150000.00000000032</v>
      </c>
      <c r="I5" s="13">
        <f t="shared" si="3"/>
        <v>4.0000000000000089</v>
      </c>
      <c r="J5" s="13">
        <f t="shared" si="8"/>
        <v>10.000000000000021</v>
      </c>
      <c r="K5" s="13">
        <f t="shared" si="4"/>
        <v>80000</v>
      </c>
      <c r="N5">
        <v>1</v>
      </c>
    </row>
    <row r="6" spans="1:14" x14ac:dyDescent="0.25">
      <c r="A6">
        <f t="shared" si="5"/>
        <v>5</v>
      </c>
      <c r="B6" s="17">
        <f t="shared" si="0"/>
        <v>50.000000000000099</v>
      </c>
      <c r="C6" s="17">
        <f t="shared" si="6"/>
        <v>550.00000000000114</v>
      </c>
      <c r="D6" s="17">
        <v>300</v>
      </c>
      <c r="E6" s="17">
        <v>700</v>
      </c>
      <c r="F6" s="17">
        <f t="shared" si="1"/>
        <v>500</v>
      </c>
      <c r="G6" s="17">
        <f t="shared" si="2"/>
        <v>125000.00000000026</v>
      </c>
      <c r="H6" s="17">
        <f t="shared" si="7"/>
        <v>275000.00000000058</v>
      </c>
      <c r="I6" s="13">
        <f t="shared" si="3"/>
        <v>5.0000000000000098</v>
      </c>
      <c r="J6" s="13">
        <f t="shared" si="8"/>
        <v>15.000000000000032</v>
      </c>
      <c r="K6" s="13">
        <f t="shared" si="4"/>
        <v>125000</v>
      </c>
    </row>
    <row r="7" spans="1:14" x14ac:dyDescent="0.25">
      <c r="A7">
        <f t="shared" si="5"/>
        <v>6</v>
      </c>
      <c r="B7" s="17">
        <f t="shared" si="0"/>
        <v>60.000000000000121</v>
      </c>
      <c r="C7" s="17">
        <f t="shared" si="6"/>
        <v>910.00000000000182</v>
      </c>
      <c r="D7" s="17">
        <v>300</v>
      </c>
      <c r="E7" s="17">
        <v>700</v>
      </c>
      <c r="F7" s="17">
        <f t="shared" si="1"/>
        <v>500</v>
      </c>
      <c r="G7" s="17">
        <f t="shared" si="2"/>
        <v>180000.00000000038</v>
      </c>
      <c r="H7" s="17">
        <f t="shared" si="7"/>
        <v>455000.00000000093</v>
      </c>
      <c r="I7" s="13">
        <f t="shared" si="3"/>
        <v>6.0000000000000124</v>
      </c>
      <c r="J7" s="13">
        <f t="shared" si="8"/>
        <v>21.000000000000043</v>
      </c>
      <c r="K7" s="13">
        <f t="shared" si="4"/>
        <v>180000</v>
      </c>
    </row>
    <row r="8" spans="1:14" x14ac:dyDescent="0.25">
      <c r="A8">
        <f t="shared" si="5"/>
        <v>7</v>
      </c>
      <c r="B8" s="17">
        <f t="shared" si="0"/>
        <v>70.000000000000142</v>
      </c>
      <c r="C8" s="17">
        <f t="shared" si="6"/>
        <v>1400.0000000000027</v>
      </c>
      <c r="D8" s="17">
        <v>300</v>
      </c>
      <c r="E8" s="17">
        <v>700</v>
      </c>
      <c r="F8" s="17">
        <f t="shared" si="1"/>
        <v>500</v>
      </c>
      <c r="G8" s="17">
        <f t="shared" si="2"/>
        <v>245000.00000000052</v>
      </c>
      <c r="H8" s="17">
        <f t="shared" si="7"/>
        <v>700000.0000000014</v>
      </c>
      <c r="I8" s="13">
        <f t="shared" si="3"/>
        <v>7.0000000000000142</v>
      </c>
      <c r="J8" s="13">
        <f t="shared" si="8"/>
        <v>28.000000000000057</v>
      </c>
      <c r="K8" s="13">
        <f t="shared" si="4"/>
        <v>245000</v>
      </c>
    </row>
    <row r="9" spans="1:14" x14ac:dyDescent="0.25">
      <c r="A9">
        <f t="shared" si="5"/>
        <v>8</v>
      </c>
      <c r="B9" s="17">
        <f t="shared" si="0"/>
        <v>80.000000000000171</v>
      </c>
      <c r="C9" s="17">
        <f t="shared" si="6"/>
        <v>2040.0000000000041</v>
      </c>
      <c r="D9" s="17">
        <v>300</v>
      </c>
      <c r="E9" s="17">
        <v>700</v>
      </c>
      <c r="F9" s="17">
        <f t="shared" si="1"/>
        <v>500</v>
      </c>
      <c r="G9" s="17">
        <f t="shared" si="2"/>
        <v>320000.0000000007</v>
      </c>
      <c r="H9" s="17">
        <f t="shared" si="7"/>
        <v>1020000.0000000021</v>
      </c>
      <c r="I9" s="13">
        <f t="shared" si="3"/>
        <v>8.0000000000000178</v>
      </c>
      <c r="J9" s="13">
        <f t="shared" si="8"/>
        <v>36.000000000000071</v>
      </c>
      <c r="K9" s="13">
        <f t="shared" si="4"/>
        <v>320000</v>
      </c>
    </row>
    <row r="10" spans="1:14" x14ac:dyDescent="0.25">
      <c r="A10">
        <f t="shared" si="5"/>
        <v>9</v>
      </c>
      <c r="B10" s="17">
        <f t="shared" si="0"/>
        <v>90.000000000000185</v>
      </c>
      <c r="C10" s="17">
        <f t="shared" si="6"/>
        <v>2850.0000000000059</v>
      </c>
      <c r="D10" s="17">
        <v>300</v>
      </c>
      <c r="E10" s="17">
        <v>700</v>
      </c>
      <c r="F10" s="17">
        <f t="shared" si="1"/>
        <v>500</v>
      </c>
      <c r="G10" s="17">
        <f t="shared" si="2"/>
        <v>405000.00000000087</v>
      </c>
      <c r="H10" s="17">
        <f t="shared" si="7"/>
        <v>1425000.000000003</v>
      </c>
      <c r="I10" s="13">
        <f t="shared" si="3"/>
        <v>9.0000000000000178</v>
      </c>
      <c r="J10" s="13">
        <f t="shared" si="8"/>
        <v>45.000000000000085</v>
      </c>
      <c r="K10" s="13">
        <f t="shared" si="4"/>
        <v>405000</v>
      </c>
    </row>
    <row r="11" spans="1:14" x14ac:dyDescent="0.25">
      <c r="A11" s="16">
        <f t="shared" si="5"/>
        <v>10</v>
      </c>
      <c r="B11" s="15">
        <v>90</v>
      </c>
      <c r="C11" s="15">
        <f t="shared" si="6"/>
        <v>3750.0000000000059</v>
      </c>
      <c r="D11" s="15">
        <v>300</v>
      </c>
      <c r="E11" s="15">
        <v>700</v>
      </c>
      <c r="F11" s="15">
        <f t="shared" si="1"/>
        <v>500</v>
      </c>
      <c r="G11" s="15">
        <f t="shared" si="2"/>
        <v>450000</v>
      </c>
      <c r="H11" s="15">
        <f t="shared" si="7"/>
        <v>1875000.000000003</v>
      </c>
      <c r="I11" s="14">
        <f t="shared" si="3"/>
        <v>9</v>
      </c>
      <c r="J11" s="14">
        <f t="shared" si="8"/>
        <v>54.000000000000085</v>
      </c>
      <c r="K11" s="13">
        <f t="shared" ref="K11:K29" si="9">IF(A11&lt;10,5000*POWER(A11,2),(45000*(A11-9))+405000)</f>
        <v>450000</v>
      </c>
    </row>
    <row r="12" spans="1:14" x14ac:dyDescent="0.25">
      <c r="A12" s="16">
        <f t="shared" si="5"/>
        <v>11</v>
      </c>
      <c r="B12" s="15">
        <v>90</v>
      </c>
      <c r="C12" s="15">
        <f t="shared" si="6"/>
        <v>4740.0000000000055</v>
      </c>
      <c r="D12" s="15">
        <v>300</v>
      </c>
      <c r="E12" s="15">
        <v>700</v>
      </c>
      <c r="F12" s="15">
        <f t="shared" si="1"/>
        <v>500</v>
      </c>
      <c r="G12" s="15">
        <f t="shared" si="2"/>
        <v>495000</v>
      </c>
      <c r="H12" s="15">
        <f t="shared" si="7"/>
        <v>2370000.0000000028</v>
      </c>
      <c r="I12" s="14">
        <f t="shared" si="3"/>
        <v>9</v>
      </c>
      <c r="J12" s="14">
        <f t="shared" si="8"/>
        <v>63.000000000000085</v>
      </c>
      <c r="K12" s="13">
        <f t="shared" si="9"/>
        <v>495000</v>
      </c>
    </row>
    <row r="13" spans="1:14" x14ac:dyDescent="0.25">
      <c r="A13" s="16">
        <f t="shared" si="5"/>
        <v>12</v>
      </c>
      <c r="B13" s="15">
        <v>90</v>
      </c>
      <c r="C13" s="15">
        <f t="shared" si="6"/>
        <v>5820.0000000000055</v>
      </c>
      <c r="D13" s="15">
        <v>300</v>
      </c>
      <c r="E13" s="15">
        <v>700</v>
      </c>
      <c r="F13" s="15">
        <f t="shared" si="1"/>
        <v>500</v>
      </c>
      <c r="G13" s="15">
        <f t="shared" si="2"/>
        <v>540000</v>
      </c>
      <c r="H13" s="15">
        <f t="shared" si="7"/>
        <v>2910000.0000000028</v>
      </c>
      <c r="I13" s="14">
        <f t="shared" si="3"/>
        <v>9</v>
      </c>
      <c r="J13" s="14">
        <f t="shared" si="8"/>
        <v>72.000000000000085</v>
      </c>
      <c r="K13" s="13">
        <f t="shared" si="9"/>
        <v>540000</v>
      </c>
    </row>
    <row r="14" spans="1:14" x14ac:dyDescent="0.25">
      <c r="A14" s="16">
        <f t="shared" si="5"/>
        <v>13</v>
      </c>
      <c r="B14" s="15">
        <v>90</v>
      </c>
      <c r="C14" s="15">
        <f t="shared" si="6"/>
        <v>6990.0000000000055</v>
      </c>
      <c r="D14" s="15">
        <v>300</v>
      </c>
      <c r="E14" s="15">
        <v>700</v>
      </c>
      <c r="F14" s="15">
        <f t="shared" si="1"/>
        <v>500</v>
      </c>
      <c r="G14" s="15">
        <f t="shared" si="2"/>
        <v>585000</v>
      </c>
      <c r="H14" s="15">
        <f t="shared" si="7"/>
        <v>3495000.0000000028</v>
      </c>
      <c r="I14" s="14">
        <f t="shared" si="3"/>
        <v>9</v>
      </c>
      <c r="J14" s="14">
        <f t="shared" si="8"/>
        <v>81.000000000000085</v>
      </c>
      <c r="K14" s="13">
        <f t="shared" si="9"/>
        <v>585000</v>
      </c>
    </row>
    <row r="15" spans="1:14" x14ac:dyDescent="0.25">
      <c r="A15" s="16">
        <f t="shared" si="5"/>
        <v>14</v>
      </c>
      <c r="B15" s="15">
        <v>90</v>
      </c>
      <c r="C15" s="15">
        <f t="shared" si="6"/>
        <v>8250.0000000000055</v>
      </c>
      <c r="D15" s="15">
        <v>300</v>
      </c>
      <c r="E15" s="15">
        <v>700</v>
      </c>
      <c r="F15" s="15">
        <f t="shared" si="1"/>
        <v>500</v>
      </c>
      <c r="G15" s="15">
        <f t="shared" si="2"/>
        <v>630000</v>
      </c>
      <c r="H15" s="15">
        <f t="shared" si="7"/>
        <v>4125000.0000000028</v>
      </c>
      <c r="I15" s="14">
        <f t="shared" si="3"/>
        <v>9</v>
      </c>
      <c r="J15" s="14">
        <f t="shared" si="8"/>
        <v>90.000000000000085</v>
      </c>
      <c r="K15" s="13">
        <f t="shared" si="9"/>
        <v>630000</v>
      </c>
    </row>
    <row r="16" spans="1:14" x14ac:dyDescent="0.25">
      <c r="A16" s="16">
        <f t="shared" si="5"/>
        <v>15</v>
      </c>
      <c r="B16" s="15">
        <v>90</v>
      </c>
      <c r="C16" s="15">
        <f t="shared" si="6"/>
        <v>9600.0000000000055</v>
      </c>
      <c r="D16" s="15">
        <v>300</v>
      </c>
      <c r="E16" s="15">
        <v>700</v>
      </c>
      <c r="F16" s="15">
        <f t="shared" si="1"/>
        <v>500</v>
      </c>
      <c r="G16" s="15">
        <f t="shared" si="2"/>
        <v>675000</v>
      </c>
      <c r="H16" s="15">
        <f t="shared" si="7"/>
        <v>4800000.0000000028</v>
      </c>
      <c r="I16" s="14">
        <f t="shared" si="3"/>
        <v>9</v>
      </c>
      <c r="J16" s="14">
        <f t="shared" si="8"/>
        <v>99.000000000000085</v>
      </c>
      <c r="K16" s="13">
        <f t="shared" si="9"/>
        <v>675000</v>
      </c>
    </row>
    <row r="17" spans="1:11" x14ac:dyDescent="0.25">
      <c r="A17" s="16">
        <f t="shared" si="5"/>
        <v>16</v>
      </c>
      <c r="B17" s="15">
        <v>90</v>
      </c>
      <c r="C17" s="15">
        <f t="shared" si="6"/>
        <v>11040.000000000005</v>
      </c>
      <c r="D17" s="15">
        <v>300</v>
      </c>
      <c r="E17" s="15">
        <v>700</v>
      </c>
      <c r="F17" s="15">
        <f t="shared" si="1"/>
        <v>500</v>
      </c>
      <c r="G17" s="15">
        <f t="shared" si="2"/>
        <v>720000</v>
      </c>
      <c r="H17" s="15">
        <f t="shared" si="7"/>
        <v>5520000.0000000028</v>
      </c>
      <c r="I17" s="14">
        <f t="shared" si="3"/>
        <v>9</v>
      </c>
      <c r="J17" s="14">
        <f t="shared" si="8"/>
        <v>108.00000000000009</v>
      </c>
      <c r="K17" s="13">
        <f t="shared" si="9"/>
        <v>720000</v>
      </c>
    </row>
    <row r="18" spans="1:11" x14ac:dyDescent="0.25">
      <c r="A18" s="16">
        <f t="shared" si="5"/>
        <v>17</v>
      </c>
      <c r="B18" s="15">
        <v>90</v>
      </c>
      <c r="C18" s="15">
        <f t="shared" si="6"/>
        <v>12570.000000000005</v>
      </c>
      <c r="D18" s="15">
        <v>300</v>
      </c>
      <c r="E18" s="15">
        <v>700</v>
      </c>
      <c r="F18" s="15">
        <f t="shared" si="1"/>
        <v>500</v>
      </c>
      <c r="G18" s="15">
        <f t="shared" si="2"/>
        <v>765000</v>
      </c>
      <c r="H18" s="15">
        <f t="shared" si="7"/>
        <v>6285000.0000000028</v>
      </c>
      <c r="I18" s="14">
        <f t="shared" si="3"/>
        <v>9</v>
      </c>
      <c r="J18" s="14">
        <f t="shared" si="8"/>
        <v>117.00000000000009</v>
      </c>
      <c r="K18" s="13">
        <f t="shared" si="9"/>
        <v>765000</v>
      </c>
    </row>
    <row r="19" spans="1:11" x14ac:dyDescent="0.25">
      <c r="A19" s="16">
        <f t="shared" si="5"/>
        <v>18</v>
      </c>
      <c r="B19" s="15">
        <v>90</v>
      </c>
      <c r="C19" s="15">
        <f t="shared" si="6"/>
        <v>14190.000000000005</v>
      </c>
      <c r="D19" s="15">
        <v>300</v>
      </c>
      <c r="E19" s="15">
        <v>700</v>
      </c>
      <c r="F19" s="15">
        <f t="shared" si="1"/>
        <v>500</v>
      </c>
      <c r="G19" s="15">
        <f t="shared" si="2"/>
        <v>810000</v>
      </c>
      <c r="H19" s="15">
        <f t="shared" si="7"/>
        <v>7095000.0000000028</v>
      </c>
      <c r="I19" s="14">
        <f t="shared" si="3"/>
        <v>9</v>
      </c>
      <c r="J19" s="14">
        <f t="shared" si="8"/>
        <v>126.00000000000009</v>
      </c>
      <c r="K19" s="13">
        <f t="shared" si="9"/>
        <v>810000</v>
      </c>
    </row>
    <row r="20" spans="1:11" x14ac:dyDescent="0.25">
      <c r="A20" s="16">
        <f t="shared" si="5"/>
        <v>19</v>
      </c>
      <c r="B20" s="15">
        <v>90</v>
      </c>
      <c r="C20" s="15">
        <f t="shared" si="6"/>
        <v>15900.000000000005</v>
      </c>
      <c r="D20" s="15">
        <v>300</v>
      </c>
      <c r="E20" s="15">
        <v>700</v>
      </c>
      <c r="F20" s="15">
        <f t="shared" si="1"/>
        <v>500</v>
      </c>
      <c r="G20" s="15">
        <f t="shared" si="2"/>
        <v>855000</v>
      </c>
      <c r="H20" s="15">
        <f t="shared" si="7"/>
        <v>7950000.0000000028</v>
      </c>
      <c r="I20" s="14">
        <f t="shared" si="3"/>
        <v>9</v>
      </c>
      <c r="J20" s="14">
        <f t="shared" si="8"/>
        <v>135.00000000000009</v>
      </c>
      <c r="K20" s="13">
        <f t="shared" si="9"/>
        <v>855000</v>
      </c>
    </row>
    <row r="21" spans="1:11" x14ac:dyDescent="0.25">
      <c r="A21" s="16">
        <f t="shared" si="5"/>
        <v>20</v>
      </c>
      <c r="B21" s="15">
        <v>90</v>
      </c>
      <c r="C21" s="15">
        <f t="shared" si="6"/>
        <v>17700.000000000007</v>
      </c>
      <c r="D21" s="15">
        <v>300</v>
      </c>
      <c r="E21" s="15">
        <v>700</v>
      </c>
      <c r="F21" s="15">
        <f t="shared" si="1"/>
        <v>500</v>
      </c>
      <c r="G21" s="15">
        <f t="shared" si="2"/>
        <v>900000</v>
      </c>
      <c r="H21" s="15">
        <f t="shared" si="7"/>
        <v>8850000.0000000037</v>
      </c>
      <c r="I21" s="14">
        <f t="shared" si="3"/>
        <v>9</v>
      </c>
      <c r="J21" s="14">
        <f t="shared" si="8"/>
        <v>144.00000000000009</v>
      </c>
      <c r="K21" s="13">
        <f t="shared" si="9"/>
        <v>900000</v>
      </c>
    </row>
    <row r="22" spans="1:11" x14ac:dyDescent="0.25">
      <c r="A22" s="16">
        <f t="shared" si="5"/>
        <v>21</v>
      </c>
      <c r="B22" s="15">
        <v>90</v>
      </c>
      <c r="C22" s="15">
        <f t="shared" si="6"/>
        <v>19590.000000000007</v>
      </c>
      <c r="D22" s="15">
        <v>300</v>
      </c>
      <c r="E22" s="15">
        <v>700</v>
      </c>
      <c r="F22" s="15">
        <f t="shared" si="1"/>
        <v>500</v>
      </c>
      <c r="G22" s="15">
        <f t="shared" si="2"/>
        <v>945000</v>
      </c>
      <c r="H22" s="15">
        <f t="shared" si="7"/>
        <v>9795000.0000000037</v>
      </c>
      <c r="I22" s="14">
        <f t="shared" si="3"/>
        <v>9</v>
      </c>
      <c r="J22" s="14">
        <f t="shared" si="8"/>
        <v>153.00000000000009</v>
      </c>
      <c r="K22" s="13">
        <f t="shared" si="9"/>
        <v>945000</v>
      </c>
    </row>
    <row r="23" spans="1:11" x14ac:dyDescent="0.25">
      <c r="A23" s="16">
        <f t="shared" si="5"/>
        <v>22</v>
      </c>
      <c r="B23" s="15">
        <v>90</v>
      </c>
      <c r="C23" s="15">
        <f t="shared" si="6"/>
        <v>21570.000000000007</v>
      </c>
      <c r="D23" s="15">
        <v>300</v>
      </c>
      <c r="E23" s="15">
        <v>700</v>
      </c>
      <c r="F23" s="15">
        <f t="shared" si="1"/>
        <v>500</v>
      </c>
      <c r="G23" s="15">
        <f t="shared" si="2"/>
        <v>990000</v>
      </c>
      <c r="H23" s="15">
        <f t="shared" si="7"/>
        <v>10785000.000000004</v>
      </c>
      <c r="I23" s="14">
        <f t="shared" si="3"/>
        <v>9</v>
      </c>
      <c r="J23" s="14">
        <f t="shared" si="8"/>
        <v>162.00000000000009</v>
      </c>
      <c r="K23" s="13">
        <f t="shared" si="9"/>
        <v>990000</v>
      </c>
    </row>
    <row r="24" spans="1:11" x14ac:dyDescent="0.25">
      <c r="A24" s="16">
        <f t="shared" si="5"/>
        <v>23</v>
      </c>
      <c r="B24" s="15">
        <v>90</v>
      </c>
      <c r="C24" s="15">
        <f t="shared" si="6"/>
        <v>23640.000000000007</v>
      </c>
      <c r="D24" s="15">
        <v>300</v>
      </c>
      <c r="E24" s="15">
        <v>700</v>
      </c>
      <c r="F24" s="15">
        <f t="shared" si="1"/>
        <v>500</v>
      </c>
      <c r="G24" s="15">
        <f t="shared" si="2"/>
        <v>1035000</v>
      </c>
      <c r="H24" s="15">
        <f t="shared" si="7"/>
        <v>11820000.000000004</v>
      </c>
      <c r="I24" s="14">
        <f t="shared" si="3"/>
        <v>9</v>
      </c>
      <c r="J24" s="14">
        <f t="shared" si="8"/>
        <v>171.00000000000009</v>
      </c>
      <c r="K24" s="13">
        <f t="shared" si="9"/>
        <v>1035000</v>
      </c>
    </row>
    <row r="25" spans="1:11" x14ac:dyDescent="0.25">
      <c r="A25" s="16">
        <f t="shared" si="5"/>
        <v>24</v>
      </c>
      <c r="B25" s="15">
        <v>90</v>
      </c>
      <c r="C25" s="15">
        <f t="shared" si="6"/>
        <v>25800.000000000007</v>
      </c>
      <c r="D25" s="15">
        <v>300</v>
      </c>
      <c r="E25" s="15">
        <v>700</v>
      </c>
      <c r="F25" s="15">
        <f t="shared" si="1"/>
        <v>500</v>
      </c>
      <c r="G25" s="15">
        <f t="shared" si="2"/>
        <v>1080000</v>
      </c>
      <c r="H25" s="15">
        <f t="shared" si="7"/>
        <v>12900000.000000004</v>
      </c>
      <c r="I25" s="14">
        <f t="shared" si="3"/>
        <v>9</v>
      </c>
      <c r="J25" s="14">
        <f t="shared" si="8"/>
        <v>180.00000000000009</v>
      </c>
      <c r="K25" s="13">
        <f t="shared" si="9"/>
        <v>1080000</v>
      </c>
    </row>
    <row r="26" spans="1:11" x14ac:dyDescent="0.25">
      <c r="A26" s="16">
        <f t="shared" si="5"/>
        <v>25</v>
      </c>
      <c r="B26" s="15">
        <v>90</v>
      </c>
      <c r="C26" s="15">
        <f t="shared" si="6"/>
        <v>28050.000000000007</v>
      </c>
      <c r="D26" s="15">
        <v>300</v>
      </c>
      <c r="E26" s="15">
        <v>700</v>
      </c>
      <c r="F26" s="15">
        <f t="shared" si="1"/>
        <v>500</v>
      </c>
      <c r="G26" s="15">
        <f t="shared" si="2"/>
        <v>1125000</v>
      </c>
      <c r="H26" s="15">
        <f t="shared" si="7"/>
        <v>14025000.000000004</v>
      </c>
      <c r="I26" s="14">
        <f t="shared" si="3"/>
        <v>9</v>
      </c>
      <c r="J26" s="14">
        <f t="shared" si="8"/>
        <v>189.00000000000009</v>
      </c>
      <c r="K26" s="13">
        <f t="shared" si="9"/>
        <v>1125000</v>
      </c>
    </row>
    <row r="27" spans="1:11" x14ac:dyDescent="0.25">
      <c r="A27" s="16">
        <f t="shared" si="5"/>
        <v>26</v>
      </c>
      <c r="B27" s="15">
        <v>90</v>
      </c>
      <c r="C27" s="15">
        <f t="shared" si="6"/>
        <v>30390.000000000007</v>
      </c>
      <c r="D27" s="15">
        <v>300</v>
      </c>
      <c r="E27" s="15">
        <v>700</v>
      </c>
      <c r="F27" s="15">
        <f t="shared" si="1"/>
        <v>500</v>
      </c>
      <c r="G27" s="15">
        <f t="shared" si="2"/>
        <v>1170000</v>
      </c>
      <c r="H27" s="15">
        <f t="shared" si="7"/>
        <v>15195000.000000004</v>
      </c>
      <c r="I27" s="14">
        <f t="shared" si="3"/>
        <v>9</v>
      </c>
      <c r="J27" s="14">
        <f t="shared" si="8"/>
        <v>198.00000000000009</v>
      </c>
      <c r="K27" s="13">
        <f t="shared" si="9"/>
        <v>1170000</v>
      </c>
    </row>
    <row r="28" spans="1:11" x14ac:dyDescent="0.25">
      <c r="A28" s="16">
        <f t="shared" si="5"/>
        <v>27</v>
      </c>
      <c r="B28" s="15">
        <v>90</v>
      </c>
      <c r="C28" s="15">
        <f t="shared" si="6"/>
        <v>32820.000000000007</v>
      </c>
      <c r="D28" s="15">
        <v>300</v>
      </c>
      <c r="E28" s="15">
        <v>700</v>
      </c>
      <c r="F28" s="15">
        <f t="shared" si="1"/>
        <v>500</v>
      </c>
      <c r="G28" s="15">
        <f t="shared" si="2"/>
        <v>1215000</v>
      </c>
      <c r="H28" s="15">
        <f t="shared" si="7"/>
        <v>16410000.000000004</v>
      </c>
      <c r="I28" s="14">
        <f t="shared" si="3"/>
        <v>9</v>
      </c>
      <c r="J28" s="14">
        <f t="shared" si="8"/>
        <v>207.00000000000009</v>
      </c>
      <c r="K28" s="13">
        <f t="shared" si="9"/>
        <v>1215000</v>
      </c>
    </row>
    <row r="29" spans="1:11" x14ac:dyDescent="0.25">
      <c r="A29" s="16">
        <f t="shared" si="5"/>
        <v>28</v>
      </c>
      <c r="B29" s="15">
        <v>90</v>
      </c>
      <c r="C29" s="15">
        <f t="shared" si="6"/>
        <v>35340.000000000007</v>
      </c>
      <c r="D29" s="15">
        <v>300</v>
      </c>
      <c r="E29" s="15">
        <v>700</v>
      </c>
      <c r="F29" s="15">
        <f t="shared" si="1"/>
        <v>500</v>
      </c>
      <c r="G29" s="15">
        <f t="shared" si="2"/>
        <v>1260000</v>
      </c>
      <c r="H29" s="15">
        <f t="shared" si="7"/>
        <v>17670000.000000004</v>
      </c>
      <c r="I29" s="14">
        <f t="shared" si="3"/>
        <v>9</v>
      </c>
      <c r="J29" s="14">
        <f t="shared" si="8"/>
        <v>216.00000000000009</v>
      </c>
      <c r="K29" s="13">
        <f t="shared" si="9"/>
        <v>1260000</v>
      </c>
    </row>
    <row r="30" spans="1:11" x14ac:dyDescent="0.25">
      <c r="A30" s="16">
        <f t="shared" ref="A30:A93" si="10">A29+1</f>
        <v>29</v>
      </c>
      <c r="B30" s="15">
        <v>90</v>
      </c>
      <c r="C30" s="15">
        <f t="shared" ref="C30:C93" si="11">C29+(B30*A30)</f>
        <v>37950.000000000007</v>
      </c>
      <c r="D30" s="15">
        <v>300</v>
      </c>
      <c r="E30" s="15">
        <v>700</v>
      </c>
      <c r="F30" s="15">
        <f t="shared" ref="F30:F93" si="12">AVERAGE(D30:E30)</f>
        <v>500</v>
      </c>
      <c r="G30" s="15">
        <f t="shared" ref="G30:G93" si="13">A30*B30*F30</f>
        <v>1305000</v>
      </c>
      <c r="H30" s="15">
        <f t="shared" ref="H30:H93" si="14">G30+H29</f>
        <v>18975000.000000004</v>
      </c>
      <c r="I30" s="14">
        <f t="shared" ref="I30:I93" si="15">B30/WATERS_PER_DAY</f>
        <v>9</v>
      </c>
      <c r="J30" s="14">
        <f t="shared" ref="J30:J93" si="16">I30+J29</f>
        <v>225.00000000000009</v>
      </c>
      <c r="K30" s="13">
        <f t="shared" ref="K30:K93" si="17">IF(A30&lt;10,5000*POWER(A30,2),(45000*(A30-9))+405000)</f>
        <v>1305000</v>
      </c>
    </row>
    <row r="31" spans="1:11" x14ac:dyDescent="0.25">
      <c r="A31" s="16">
        <f t="shared" si="10"/>
        <v>30</v>
      </c>
      <c r="B31" s="15">
        <v>90</v>
      </c>
      <c r="C31" s="15">
        <f t="shared" si="11"/>
        <v>40650.000000000007</v>
      </c>
      <c r="D31" s="15">
        <v>300</v>
      </c>
      <c r="E31" s="15">
        <v>700</v>
      </c>
      <c r="F31" s="15">
        <f t="shared" si="12"/>
        <v>500</v>
      </c>
      <c r="G31" s="15">
        <f t="shared" si="13"/>
        <v>1350000</v>
      </c>
      <c r="H31" s="15">
        <f t="shared" si="14"/>
        <v>20325000.000000004</v>
      </c>
      <c r="I31" s="14">
        <f t="shared" si="15"/>
        <v>9</v>
      </c>
      <c r="J31" s="14">
        <f t="shared" si="16"/>
        <v>234.00000000000009</v>
      </c>
      <c r="K31" s="13">
        <f t="shared" si="17"/>
        <v>1350000</v>
      </c>
    </row>
    <row r="32" spans="1:11" x14ac:dyDescent="0.25">
      <c r="A32" s="16">
        <f t="shared" si="10"/>
        <v>31</v>
      </c>
      <c r="B32" s="15">
        <v>90</v>
      </c>
      <c r="C32" s="15">
        <f t="shared" si="11"/>
        <v>43440.000000000007</v>
      </c>
      <c r="D32" s="15">
        <v>300</v>
      </c>
      <c r="E32" s="15">
        <v>700</v>
      </c>
      <c r="F32" s="15">
        <f t="shared" si="12"/>
        <v>500</v>
      </c>
      <c r="G32" s="15">
        <f t="shared" si="13"/>
        <v>1395000</v>
      </c>
      <c r="H32" s="15">
        <f t="shared" si="14"/>
        <v>21720000.000000004</v>
      </c>
      <c r="I32" s="14">
        <f t="shared" si="15"/>
        <v>9</v>
      </c>
      <c r="J32" s="14">
        <f t="shared" si="16"/>
        <v>243.00000000000009</v>
      </c>
      <c r="K32" s="13">
        <f t="shared" si="17"/>
        <v>1395000</v>
      </c>
    </row>
    <row r="33" spans="1:11" x14ac:dyDescent="0.25">
      <c r="A33" s="16">
        <f t="shared" si="10"/>
        <v>32</v>
      </c>
      <c r="B33" s="15">
        <v>90</v>
      </c>
      <c r="C33" s="15">
        <f t="shared" si="11"/>
        <v>46320.000000000007</v>
      </c>
      <c r="D33" s="15">
        <v>300</v>
      </c>
      <c r="E33" s="15">
        <v>700</v>
      </c>
      <c r="F33" s="15">
        <f t="shared" si="12"/>
        <v>500</v>
      </c>
      <c r="G33" s="15">
        <f t="shared" si="13"/>
        <v>1440000</v>
      </c>
      <c r="H33" s="15">
        <f t="shared" si="14"/>
        <v>23160000.000000004</v>
      </c>
      <c r="I33" s="14">
        <f t="shared" si="15"/>
        <v>9</v>
      </c>
      <c r="J33" s="14">
        <f t="shared" si="16"/>
        <v>252.00000000000009</v>
      </c>
      <c r="K33" s="13">
        <f t="shared" si="17"/>
        <v>1440000</v>
      </c>
    </row>
    <row r="34" spans="1:11" x14ac:dyDescent="0.25">
      <c r="A34" s="16">
        <f t="shared" si="10"/>
        <v>33</v>
      </c>
      <c r="B34" s="15">
        <v>90</v>
      </c>
      <c r="C34" s="15">
        <f t="shared" si="11"/>
        <v>49290.000000000007</v>
      </c>
      <c r="D34" s="15">
        <v>300</v>
      </c>
      <c r="E34" s="15">
        <v>700</v>
      </c>
      <c r="F34" s="15">
        <f t="shared" si="12"/>
        <v>500</v>
      </c>
      <c r="G34" s="15">
        <f t="shared" si="13"/>
        <v>1485000</v>
      </c>
      <c r="H34" s="15">
        <f t="shared" si="14"/>
        <v>24645000.000000004</v>
      </c>
      <c r="I34" s="14">
        <f t="shared" si="15"/>
        <v>9</v>
      </c>
      <c r="J34" s="14">
        <f t="shared" si="16"/>
        <v>261.00000000000011</v>
      </c>
      <c r="K34" s="13">
        <f t="shared" si="17"/>
        <v>1485000</v>
      </c>
    </row>
    <row r="35" spans="1:11" x14ac:dyDescent="0.25">
      <c r="A35" s="16">
        <f t="shared" si="10"/>
        <v>34</v>
      </c>
      <c r="B35" s="15">
        <v>90</v>
      </c>
      <c r="C35" s="15">
        <f t="shared" si="11"/>
        <v>52350.000000000007</v>
      </c>
      <c r="D35" s="15">
        <v>300</v>
      </c>
      <c r="E35" s="15">
        <v>700</v>
      </c>
      <c r="F35" s="15">
        <f t="shared" si="12"/>
        <v>500</v>
      </c>
      <c r="G35" s="15">
        <f t="shared" si="13"/>
        <v>1530000</v>
      </c>
      <c r="H35" s="15">
        <f t="shared" si="14"/>
        <v>26175000.000000004</v>
      </c>
      <c r="I35" s="14">
        <f t="shared" si="15"/>
        <v>9</v>
      </c>
      <c r="J35" s="14">
        <f t="shared" si="16"/>
        <v>270.00000000000011</v>
      </c>
      <c r="K35" s="13">
        <f t="shared" si="17"/>
        <v>1530000</v>
      </c>
    </row>
    <row r="36" spans="1:11" x14ac:dyDescent="0.25">
      <c r="A36" s="16">
        <f t="shared" si="10"/>
        <v>35</v>
      </c>
      <c r="B36" s="15">
        <v>90</v>
      </c>
      <c r="C36" s="15">
        <f t="shared" si="11"/>
        <v>55500.000000000007</v>
      </c>
      <c r="D36" s="15">
        <v>300</v>
      </c>
      <c r="E36" s="15">
        <v>700</v>
      </c>
      <c r="F36" s="15">
        <f t="shared" si="12"/>
        <v>500</v>
      </c>
      <c r="G36" s="15">
        <f t="shared" si="13"/>
        <v>1575000</v>
      </c>
      <c r="H36" s="15">
        <f t="shared" si="14"/>
        <v>27750000.000000004</v>
      </c>
      <c r="I36" s="14">
        <f t="shared" si="15"/>
        <v>9</v>
      </c>
      <c r="J36" s="14">
        <f t="shared" si="16"/>
        <v>279.00000000000011</v>
      </c>
      <c r="K36" s="13">
        <f t="shared" si="17"/>
        <v>1575000</v>
      </c>
    </row>
    <row r="37" spans="1:11" x14ac:dyDescent="0.25">
      <c r="A37" s="16">
        <f t="shared" si="10"/>
        <v>36</v>
      </c>
      <c r="B37" s="15">
        <v>90</v>
      </c>
      <c r="C37" s="15">
        <f t="shared" si="11"/>
        <v>58740.000000000007</v>
      </c>
      <c r="D37" s="15">
        <v>300</v>
      </c>
      <c r="E37" s="15">
        <v>700</v>
      </c>
      <c r="F37" s="15">
        <f t="shared" si="12"/>
        <v>500</v>
      </c>
      <c r="G37" s="15">
        <f t="shared" si="13"/>
        <v>1620000</v>
      </c>
      <c r="H37" s="15">
        <f t="shared" si="14"/>
        <v>29370000.000000004</v>
      </c>
      <c r="I37" s="14">
        <f t="shared" si="15"/>
        <v>9</v>
      </c>
      <c r="J37" s="14">
        <f t="shared" si="16"/>
        <v>288.00000000000011</v>
      </c>
      <c r="K37" s="13">
        <f t="shared" si="17"/>
        <v>1620000</v>
      </c>
    </row>
    <row r="38" spans="1:11" x14ac:dyDescent="0.25">
      <c r="A38" s="16">
        <f t="shared" si="10"/>
        <v>37</v>
      </c>
      <c r="B38" s="15">
        <v>90</v>
      </c>
      <c r="C38" s="15">
        <f t="shared" si="11"/>
        <v>62070.000000000007</v>
      </c>
      <c r="D38" s="15">
        <v>300</v>
      </c>
      <c r="E38" s="15">
        <v>700</v>
      </c>
      <c r="F38" s="15">
        <f t="shared" si="12"/>
        <v>500</v>
      </c>
      <c r="G38" s="15">
        <f t="shared" si="13"/>
        <v>1665000</v>
      </c>
      <c r="H38" s="15">
        <f t="shared" si="14"/>
        <v>31035000.000000004</v>
      </c>
      <c r="I38" s="14">
        <f t="shared" si="15"/>
        <v>9</v>
      </c>
      <c r="J38" s="14">
        <f t="shared" si="16"/>
        <v>297.00000000000011</v>
      </c>
      <c r="K38" s="13">
        <f t="shared" si="17"/>
        <v>1665000</v>
      </c>
    </row>
    <row r="39" spans="1:11" x14ac:dyDescent="0.25">
      <c r="A39" s="16">
        <f t="shared" si="10"/>
        <v>38</v>
      </c>
      <c r="B39" s="15">
        <v>90</v>
      </c>
      <c r="C39" s="15">
        <f t="shared" si="11"/>
        <v>65490.000000000007</v>
      </c>
      <c r="D39" s="15">
        <v>300</v>
      </c>
      <c r="E39" s="15">
        <v>700</v>
      </c>
      <c r="F39" s="15">
        <f t="shared" si="12"/>
        <v>500</v>
      </c>
      <c r="G39" s="15">
        <f t="shared" si="13"/>
        <v>1710000</v>
      </c>
      <c r="H39" s="15">
        <f t="shared" si="14"/>
        <v>32745000.000000004</v>
      </c>
      <c r="I39" s="14">
        <f t="shared" si="15"/>
        <v>9</v>
      </c>
      <c r="J39" s="14">
        <f t="shared" si="16"/>
        <v>306.00000000000011</v>
      </c>
      <c r="K39" s="13">
        <f t="shared" si="17"/>
        <v>1710000</v>
      </c>
    </row>
    <row r="40" spans="1:11" x14ac:dyDescent="0.25">
      <c r="A40" s="16">
        <f t="shared" si="10"/>
        <v>39</v>
      </c>
      <c r="B40" s="15">
        <v>90</v>
      </c>
      <c r="C40" s="15">
        <f t="shared" si="11"/>
        <v>69000</v>
      </c>
      <c r="D40" s="15">
        <v>300</v>
      </c>
      <c r="E40" s="15">
        <v>700</v>
      </c>
      <c r="F40" s="15">
        <f t="shared" si="12"/>
        <v>500</v>
      </c>
      <c r="G40" s="15">
        <f t="shared" si="13"/>
        <v>1755000</v>
      </c>
      <c r="H40" s="15">
        <f t="shared" si="14"/>
        <v>34500000</v>
      </c>
      <c r="I40" s="14">
        <f t="shared" si="15"/>
        <v>9</v>
      </c>
      <c r="J40" s="14">
        <f t="shared" si="16"/>
        <v>315.00000000000011</v>
      </c>
      <c r="K40" s="13">
        <f t="shared" si="17"/>
        <v>1755000</v>
      </c>
    </row>
    <row r="41" spans="1:11" x14ac:dyDescent="0.25">
      <c r="A41" s="16">
        <f t="shared" si="10"/>
        <v>40</v>
      </c>
      <c r="B41" s="15">
        <v>90</v>
      </c>
      <c r="C41" s="15">
        <f t="shared" si="11"/>
        <v>72600</v>
      </c>
      <c r="D41" s="15">
        <v>300</v>
      </c>
      <c r="E41" s="15">
        <v>700</v>
      </c>
      <c r="F41" s="15">
        <f t="shared" si="12"/>
        <v>500</v>
      </c>
      <c r="G41" s="15">
        <f t="shared" si="13"/>
        <v>1800000</v>
      </c>
      <c r="H41" s="15">
        <f t="shared" si="14"/>
        <v>36300000</v>
      </c>
      <c r="I41" s="14">
        <f t="shared" si="15"/>
        <v>9</v>
      </c>
      <c r="J41" s="14">
        <f t="shared" si="16"/>
        <v>324.00000000000011</v>
      </c>
      <c r="K41" s="13">
        <f t="shared" si="17"/>
        <v>1800000</v>
      </c>
    </row>
    <row r="42" spans="1:11" x14ac:dyDescent="0.25">
      <c r="A42" s="16">
        <f t="shared" si="10"/>
        <v>41</v>
      </c>
      <c r="B42" s="15">
        <v>90</v>
      </c>
      <c r="C42" s="15">
        <f t="shared" si="11"/>
        <v>76290</v>
      </c>
      <c r="D42" s="15">
        <v>300</v>
      </c>
      <c r="E42" s="15">
        <v>700</v>
      </c>
      <c r="F42" s="15">
        <f t="shared" si="12"/>
        <v>500</v>
      </c>
      <c r="G42" s="15">
        <f t="shared" si="13"/>
        <v>1845000</v>
      </c>
      <c r="H42" s="15">
        <f t="shared" si="14"/>
        <v>38145000</v>
      </c>
      <c r="I42" s="14">
        <f t="shared" si="15"/>
        <v>9</v>
      </c>
      <c r="J42" s="14">
        <f t="shared" si="16"/>
        <v>333.00000000000011</v>
      </c>
      <c r="K42" s="13">
        <f t="shared" si="17"/>
        <v>1845000</v>
      </c>
    </row>
    <row r="43" spans="1:11" x14ac:dyDescent="0.25">
      <c r="A43" s="16">
        <f t="shared" si="10"/>
        <v>42</v>
      </c>
      <c r="B43" s="15">
        <v>90</v>
      </c>
      <c r="C43" s="15">
        <f t="shared" si="11"/>
        <v>80070</v>
      </c>
      <c r="D43" s="15">
        <v>300</v>
      </c>
      <c r="E43" s="15">
        <v>700</v>
      </c>
      <c r="F43" s="15">
        <f t="shared" si="12"/>
        <v>500</v>
      </c>
      <c r="G43" s="15">
        <f t="shared" si="13"/>
        <v>1890000</v>
      </c>
      <c r="H43" s="15">
        <f t="shared" si="14"/>
        <v>40035000</v>
      </c>
      <c r="I43" s="14">
        <f t="shared" si="15"/>
        <v>9</v>
      </c>
      <c r="J43" s="14">
        <f t="shared" si="16"/>
        <v>342.00000000000011</v>
      </c>
      <c r="K43" s="13">
        <f t="shared" si="17"/>
        <v>1890000</v>
      </c>
    </row>
    <row r="44" spans="1:11" x14ac:dyDescent="0.25">
      <c r="A44" s="16">
        <f t="shared" si="10"/>
        <v>43</v>
      </c>
      <c r="B44" s="15">
        <v>90</v>
      </c>
      <c r="C44" s="15">
        <f t="shared" si="11"/>
        <v>83940</v>
      </c>
      <c r="D44" s="15">
        <v>300</v>
      </c>
      <c r="E44" s="15">
        <v>700</v>
      </c>
      <c r="F44" s="15">
        <f t="shared" si="12"/>
        <v>500</v>
      </c>
      <c r="G44" s="15">
        <f t="shared" si="13"/>
        <v>1935000</v>
      </c>
      <c r="H44" s="15">
        <f t="shared" si="14"/>
        <v>41970000</v>
      </c>
      <c r="I44" s="14">
        <f t="shared" si="15"/>
        <v>9</v>
      </c>
      <c r="J44" s="14">
        <f t="shared" si="16"/>
        <v>351.00000000000011</v>
      </c>
      <c r="K44" s="13">
        <f t="shared" si="17"/>
        <v>1935000</v>
      </c>
    </row>
    <row r="45" spans="1:11" x14ac:dyDescent="0.25">
      <c r="A45" s="16">
        <f t="shared" si="10"/>
        <v>44</v>
      </c>
      <c r="B45" s="15">
        <v>90</v>
      </c>
      <c r="C45" s="15">
        <f t="shared" si="11"/>
        <v>87900</v>
      </c>
      <c r="D45" s="15">
        <v>300</v>
      </c>
      <c r="E45" s="15">
        <v>700</v>
      </c>
      <c r="F45" s="15">
        <f t="shared" si="12"/>
        <v>500</v>
      </c>
      <c r="G45" s="15">
        <f t="shared" si="13"/>
        <v>1980000</v>
      </c>
      <c r="H45" s="15">
        <f t="shared" si="14"/>
        <v>43950000</v>
      </c>
      <c r="I45" s="14">
        <f t="shared" si="15"/>
        <v>9</v>
      </c>
      <c r="J45" s="14">
        <f t="shared" si="16"/>
        <v>360.00000000000011</v>
      </c>
      <c r="K45" s="13">
        <f t="shared" si="17"/>
        <v>1980000</v>
      </c>
    </row>
    <row r="46" spans="1:11" x14ac:dyDescent="0.25">
      <c r="A46" s="16">
        <f t="shared" si="10"/>
        <v>45</v>
      </c>
      <c r="B46" s="15">
        <v>90</v>
      </c>
      <c r="C46" s="15">
        <f t="shared" si="11"/>
        <v>91950</v>
      </c>
      <c r="D46" s="15">
        <v>300</v>
      </c>
      <c r="E46" s="15">
        <v>700</v>
      </c>
      <c r="F46" s="15">
        <f t="shared" si="12"/>
        <v>500</v>
      </c>
      <c r="G46" s="15">
        <f t="shared" si="13"/>
        <v>2025000</v>
      </c>
      <c r="H46" s="15">
        <f t="shared" si="14"/>
        <v>45975000</v>
      </c>
      <c r="I46" s="14">
        <f t="shared" si="15"/>
        <v>9</v>
      </c>
      <c r="J46" s="14">
        <f t="shared" si="16"/>
        <v>369.00000000000011</v>
      </c>
      <c r="K46" s="13">
        <f t="shared" si="17"/>
        <v>2025000</v>
      </c>
    </row>
    <row r="47" spans="1:11" x14ac:dyDescent="0.25">
      <c r="A47" s="16">
        <f t="shared" si="10"/>
        <v>46</v>
      </c>
      <c r="B47" s="15">
        <v>90</v>
      </c>
      <c r="C47" s="15">
        <f t="shared" si="11"/>
        <v>96090</v>
      </c>
      <c r="D47" s="15">
        <v>300</v>
      </c>
      <c r="E47" s="15">
        <v>700</v>
      </c>
      <c r="F47" s="15">
        <f t="shared" si="12"/>
        <v>500</v>
      </c>
      <c r="G47" s="15">
        <f t="shared" si="13"/>
        <v>2070000</v>
      </c>
      <c r="H47" s="15">
        <f t="shared" si="14"/>
        <v>48045000</v>
      </c>
      <c r="I47" s="14">
        <f t="shared" si="15"/>
        <v>9</v>
      </c>
      <c r="J47" s="14">
        <f t="shared" si="16"/>
        <v>378.00000000000011</v>
      </c>
      <c r="K47" s="13">
        <f t="shared" si="17"/>
        <v>2070000</v>
      </c>
    </row>
    <row r="48" spans="1:11" x14ac:dyDescent="0.25">
      <c r="A48" s="16">
        <f t="shared" si="10"/>
        <v>47</v>
      </c>
      <c r="B48" s="15">
        <v>90</v>
      </c>
      <c r="C48" s="15">
        <f t="shared" si="11"/>
        <v>100320</v>
      </c>
      <c r="D48" s="15">
        <v>300</v>
      </c>
      <c r="E48" s="15">
        <v>700</v>
      </c>
      <c r="F48" s="15">
        <f t="shared" si="12"/>
        <v>500</v>
      </c>
      <c r="G48" s="15">
        <f t="shared" si="13"/>
        <v>2115000</v>
      </c>
      <c r="H48" s="15">
        <f t="shared" si="14"/>
        <v>50160000</v>
      </c>
      <c r="I48" s="14">
        <f t="shared" si="15"/>
        <v>9</v>
      </c>
      <c r="J48" s="14">
        <f t="shared" si="16"/>
        <v>387.00000000000011</v>
      </c>
      <c r="K48" s="13">
        <f t="shared" si="17"/>
        <v>2115000</v>
      </c>
    </row>
    <row r="49" spans="1:11" x14ac:dyDescent="0.25">
      <c r="A49" s="16">
        <f t="shared" si="10"/>
        <v>48</v>
      </c>
      <c r="B49" s="15">
        <v>90</v>
      </c>
      <c r="C49" s="15">
        <f t="shared" si="11"/>
        <v>104640</v>
      </c>
      <c r="D49" s="15">
        <v>300</v>
      </c>
      <c r="E49" s="15">
        <v>700</v>
      </c>
      <c r="F49" s="15">
        <f t="shared" si="12"/>
        <v>500</v>
      </c>
      <c r="G49" s="15">
        <f t="shared" si="13"/>
        <v>2160000</v>
      </c>
      <c r="H49" s="15">
        <f t="shared" si="14"/>
        <v>52320000</v>
      </c>
      <c r="I49" s="14">
        <f t="shared" si="15"/>
        <v>9</v>
      </c>
      <c r="J49" s="14">
        <f t="shared" si="16"/>
        <v>396.00000000000011</v>
      </c>
      <c r="K49" s="13">
        <f t="shared" si="17"/>
        <v>2160000</v>
      </c>
    </row>
    <row r="50" spans="1:11" x14ac:dyDescent="0.25">
      <c r="A50" s="16">
        <f t="shared" si="10"/>
        <v>49</v>
      </c>
      <c r="B50" s="15">
        <v>90</v>
      </c>
      <c r="C50" s="15">
        <f t="shared" si="11"/>
        <v>109050</v>
      </c>
      <c r="D50" s="15">
        <v>300</v>
      </c>
      <c r="E50" s="15">
        <v>700</v>
      </c>
      <c r="F50" s="15">
        <f t="shared" si="12"/>
        <v>500</v>
      </c>
      <c r="G50" s="15">
        <f t="shared" si="13"/>
        <v>2205000</v>
      </c>
      <c r="H50" s="15">
        <f t="shared" si="14"/>
        <v>54525000</v>
      </c>
      <c r="I50" s="14">
        <f t="shared" si="15"/>
        <v>9</v>
      </c>
      <c r="J50" s="14">
        <f t="shared" si="16"/>
        <v>405.00000000000011</v>
      </c>
      <c r="K50" s="13">
        <f t="shared" si="17"/>
        <v>2205000</v>
      </c>
    </row>
    <row r="51" spans="1:11" x14ac:dyDescent="0.25">
      <c r="A51" s="16">
        <f t="shared" si="10"/>
        <v>50</v>
      </c>
      <c r="B51" s="15">
        <v>90</v>
      </c>
      <c r="C51" s="15">
        <f t="shared" si="11"/>
        <v>113550</v>
      </c>
      <c r="D51" s="15">
        <v>300</v>
      </c>
      <c r="E51" s="15">
        <v>700</v>
      </c>
      <c r="F51" s="15">
        <f t="shared" si="12"/>
        <v>500</v>
      </c>
      <c r="G51" s="15">
        <f t="shared" si="13"/>
        <v>2250000</v>
      </c>
      <c r="H51" s="15">
        <f t="shared" si="14"/>
        <v>56775000</v>
      </c>
      <c r="I51" s="14">
        <f t="shared" si="15"/>
        <v>9</v>
      </c>
      <c r="J51" s="14">
        <f t="shared" si="16"/>
        <v>414.00000000000011</v>
      </c>
      <c r="K51" s="13">
        <f t="shared" si="17"/>
        <v>2250000</v>
      </c>
    </row>
    <row r="52" spans="1:11" x14ac:dyDescent="0.25">
      <c r="A52" s="16">
        <f t="shared" si="10"/>
        <v>51</v>
      </c>
      <c r="B52" s="15">
        <v>90</v>
      </c>
      <c r="C52" s="15">
        <f t="shared" si="11"/>
        <v>118140</v>
      </c>
      <c r="D52" s="15">
        <v>300</v>
      </c>
      <c r="E52" s="15">
        <v>700</v>
      </c>
      <c r="F52" s="15">
        <f t="shared" si="12"/>
        <v>500</v>
      </c>
      <c r="G52" s="15">
        <f t="shared" si="13"/>
        <v>2295000</v>
      </c>
      <c r="H52" s="15">
        <f t="shared" si="14"/>
        <v>59070000</v>
      </c>
      <c r="I52" s="14">
        <f t="shared" si="15"/>
        <v>9</v>
      </c>
      <c r="J52" s="14">
        <f t="shared" si="16"/>
        <v>423.00000000000011</v>
      </c>
      <c r="K52" s="13">
        <f t="shared" si="17"/>
        <v>2295000</v>
      </c>
    </row>
    <row r="53" spans="1:11" x14ac:dyDescent="0.25">
      <c r="A53" s="16">
        <f t="shared" si="10"/>
        <v>52</v>
      </c>
      <c r="B53" s="15">
        <v>90</v>
      </c>
      <c r="C53" s="15">
        <f t="shared" si="11"/>
        <v>122820</v>
      </c>
      <c r="D53" s="15">
        <v>300</v>
      </c>
      <c r="E53" s="15">
        <v>700</v>
      </c>
      <c r="F53" s="15">
        <f t="shared" si="12"/>
        <v>500</v>
      </c>
      <c r="G53" s="15">
        <f t="shared" si="13"/>
        <v>2340000</v>
      </c>
      <c r="H53" s="15">
        <f t="shared" si="14"/>
        <v>61410000</v>
      </c>
      <c r="I53" s="14">
        <f t="shared" si="15"/>
        <v>9</v>
      </c>
      <c r="J53" s="14">
        <f t="shared" si="16"/>
        <v>432.00000000000011</v>
      </c>
      <c r="K53" s="13">
        <f t="shared" si="17"/>
        <v>2340000</v>
      </c>
    </row>
    <row r="54" spans="1:11" x14ac:dyDescent="0.25">
      <c r="A54" s="16">
        <f t="shared" si="10"/>
        <v>53</v>
      </c>
      <c r="B54" s="15">
        <v>90</v>
      </c>
      <c r="C54" s="15">
        <f t="shared" si="11"/>
        <v>127590</v>
      </c>
      <c r="D54" s="15">
        <v>300</v>
      </c>
      <c r="E54" s="15">
        <v>700</v>
      </c>
      <c r="F54" s="15">
        <f t="shared" si="12"/>
        <v>500</v>
      </c>
      <c r="G54" s="15">
        <f t="shared" si="13"/>
        <v>2385000</v>
      </c>
      <c r="H54" s="15">
        <f t="shared" si="14"/>
        <v>63795000</v>
      </c>
      <c r="I54" s="14">
        <f t="shared" si="15"/>
        <v>9</v>
      </c>
      <c r="J54" s="14">
        <f t="shared" si="16"/>
        <v>441.00000000000011</v>
      </c>
      <c r="K54" s="13">
        <f t="shared" si="17"/>
        <v>2385000</v>
      </c>
    </row>
    <row r="55" spans="1:11" x14ac:dyDescent="0.25">
      <c r="A55" s="16">
        <f t="shared" si="10"/>
        <v>54</v>
      </c>
      <c r="B55" s="15">
        <v>90</v>
      </c>
      <c r="C55" s="15">
        <f t="shared" si="11"/>
        <v>132450</v>
      </c>
      <c r="D55" s="15">
        <v>300</v>
      </c>
      <c r="E55" s="15">
        <v>700</v>
      </c>
      <c r="F55" s="15">
        <f t="shared" si="12"/>
        <v>500</v>
      </c>
      <c r="G55" s="15">
        <f t="shared" si="13"/>
        <v>2430000</v>
      </c>
      <c r="H55" s="15">
        <f t="shared" si="14"/>
        <v>66225000</v>
      </c>
      <c r="I55" s="14">
        <f t="shared" si="15"/>
        <v>9</v>
      </c>
      <c r="J55" s="14">
        <f t="shared" si="16"/>
        <v>450.00000000000011</v>
      </c>
      <c r="K55" s="13">
        <f t="shared" si="17"/>
        <v>2430000</v>
      </c>
    </row>
    <row r="56" spans="1:11" x14ac:dyDescent="0.25">
      <c r="A56" s="16">
        <f t="shared" si="10"/>
        <v>55</v>
      </c>
      <c r="B56" s="15">
        <v>90</v>
      </c>
      <c r="C56" s="15">
        <f t="shared" si="11"/>
        <v>137400</v>
      </c>
      <c r="D56" s="15">
        <v>300</v>
      </c>
      <c r="E56" s="15">
        <v>700</v>
      </c>
      <c r="F56" s="15">
        <f t="shared" si="12"/>
        <v>500</v>
      </c>
      <c r="G56" s="15">
        <f t="shared" si="13"/>
        <v>2475000</v>
      </c>
      <c r="H56" s="15">
        <f t="shared" si="14"/>
        <v>68700000</v>
      </c>
      <c r="I56" s="14">
        <f t="shared" si="15"/>
        <v>9</v>
      </c>
      <c r="J56" s="14">
        <f t="shared" si="16"/>
        <v>459.00000000000011</v>
      </c>
      <c r="K56" s="13">
        <f t="shared" si="17"/>
        <v>2475000</v>
      </c>
    </row>
    <row r="57" spans="1:11" x14ac:dyDescent="0.25">
      <c r="A57" s="16">
        <f t="shared" si="10"/>
        <v>56</v>
      </c>
      <c r="B57" s="15">
        <v>90</v>
      </c>
      <c r="C57" s="15">
        <f t="shared" si="11"/>
        <v>142440</v>
      </c>
      <c r="D57" s="15">
        <v>300</v>
      </c>
      <c r="E57" s="15">
        <v>700</v>
      </c>
      <c r="F57" s="15">
        <f t="shared" si="12"/>
        <v>500</v>
      </c>
      <c r="G57" s="15">
        <f t="shared" si="13"/>
        <v>2520000</v>
      </c>
      <c r="H57" s="15">
        <f t="shared" si="14"/>
        <v>71220000</v>
      </c>
      <c r="I57" s="14">
        <f t="shared" si="15"/>
        <v>9</v>
      </c>
      <c r="J57" s="14">
        <f t="shared" si="16"/>
        <v>468.00000000000011</v>
      </c>
      <c r="K57" s="13">
        <f t="shared" si="17"/>
        <v>2520000</v>
      </c>
    </row>
    <row r="58" spans="1:11" x14ac:dyDescent="0.25">
      <c r="A58" s="16">
        <f t="shared" si="10"/>
        <v>57</v>
      </c>
      <c r="B58" s="15">
        <v>90</v>
      </c>
      <c r="C58" s="15">
        <f t="shared" si="11"/>
        <v>147570</v>
      </c>
      <c r="D58" s="15">
        <v>300</v>
      </c>
      <c r="E58" s="15">
        <v>700</v>
      </c>
      <c r="F58" s="15">
        <f t="shared" si="12"/>
        <v>500</v>
      </c>
      <c r="G58" s="15">
        <f t="shared" si="13"/>
        <v>2565000</v>
      </c>
      <c r="H58" s="15">
        <f t="shared" si="14"/>
        <v>73785000</v>
      </c>
      <c r="I58" s="14">
        <f t="shared" si="15"/>
        <v>9</v>
      </c>
      <c r="J58" s="14">
        <f t="shared" si="16"/>
        <v>477.00000000000011</v>
      </c>
      <c r="K58" s="13">
        <f t="shared" si="17"/>
        <v>2565000</v>
      </c>
    </row>
    <row r="59" spans="1:11" x14ac:dyDescent="0.25">
      <c r="A59" s="16">
        <f t="shared" si="10"/>
        <v>58</v>
      </c>
      <c r="B59" s="15">
        <v>90</v>
      </c>
      <c r="C59" s="15">
        <f t="shared" si="11"/>
        <v>152790</v>
      </c>
      <c r="D59" s="15">
        <v>300</v>
      </c>
      <c r="E59" s="15">
        <v>700</v>
      </c>
      <c r="F59" s="15">
        <f t="shared" si="12"/>
        <v>500</v>
      </c>
      <c r="G59" s="15">
        <f t="shared" si="13"/>
        <v>2610000</v>
      </c>
      <c r="H59" s="15">
        <f t="shared" si="14"/>
        <v>76395000</v>
      </c>
      <c r="I59" s="14">
        <f t="shared" si="15"/>
        <v>9</v>
      </c>
      <c r="J59" s="14">
        <f t="shared" si="16"/>
        <v>486.00000000000011</v>
      </c>
      <c r="K59" s="13">
        <f t="shared" si="17"/>
        <v>2610000</v>
      </c>
    </row>
    <row r="60" spans="1:11" x14ac:dyDescent="0.25">
      <c r="A60" s="16">
        <f t="shared" si="10"/>
        <v>59</v>
      </c>
      <c r="B60" s="15">
        <v>90</v>
      </c>
      <c r="C60" s="15">
        <f t="shared" si="11"/>
        <v>158100</v>
      </c>
      <c r="D60" s="15">
        <v>300</v>
      </c>
      <c r="E60" s="15">
        <v>700</v>
      </c>
      <c r="F60" s="15">
        <f t="shared" si="12"/>
        <v>500</v>
      </c>
      <c r="G60" s="15">
        <f t="shared" si="13"/>
        <v>2655000</v>
      </c>
      <c r="H60" s="15">
        <f t="shared" si="14"/>
        <v>79050000</v>
      </c>
      <c r="I60" s="14">
        <f t="shared" si="15"/>
        <v>9</v>
      </c>
      <c r="J60" s="14">
        <f t="shared" si="16"/>
        <v>495.00000000000011</v>
      </c>
      <c r="K60" s="13">
        <f t="shared" si="17"/>
        <v>2655000</v>
      </c>
    </row>
    <row r="61" spans="1:11" x14ac:dyDescent="0.25">
      <c r="A61" s="16">
        <f t="shared" si="10"/>
        <v>60</v>
      </c>
      <c r="B61" s="15">
        <v>90</v>
      </c>
      <c r="C61" s="15">
        <f t="shared" si="11"/>
        <v>163500</v>
      </c>
      <c r="D61" s="15">
        <v>300</v>
      </c>
      <c r="E61" s="15">
        <v>700</v>
      </c>
      <c r="F61" s="15">
        <f t="shared" si="12"/>
        <v>500</v>
      </c>
      <c r="G61" s="15">
        <f t="shared" si="13"/>
        <v>2700000</v>
      </c>
      <c r="H61" s="15">
        <f t="shared" si="14"/>
        <v>81750000</v>
      </c>
      <c r="I61" s="14">
        <f t="shared" si="15"/>
        <v>9</v>
      </c>
      <c r="J61" s="14">
        <f t="shared" si="16"/>
        <v>504.00000000000011</v>
      </c>
      <c r="K61" s="13">
        <f t="shared" si="17"/>
        <v>2700000</v>
      </c>
    </row>
    <row r="62" spans="1:11" x14ac:dyDescent="0.25">
      <c r="A62" s="16">
        <f t="shared" si="10"/>
        <v>61</v>
      </c>
      <c r="B62" s="15">
        <v>90</v>
      </c>
      <c r="C62" s="15">
        <f t="shared" si="11"/>
        <v>168990</v>
      </c>
      <c r="D62" s="15">
        <v>300</v>
      </c>
      <c r="E62" s="15">
        <v>700</v>
      </c>
      <c r="F62" s="15">
        <f t="shared" si="12"/>
        <v>500</v>
      </c>
      <c r="G62" s="15">
        <f t="shared" si="13"/>
        <v>2745000</v>
      </c>
      <c r="H62" s="15">
        <f t="shared" si="14"/>
        <v>84495000</v>
      </c>
      <c r="I62" s="14">
        <f t="shared" si="15"/>
        <v>9</v>
      </c>
      <c r="J62" s="14">
        <f t="shared" si="16"/>
        <v>513.00000000000011</v>
      </c>
      <c r="K62" s="13">
        <f t="shared" si="17"/>
        <v>2745000</v>
      </c>
    </row>
    <row r="63" spans="1:11" x14ac:dyDescent="0.25">
      <c r="A63" s="16">
        <f t="shared" si="10"/>
        <v>62</v>
      </c>
      <c r="B63" s="15">
        <v>90</v>
      </c>
      <c r="C63" s="15">
        <f t="shared" si="11"/>
        <v>174570</v>
      </c>
      <c r="D63" s="15">
        <v>300</v>
      </c>
      <c r="E63" s="15">
        <v>700</v>
      </c>
      <c r="F63" s="15">
        <f t="shared" si="12"/>
        <v>500</v>
      </c>
      <c r="G63" s="15">
        <f t="shared" si="13"/>
        <v>2790000</v>
      </c>
      <c r="H63" s="15">
        <f t="shared" si="14"/>
        <v>87285000</v>
      </c>
      <c r="I63" s="14">
        <f t="shared" si="15"/>
        <v>9</v>
      </c>
      <c r="J63" s="14">
        <f t="shared" si="16"/>
        <v>522.00000000000011</v>
      </c>
      <c r="K63" s="13">
        <f t="shared" si="17"/>
        <v>2790000</v>
      </c>
    </row>
    <row r="64" spans="1:11" x14ac:dyDescent="0.25">
      <c r="A64" s="16">
        <f t="shared" si="10"/>
        <v>63</v>
      </c>
      <c r="B64" s="15">
        <v>90</v>
      </c>
      <c r="C64" s="15">
        <f t="shared" si="11"/>
        <v>180240</v>
      </c>
      <c r="D64" s="15">
        <v>300</v>
      </c>
      <c r="E64" s="15">
        <v>700</v>
      </c>
      <c r="F64" s="15">
        <f t="shared" si="12"/>
        <v>500</v>
      </c>
      <c r="G64" s="15">
        <f t="shared" si="13"/>
        <v>2835000</v>
      </c>
      <c r="H64" s="15">
        <f t="shared" si="14"/>
        <v>90120000</v>
      </c>
      <c r="I64" s="14">
        <f t="shared" si="15"/>
        <v>9</v>
      </c>
      <c r="J64" s="14">
        <f t="shared" si="16"/>
        <v>531.00000000000011</v>
      </c>
      <c r="K64" s="13">
        <f t="shared" si="17"/>
        <v>2835000</v>
      </c>
    </row>
    <row r="65" spans="1:11" x14ac:dyDescent="0.25">
      <c r="A65" s="16">
        <f t="shared" si="10"/>
        <v>64</v>
      </c>
      <c r="B65" s="15">
        <v>90</v>
      </c>
      <c r="C65" s="15">
        <f t="shared" si="11"/>
        <v>186000</v>
      </c>
      <c r="D65" s="15">
        <v>300</v>
      </c>
      <c r="E65" s="15">
        <v>700</v>
      </c>
      <c r="F65" s="15">
        <f t="shared" si="12"/>
        <v>500</v>
      </c>
      <c r="G65" s="15">
        <f t="shared" si="13"/>
        <v>2880000</v>
      </c>
      <c r="H65" s="15">
        <f t="shared" si="14"/>
        <v>93000000</v>
      </c>
      <c r="I65" s="14">
        <f t="shared" si="15"/>
        <v>9</v>
      </c>
      <c r="J65" s="14">
        <f t="shared" si="16"/>
        <v>540.00000000000011</v>
      </c>
      <c r="K65" s="13">
        <f t="shared" si="17"/>
        <v>2880000</v>
      </c>
    </row>
    <row r="66" spans="1:11" x14ac:dyDescent="0.25">
      <c r="A66" s="16">
        <f t="shared" si="10"/>
        <v>65</v>
      </c>
      <c r="B66" s="15">
        <v>90</v>
      </c>
      <c r="C66" s="15">
        <f t="shared" si="11"/>
        <v>191850</v>
      </c>
      <c r="D66" s="15">
        <v>300</v>
      </c>
      <c r="E66" s="15">
        <v>700</v>
      </c>
      <c r="F66" s="15">
        <f t="shared" si="12"/>
        <v>500</v>
      </c>
      <c r="G66" s="15">
        <f t="shared" si="13"/>
        <v>2925000</v>
      </c>
      <c r="H66" s="15">
        <f t="shared" si="14"/>
        <v>95925000</v>
      </c>
      <c r="I66" s="14">
        <f t="shared" si="15"/>
        <v>9</v>
      </c>
      <c r="J66" s="14">
        <f t="shared" si="16"/>
        <v>549.00000000000011</v>
      </c>
      <c r="K66" s="13">
        <f t="shared" si="17"/>
        <v>2925000</v>
      </c>
    </row>
    <row r="67" spans="1:11" x14ac:dyDescent="0.25">
      <c r="A67" s="16">
        <f t="shared" si="10"/>
        <v>66</v>
      </c>
      <c r="B67" s="15">
        <v>90</v>
      </c>
      <c r="C67" s="15">
        <f t="shared" si="11"/>
        <v>197790</v>
      </c>
      <c r="D67" s="15">
        <v>300</v>
      </c>
      <c r="E67" s="15">
        <v>700</v>
      </c>
      <c r="F67" s="15">
        <f t="shared" si="12"/>
        <v>500</v>
      </c>
      <c r="G67" s="15">
        <f t="shared" si="13"/>
        <v>2970000</v>
      </c>
      <c r="H67" s="15">
        <f t="shared" si="14"/>
        <v>98895000</v>
      </c>
      <c r="I67" s="14">
        <f t="shared" si="15"/>
        <v>9</v>
      </c>
      <c r="J67" s="14">
        <f t="shared" si="16"/>
        <v>558.00000000000011</v>
      </c>
      <c r="K67" s="13">
        <f t="shared" si="17"/>
        <v>2970000</v>
      </c>
    </row>
    <row r="68" spans="1:11" x14ac:dyDescent="0.25">
      <c r="A68" s="16">
        <f t="shared" si="10"/>
        <v>67</v>
      </c>
      <c r="B68" s="15">
        <v>90</v>
      </c>
      <c r="C68" s="15">
        <f t="shared" si="11"/>
        <v>203820</v>
      </c>
      <c r="D68" s="15">
        <v>300</v>
      </c>
      <c r="E68" s="15">
        <v>700</v>
      </c>
      <c r="F68" s="15">
        <f t="shared" si="12"/>
        <v>500</v>
      </c>
      <c r="G68" s="15">
        <f t="shared" si="13"/>
        <v>3015000</v>
      </c>
      <c r="H68" s="15">
        <f t="shared" si="14"/>
        <v>101910000</v>
      </c>
      <c r="I68" s="14">
        <f t="shared" si="15"/>
        <v>9</v>
      </c>
      <c r="J68" s="14">
        <f t="shared" si="16"/>
        <v>567.00000000000011</v>
      </c>
      <c r="K68" s="13">
        <f t="shared" si="17"/>
        <v>3015000</v>
      </c>
    </row>
    <row r="69" spans="1:11" x14ac:dyDescent="0.25">
      <c r="A69" s="16">
        <f t="shared" si="10"/>
        <v>68</v>
      </c>
      <c r="B69" s="15">
        <v>90</v>
      </c>
      <c r="C69" s="15">
        <f t="shared" si="11"/>
        <v>209940</v>
      </c>
      <c r="D69" s="15">
        <v>300</v>
      </c>
      <c r="E69" s="15">
        <v>700</v>
      </c>
      <c r="F69" s="15">
        <f t="shared" si="12"/>
        <v>500</v>
      </c>
      <c r="G69" s="15">
        <f t="shared" si="13"/>
        <v>3060000</v>
      </c>
      <c r="H69" s="15">
        <f t="shared" si="14"/>
        <v>104970000</v>
      </c>
      <c r="I69" s="14">
        <f t="shared" si="15"/>
        <v>9</v>
      </c>
      <c r="J69" s="14">
        <f t="shared" si="16"/>
        <v>576.00000000000011</v>
      </c>
      <c r="K69" s="13">
        <f t="shared" si="17"/>
        <v>3060000</v>
      </c>
    </row>
    <row r="70" spans="1:11" x14ac:dyDescent="0.25">
      <c r="A70" s="16">
        <f t="shared" si="10"/>
        <v>69</v>
      </c>
      <c r="B70" s="15">
        <v>90</v>
      </c>
      <c r="C70" s="15">
        <f t="shared" si="11"/>
        <v>216150</v>
      </c>
      <c r="D70" s="15">
        <v>300</v>
      </c>
      <c r="E70" s="15">
        <v>700</v>
      </c>
      <c r="F70" s="15">
        <f t="shared" si="12"/>
        <v>500</v>
      </c>
      <c r="G70" s="15">
        <f t="shared" si="13"/>
        <v>3105000</v>
      </c>
      <c r="H70" s="15">
        <f t="shared" si="14"/>
        <v>108075000</v>
      </c>
      <c r="I70" s="14">
        <f t="shared" si="15"/>
        <v>9</v>
      </c>
      <c r="J70" s="14">
        <f t="shared" si="16"/>
        <v>585.00000000000011</v>
      </c>
      <c r="K70" s="13">
        <f t="shared" si="17"/>
        <v>3105000</v>
      </c>
    </row>
    <row r="71" spans="1:11" x14ac:dyDescent="0.25">
      <c r="A71" s="16">
        <f t="shared" si="10"/>
        <v>70</v>
      </c>
      <c r="B71" s="15">
        <v>90</v>
      </c>
      <c r="C71" s="15">
        <f t="shared" si="11"/>
        <v>222450</v>
      </c>
      <c r="D71" s="15">
        <v>300</v>
      </c>
      <c r="E71" s="15">
        <v>700</v>
      </c>
      <c r="F71" s="15">
        <f t="shared" si="12"/>
        <v>500</v>
      </c>
      <c r="G71" s="15">
        <f t="shared" si="13"/>
        <v>3150000</v>
      </c>
      <c r="H71" s="15">
        <f t="shared" si="14"/>
        <v>111225000</v>
      </c>
      <c r="I71" s="14">
        <f t="shared" si="15"/>
        <v>9</v>
      </c>
      <c r="J71" s="14">
        <f t="shared" si="16"/>
        <v>594.00000000000011</v>
      </c>
      <c r="K71" s="13">
        <f t="shared" si="17"/>
        <v>3150000</v>
      </c>
    </row>
    <row r="72" spans="1:11" x14ac:dyDescent="0.25">
      <c r="A72" s="16">
        <f t="shared" si="10"/>
        <v>71</v>
      </c>
      <c r="B72" s="15">
        <v>90</v>
      </c>
      <c r="C72" s="15">
        <f t="shared" si="11"/>
        <v>228840</v>
      </c>
      <c r="D72" s="15">
        <v>300</v>
      </c>
      <c r="E72" s="15">
        <v>700</v>
      </c>
      <c r="F72" s="15">
        <f t="shared" si="12"/>
        <v>500</v>
      </c>
      <c r="G72" s="15">
        <f t="shared" si="13"/>
        <v>3195000</v>
      </c>
      <c r="H72" s="15">
        <f t="shared" si="14"/>
        <v>114420000</v>
      </c>
      <c r="I72" s="14">
        <f t="shared" si="15"/>
        <v>9</v>
      </c>
      <c r="J72" s="14">
        <f t="shared" si="16"/>
        <v>603.00000000000011</v>
      </c>
      <c r="K72" s="13">
        <f t="shared" si="17"/>
        <v>3195000</v>
      </c>
    </row>
    <row r="73" spans="1:11" x14ac:dyDescent="0.25">
      <c r="A73" s="16">
        <f t="shared" si="10"/>
        <v>72</v>
      </c>
      <c r="B73" s="15">
        <v>90</v>
      </c>
      <c r="C73" s="15">
        <f t="shared" si="11"/>
        <v>235320</v>
      </c>
      <c r="D73" s="15">
        <v>300</v>
      </c>
      <c r="E73" s="15">
        <v>700</v>
      </c>
      <c r="F73" s="15">
        <f t="shared" si="12"/>
        <v>500</v>
      </c>
      <c r="G73" s="15">
        <f t="shared" si="13"/>
        <v>3240000</v>
      </c>
      <c r="H73" s="15">
        <f t="shared" si="14"/>
        <v>117660000</v>
      </c>
      <c r="I73" s="14">
        <f t="shared" si="15"/>
        <v>9</v>
      </c>
      <c r="J73" s="14">
        <f t="shared" si="16"/>
        <v>612.00000000000011</v>
      </c>
      <c r="K73" s="13">
        <f t="shared" si="17"/>
        <v>3240000</v>
      </c>
    </row>
    <row r="74" spans="1:11" x14ac:dyDescent="0.25">
      <c r="A74" s="16">
        <f t="shared" si="10"/>
        <v>73</v>
      </c>
      <c r="B74" s="15">
        <v>90</v>
      </c>
      <c r="C74" s="15">
        <f t="shared" si="11"/>
        <v>241890</v>
      </c>
      <c r="D74" s="15">
        <v>300</v>
      </c>
      <c r="E74" s="15">
        <v>700</v>
      </c>
      <c r="F74" s="15">
        <f t="shared" si="12"/>
        <v>500</v>
      </c>
      <c r="G74" s="15">
        <f t="shared" si="13"/>
        <v>3285000</v>
      </c>
      <c r="H74" s="15">
        <f t="shared" si="14"/>
        <v>120945000</v>
      </c>
      <c r="I74" s="14">
        <f t="shared" si="15"/>
        <v>9</v>
      </c>
      <c r="J74" s="14">
        <f t="shared" si="16"/>
        <v>621.00000000000011</v>
      </c>
      <c r="K74" s="13">
        <f t="shared" si="17"/>
        <v>3285000</v>
      </c>
    </row>
    <row r="75" spans="1:11" x14ac:dyDescent="0.25">
      <c r="A75" s="16">
        <f t="shared" si="10"/>
        <v>74</v>
      </c>
      <c r="B75" s="15">
        <v>90</v>
      </c>
      <c r="C75" s="15">
        <f t="shared" si="11"/>
        <v>248550</v>
      </c>
      <c r="D75" s="15">
        <v>300</v>
      </c>
      <c r="E75" s="15">
        <v>700</v>
      </c>
      <c r="F75" s="15">
        <f t="shared" si="12"/>
        <v>500</v>
      </c>
      <c r="G75" s="15">
        <f t="shared" si="13"/>
        <v>3330000</v>
      </c>
      <c r="H75" s="15">
        <f t="shared" si="14"/>
        <v>124275000</v>
      </c>
      <c r="I75" s="14">
        <f t="shared" si="15"/>
        <v>9</v>
      </c>
      <c r="J75" s="14">
        <f t="shared" si="16"/>
        <v>630.00000000000011</v>
      </c>
      <c r="K75" s="13">
        <f t="shared" si="17"/>
        <v>3330000</v>
      </c>
    </row>
    <row r="76" spans="1:11" x14ac:dyDescent="0.25">
      <c r="A76" s="16">
        <f t="shared" si="10"/>
        <v>75</v>
      </c>
      <c r="B76" s="15">
        <v>90</v>
      </c>
      <c r="C76" s="15">
        <f t="shared" si="11"/>
        <v>255300</v>
      </c>
      <c r="D76" s="15">
        <v>300</v>
      </c>
      <c r="E76" s="15">
        <v>700</v>
      </c>
      <c r="F76" s="15">
        <f t="shared" si="12"/>
        <v>500</v>
      </c>
      <c r="G76" s="15">
        <f t="shared" si="13"/>
        <v>3375000</v>
      </c>
      <c r="H76" s="15">
        <f t="shared" si="14"/>
        <v>127650000</v>
      </c>
      <c r="I76" s="14">
        <f t="shared" si="15"/>
        <v>9</v>
      </c>
      <c r="J76" s="14">
        <f t="shared" si="16"/>
        <v>639.00000000000011</v>
      </c>
      <c r="K76" s="13">
        <f t="shared" si="17"/>
        <v>3375000</v>
      </c>
    </row>
    <row r="77" spans="1:11" x14ac:dyDescent="0.25">
      <c r="A77" s="16">
        <f t="shared" si="10"/>
        <v>76</v>
      </c>
      <c r="B77" s="15">
        <v>90</v>
      </c>
      <c r="C77" s="15">
        <f t="shared" si="11"/>
        <v>262140</v>
      </c>
      <c r="D77" s="15">
        <v>300</v>
      </c>
      <c r="E77" s="15">
        <v>700</v>
      </c>
      <c r="F77" s="15">
        <f t="shared" si="12"/>
        <v>500</v>
      </c>
      <c r="G77" s="15">
        <f t="shared" si="13"/>
        <v>3420000</v>
      </c>
      <c r="H77" s="15">
        <f t="shared" si="14"/>
        <v>131070000</v>
      </c>
      <c r="I77" s="14">
        <f t="shared" si="15"/>
        <v>9</v>
      </c>
      <c r="J77" s="14">
        <f t="shared" si="16"/>
        <v>648.00000000000011</v>
      </c>
      <c r="K77" s="13">
        <f t="shared" si="17"/>
        <v>3420000</v>
      </c>
    </row>
    <row r="78" spans="1:11" x14ac:dyDescent="0.25">
      <c r="A78" s="16">
        <f t="shared" si="10"/>
        <v>77</v>
      </c>
      <c r="B78" s="15">
        <v>90</v>
      </c>
      <c r="C78" s="15">
        <f t="shared" si="11"/>
        <v>269070</v>
      </c>
      <c r="D78" s="15">
        <v>300</v>
      </c>
      <c r="E78" s="15">
        <v>700</v>
      </c>
      <c r="F78" s="15">
        <f t="shared" si="12"/>
        <v>500</v>
      </c>
      <c r="G78" s="15">
        <f t="shared" si="13"/>
        <v>3465000</v>
      </c>
      <c r="H78" s="15">
        <f t="shared" si="14"/>
        <v>134535000</v>
      </c>
      <c r="I78" s="14">
        <f t="shared" si="15"/>
        <v>9</v>
      </c>
      <c r="J78" s="14">
        <f t="shared" si="16"/>
        <v>657.00000000000011</v>
      </c>
      <c r="K78" s="13">
        <f t="shared" si="17"/>
        <v>3465000</v>
      </c>
    </row>
    <row r="79" spans="1:11" x14ac:dyDescent="0.25">
      <c r="A79" s="16">
        <f t="shared" si="10"/>
        <v>78</v>
      </c>
      <c r="B79" s="15">
        <v>90</v>
      </c>
      <c r="C79" s="15">
        <f t="shared" si="11"/>
        <v>276090</v>
      </c>
      <c r="D79" s="15">
        <v>300</v>
      </c>
      <c r="E79" s="15">
        <v>700</v>
      </c>
      <c r="F79" s="15">
        <f t="shared" si="12"/>
        <v>500</v>
      </c>
      <c r="G79" s="15">
        <f t="shared" si="13"/>
        <v>3510000</v>
      </c>
      <c r="H79" s="15">
        <f t="shared" si="14"/>
        <v>138045000</v>
      </c>
      <c r="I79" s="14">
        <f t="shared" si="15"/>
        <v>9</v>
      </c>
      <c r="J79" s="14">
        <f t="shared" si="16"/>
        <v>666.00000000000011</v>
      </c>
      <c r="K79" s="13">
        <f t="shared" si="17"/>
        <v>3510000</v>
      </c>
    </row>
    <row r="80" spans="1:11" x14ac:dyDescent="0.25">
      <c r="A80" s="16">
        <f t="shared" si="10"/>
        <v>79</v>
      </c>
      <c r="B80" s="15">
        <v>90</v>
      </c>
      <c r="C80" s="15">
        <f t="shared" si="11"/>
        <v>283200</v>
      </c>
      <c r="D80" s="15">
        <v>300</v>
      </c>
      <c r="E80" s="15">
        <v>700</v>
      </c>
      <c r="F80" s="15">
        <f t="shared" si="12"/>
        <v>500</v>
      </c>
      <c r="G80" s="15">
        <f t="shared" si="13"/>
        <v>3555000</v>
      </c>
      <c r="H80" s="15">
        <f t="shared" si="14"/>
        <v>141600000</v>
      </c>
      <c r="I80" s="14">
        <f t="shared" si="15"/>
        <v>9</v>
      </c>
      <c r="J80" s="14">
        <f t="shared" si="16"/>
        <v>675.00000000000011</v>
      </c>
      <c r="K80" s="13">
        <f t="shared" si="17"/>
        <v>3555000</v>
      </c>
    </row>
    <row r="81" spans="1:11" x14ac:dyDescent="0.25">
      <c r="A81" s="16">
        <f t="shared" si="10"/>
        <v>80</v>
      </c>
      <c r="B81" s="15">
        <v>90</v>
      </c>
      <c r="C81" s="15">
        <f t="shared" si="11"/>
        <v>290400</v>
      </c>
      <c r="D81" s="15">
        <v>300</v>
      </c>
      <c r="E81" s="15">
        <v>700</v>
      </c>
      <c r="F81" s="15">
        <f t="shared" si="12"/>
        <v>500</v>
      </c>
      <c r="G81" s="15">
        <f t="shared" si="13"/>
        <v>3600000</v>
      </c>
      <c r="H81" s="15">
        <f t="shared" si="14"/>
        <v>145200000</v>
      </c>
      <c r="I81" s="14">
        <f t="shared" si="15"/>
        <v>9</v>
      </c>
      <c r="J81" s="14">
        <f t="shared" si="16"/>
        <v>684.00000000000011</v>
      </c>
      <c r="K81" s="13">
        <f t="shared" si="17"/>
        <v>3600000</v>
      </c>
    </row>
    <row r="82" spans="1:11" x14ac:dyDescent="0.25">
      <c r="A82" s="16">
        <f t="shared" si="10"/>
        <v>81</v>
      </c>
      <c r="B82" s="15">
        <v>90</v>
      </c>
      <c r="C82" s="15">
        <f t="shared" si="11"/>
        <v>297690</v>
      </c>
      <c r="D82" s="15">
        <v>300</v>
      </c>
      <c r="E82" s="15">
        <v>700</v>
      </c>
      <c r="F82" s="15">
        <f t="shared" si="12"/>
        <v>500</v>
      </c>
      <c r="G82" s="15">
        <f t="shared" si="13"/>
        <v>3645000</v>
      </c>
      <c r="H82" s="15">
        <f t="shared" si="14"/>
        <v>148845000</v>
      </c>
      <c r="I82" s="14">
        <f t="shared" si="15"/>
        <v>9</v>
      </c>
      <c r="J82" s="14">
        <f t="shared" si="16"/>
        <v>693.00000000000011</v>
      </c>
      <c r="K82" s="13">
        <f t="shared" si="17"/>
        <v>3645000</v>
      </c>
    </row>
    <row r="83" spans="1:11" x14ac:dyDescent="0.25">
      <c r="A83" s="16">
        <f t="shared" si="10"/>
        <v>82</v>
      </c>
      <c r="B83" s="15">
        <v>90</v>
      </c>
      <c r="C83" s="15">
        <f t="shared" si="11"/>
        <v>305070</v>
      </c>
      <c r="D83" s="15">
        <v>300</v>
      </c>
      <c r="E83" s="15">
        <v>700</v>
      </c>
      <c r="F83" s="15">
        <f t="shared" si="12"/>
        <v>500</v>
      </c>
      <c r="G83" s="15">
        <f t="shared" si="13"/>
        <v>3690000</v>
      </c>
      <c r="H83" s="15">
        <f t="shared" si="14"/>
        <v>152535000</v>
      </c>
      <c r="I83" s="14">
        <f t="shared" si="15"/>
        <v>9</v>
      </c>
      <c r="J83" s="14">
        <f t="shared" si="16"/>
        <v>702.00000000000011</v>
      </c>
      <c r="K83" s="13">
        <f t="shared" si="17"/>
        <v>3690000</v>
      </c>
    </row>
    <row r="84" spans="1:11" x14ac:dyDescent="0.25">
      <c r="A84" s="16">
        <f t="shared" si="10"/>
        <v>83</v>
      </c>
      <c r="B84" s="15">
        <v>90</v>
      </c>
      <c r="C84" s="15">
        <f t="shared" si="11"/>
        <v>312540</v>
      </c>
      <c r="D84" s="15">
        <v>300</v>
      </c>
      <c r="E84" s="15">
        <v>700</v>
      </c>
      <c r="F84" s="15">
        <f t="shared" si="12"/>
        <v>500</v>
      </c>
      <c r="G84" s="15">
        <f t="shared" si="13"/>
        <v>3735000</v>
      </c>
      <c r="H84" s="15">
        <f t="shared" si="14"/>
        <v>156270000</v>
      </c>
      <c r="I84" s="14">
        <f t="shared" si="15"/>
        <v>9</v>
      </c>
      <c r="J84" s="14">
        <f t="shared" si="16"/>
        <v>711.00000000000011</v>
      </c>
      <c r="K84" s="13">
        <f t="shared" si="17"/>
        <v>3735000</v>
      </c>
    </row>
    <row r="85" spans="1:11" x14ac:dyDescent="0.25">
      <c r="A85" s="16">
        <f t="shared" si="10"/>
        <v>84</v>
      </c>
      <c r="B85" s="15">
        <v>90</v>
      </c>
      <c r="C85" s="15">
        <f t="shared" si="11"/>
        <v>320100</v>
      </c>
      <c r="D85" s="15">
        <v>300</v>
      </c>
      <c r="E85" s="15">
        <v>700</v>
      </c>
      <c r="F85" s="15">
        <f t="shared" si="12"/>
        <v>500</v>
      </c>
      <c r="G85" s="15">
        <f t="shared" si="13"/>
        <v>3780000</v>
      </c>
      <c r="H85" s="15">
        <f t="shared" si="14"/>
        <v>160050000</v>
      </c>
      <c r="I85" s="14">
        <f t="shared" si="15"/>
        <v>9</v>
      </c>
      <c r="J85" s="14">
        <f t="shared" si="16"/>
        <v>720.00000000000011</v>
      </c>
      <c r="K85" s="13">
        <f t="shared" si="17"/>
        <v>3780000</v>
      </c>
    </row>
    <row r="86" spans="1:11" x14ac:dyDescent="0.25">
      <c r="A86" s="16">
        <f t="shared" si="10"/>
        <v>85</v>
      </c>
      <c r="B86" s="15">
        <v>90</v>
      </c>
      <c r="C86" s="15">
        <f t="shared" si="11"/>
        <v>327750</v>
      </c>
      <c r="D86" s="15">
        <v>300</v>
      </c>
      <c r="E86" s="15">
        <v>700</v>
      </c>
      <c r="F86" s="15">
        <f t="shared" si="12"/>
        <v>500</v>
      </c>
      <c r="G86" s="15">
        <f t="shared" si="13"/>
        <v>3825000</v>
      </c>
      <c r="H86" s="15">
        <f t="shared" si="14"/>
        <v>163875000</v>
      </c>
      <c r="I86" s="14">
        <f t="shared" si="15"/>
        <v>9</v>
      </c>
      <c r="J86" s="14">
        <f t="shared" si="16"/>
        <v>729.00000000000011</v>
      </c>
      <c r="K86" s="13">
        <f t="shared" si="17"/>
        <v>3825000</v>
      </c>
    </row>
    <row r="87" spans="1:11" x14ac:dyDescent="0.25">
      <c r="A87" s="16">
        <f t="shared" si="10"/>
        <v>86</v>
      </c>
      <c r="B87" s="15">
        <v>90</v>
      </c>
      <c r="C87" s="15">
        <f t="shared" si="11"/>
        <v>335490</v>
      </c>
      <c r="D87" s="15">
        <v>300</v>
      </c>
      <c r="E87" s="15">
        <v>700</v>
      </c>
      <c r="F87" s="15">
        <f t="shared" si="12"/>
        <v>500</v>
      </c>
      <c r="G87" s="15">
        <f t="shared" si="13"/>
        <v>3870000</v>
      </c>
      <c r="H87" s="15">
        <f t="shared" si="14"/>
        <v>167745000</v>
      </c>
      <c r="I87" s="14">
        <f t="shared" si="15"/>
        <v>9</v>
      </c>
      <c r="J87" s="14">
        <f t="shared" si="16"/>
        <v>738.00000000000011</v>
      </c>
      <c r="K87" s="13">
        <f t="shared" si="17"/>
        <v>3870000</v>
      </c>
    </row>
    <row r="88" spans="1:11" x14ac:dyDescent="0.25">
      <c r="A88" s="16">
        <f t="shared" si="10"/>
        <v>87</v>
      </c>
      <c r="B88" s="15">
        <v>90</v>
      </c>
      <c r="C88" s="15">
        <f t="shared" si="11"/>
        <v>343320</v>
      </c>
      <c r="D88" s="15">
        <v>300</v>
      </c>
      <c r="E88" s="15">
        <v>700</v>
      </c>
      <c r="F88" s="15">
        <f t="shared" si="12"/>
        <v>500</v>
      </c>
      <c r="G88" s="15">
        <f t="shared" si="13"/>
        <v>3915000</v>
      </c>
      <c r="H88" s="15">
        <f t="shared" si="14"/>
        <v>171660000</v>
      </c>
      <c r="I88" s="14">
        <f t="shared" si="15"/>
        <v>9</v>
      </c>
      <c r="J88" s="14">
        <f t="shared" si="16"/>
        <v>747.00000000000011</v>
      </c>
      <c r="K88" s="13">
        <f t="shared" si="17"/>
        <v>3915000</v>
      </c>
    </row>
    <row r="89" spans="1:11" x14ac:dyDescent="0.25">
      <c r="A89" s="16">
        <f t="shared" si="10"/>
        <v>88</v>
      </c>
      <c r="B89" s="15">
        <v>90</v>
      </c>
      <c r="C89" s="15">
        <f t="shared" si="11"/>
        <v>351240</v>
      </c>
      <c r="D89" s="15">
        <v>300</v>
      </c>
      <c r="E89" s="15">
        <v>700</v>
      </c>
      <c r="F89" s="15">
        <f t="shared" si="12"/>
        <v>500</v>
      </c>
      <c r="G89" s="15">
        <f t="shared" si="13"/>
        <v>3960000</v>
      </c>
      <c r="H89" s="15">
        <f t="shared" si="14"/>
        <v>175620000</v>
      </c>
      <c r="I89" s="14">
        <f t="shared" si="15"/>
        <v>9</v>
      </c>
      <c r="J89" s="14">
        <f t="shared" si="16"/>
        <v>756.00000000000011</v>
      </c>
      <c r="K89" s="13">
        <f t="shared" si="17"/>
        <v>3960000</v>
      </c>
    </row>
    <row r="90" spans="1:11" x14ac:dyDescent="0.25">
      <c r="A90" s="16">
        <f t="shared" si="10"/>
        <v>89</v>
      </c>
      <c r="B90" s="15">
        <v>90</v>
      </c>
      <c r="C90" s="15">
        <f t="shared" si="11"/>
        <v>359250</v>
      </c>
      <c r="D90" s="15">
        <v>300</v>
      </c>
      <c r="E90" s="15">
        <v>700</v>
      </c>
      <c r="F90" s="15">
        <f t="shared" si="12"/>
        <v>500</v>
      </c>
      <c r="G90" s="15">
        <f t="shared" si="13"/>
        <v>4005000</v>
      </c>
      <c r="H90" s="15">
        <f t="shared" si="14"/>
        <v>179625000</v>
      </c>
      <c r="I90" s="14">
        <f t="shared" si="15"/>
        <v>9</v>
      </c>
      <c r="J90" s="14">
        <f t="shared" si="16"/>
        <v>765.00000000000011</v>
      </c>
      <c r="K90" s="13">
        <f t="shared" si="17"/>
        <v>4005000</v>
      </c>
    </row>
    <row r="91" spans="1:11" x14ac:dyDescent="0.25">
      <c r="A91" s="16">
        <f t="shared" si="10"/>
        <v>90</v>
      </c>
      <c r="B91" s="15">
        <v>90</v>
      </c>
      <c r="C91" s="15">
        <f t="shared" si="11"/>
        <v>367350</v>
      </c>
      <c r="D91" s="15">
        <v>300</v>
      </c>
      <c r="E91" s="15">
        <v>700</v>
      </c>
      <c r="F91" s="15">
        <f t="shared" si="12"/>
        <v>500</v>
      </c>
      <c r="G91" s="15">
        <f t="shared" si="13"/>
        <v>4050000</v>
      </c>
      <c r="H91" s="15">
        <f t="shared" si="14"/>
        <v>183675000</v>
      </c>
      <c r="I91" s="14">
        <f t="shared" si="15"/>
        <v>9</v>
      </c>
      <c r="J91" s="14">
        <f t="shared" si="16"/>
        <v>774.00000000000011</v>
      </c>
      <c r="K91" s="13">
        <f t="shared" si="17"/>
        <v>4050000</v>
      </c>
    </row>
    <row r="92" spans="1:11" x14ac:dyDescent="0.25">
      <c r="A92" s="16">
        <f t="shared" si="10"/>
        <v>91</v>
      </c>
      <c r="B92" s="15">
        <v>90</v>
      </c>
      <c r="C92" s="15">
        <f t="shared" si="11"/>
        <v>375540</v>
      </c>
      <c r="D92" s="15">
        <v>300</v>
      </c>
      <c r="E92" s="15">
        <v>700</v>
      </c>
      <c r="F92" s="15">
        <f t="shared" si="12"/>
        <v>500</v>
      </c>
      <c r="G92" s="15">
        <f t="shared" si="13"/>
        <v>4095000</v>
      </c>
      <c r="H92" s="15">
        <f t="shared" si="14"/>
        <v>187770000</v>
      </c>
      <c r="I92" s="14">
        <f t="shared" si="15"/>
        <v>9</v>
      </c>
      <c r="J92" s="14">
        <f t="shared" si="16"/>
        <v>783.00000000000011</v>
      </c>
      <c r="K92" s="13">
        <f t="shared" si="17"/>
        <v>4095000</v>
      </c>
    </row>
    <row r="93" spans="1:11" x14ac:dyDescent="0.25">
      <c r="A93" s="16">
        <f t="shared" si="10"/>
        <v>92</v>
      </c>
      <c r="B93" s="15">
        <v>90</v>
      </c>
      <c r="C93" s="15">
        <f t="shared" si="11"/>
        <v>383820</v>
      </c>
      <c r="D93" s="15">
        <v>300</v>
      </c>
      <c r="E93" s="15">
        <v>700</v>
      </c>
      <c r="F93" s="15">
        <f t="shared" si="12"/>
        <v>500</v>
      </c>
      <c r="G93" s="15">
        <f t="shared" si="13"/>
        <v>4140000</v>
      </c>
      <c r="H93" s="15">
        <f t="shared" si="14"/>
        <v>191910000</v>
      </c>
      <c r="I93" s="14">
        <f t="shared" si="15"/>
        <v>9</v>
      </c>
      <c r="J93" s="14">
        <f t="shared" si="16"/>
        <v>792.00000000000011</v>
      </c>
      <c r="K93" s="13">
        <f t="shared" si="17"/>
        <v>4140000</v>
      </c>
    </row>
    <row r="94" spans="1:11" x14ac:dyDescent="0.25">
      <c r="A94" s="16">
        <f t="shared" ref="A94:A101" si="18">A93+1</f>
        <v>93</v>
      </c>
      <c r="B94" s="15">
        <v>90</v>
      </c>
      <c r="C94" s="15">
        <f t="shared" ref="C94:C101" si="19">C93+(B94*A94)</f>
        <v>392190</v>
      </c>
      <c r="D94" s="15">
        <v>300</v>
      </c>
      <c r="E94" s="15">
        <v>700</v>
      </c>
      <c r="F94" s="15">
        <f t="shared" ref="F94:F101" si="20">AVERAGE(D94:E94)</f>
        <v>500</v>
      </c>
      <c r="G94" s="15">
        <f t="shared" ref="G94:G101" si="21">A94*B94*F94</f>
        <v>4185000</v>
      </c>
      <c r="H94" s="15">
        <f t="shared" ref="H94:H101" si="22">G94+H93</f>
        <v>196095000</v>
      </c>
      <c r="I94" s="14">
        <f t="shared" ref="I94:I101" si="23">B94/WATERS_PER_DAY</f>
        <v>9</v>
      </c>
      <c r="J94" s="14">
        <f t="shared" ref="J94:J101" si="24">I94+J93</f>
        <v>801.00000000000011</v>
      </c>
      <c r="K94" s="13">
        <f t="shared" ref="K94:K101" si="25">IF(A94&lt;10,5000*POWER(A94,2),(45000*(A94-9))+405000)</f>
        <v>4185000</v>
      </c>
    </row>
    <row r="95" spans="1:11" x14ac:dyDescent="0.25">
      <c r="A95" s="16">
        <f t="shared" si="18"/>
        <v>94</v>
      </c>
      <c r="B95" s="15">
        <v>90</v>
      </c>
      <c r="C95" s="15">
        <f t="shared" si="19"/>
        <v>400650</v>
      </c>
      <c r="D95" s="15">
        <v>300</v>
      </c>
      <c r="E95" s="15">
        <v>700</v>
      </c>
      <c r="F95" s="15">
        <f t="shared" si="20"/>
        <v>500</v>
      </c>
      <c r="G95" s="15">
        <f t="shared" si="21"/>
        <v>4230000</v>
      </c>
      <c r="H95" s="15">
        <f t="shared" si="22"/>
        <v>200325000</v>
      </c>
      <c r="I95" s="14">
        <f t="shared" si="23"/>
        <v>9</v>
      </c>
      <c r="J95" s="14">
        <f t="shared" si="24"/>
        <v>810.00000000000011</v>
      </c>
      <c r="K95" s="13">
        <f t="shared" si="25"/>
        <v>4230000</v>
      </c>
    </row>
    <row r="96" spans="1:11" x14ac:dyDescent="0.25">
      <c r="A96" s="16">
        <f t="shared" si="18"/>
        <v>95</v>
      </c>
      <c r="B96" s="15">
        <v>90</v>
      </c>
      <c r="C96" s="15">
        <f t="shared" si="19"/>
        <v>409200</v>
      </c>
      <c r="D96" s="15">
        <v>300</v>
      </c>
      <c r="E96" s="15">
        <v>700</v>
      </c>
      <c r="F96" s="15">
        <f t="shared" si="20"/>
        <v>500</v>
      </c>
      <c r="G96" s="15">
        <f t="shared" si="21"/>
        <v>4275000</v>
      </c>
      <c r="H96" s="15">
        <f t="shared" si="22"/>
        <v>204600000</v>
      </c>
      <c r="I96" s="14">
        <f t="shared" si="23"/>
        <v>9</v>
      </c>
      <c r="J96" s="14">
        <f t="shared" si="24"/>
        <v>819.00000000000011</v>
      </c>
      <c r="K96" s="13">
        <f t="shared" si="25"/>
        <v>4275000</v>
      </c>
    </row>
    <row r="97" spans="1:11" x14ac:dyDescent="0.25">
      <c r="A97" s="16">
        <f t="shared" si="18"/>
        <v>96</v>
      </c>
      <c r="B97" s="15">
        <v>90</v>
      </c>
      <c r="C97" s="15">
        <f t="shared" si="19"/>
        <v>417840</v>
      </c>
      <c r="D97" s="15">
        <v>300</v>
      </c>
      <c r="E97" s="15">
        <v>700</v>
      </c>
      <c r="F97" s="15">
        <f t="shared" si="20"/>
        <v>500</v>
      </c>
      <c r="G97" s="15">
        <f t="shared" si="21"/>
        <v>4320000</v>
      </c>
      <c r="H97" s="15">
        <f t="shared" si="22"/>
        <v>208920000</v>
      </c>
      <c r="I97" s="14">
        <f t="shared" si="23"/>
        <v>9</v>
      </c>
      <c r="J97" s="14">
        <f t="shared" si="24"/>
        <v>828.00000000000011</v>
      </c>
      <c r="K97" s="13">
        <f t="shared" si="25"/>
        <v>4320000</v>
      </c>
    </row>
    <row r="98" spans="1:11" x14ac:dyDescent="0.25">
      <c r="A98" s="16">
        <f t="shared" si="18"/>
        <v>97</v>
      </c>
      <c r="B98" s="15">
        <v>90</v>
      </c>
      <c r="C98" s="15">
        <f t="shared" si="19"/>
        <v>426570</v>
      </c>
      <c r="D98" s="15">
        <v>300</v>
      </c>
      <c r="E98" s="15">
        <v>700</v>
      </c>
      <c r="F98" s="15">
        <f t="shared" si="20"/>
        <v>500</v>
      </c>
      <c r="G98" s="15">
        <f t="shared" si="21"/>
        <v>4365000</v>
      </c>
      <c r="H98" s="15">
        <f t="shared" si="22"/>
        <v>213285000</v>
      </c>
      <c r="I98" s="14">
        <f t="shared" si="23"/>
        <v>9</v>
      </c>
      <c r="J98" s="14">
        <f t="shared" si="24"/>
        <v>837.00000000000011</v>
      </c>
      <c r="K98" s="13">
        <f t="shared" si="25"/>
        <v>4365000</v>
      </c>
    </row>
    <row r="99" spans="1:11" x14ac:dyDescent="0.25">
      <c r="A99" s="16">
        <f t="shared" si="18"/>
        <v>98</v>
      </c>
      <c r="B99" s="15">
        <v>90</v>
      </c>
      <c r="C99" s="15">
        <f t="shared" si="19"/>
        <v>435390</v>
      </c>
      <c r="D99" s="15">
        <v>300</v>
      </c>
      <c r="E99" s="15">
        <v>700</v>
      </c>
      <c r="F99" s="15">
        <f t="shared" si="20"/>
        <v>500</v>
      </c>
      <c r="G99" s="15">
        <f t="shared" si="21"/>
        <v>4410000</v>
      </c>
      <c r="H99" s="15">
        <f t="shared" si="22"/>
        <v>217695000</v>
      </c>
      <c r="I99" s="14">
        <f t="shared" si="23"/>
        <v>9</v>
      </c>
      <c r="J99" s="14">
        <f t="shared" si="24"/>
        <v>846.00000000000011</v>
      </c>
      <c r="K99" s="13">
        <f t="shared" si="25"/>
        <v>4410000</v>
      </c>
    </row>
    <row r="100" spans="1:11" x14ac:dyDescent="0.25">
      <c r="A100" s="16">
        <f t="shared" si="18"/>
        <v>99</v>
      </c>
      <c r="B100" s="15">
        <v>90</v>
      </c>
      <c r="C100" s="15">
        <f t="shared" si="19"/>
        <v>444300</v>
      </c>
      <c r="D100" s="15">
        <v>300</v>
      </c>
      <c r="E100" s="15">
        <v>700</v>
      </c>
      <c r="F100" s="15">
        <f t="shared" si="20"/>
        <v>500</v>
      </c>
      <c r="G100" s="15">
        <f t="shared" si="21"/>
        <v>4455000</v>
      </c>
      <c r="H100" s="15">
        <f t="shared" si="22"/>
        <v>222150000</v>
      </c>
      <c r="I100" s="14">
        <f t="shared" si="23"/>
        <v>9</v>
      </c>
      <c r="J100" s="14">
        <f t="shared" si="24"/>
        <v>855.00000000000011</v>
      </c>
      <c r="K100" s="13">
        <f t="shared" si="25"/>
        <v>4455000</v>
      </c>
    </row>
    <row r="101" spans="1:11" x14ac:dyDescent="0.25">
      <c r="A101" s="16">
        <f t="shared" si="18"/>
        <v>100</v>
      </c>
      <c r="B101" s="15">
        <v>90</v>
      </c>
      <c r="C101" s="15">
        <f t="shared" si="19"/>
        <v>453300</v>
      </c>
      <c r="D101" s="15">
        <v>300</v>
      </c>
      <c r="E101" s="15">
        <v>700</v>
      </c>
      <c r="F101" s="15">
        <f t="shared" si="20"/>
        <v>500</v>
      </c>
      <c r="G101" s="15">
        <f t="shared" si="21"/>
        <v>4500000</v>
      </c>
      <c r="H101" s="15">
        <f t="shared" si="22"/>
        <v>226650000</v>
      </c>
      <c r="I101" s="14">
        <f t="shared" si="23"/>
        <v>9</v>
      </c>
      <c r="J101" s="14">
        <f t="shared" si="24"/>
        <v>864.00000000000011</v>
      </c>
      <c r="K101" s="13">
        <f t="shared" si="25"/>
        <v>4500000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C7"/>
  <sheetViews>
    <sheetView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0.140625" bestFit="1" customWidth="1"/>
  </cols>
  <sheetData>
    <row r="1" spans="1:3" x14ac:dyDescent="0.25">
      <c r="A1" t="s">
        <v>39</v>
      </c>
      <c r="B1" t="s">
        <v>60</v>
      </c>
      <c r="C1" t="s">
        <v>40</v>
      </c>
    </row>
    <row r="2" spans="1:3" x14ac:dyDescent="0.25">
      <c r="A2" t="s">
        <v>29</v>
      </c>
      <c r="C2" s="4" t="s">
        <v>44</v>
      </c>
    </row>
    <row r="3" spans="1:3" x14ac:dyDescent="0.25">
      <c r="A3" t="s">
        <v>47</v>
      </c>
      <c r="C3" s="4" t="s">
        <v>43</v>
      </c>
    </row>
    <row r="4" spans="1:3" x14ac:dyDescent="0.25">
      <c r="A4" t="s">
        <v>41</v>
      </c>
      <c r="C4" s="4" t="s">
        <v>45</v>
      </c>
    </row>
    <row r="5" spans="1:3" x14ac:dyDescent="0.25">
      <c r="A5" t="s">
        <v>42</v>
      </c>
      <c r="C5" s="4" t="s">
        <v>46</v>
      </c>
    </row>
    <row r="6" spans="1:3" x14ac:dyDescent="0.25">
      <c r="A6" t="s">
        <v>59</v>
      </c>
      <c r="B6" t="str">
        <f>"375320699201650688"</f>
        <v>375320699201650688</v>
      </c>
    </row>
    <row r="7" spans="1:3" x14ac:dyDescent="0.25">
      <c r="A7" t="s">
        <v>94</v>
      </c>
    </row>
  </sheetData>
  <hyperlinks>
    <hyperlink ref="C3" r:id="rId1" xr:uid="{D347887C-626B-46E2-9ACA-8CFFEBA86AB8}"/>
    <hyperlink ref="C2" r:id="rId2" xr:uid="{1852A152-A139-404A-A721-487528C06157}"/>
    <hyperlink ref="C4" r:id="rId3" xr:uid="{8D140910-929B-4CCC-9E43-DEDC8A2557CE}"/>
    <hyperlink ref="C5" r:id="rId4" xr:uid="{C0317918-4A3D-48DA-B5F9-616B966613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BD8F-4695-44C8-B308-5DEE8084E3A2}">
  <dimension ref="A1:E8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9.28515625" customWidth="1"/>
    <col min="4" max="4" width="19.5703125" customWidth="1"/>
    <col min="5" max="5" width="18" bestFit="1" customWidth="1"/>
  </cols>
  <sheetData>
    <row r="1" spans="1:5" x14ac:dyDescent="0.25">
      <c r="A1" t="s">
        <v>61</v>
      </c>
      <c r="B1" t="s">
        <v>1</v>
      </c>
      <c r="C1" t="s">
        <v>62</v>
      </c>
      <c r="D1" t="s">
        <v>63</v>
      </c>
      <c r="E1" t="s">
        <v>64</v>
      </c>
    </row>
    <row r="2" spans="1:5" x14ac:dyDescent="0.25">
      <c r="A2">
        <v>0</v>
      </c>
      <c r="B2">
        <v>0</v>
      </c>
      <c r="C2">
        <v>30</v>
      </c>
      <c r="D2">
        <v>50</v>
      </c>
      <c r="E2">
        <f>AVERAGE(C2:D2)</f>
        <v>40</v>
      </c>
    </row>
    <row r="3" spans="1:5" x14ac:dyDescent="0.25">
      <c r="A3">
        <v>1</v>
      </c>
      <c r="B3">
        <v>50</v>
      </c>
      <c r="C3">
        <v>30</v>
      </c>
      <c r="D3">
        <v>80</v>
      </c>
      <c r="E3">
        <f t="shared" ref="E3:E8" si="0">AVERAGE(C3:D3)</f>
        <v>55</v>
      </c>
    </row>
    <row r="4" spans="1:5" x14ac:dyDescent="0.25">
      <c r="A4">
        <v>2</v>
      </c>
      <c r="B4">
        <v>172</v>
      </c>
      <c r="C4">
        <v>50</v>
      </c>
      <c r="D4">
        <v>120</v>
      </c>
      <c r="E4">
        <f t="shared" si="0"/>
        <v>85</v>
      </c>
    </row>
    <row r="5" spans="1:5" x14ac:dyDescent="0.25">
      <c r="A5">
        <v>3</v>
      </c>
      <c r="B5">
        <v>372</v>
      </c>
      <c r="C5">
        <v>80</v>
      </c>
      <c r="D5">
        <v>150</v>
      </c>
      <c r="E5">
        <f t="shared" si="0"/>
        <v>115</v>
      </c>
    </row>
    <row r="6" spans="1:5" x14ac:dyDescent="0.25">
      <c r="A6">
        <v>4</v>
      </c>
      <c r="B6">
        <v>503</v>
      </c>
      <c r="C6">
        <v>150</v>
      </c>
      <c r="D6">
        <v>230</v>
      </c>
      <c r="E6">
        <f t="shared" si="0"/>
        <v>190</v>
      </c>
    </row>
    <row r="7" spans="1:5" x14ac:dyDescent="0.25">
      <c r="A7">
        <v>5</v>
      </c>
      <c r="B7">
        <v>950</v>
      </c>
      <c r="C7">
        <v>150</v>
      </c>
      <c r="D7">
        <v>250</v>
      </c>
      <c r="E7">
        <f t="shared" si="0"/>
        <v>200</v>
      </c>
    </row>
    <row r="8" spans="1:5" x14ac:dyDescent="0.25">
      <c r="A8">
        <v>6</v>
      </c>
      <c r="B8">
        <v>1250</v>
      </c>
      <c r="C8">
        <v>160</v>
      </c>
      <c r="D8">
        <v>300</v>
      </c>
      <c r="E8">
        <f t="shared" si="0"/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8FDB-DCE4-43C1-8267-23AF925CAFA9}">
  <dimension ref="A1:K11"/>
  <sheetViews>
    <sheetView workbookViewId="0">
      <selection activeCell="F25" sqref="F25"/>
    </sheetView>
  </sheetViews>
  <sheetFormatPr defaultRowHeight="15" x14ac:dyDescent="0.25"/>
  <cols>
    <col min="1" max="1" width="24.140625" bestFit="1" customWidth="1"/>
    <col min="2" max="2" width="10.85546875" customWidth="1"/>
    <col min="10" max="10" width="10.7109375" bestFit="1" customWidth="1"/>
    <col min="11" max="11" width="14.85546875" bestFit="1" customWidth="1"/>
  </cols>
  <sheetData>
    <row r="1" spans="1:11" x14ac:dyDescent="0.25">
      <c r="A1" t="s">
        <v>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 t="s">
        <v>66</v>
      </c>
      <c r="K1" t="s">
        <v>67</v>
      </c>
    </row>
    <row r="2" spans="1:11" x14ac:dyDescent="0.25">
      <c r="A2">
        <v>1</v>
      </c>
      <c r="B2">
        <f>_xlfn.XLOOKUP(B$1, 'Exp Gain Per Water (Baseline)'!$A$2:$A$8,'Exp Gain Per Water (Baseline)'!$E$2:$E$8) * $A2 * TotalMultiplier</f>
        <v>52.800000000000004</v>
      </c>
      <c r="C2">
        <f>_xlfn.XLOOKUP(C$1, 'Exp Gain Per Water (Baseline)'!$A$2:$A$8,'Exp Gain Per Water (Baseline)'!$E$2:$E$8) * $A2 * TotalMultiplier</f>
        <v>72.600000000000009</v>
      </c>
      <c r="D2">
        <f>_xlfn.XLOOKUP(D$1, 'Exp Gain Per Water (Baseline)'!$A$2:$A$8,'Exp Gain Per Water (Baseline)'!$E$2:$E$8) * $A2 * TotalMultiplier</f>
        <v>112.2</v>
      </c>
      <c r="E2">
        <f>_xlfn.XLOOKUP(E$1, 'Exp Gain Per Water (Baseline)'!$A$2:$A$8,'Exp Gain Per Water (Baseline)'!$E$2:$E$8) * $A2 * TotalMultiplier</f>
        <v>151.80000000000001</v>
      </c>
      <c r="F2">
        <f>_xlfn.XLOOKUP(F$1, 'Exp Gain Per Water (Baseline)'!$A$2:$A$8,'Exp Gain Per Water (Baseline)'!$E$2:$E$8) * $A2 * TotalMultiplier</f>
        <v>250.8</v>
      </c>
      <c r="G2">
        <f>_xlfn.XLOOKUP(G$1, 'Exp Gain Per Water (Baseline)'!$A$2:$A$8,'Exp Gain Per Water (Baseline)'!$E$2:$E$8) * $A2 * TotalMultiplier</f>
        <v>264</v>
      </c>
      <c r="H2">
        <f>_xlfn.XLOOKUP(H$1, 'Exp Gain Per Water (Baseline)'!$A$2:$A$8,'Exp Gain Per Water (Baseline)'!$E$2:$E$8) * $A2 * TotalMultiplier</f>
        <v>303.60000000000002</v>
      </c>
      <c r="J2">
        <v>1.1000000000000001</v>
      </c>
      <c r="K2">
        <f>J2*J3*J4*J5*J6*J7*J8*J9*J10*J11</f>
        <v>1.32</v>
      </c>
    </row>
    <row r="3" spans="1:11" x14ac:dyDescent="0.25">
      <c r="A3">
        <v>2</v>
      </c>
      <c r="B3">
        <f>_xlfn.XLOOKUP(B$1, 'Exp Gain Per Water (Baseline)'!$A$2:$A$8,'Exp Gain Per Water (Baseline)'!$E$2:$E$8) * $A3 * TotalMultiplier</f>
        <v>105.60000000000001</v>
      </c>
      <c r="C3">
        <f>_xlfn.XLOOKUP(C$1, 'Exp Gain Per Water (Baseline)'!$A$2:$A$8,'Exp Gain Per Water (Baseline)'!$E$2:$E$8) * $A3 * TotalMultiplier</f>
        <v>145.20000000000002</v>
      </c>
      <c r="D3">
        <f>_xlfn.XLOOKUP(D$1, 'Exp Gain Per Water (Baseline)'!$A$2:$A$8,'Exp Gain Per Water (Baseline)'!$E$2:$E$8) * $A3 * TotalMultiplier</f>
        <v>224.4</v>
      </c>
      <c r="E3">
        <f>_xlfn.XLOOKUP(E$1, 'Exp Gain Per Water (Baseline)'!$A$2:$A$8,'Exp Gain Per Water (Baseline)'!$E$2:$E$8) * $A3 * TotalMultiplier</f>
        <v>303.60000000000002</v>
      </c>
      <c r="F3">
        <f>_xlfn.XLOOKUP(F$1, 'Exp Gain Per Water (Baseline)'!$A$2:$A$8,'Exp Gain Per Water (Baseline)'!$E$2:$E$8) * $A3 * TotalMultiplier</f>
        <v>501.6</v>
      </c>
      <c r="G3">
        <f>_xlfn.XLOOKUP(G$1, 'Exp Gain Per Water (Baseline)'!$A$2:$A$8,'Exp Gain Per Water (Baseline)'!$E$2:$E$8) * $A3 * TotalMultiplier</f>
        <v>528</v>
      </c>
      <c r="H3">
        <f>_xlfn.XLOOKUP(H$1, 'Exp Gain Per Water (Baseline)'!$A$2:$A$8,'Exp Gain Per Water (Baseline)'!$E$2:$E$8) * $A3 * TotalMultiplier</f>
        <v>607.20000000000005</v>
      </c>
      <c r="J3">
        <v>1.2</v>
      </c>
    </row>
    <row r="4" spans="1:11" x14ac:dyDescent="0.25">
      <c r="A4">
        <v>3</v>
      </c>
      <c r="B4">
        <f>_xlfn.XLOOKUP(B$1, 'Exp Gain Per Water (Baseline)'!$A$2:$A$8,'Exp Gain Per Water (Baseline)'!$E$2:$E$8) * $A4 * TotalMultiplier</f>
        <v>158.4</v>
      </c>
      <c r="C4">
        <f>_xlfn.XLOOKUP(C$1, 'Exp Gain Per Water (Baseline)'!$A$2:$A$8,'Exp Gain Per Water (Baseline)'!$E$2:$E$8) * $A4 * TotalMultiplier</f>
        <v>217.8</v>
      </c>
      <c r="D4">
        <f>_xlfn.XLOOKUP(D$1, 'Exp Gain Per Water (Baseline)'!$A$2:$A$8,'Exp Gain Per Water (Baseline)'!$E$2:$E$8) * $A4 * TotalMultiplier</f>
        <v>336.6</v>
      </c>
      <c r="E4">
        <f>_xlfn.XLOOKUP(E$1, 'Exp Gain Per Water (Baseline)'!$A$2:$A$8,'Exp Gain Per Water (Baseline)'!$E$2:$E$8) * $A4 * TotalMultiplier</f>
        <v>455.40000000000003</v>
      </c>
      <c r="F4">
        <f>_xlfn.XLOOKUP(F$1, 'Exp Gain Per Water (Baseline)'!$A$2:$A$8,'Exp Gain Per Water (Baseline)'!$E$2:$E$8) * $A4 * TotalMultiplier</f>
        <v>752.40000000000009</v>
      </c>
      <c r="G4">
        <f>_xlfn.XLOOKUP(G$1, 'Exp Gain Per Water (Baseline)'!$A$2:$A$8,'Exp Gain Per Water (Baseline)'!$E$2:$E$8) * $A4 * TotalMultiplier</f>
        <v>792</v>
      </c>
      <c r="H4">
        <f>_xlfn.XLOOKUP(H$1, 'Exp Gain Per Water (Baseline)'!$A$2:$A$8,'Exp Gain Per Water (Baseline)'!$E$2:$E$8) * $A4 * TotalMultiplier</f>
        <v>910.80000000000007</v>
      </c>
      <c r="J4">
        <v>1</v>
      </c>
    </row>
    <row r="5" spans="1:11" x14ac:dyDescent="0.25">
      <c r="A5">
        <v>4</v>
      </c>
      <c r="B5">
        <f>_xlfn.XLOOKUP(B$1, 'Exp Gain Per Water (Baseline)'!$A$2:$A$8,'Exp Gain Per Water (Baseline)'!$E$2:$E$8) * $A5 * TotalMultiplier</f>
        <v>211.20000000000002</v>
      </c>
      <c r="C5">
        <f>_xlfn.XLOOKUP(C$1, 'Exp Gain Per Water (Baseline)'!$A$2:$A$8,'Exp Gain Per Water (Baseline)'!$E$2:$E$8) * $A5 * TotalMultiplier</f>
        <v>290.40000000000003</v>
      </c>
      <c r="D5">
        <f>_xlfn.XLOOKUP(D$1, 'Exp Gain Per Water (Baseline)'!$A$2:$A$8,'Exp Gain Per Water (Baseline)'!$E$2:$E$8) * $A5 * TotalMultiplier</f>
        <v>448.8</v>
      </c>
      <c r="E5">
        <f>_xlfn.XLOOKUP(E$1, 'Exp Gain Per Water (Baseline)'!$A$2:$A$8,'Exp Gain Per Water (Baseline)'!$E$2:$E$8) * $A5 * TotalMultiplier</f>
        <v>607.20000000000005</v>
      </c>
      <c r="F5">
        <f>_xlfn.XLOOKUP(F$1, 'Exp Gain Per Water (Baseline)'!$A$2:$A$8,'Exp Gain Per Water (Baseline)'!$E$2:$E$8) * $A5 * TotalMultiplier</f>
        <v>1003.2</v>
      </c>
      <c r="G5">
        <f>_xlfn.XLOOKUP(G$1, 'Exp Gain Per Water (Baseline)'!$A$2:$A$8,'Exp Gain Per Water (Baseline)'!$E$2:$E$8) * $A5 * TotalMultiplier</f>
        <v>1056</v>
      </c>
      <c r="H5">
        <f>_xlfn.XLOOKUP(H$1, 'Exp Gain Per Water (Baseline)'!$A$2:$A$8,'Exp Gain Per Water (Baseline)'!$E$2:$E$8) * $A5 * TotalMultiplier</f>
        <v>1214.4000000000001</v>
      </c>
      <c r="J5">
        <v>1</v>
      </c>
    </row>
    <row r="6" spans="1:11" x14ac:dyDescent="0.25">
      <c r="A6">
        <v>5</v>
      </c>
      <c r="B6">
        <f>_xlfn.XLOOKUP(B$1, 'Exp Gain Per Water (Baseline)'!$A$2:$A$8,'Exp Gain Per Water (Baseline)'!$E$2:$E$8) * $A6 * TotalMultiplier</f>
        <v>264</v>
      </c>
      <c r="C6">
        <f>_xlfn.XLOOKUP(C$1, 'Exp Gain Per Water (Baseline)'!$A$2:$A$8,'Exp Gain Per Water (Baseline)'!$E$2:$E$8) * $A6 * TotalMultiplier</f>
        <v>363</v>
      </c>
      <c r="D6">
        <f>_xlfn.XLOOKUP(D$1, 'Exp Gain Per Water (Baseline)'!$A$2:$A$8,'Exp Gain Per Water (Baseline)'!$E$2:$E$8) * $A6 * TotalMultiplier</f>
        <v>561</v>
      </c>
      <c r="E6">
        <f>_xlfn.XLOOKUP(E$1, 'Exp Gain Per Water (Baseline)'!$A$2:$A$8,'Exp Gain Per Water (Baseline)'!$E$2:$E$8) * $A6 * TotalMultiplier</f>
        <v>759</v>
      </c>
      <c r="F6">
        <f>_xlfn.XLOOKUP(F$1, 'Exp Gain Per Water (Baseline)'!$A$2:$A$8,'Exp Gain Per Water (Baseline)'!$E$2:$E$8) * $A6 * TotalMultiplier</f>
        <v>1254</v>
      </c>
      <c r="G6">
        <f>_xlfn.XLOOKUP(G$1, 'Exp Gain Per Water (Baseline)'!$A$2:$A$8,'Exp Gain Per Water (Baseline)'!$E$2:$E$8) * $A6 * TotalMultiplier</f>
        <v>1320</v>
      </c>
      <c r="H6">
        <f>_xlfn.XLOOKUP(H$1, 'Exp Gain Per Water (Baseline)'!$A$2:$A$8,'Exp Gain Per Water (Baseline)'!$E$2:$E$8) * $A6 * TotalMultiplier</f>
        <v>1518</v>
      </c>
      <c r="J6">
        <v>1</v>
      </c>
    </row>
    <row r="7" spans="1:11" x14ac:dyDescent="0.25">
      <c r="A7">
        <v>6</v>
      </c>
      <c r="B7">
        <f>_xlfn.XLOOKUP(B$1, 'Exp Gain Per Water (Baseline)'!$A$2:$A$8,'Exp Gain Per Water (Baseline)'!$E$2:$E$8) * $A7 * TotalMultiplier</f>
        <v>316.8</v>
      </c>
      <c r="C7">
        <f>_xlfn.XLOOKUP(C$1, 'Exp Gain Per Water (Baseline)'!$A$2:$A$8,'Exp Gain Per Water (Baseline)'!$E$2:$E$8) * $A7 * TotalMultiplier</f>
        <v>435.6</v>
      </c>
      <c r="D7">
        <f>_xlfn.XLOOKUP(D$1, 'Exp Gain Per Water (Baseline)'!$A$2:$A$8,'Exp Gain Per Water (Baseline)'!$E$2:$E$8) * $A7 * TotalMultiplier</f>
        <v>673.2</v>
      </c>
      <c r="E7">
        <f>_xlfn.XLOOKUP(E$1, 'Exp Gain Per Water (Baseline)'!$A$2:$A$8,'Exp Gain Per Water (Baseline)'!$E$2:$E$8) * $A7 * TotalMultiplier</f>
        <v>910.80000000000007</v>
      </c>
      <c r="F7">
        <f>_xlfn.XLOOKUP(F$1, 'Exp Gain Per Water (Baseline)'!$A$2:$A$8,'Exp Gain Per Water (Baseline)'!$E$2:$E$8) * $A7 * TotalMultiplier</f>
        <v>1504.8000000000002</v>
      </c>
      <c r="G7">
        <f>_xlfn.XLOOKUP(G$1, 'Exp Gain Per Water (Baseline)'!$A$2:$A$8,'Exp Gain Per Water (Baseline)'!$E$2:$E$8) * $A7 * TotalMultiplier</f>
        <v>1584</v>
      </c>
      <c r="H7">
        <f>_xlfn.XLOOKUP(H$1, 'Exp Gain Per Water (Baseline)'!$A$2:$A$8,'Exp Gain Per Water (Baseline)'!$E$2:$E$8) * $A7 * TotalMultiplier</f>
        <v>1821.6000000000001</v>
      </c>
      <c r="J7">
        <v>1</v>
      </c>
    </row>
    <row r="8" spans="1:11" x14ac:dyDescent="0.25">
      <c r="A8">
        <v>7</v>
      </c>
      <c r="B8">
        <f>_xlfn.XLOOKUP(B$1, 'Exp Gain Per Water (Baseline)'!$A$2:$A$8,'Exp Gain Per Water (Baseline)'!$E$2:$E$8) * $A8 * TotalMultiplier</f>
        <v>369.6</v>
      </c>
      <c r="C8">
        <f>_xlfn.XLOOKUP(C$1, 'Exp Gain Per Water (Baseline)'!$A$2:$A$8,'Exp Gain Per Water (Baseline)'!$E$2:$E$8) * $A8 * TotalMultiplier</f>
        <v>508.20000000000005</v>
      </c>
      <c r="D8">
        <f>_xlfn.XLOOKUP(D$1, 'Exp Gain Per Water (Baseline)'!$A$2:$A$8,'Exp Gain Per Water (Baseline)'!$E$2:$E$8) * $A8 * TotalMultiplier</f>
        <v>785.40000000000009</v>
      </c>
      <c r="E8">
        <f>_xlfn.XLOOKUP(E$1, 'Exp Gain Per Water (Baseline)'!$A$2:$A$8,'Exp Gain Per Water (Baseline)'!$E$2:$E$8) * $A8 * TotalMultiplier</f>
        <v>1062.6000000000001</v>
      </c>
      <c r="F8">
        <f>_xlfn.XLOOKUP(F$1, 'Exp Gain Per Water (Baseline)'!$A$2:$A$8,'Exp Gain Per Water (Baseline)'!$E$2:$E$8) * $A8 * TotalMultiplier</f>
        <v>1755.6000000000001</v>
      </c>
      <c r="G8">
        <f>_xlfn.XLOOKUP(G$1, 'Exp Gain Per Water (Baseline)'!$A$2:$A$8,'Exp Gain Per Water (Baseline)'!$E$2:$E$8) * $A8 * TotalMultiplier</f>
        <v>1848</v>
      </c>
      <c r="H8">
        <f>_xlfn.XLOOKUP(H$1, 'Exp Gain Per Water (Baseline)'!$A$2:$A$8,'Exp Gain Per Water (Baseline)'!$E$2:$E$8) * $A8 * TotalMultiplier</f>
        <v>2125.2000000000003</v>
      </c>
      <c r="J8">
        <v>1</v>
      </c>
    </row>
    <row r="9" spans="1:11" x14ac:dyDescent="0.25">
      <c r="A9">
        <v>8</v>
      </c>
      <c r="B9">
        <f>_xlfn.XLOOKUP(B$1, 'Exp Gain Per Water (Baseline)'!$A$2:$A$8,'Exp Gain Per Water (Baseline)'!$E$2:$E$8) * $A9 * TotalMultiplier</f>
        <v>422.40000000000003</v>
      </c>
      <c r="C9">
        <f>_xlfn.XLOOKUP(C$1, 'Exp Gain Per Water (Baseline)'!$A$2:$A$8,'Exp Gain Per Water (Baseline)'!$E$2:$E$8) * $A9 * TotalMultiplier</f>
        <v>580.80000000000007</v>
      </c>
      <c r="D9">
        <f>_xlfn.XLOOKUP(D$1, 'Exp Gain Per Water (Baseline)'!$A$2:$A$8,'Exp Gain Per Water (Baseline)'!$E$2:$E$8) * $A9 * TotalMultiplier</f>
        <v>897.6</v>
      </c>
      <c r="E9">
        <f>_xlfn.XLOOKUP(E$1, 'Exp Gain Per Water (Baseline)'!$A$2:$A$8,'Exp Gain Per Water (Baseline)'!$E$2:$E$8) * $A9 * TotalMultiplier</f>
        <v>1214.4000000000001</v>
      </c>
      <c r="F9">
        <f>_xlfn.XLOOKUP(F$1, 'Exp Gain Per Water (Baseline)'!$A$2:$A$8,'Exp Gain Per Water (Baseline)'!$E$2:$E$8) * $A9 * TotalMultiplier</f>
        <v>2006.4</v>
      </c>
      <c r="G9">
        <f>_xlfn.XLOOKUP(G$1, 'Exp Gain Per Water (Baseline)'!$A$2:$A$8,'Exp Gain Per Water (Baseline)'!$E$2:$E$8) * $A9 * TotalMultiplier</f>
        <v>2112</v>
      </c>
      <c r="H9">
        <f>_xlfn.XLOOKUP(H$1, 'Exp Gain Per Water (Baseline)'!$A$2:$A$8,'Exp Gain Per Water (Baseline)'!$E$2:$E$8) * $A9 * TotalMultiplier</f>
        <v>2428.8000000000002</v>
      </c>
      <c r="J9">
        <v>1</v>
      </c>
    </row>
    <row r="10" spans="1:11" x14ac:dyDescent="0.25">
      <c r="A10">
        <v>9</v>
      </c>
      <c r="B10">
        <f>_xlfn.XLOOKUP(B$1, 'Exp Gain Per Water (Baseline)'!$A$2:$A$8,'Exp Gain Per Water (Baseline)'!$E$2:$E$8) * $A10 * TotalMultiplier</f>
        <v>475.20000000000005</v>
      </c>
      <c r="C10">
        <f>_xlfn.XLOOKUP(C$1, 'Exp Gain Per Water (Baseline)'!$A$2:$A$8,'Exp Gain Per Water (Baseline)'!$E$2:$E$8) * $A10 * TotalMultiplier</f>
        <v>653.4</v>
      </c>
      <c r="D10">
        <f>_xlfn.XLOOKUP(D$1, 'Exp Gain Per Water (Baseline)'!$A$2:$A$8,'Exp Gain Per Water (Baseline)'!$E$2:$E$8) * $A10 * TotalMultiplier</f>
        <v>1009.8000000000001</v>
      </c>
      <c r="E10">
        <f>_xlfn.XLOOKUP(E$1, 'Exp Gain Per Water (Baseline)'!$A$2:$A$8,'Exp Gain Per Water (Baseline)'!$E$2:$E$8) * $A10 * TotalMultiplier</f>
        <v>1366.2</v>
      </c>
      <c r="F10">
        <f>_xlfn.XLOOKUP(F$1, 'Exp Gain Per Water (Baseline)'!$A$2:$A$8,'Exp Gain Per Water (Baseline)'!$E$2:$E$8) * $A10 * TotalMultiplier</f>
        <v>2257.2000000000003</v>
      </c>
      <c r="G10">
        <f>_xlfn.XLOOKUP(G$1, 'Exp Gain Per Water (Baseline)'!$A$2:$A$8,'Exp Gain Per Water (Baseline)'!$E$2:$E$8) * $A10 * TotalMultiplier</f>
        <v>2376</v>
      </c>
      <c r="H10">
        <f>_xlfn.XLOOKUP(H$1, 'Exp Gain Per Water (Baseline)'!$A$2:$A$8,'Exp Gain Per Water (Baseline)'!$E$2:$E$8) * $A10 * TotalMultiplier</f>
        <v>2732.4</v>
      </c>
      <c r="J10">
        <v>1</v>
      </c>
    </row>
    <row r="11" spans="1:11" x14ac:dyDescent="0.25">
      <c r="A11">
        <v>10</v>
      </c>
      <c r="B11">
        <f>_xlfn.XLOOKUP(B$1, 'Exp Gain Per Water (Baseline)'!$A$2:$A$8,'Exp Gain Per Water (Baseline)'!$E$2:$E$8) * $A11 * TotalMultiplier</f>
        <v>528</v>
      </c>
      <c r="C11">
        <f>_xlfn.XLOOKUP(C$1, 'Exp Gain Per Water (Baseline)'!$A$2:$A$8,'Exp Gain Per Water (Baseline)'!$E$2:$E$8) * $A11 * TotalMultiplier</f>
        <v>726</v>
      </c>
      <c r="D11">
        <f>_xlfn.XLOOKUP(D$1, 'Exp Gain Per Water (Baseline)'!$A$2:$A$8,'Exp Gain Per Water (Baseline)'!$E$2:$E$8) * $A11 * TotalMultiplier</f>
        <v>1122</v>
      </c>
      <c r="E11">
        <f>_xlfn.XLOOKUP(E$1, 'Exp Gain Per Water (Baseline)'!$A$2:$A$8,'Exp Gain Per Water (Baseline)'!$E$2:$E$8) * $A11 * TotalMultiplier</f>
        <v>1518</v>
      </c>
      <c r="F11">
        <f>_xlfn.XLOOKUP(F$1, 'Exp Gain Per Water (Baseline)'!$A$2:$A$8,'Exp Gain Per Water (Baseline)'!$E$2:$E$8) * $A11 * TotalMultiplier</f>
        <v>2508</v>
      </c>
      <c r="G11">
        <f>_xlfn.XLOOKUP(G$1, 'Exp Gain Per Water (Baseline)'!$A$2:$A$8,'Exp Gain Per Water (Baseline)'!$E$2:$E$8) * $A11 * TotalMultiplier</f>
        <v>2640</v>
      </c>
      <c r="H11">
        <f>_xlfn.XLOOKUP(H$1, 'Exp Gain Per Water (Baseline)'!$A$2:$A$8,'Exp Gain Per Water (Baseline)'!$E$2:$E$8) * $A11 * TotalMultiplier</f>
        <v>3036</v>
      </c>
      <c r="J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663-B0D9-4839-A0F9-92369B0C3610}">
  <dimension ref="A1:O54"/>
  <sheetViews>
    <sheetView topLeftCell="H1" zoomScaleNormal="100" workbookViewId="0">
      <selection activeCell="I21" sqref="I21"/>
    </sheetView>
  </sheetViews>
  <sheetFormatPr defaultRowHeight="15" x14ac:dyDescent="0.25"/>
  <cols>
    <col min="1" max="2" width="13.5703125" hidden="1" customWidth="1"/>
    <col min="3" max="3" width="13" hidden="1" customWidth="1"/>
    <col min="4" max="4" width="19.140625" style="6" hidden="1" customWidth="1"/>
    <col min="5" max="5" width="9" style="9" hidden="1" customWidth="1"/>
    <col min="6" max="6" width="9" hidden="1" customWidth="1"/>
    <col min="7" max="7" width="3.5703125" hidden="1" customWidth="1"/>
    <col min="8" max="8" width="14.7109375" bestFit="1" customWidth="1"/>
    <col min="9" max="14" width="13.7109375" customWidth="1"/>
  </cols>
  <sheetData>
    <row r="1" spans="1:15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8" t="s">
        <v>2</v>
      </c>
      <c r="F1" s="2" t="s">
        <v>28</v>
      </c>
      <c r="H1" s="7" t="s">
        <v>68</v>
      </c>
      <c r="I1" s="19" t="s">
        <v>69</v>
      </c>
      <c r="J1" s="19"/>
      <c r="K1" s="19"/>
      <c r="L1" s="19"/>
      <c r="M1" s="19"/>
      <c r="N1" s="19"/>
      <c r="O1" s="19"/>
    </row>
    <row r="2" spans="1:15" x14ac:dyDescent="0.25">
      <c r="A2" t="s">
        <v>57</v>
      </c>
      <c r="B2" t="s">
        <v>49</v>
      </c>
      <c r="C2" s="4" t="str">
        <f>IF(_xlfn.XLOOKUP(B2,'Artist Links'!$A$1:$A$5,'Artist Links'!$C$1:$C$5, "")&lt;&gt;"", HYPERLINK(_xlfn.XLOOKUP(B2,'Artist Links'!$A$1:$A$5,'Artist Links'!$C$1:$C$5, ""), "Link"), "")</f>
        <v>Link</v>
      </c>
      <c r="D2" s="6">
        <v>12</v>
      </c>
      <c r="E2" s="10">
        <f t="shared" ref="E2:E28" si="0">VALUE(_xlfn.CONCAT(_xlfn.XLOOKUP(A2,$J$2:$J$5,$H$2:$H$5, ""), _xlfn.XLOOKUP(A2,$K$2:$K$5,$H$2:$H$5, ""), _xlfn.XLOOKUP(A2,$L$2:$L$5,$H$2:$H$5, ""), _xlfn.XLOOKUP(A2,$M$2:$M$5,$H$2:$H$5, ""), _xlfn.XLOOKUP(A2,$N$2:$N$5,$H$2:$H$5, ""), _xlfn.XLOOKUP(A2,$O$2:$O$5,$H$2:$H$5, ""), _xlfn.XLOOKUP(A2,$I$2:$I$5,$H$2:$H$5, "")))</f>
        <v>0</v>
      </c>
      <c r="F2" s="1">
        <v>7</v>
      </c>
      <c r="H2" s="12">
        <v>0</v>
      </c>
      <c r="I2" t="s">
        <v>17</v>
      </c>
      <c r="J2" t="s">
        <v>52</v>
      </c>
      <c r="K2" t="s">
        <v>57</v>
      </c>
      <c r="L2" t="s">
        <v>16</v>
      </c>
      <c r="M2" t="s">
        <v>23</v>
      </c>
      <c r="N2" t="s">
        <v>37</v>
      </c>
      <c r="O2" t="s">
        <v>51</v>
      </c>
    </row>
    <row r="3" spans="1:15" x14ac:dyDescent="0.25">
      <c r="A3" t="s">
        <v>52</v>
      </c>
      <c r="B3" t="s">
        <v>42</v>
      </c>
      <c r="C3" s="4" t="str">
        <f>IF(_xlfn.XLOOKUP(B3,'Artist Links'!$A$1:$A$5,'Artist Links'!$C$1:$C$5, "")&lt;&gt;"", HYPERLINK(_xlfn.XLOOKUP(B3,'Artist Links'!$A$1:$A$5,'Artist Links'!$C$1:$C$5, ""), "Link"), "")</f>
        <v>Link</v>
      </c>
      <c r="D3" s="6">
        <v>16</v>
      </c>
      <c r="E3" s="10">
        <f t="shared" si="0"/>
        <v>0</v>
      </c>
      <c r="F3" s="1">
        <v>7</v>
      </c>
      <c r="H3" s="12">
        <v>5</v>
      </c>
      <c r="I3" t="s">
        <v>12</v>
      </c>
      <c r="J3" t="s">
        <v>20</v>
      </c>
      <c r="K3" t="s">
        <v>54</v>
      </c>
      <c r="L3" t="s">
        <v>58</v>
      </c>
      <c r="M3" t="s">
        <v>10</v>
      </c>
      <c r="N3" t="s">
        <v>14</v>
      </c>
      <c r="O3" t="s">
        <v>19</v>
      </c>
    </row>
    <row r="4" spans="1:15" x14ac:dyDescent="0.25">
      <c r="A4" t="s">
        <v>37</v>
      </c>
      <c r="B4" t="s">
        <v>47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4</v>
      </c>
      <c r="E4" s="10">
        <f t="shared" si="0"/>
        <v>0</v>
      </c>
      <c r="F4" s="1">
        <v>7</v>
      </c>
      <c r="H4" s="12">
        <v>10</v>
      </c>
      <c r="I4" t="s">
        <v>55</v>
      </c>
      <c r="J4" t="s">
        <v>13</v>
      </c>
      <c r="K4" s="1" t="s">
        <v>50</v>
      </c>
      <c r="L4" s="1" t="s">
        <v>26</v>
      </c>
      <c r="M4" s="1" t="s">
        <v>53</v>
      </c>
      <c r="N4" t="s">
        <v>18</v>
      </c>
      <c r="O4" t="s">
        <v>21</v>
      </c>
    </row>
    <row r="5" spans="1:15" x14ac:dyDescent="0.25">
      <c r="A5" t="s">
        <v>51</v>
      </c>
      <c r="B5" t="s">
        <v>42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16</v>
      </c>
      <c r="E5" s="10">
        <f t="shared" si="0"/>
        <v>0</v>
      </c>
      <c r="F5" s="1">
        <v>7</v>
      </c>
      <c r="H5" s="12">
        <v>15</v>
      </c>
      <c r="I5" t="s">
        <v>24</v>
      </c>
      <c r="J5" t="s">
        <v>56</v>
      </c>
      <c r="K5" t="s">
        <v>11</v>
      </c>
      <c r="L5" t="s">
        <v>15</v>
      </c>
      <c r="M5" t="s">
        <v>22</v>
      </c>
      <c r="N5" t="s">
        <v>32</v>
      </c>
    </row>
    <row r="6" spans="1:15" x14ac:dyDescent="0.25">
      <c r="A6" t="s">
        <v>17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 s="10">
        <f t="shared" si="0"/>
        <v>0</v>
      </c>
      <c r="F6">
        <v>6</v>
      </c>
    </row>
    <row r="7" spans="1:15" x14ac:dyDescent="0.25">
      <c r="A7" t="s">
        <v>23</v>
      </c>
      <c r="B7" t="s">
        <v>29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24</v>
      </c>
      <c r="E7" s="10">
        <f t="shared" si="0"/>
        <v>0</v>
      </c>
      <c r="F7" s="1">
        <v>6</v>
      </c>
      <c r="H7" s="2" t="s">
        <v>95</v>
      </c>
    </row>
    <row r="8" spans="1:15" x14ac:dyDescent="0.25">
      <c r="A8" t="s">
        <v>16</v>
      </c>
      <c r="B8" t="s">
        <v>29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0</v>
      </c>
      <c r="E8" s="10">
        <f t="shared" si="0"/>
        <v>0</v>
      </c>
      <c r="F8" s="1">
        <v>6</v>
      </c>
      <c r="H8" t="s">
        <v>70</v>
      </c>
    </row>
    <row r="9" spans="1:15" x14ac:dyDescent="0.25">
      <c r="A9" t="s">
        <v>12</v>
      </c>
      <c r="B9" s="3" t="s">
        <v>30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 s="10">
        <f t="shared" si="0"/>
        <v>5</v>
      </c>
      <c r="F9">
        <v>14</v>
      </c>
      <c r="H9" t="s">
        <v>71</v>
      </c>
    </row>
    <row r="10" spans="1:15" x14ac:dyDescent="0.25">
      <c r="A10" t="s">
        <v>20</v>
      </c>
      <c r="B10" t="s">
        <v>31</v>
      </c>
      <c r="C10" s="4" t="str">
        <f>IF(_xlfn.XLOOKUP(B10,'Artist Links'!$A$1:$A$5,'Artist Links'!$C$1:$C$5, "")&lt;&gt;"", HYPERLINK(_xlfn.XLOOKUP(B10,'Artist Links'!$A$1:$A$5,'Artist Links'!$C$1:$C$5, ""), "Link"), "")</f>
        <v/>
      </c>
      <c r="D10" s="6">
        <v>0</v>
      </c>
      <c r="E10" s="10">
        <f t="shared" si="0"/>
        <v>5</v>
      </c>
      <c r="F10" s="1">
        <v>13</v>
      </c>
      <c r="H10" t="s">
        <v>72</v>
      </c>
    </row>
    <row r="11" spans="1:15" x14ac:dyDescent="0.25">
      <c r="A11" t="s">
        <v>54</v>
      </c>
      <c r="B11" t="s">
        <v>42</v>
      </c>
      <c r="C11" s="4" t="str">
        <f>IF(_xlfn.XLOOKUP(B11,'Artist Links'!$A$1:$A$5,'Artist Links'!$C$1:$C$5, "")&lt;&gt;"", HYPERLINK(_xlfn.XLOOKUP(B11,'Artist Links'!$A$1:$A$5,'Artist Links'!$C$1:$C$5, ""), "Link"), "")</f>
        <v>Link</v>
      </c>
      <c r="D11" s="6">
        <v>16</v>
      </c>
      <c r="E11" s="10">
        <f t="shared" si="0"/>
        <v>5</v>
      </c>
      <c r="F11" s="1">
        <v>7</v>
      </c>
      <c r="H11" t="s">
        <v>73</v>
      </c>
    </row>
    <row r="12" spans="1:15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 s="10">
        <f t="shared" si="0"/>
        <v>5</v>
      </c>
      <c r="F12" s="1">
        <v>7</v>
      </c>
    </row>
    <row r="13" spans="1:15" x14ac:dyDescent="0.25">
      <c r="A13" t="s">
        <v>14</v>
      </c>
      <c r="B13" t="s">
        <v>35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 s="10">
        <f t="shared" si="0"/>
        <v>5</v>
      </c>
      <c r="F13" s="1">
        <v>7</v>
      </c>
      <c r="H13" s="2" t="s">
        <v>78</v>
      </c>
    </row>
    <row r="14" spans="1:15" x14ac:dyDescent="0.25">
      <c r="A14" t="s">
        <v>10</v>
      </c>
      <c r="B14" t="s">
        <v>31</v>
      </c>
      <c r="C14" s="4" t="str">
        <f>IF(_xlfn.XLOOKUP(B14,'Artist Links'!$A$1:$A$5,'Artist Links'!$C$1:$C$5, "")&lt;&gt;"", HYPERLINK(_xlfn.XLOOKUP(B14,'Artist Links'!$A$1:$A$5,'Artist Links'!$C$1:$C$5, ""), "Link"), "")</f>
        <v/>
      </c>
      <c r="D14" s="6">
        <v>0</v>
      </c>
      <c r="E14" s="10">
        <f t="shared" si="0"/>
        <v>5</v>
      </c>
      <c r="F14" s="1">
        <v>7</v>
      </c>
      <c r="H14" s="11" t="s">
        <v>74</v>
      </c>
      <c r="I14" s="2"/>
      <c r="J14" s="2"/>
      <c r="K14" s="2"/>
    </row>
    <row r="15" spans="1:15" x14ac:dyDescent="0.25">
      <c r="A15" t="s">
        <v>58</v>
      </c>
      <c r="B15" t="s">
        <v>59</v>
      </c>
      <c r="D15" s="6">
        <v>0</v>
      </c>
      <c r="E15" s="10">
        <f t="shared" si="0"/>
        <v>5</v>
      </c>
      <c r="F15" s="1">
        <v>6</v>
      </c>
      <c r="H15" t="s">
        <v>75</v>
      </c>
    </row>
    <row r="16" spans="1:15" x14ac:dyDescent="0.25">
      <c r="A16" t="s">
        <v>13</v>
      </c>
      <c r="B16" t="s">
        <v>31</v>
      </c>
      <c r="C16" s="4" t="str">
        <f>IF(_xlfn.XLOOKUP(B16,'Artist Links'!$A$1:$A$5,'Artist Links'!$C$1:$C$5, "")&lt;&gt;"", HYPERLINK(_xlfn.XLOOKUP(B16,'Artist Links'!$A$1:$A$5,'Artist Links'!$C$1:$C$5, ""), "Link"), "")</f>
        <v/>
      </c>
      <c r="D16" s="6">
        <v>0</v>
      </c>
      <c r="E16" s="10">
        <f t="shared" si="0"/>
        <v>10</v>
      </c>
      <c r="F16">
        <v>8</v>
      </c>
      <c r="H16" t="s">
        <v>76</v>
      </c>
    </row>
    <row r="17" spans="1:10" x14ac:dyDescent="0.25">
      <c r="A17" t="s">
        <v>55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 s="10">
        <f t="shared" si="0"/>
        <v>10</v>
      </c>
      <c r="F17" s="1">
        <v>7</v>
      </c>
      <c r="H17" s="11" t="s">
        <v>77</v>
      </c>
      <c r="J17" s="1"/>
    </row>
    <row r="18" spans="1:10" x14ac:dyDescent="0.25">
      <c r="A18" t="s">
        <v>26</v>
      </c>
      <c r="B18" t="s">
        <v>33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 s="10">
        <f t="shared" si="0"/>
        <v>10</v>
      </c>
      <c r="F18" s="1">
        <v>7</v>
      </c>
      <c r="J18" s="1"/>
    </row>
    <row r="19" spans="1:10" x14ac:dyDescent="0.25">
      <c r="A19" t="s">
        <v>53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 s="10">
        <f t="shared" si="0"/>
        <v>10</v>
      </c>
      <c r="F19" s="1">
        <v>7</v>
      </c>
      <c r="H19" s="2" t="s">
        <v>79</v>
      </c>
      <c r="J19" s="1"/>
    </row>
    <row r="20" spans="1:10" x14ac:dyDescent="0.25">
      <c r="A20" t="s">
        <v>18</v>
      </c>
      <c r="B20" t="s">
        <v>29</v>
      </c>
      <c r="C20" s="4" t="str">
        <f>IF(_xlfn.XLOOKUP(B20,'Artist Links'!$A$1:$A$5,'Artist Links'!$C$1:$C$5, "")&lt;&gt;"", HYPERLINK(_xlfn.XLOOKUP(B20,'Artist Links'!$A$1:$A$5,'Artist Links'!$C$1:$C$5, ""), "Link"), "")</f>
        <v>Link</v>
      </c>
      <c r="D20" s="6">
        <v>32</v>
      </c>
      <c r="E20" s="10">
        <f t="shared" si="0"/>
        <v>10</v>
      </c>
      <c r="F20" s="1">
        <v>7</v>
      </c>
      <c r="H20" t="s">
        <v>80</v>
      </c>
    </row>
    <row r="21" spans="1:10" x14ac:dyDescent="0.25">
      <c r="A21" t="s">
        <v>50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 s="10">
        <f t="shared" si="0"/>
        <v>10</v>
      </c>
      <c r="F21" s="1">
        <v>6</v>
      </c>
      <c r="H21" t="s">
        <v>81</v>
      </c>
    </row>
    <row r="22" spans="1:10" x14ac:dyDescent="0.25">
      <c r="A22" t="s">
        <v>21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 s="10">
        <f t="shared" si="0"/>
        <v>10</v>
      </c>
      <c r="F22" s="1">
        <v>6</v>
      </c>
    </row>
    <row r="23" spans="1:10" x14ac:dyDescent="0.25">
      <c r="A23" t="s">
        <v>32</v>
      </c>
      <c r="B23" t="s">
        <v>33</v>
      </c>
      <c r="C23" s="4" t="str">
        <f>IF(_xlfn.XLOOKUP(B23,'Artist Links'!$A$1:$A$5,'Artist Links'!$C$1:$C$5, "")&lt;&gt;"", HYPERLINK(_xlfn.XLOOKUP(B23,'Artist Links'!$A$1:$A$5,'Artist Links'!$C$1:$C$5, ""), "Link"), "")</f>
        <v/>
      </c>
      <c r="D23" s="6">
        <v>0</v>
      </c>
      <c r="E23" s="10">
        <f t="shared" si="0"/>
        <v>15</v>
      </c>
      <c r="F23" s="1">
        <v>8</v>
      </c>
      <c r="H23" s="2" t="s">
        <v>82</v>
      </c>
    </row>
    <row r="24" spans="1:10" x14ac:dyDescent="0.25">
      <c r="A24" t="s">
        <v>24</v>
      </c>
      <c r="B24" t="s">
        <v>42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16</v>
      </c>
      <c r="E24" s="10">
        <f t="shared" si="0"/>
        <v>15</v>
      </c>
      <c r="F24" s="1">
        <v>7</v>
      </c>
      <c r="H24" t="s">
        <v>83</v>
      </c>
    </row>
    <row r="25" spans="1:10" x14ac:dyDescent="0.25">
      <c r="A25" t="s">
        <v>56</v>
      </c>
      <c r="B25" t="s">
        <v>42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16</v>
      </c>
      <c r="E25" s="10">
        <f t="shared" si="0"/>
        <v>15</v>
      </c>
      <c r="F25" s="1">
        <v>7</v>
      </c>
      <c r="H25" t="s">
        <v>84</v>
      </c>
    </row>
    <row r="26" spans="1:10" x14ac:dyDescent="0.25">
      <c r="A26" t="s">
        <v>11</v>
      </c>
      <c r="B26" t="s">
        <v>35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 s="10">
        <f t="shared" si="0"/>
        <v>15</v>
      </c>
      <c r="F26" s="1">
        <v>7</v>
      </c>
      <c r="H26" t="s">
        <v>85</v>
      </c>
    </row>
    <row r="27" spans="1:10" x14ac:dyDescent="0.25">
      <c r="A27" t="s">
        <v>22</v>
      </c>
      <c r="B27" t="s">
        <v>29</v>
      </c>
      <c r="C27" s="4" t="str">
        <f>IF(_xlfn.XLOOKUP(B27,'Artist Links'!$A$1:$A$5,'Artist Links'!$C$1:$C$5, "")&lt;&gt;"", HYPERLINK(_xlfn.XLOOKUP(B27,'Artist Links'!$A$1:$A$5,'Artist Links'!$C$1:$C$5, ""), "Link"), "")</f>
        <v>Link</v>
      </c>
      <c r="D27" s="6">
        <v>24</v>
      </c>
      <c r="E27" s="10">
        <f t="shared" si="0"/>
        <v>15</v>
      </c>
      <c r="F27">
        <v>6</v>
      </c>
    </row>
    <row r="28" spans="1:10" x14ac:dyDescent="0.25">
      <c r="A28" t="s">
        <v>15</v>
      </c>
      <c r="B28" t="s">
        <v>36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 s="10">
        <f t="shared" si="0"/>
        <v>15</v>
      </c>
      <c r="F28" s="1">
        <v>6</v>
      </c>
      <c r="H28" s="2" t="s">
        <v>86</v>
      </c>
    </row>
    <row r="29" spans="1:10" x14ac:dyDescent="0.25">
      <c r="H29" t="s">
        <v>87</v>
      </c>
    </row>
    <row r="30" spans="1:10" x14ac:dyDescent="0.25">
      <c r="H30" t="s">
        <v>88</v>
      </c>
    </row>
    <row r="31" spans="1:10" x14ac:dyDescent="0.25">
      <c r="H31" t="s">
        <v>89</v>
      </c>
    </row>
    <row r="33" spans="8:14" x14ac:dyDescent="0.25">
      <c r="H33" t="s">
        <v>2</v>
      </c>
      <c r="I33" t="s">
        <v>96</v>
      </c>
      <c r="J33" t="s">
        <v>100</v>
      </c>
      <c r="K33" t="s">
        <v>101</v>
      </c>
      <c r="M33" t="s">
        <v>97</v>
      </c>
      <c r="N33">
        <v>500</v>
      </c>
    </row>
    <row r="34" spans="8:14" x14ac:dyDescent="0.25">
      <c r="H34">
        <v>0</v>
      </c>
      <c r="I34">
        <v>0</v>
      </c>
      <c r="M34" t="s">
        <v>99</v>
      </c>
      <c r="N34">
        <v>2.2000000000000002</v>
      </c>
    </row>
    <row r="35" spans="8:14" x14ac:dyDescent="0.25">
      <c r="H35">
        <v>1</v>
      </c>
      <c r="I35">
        <f>N33</f>
        <v>500</v>
      </c>
      <c r="J35">
        <f>I35-I34</f>
        <v>500</v>
      </c>
      <c r="K35">
        <f>I35/J35</f>
        <v>1</v>
      </c>
      <c r="M35" t="s">
        <v>98</v>
      </c>
      <c r="N35">
        <v>2</v>
      </c>
    </row>
    <row r="36" spans="8:14" x14ac:dyDescent="0.25">
      <c r="H36">
        <v>2</v>
      </c>
      <c r="I36">
        <f t="shared" ref="I36:I54" si="1">FLOOR(I35*$N$34, 1)</f>
        <v>1100</v>
      </c>
      <c r="J36">
        <f t="shared" ref="J36:J54" si="2">I36-I35</f>
        <v>600</v>
      </c>
      <c r="K36">
        <f t="shared" ref="K36:K54" si="3">I36/J36</f>
        <v>1.8333333333333333</v>
      </c>
    </row>
    <row r="37" spans="8:14" x14ac:dyDescent="0.25">
      <c r="H37">
        <v>3</v>
      </c>
      <c r="I37">
        <f t="shared" si="1"/>
        <v>2420</v>
      </c>
      <c r="J37">
        <f t="shared" si="2"/>
        <v>1320</v>
      </c>
      <c r="K37">
        <f t="shared" si="3"/>
        <v>1.8333333333333333</v>
      </c>
    </row>
    <row r="38" spans="8:14" x14ac:dyDescent="0.25">
      <c r="H38">
        <v>4</v>
      </c>
      <c r="I38">
        <f t="shared" si="1"/>
        <v>5324</v>
      </c>
      <c r="J38">
        <f t="shared" si="2"/>
        <v>2904</v>
      </c>
      <c r="K38">
        <f t="shared" si="3"/>
        <v>1.8333333333333333</v>
      </c>
    </row>
    <row r="39" spans="8:14" x14ac:dyDescent="0.25">
      <c r="H39">
        <v>5</v>
      </c>
      <c r="I39">
        <f t="shared" si="1"/>
        <v>11712</v>
      </c>
      <c r="J39">
        <f t="shared" si="2"/>
        <v>6388</v>
      </c>
      <c r="K39">
        <f t="shared" si="3"/>
        <v>1.833437695679399</v>
      </c>
    </row>
    <row r="40" spans="8:14" x14ac:dyDescent="0.25">
      <c r="H40">
        <v>6</v>
      </c>
      <c r="I40">
        <f t="shared" si="1"/>
        <v>25766</v>
      </c>
      <c r="J40">
        <f t="shared" si="2"/>
        <v>14054</v>
      </c>
      <c r="K40">
        <f t="shared" si="3"/>
        <v>1.8333570513732744</v>
      </c>
    </row>
    <row r="41" spans="8:14" x14ac:dyDescent="0.25">
      <c r="H41">
        <v>7</v>
      </c>
      <c r="I41">
        <f t="shared" si="1"/>
        <v>56685</v>
      </c>
      <c r="J41">
        <f t="shared" si="2"/>
        <v>30919</v>
      </c>
      <c r="K41">
        <f t="shared" si="3"/>
        <v>1.833338723762088</v>
      </c>
    </row>
    <row r="42" spans="8:14" x14ac:dyDescent="0.25">
      <c r="H42">
        <v>8</v>
      </c>
      <c r="I42">
        <f t="shared" si="1"/>
        <v>124707</v>
      </c>
      <c r="J42">
        <f t="shared" si="2"/>
        <v>68022</v>
      </c>
      <c r="K42">
        <f t="shared" si="3"/>
        <v>1.8333333333333333</v>
      </c>
    </row>
    <row r="43" spans="8:14" x14ac:dyDescent="0.25">
      <c r="H43">
        <v>9</v>
      </c>
      <c r="I43">
        <f t="shared" si="1"/>
        <v>274355</v>
      </c>
      <c r="J43">
        <f t="shared" si="2"/>
        <v>149648</v>
      </c>
      <c r="K43">
        <f t="shared" si="3"/>
        <v>1.8333355607826365</v>
      </c>
    </row>
    <row r="44" spans="8:14" x14ac:dyDescent="0.25">
      <c r="H44">
        <v>10</v>
      </c>
      <c r="I44">
        <f t="shared" si="1"/>
        <v>603581</v>
      </c>
      <c r="J44">
        <f t="shared" si="2"/>
        <v>329226</v>
      </c>
      <c r="K44">
        <f t="shared" si="3"/>
        <v>1.8333333333333333</v>
      </c>
    </row>
    <row r="45" spans="8:14" x14ac:dyDescent="0.25">
      <c r="H45">
        <v>11</v>
      </c>
      <c r="I45">
        <f t="shared" si="1"/>
        <v>1327878</v>
      </c>
      <c r="J45">
        <f t="shared" si="2"/>
        <v>724297</v>
      </c>
      <c r="K45">
        <f t="shared" si="3"/>
        <v>1.8333335634415164</v>
      </c>
    </row>
    <row r="46" spans="8:14" x14ac:dyDescent="0.25">
      <c r="H46">
        <v>12</v>
      </c>
      <c r="I46">
        <f t="shared" si="1"/>
        <v>2921331</v>
      </c>
      <c r="J46">
        <f t="shared" si="2"/>
        <v>1593453</v>
      </c>
      <c r="K46">
        <f t="shared" si="3"/>
        <v>1.8333336471172981</v>
      </c>
    </row>
    <row r="47" spans="8:14" x14ac:dyDescent="0.25">
      <c r="H47">
        <v>13</v>
      </c>
      <c r="I47">
        <f t="shared" si="1"/>
        <v>6426928</v>
      </c>
      <c r="J47">
        <f t="shared" si="2"/>
        <v>3505597</v>
      </c>
      <c r="K47">
        <f t="shared" si="3"/>
        <v>1.8333333808763528</v>
      </c>
    </row>
    <row r="48" spans="8:14" x14ac:dyDescent="0.25">
      <c r="H48">
        <v>14</v>
      </c>
      <c r="I48">
        <f t="shared" si="1"/>
        <v>14139241</v>
      </c>
      <c r="J48">
        <f t="shared" si="2"/>
        <v>7712313</v>
      </c>
      <c r="K48">
        <f t="shared" si="3"/>
        <v>1.8333333981647271</v>
      </c>
    </row>
    <row r="49" spans="8:11" x14ac:dyDescent="0.25">
      <c r="H49">
        <v>15</v>
      </c>
      <c r="I49">
        <f t="shared" si="1"/>
        <v>31106330</v>
      </c>
      <c r="J49">
        <f t="shared" si="2"/>
        <v>16967089</v>
      </c>
      <c r="K49">
        <f t="shared" si="3"/>
        <v>1.8333333431562715</v>
      </c>
    </row>
    <row r="50" spans="8:11" x14ac:dyDescent="0.25">
      <c r="H50">
        <v>16</v>
      </c>
      <c r="I50">
        <f t="shared" si="1"/>
        <v>68433926</v>
      </c>
      <c r="J50">
        <f t="shared" si="2"/>
        <v>37327596</v>
      </c>
      <c r="K50">
        <f t="shared" si="3"/>
        <v>1.8333333333333333</v>
      </c>
    </row>
    <row r="51" spans="8:11" x14ac:dyDescent="0.25">
      <c r="H51">
        <v>17</v>
      </c>
      <c r="I51">
        <f t="shared" si="1"/>
        <v>150554637</v>
      </c>
      <c r="J51">
        <f t="shared" si="2"/>
        <v>82120711</v>
      </c>
      <c r="K51">
        <f t="shared" si="3"/>
        <v>1.833333335362866</v>
      </c>
    </row>
    <row r="52" spans="8:11" x14ac:dyDescent="0.25">
      <c r="H52">
        <v>18</v>
      </c>
      <c r="I52">
        <f t="shared" si="1"/>
        <v>331220201</v>
      </c>
      <c r="J52">
        <f t="shared" si="2"/>
        <v>180665564</v>
      </c>
      <c r="K52">
        <f t="shared" si="3"/>
        <v>1.8333333351783629</v>
      </c>
    </row>
    <row r="53" spans="8:11" x14ac:dyDescent="0.25">
      <c r="H53">
        <v>19</v>
      </c>
      <c r="I53">
        <f t="shared" si="1"/>
        <v>728684442</v>
      </c>
      <c r="J53">
        <f t="shared" si="2"/>
        <v>397464241</v>
      </c>
      <c r="K53">
        <f t="shared" si="3"/>
        <v>1.8333333337526583</v>
      </c>
    </row>
    <row r="54" spans="8:11" x14ac:dyDescent="0.25">
      <c r="H54">
        <v>20</v>
      </c>
      <c r="I54">
        <f t="shared" si="1"/>
        <v>1603105772</v>
      </c>
      <c r="J54">
        <f t="shared" si="2"/>
        <v>874421330</v>
      </c>
      <c r="K54">
        <f t="shared" si="3"/>
        <v>1.8333333337145379</v>
      </c>
    </row>
  </sheetData>
  <autoFilter ref="A1:F21" xr:uid="{DE796829-81F8-4DDB-A026-28A5EA19C969}">
    <sortState xmlns:xlrd2="http://schemas.microsoft.com/office/spreadsheetml/2017/richdata2" ref="A2:F28">
      <sortCondition ref="E1:E21"/>
    </sortState>
  </autoFilter>
  <mergeCells count="1">
    <mergeCell ref="I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Plant Level Tracking</vt:lpstr>
      <vt:lpstr>New Pot Prices Workout</vt:lpstr>
      <vt:lpstr>Artist Links</vt:lpstr>
      <vt:lpstr>Exp Gain Per Water (Baseline)</vt:lpstr>
      <vt:lpstr>Exp Gain Per Water (Multiple)</vt:lpstr>
      <vt:lpstr>Plant Level Tracking OLD NEW</vt:lpstr>
      <vt:lpstr>TotalMultiplier</vt:lpstr>
      <vt:lpstr>WATER_COUNT_DIVISOR</vt:lpstr>
      <vt:lpstr>WATER_COUNT_MULTIPLIER</vt:lpstr>
      <vt:lpstr>WATERS_PER_DAY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Kae</cp:lastModifiedBy>
  <dcterms:created xsi:type="dcterms:W3CDTF">2020-07-16T12:53:37Z</dcterms:created>
  <dcterms:modified xsi:type="dcterms:W3CDTF">2021-03-29T09:26:25Z</dcterms:modified>
</cp:coreProperties>
</file>