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deMk2\Python\Discord\Flower\images\"/>
    </mc:Choice>
  </mc:AlternateContent>
  <xr:revisionPtr revIDLastSave="0" documentId="13_ncr:1_{6EA60AC5-66A0-4DD5-B949-577922B9440A}" xr6:coauthVersionLast="45" xr6:coauthVersionMax="45" xr10:uidLastSave="{00000000-0000-0000-0000-000000000000}"/>
  <bookViews>
    <workbookView xWindow="-120" yWindow="-120" windowWidth="29040" windowHeight="15840" xr2:uid="{B7F91F94-20BF-4783-89AC-9F579D343E4B}"/>
  </bookViews>
  <sheets>
    <sheet name="Plant Level Tracking" sheetId="1" r:id="rId1"/>
    <sheet name="Plant Level Tracking Overhaul" sheetId="6" r:id="rId2"/>
    <sheet name="Artist Links" sheetId="3" r:id="rId3"/>
    <sheet name="Exp Gain Per Water (Baseline)" sheetId="4" r:id="rId4"/>
    <sheet name="Exp Gain Per Water (Multiple)" sheetId="5" r:id="rId5"/>
  </sheets>
  <definedNames>
    <definedName name="_xlnm._FilterDatabase" localSheetId="0" hidden="1">'Plant Level Tracking'!$A$1:$F$32</definedName>
    <definedName name="_xlnm._FilterDatabase" localSheetId="1" hidden="1">'Plant Level Tracking Overhaul'!$A$1:$F$21</definedName>
    <definedName name="TotalMultiplier">'Exp Gain Per Water (Multiple)'!$K$2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36" i="6" l="1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35" i="6"/>
  <c r="I35" i="6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J54" i="6" s="1"/>
  <c r="C20" i="1"/>
  <c r="C11" i="1"/>
  <c r="C9" i="1"/>
  <c r="C31" i="1"/>
  <c r="C13" i="1"/>
  <c r="C28" i="1"/>
  <c r="J41" i="6" l="1"/>
  <c r="J47" i="6"/>
  <c r="J44" i="6"/>
  <c r="J40" i="6"/>
  <c r="J45" i="6"/>
  <c r="J39" i="6"/>
  <c r="J42" i="6"/>
  <c r="J52" i="6"/>
  <c r="J51" i="6"/>
  <c r="J50" i="6"/>
  <c r="J38" i="6"/>
  <c r="J46" i="6"/>
  <c r="J35" i="6"/>
  <c r="J53" i="6"/>
  <c r="J49" i="6"/>
  <c r="J37" i="6"/>
  <c r="J43" i="6"/>
  <c r="J48" i="6"/>
  <c r="J36" i="6"/>
  <c r="E3" i="6"/>
  <c r="E4" i="6"/>
  <c r="E5" i="6"/>
  <c r="E6" i="6"/>
  <c r="E7" i="6"/>
  <c r="E8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9" i="6"/>
  <c r="E10" i="6"/>
  <c r="E11" i="6"/>
  <c r="E12" i="6"/>
  <c r="E13" i="6"/>
  <c r="E14" i="6"/>
  <c r="E15" i="6"/>
  <c r="E2" i="6"/>
  <c r="C28" i="6"/>
  <c r="C27" i="6"/>
  <c r="C22" i="6"/>
  <c r="C21" i="6"/>
  <c r="C8" i="6"/>
  <c r="C7" i="6"/>
  <c r="C6" i="6"/>
  <c r="C26" i="6"/>
  <c r="C25" i="6"/>
  <c r="C24" i="6"/>
  <c r="C20" i="6"/>
  <c r="C19" i="6"/>
  <c r="C18" i="6"/>
  <c r="C17" i="6"/>
  <c r="C14" i="6"/>
  <c r="C13" i="6"/>
  <c r="C12" i="6"/>
  <c r="C11" i="6"/>
  <c r="C5" i="6"/>
  <c r="C4" i="6"/>
  <c r="C3" i="6"/>
  <c r="C2" i="6"/>
  <c r="C23" i="6"/>
  <c r="C16" i="6"/>
  <c r="C10" i="6"/>
  <c r="C9" i="6"/>
  <c r="E2" i="5" l="1"/>
  <c r="K2" i="5"/>
  <c r="E3" i="4"/>
  <c r="C2" i="5" s="1"/>
  <c r="E4" i="4"/>
  <c r="D2" i="5" s="1"/>
  <c r="E5" i="4"/>
  <c r="E6" i="5" s="1"/>
  <c r="E6" i="4"/>
  <c r="F10" i="5" s="1"/>
  <c r="E7" i="4"/>
  <c r="G4" i="5" s="1"/>
  <c r="E8" i="4"/>
  <c r="H4" i="5" s="1"/>
  <c r="E2" i="4"/>
  <c r="B5" i="5" s="1"/>
  <c r="B3" i="5" l="1"/>
  <c r="B11" i="5"/>
  <c r="B10" i="5"/>
  <c r="B7" i="5"/>
  <c r="H11" i="5"/>
  <c r="H9" i="5"/>
  <c r="H8" i="5"/>
  <c r="H6" i="5"/>
  <c r="H2" i="5"/>
  <c r="G10" i="5"/>
  <c r="G8" i="5"/>
  <c r="G6" i="5"/>
  <c r="G11" i="5"/>
  <c r="F8" i="5"/>
  <c r="F2" i="5"/>
  <c r="F7" i="5"/>
  <c r="F11" i="5"/>
  <c r="F6" i="5"/>
  <c r="E8" i="5"/>
  <c r="E10" i="5"/>
  <c r="D8" i="5"/>
  <c r="D10" i="5"/>
  <c r="D9" i="5"/>
  <c r="C8" i="5"/>
  <c r="C10" i="5"/>
  <c r="C5" i="5"/>
  <c r="E11" i="5"/>
  <c r="G9" i="5"/>
  <c r="B8" i="5"/>
  <c r="D6" i="5"/>
  <c r="F4" i="5"/>
  <c r="D11" i="5"/>
  <c r="H7" i="5"/>
  <c r="C6" i="5"/>
  <c r="E4" i="5"/>
  <c r="F9" i="5"/>
  <c r="B2" i="5"/>
  <c r="C11" i="5"/>
  <c r="E9" i="5"/>
  <c r="G7" i="5"/>
  <c r="B6" i="5"/>
  <c r="D4" i="5"/>
  <c r="H5" i="5"/>
  <c r="C4" i="5"/>
  <c r="G2" i="5"/>
  <c r="H10" i="5"/>
  <c r="C9" i="5"/>
  <c r="E7" i="5"/>
  <c r="G5" i="5"/>
  <c r="B4" i="5"/>
  <c r="B9" i="5"/>
  <c r="D7" i="5"/>
  <c r="F5" i="5"/>
  <c r="H3" i="5"/>
  <c r="C7" i="5"/>
  <c r="E5" i="5"/>
  <c r="G3" i="5"/>
  <c r="D5" i="5"/>
  <c r="F3" i="5"/>
  <c r="E3" i="5"/>
  <c r="D3" i="5"/>
  <c r="C3" i="5"/>
  <c r="B6" i="3"/>
  <c r="C7" i="1" l="1"/>
  <c r="C16" i="1"/>
  <c r="C17" i="1"/>
  <c r="C22" i="1"/>
  <c r="C23" i="1"/>
  <c r="C32" i="1"/>
  <c r="C29" i="1" l="1"/>
  <c r="C10" i="1"/>
  <c r="C21" i="1" l="1"/>
  <c r="C24" i="1"/>
  <c r="C2" i="1"/>
  <c r="C26" i="1"/>
  <c r="C12" i="1"/>
  <c r="C18" i="1"/>
  <c r="C27" i="1"/>
  <c r="C3" i="1"/>
  <c r="C19" i="1"/>
  <c r="C30" i="1"/>
  <c r="C6" i="1"/>
  <c r="C25" i="1"/>
  <c r="C5" i="1"/>
  <c r="C8" i="1"/>
  <c r="C15" i="1"/>
  <c r="C14" i="1"/>
  <c r="C4" i="1"/>
</calcChain>
</file>

<file path=xl/sharedStrings.xml><?xml version="1.0" encoding="utf-8"?>
<sst xmlns="http://schemas.openxmlformats.org/spreadsheetml/2006/main" count="300" uniqueCount="131">
  <si>
    <t>Plant</t>
  </si>
  <si>
    <t>Cost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</si>
  <si>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</si>
  <si>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</si>
  <si>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</si>
  <si>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</si>
  <si>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</si>
  <si>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</si>
  <si>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</si>
  <si>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</si>
  <si>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</si>
  <si>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</si>
  <si>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</si>
  <si>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</si>
  <si>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</si>
  <si>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</si>
  <si>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</si>
  <si>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</si>
  <si>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</si>
  <si>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</si>
  <si>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</si>
  <si>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</si>
  <si>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</si>
  <si>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</si>
  <si>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</si>
  <si>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</si>
  <si>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</si>
  <si>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</si>
  <si>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</si>
  <si>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</si>
  <si>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</si>
  <si>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</si>
  <si>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</si>
  <si>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</si>
  <si>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</si>
  <si>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</si>
  <si>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</si>
  <si>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</si>
  <si>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</si>
  <si>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</si>
  <si>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</si>
  <si>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</si>
  <si>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</si>
  <si>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</si>
  <si>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</si>
  <si>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</si>
  <si>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</si>
  <si>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</si>
  <si>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</si>
  <si>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</si>
  <si>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</si>
  <si>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</si>
  <si>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</si>
  <si>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</si>
  <si>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</si>
  <si>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</si>
  <si>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</si>
  <si>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</si>
  <si>
    <t>dandelion</t>
  </si>
  <si>
    <t>Parker</t>
  </si>
  <si>
    <t>Discord</t>
  </si>
  <si>
    <t>Plant Level</t>
  </si>
  <si>
    <t>Minimum Water Exp</t>
  </si>
  <si>
    <t>Maximum Water Exp</t>
  </si>
  <si>
    <t>Average Exp Water</t>
  </si>
  <si>
    <t>Plant Level vs Plant Count</t>
  </si>
  <si>
    <t>Multipliers</t>
  </si>
  <si>
    <t>Total Multiplier</t>
  </si>
  <si>
    <t>Level of Unlock</t>
  </si>
  <si>
    <t>Plants Available</t>
  </si>
  <si>
    <t>New system would have each plant give you the same amount of exp (or an amount that scales based on level but that doesn't really matter)</t>
  </si>
  <si>
    <t>When you water a plant it gives you EXP and it gives you GOLD</t>
  </si>
  <si>
    <t>Gold can be used to purchase new pots and new items</t>
  </si>
  <si>
    <t>Exp is used to personally level up</t>
  </si>
  <si>
    <t>Levelling up gives you access to the new set of plants available plants</t>
  </si>
  <si>
    <t>Levelling up DOESN’T take away access to the previous level of plants</t>
  </si>
  <si>
    <t>So like a level 2 person's shop would contain 3 things from the level 0 segment</t>
  </si>
  <si>
    <t>A level 7's shop would contain 3 things from level 0 and 3 things from level 5</t>
  </si>
  <si>
    <t>Exp and Levelling</t>
  </si>
  <si>
    <t>Plants</t>
  </si>
  <si>
    <t>All of the plants give an amount (N) of exp</t>
  </si>
  <si>
    <t>This amount of exp will SCALE with your current level</t>
  </si>
  <si>
    <t>Watering</t>
  </si>
  <si>
    <t>Watering a plant will giveyou both GOLD and EXP</t>
  </si>
  <si>
    <t>Exp is used for levelling</t>
  </si>
  <si>
    <t>Gold is used to purhcase items</t>
  </si>
  <si>
    <t>Shop</t>
  </si>
  <si>
    <t>The shop contains available plants + available items</t>
  </si>
  <si>
    <t>The plants available to you depend on your current level</t>
  </si>
  <si>
    <t>You will always have revival tokens + pots available to you, but their prices depend upon your level</t>
  </si>
  <si>
    <t>spruce</t>
  </si>
  <si>
    <t>tomato</t>
  </si>
  <si>
    <t>crocus</t>
  </si>
  <si>
    <t>eucalyptus</t>
  </si>
  <si>
    <t>GoddessErica</t>
  </si>
  <si>
    <t>Base Ideas</t>
  </si>
  <si>
    <t>Exp</t>
  </si>
  <si>
    <t>Base Price</t>
  </si>
  <si>
    <t>Exponent</t>
  </si>
  <si>
    <t>Multiplier</t>
  </si>
  <si>
    <t>New Exp</t>
  </si>
  <si>
    <t>New Exp Fraction</t>
  </si>
  <si>
    <t>Nourishment</t>
  </si>
  <si>
    <t xml:space="preserve">    "nourishment_display_levels": {</t>
  </si>
  <si>
    <t xml:space="preserve">        "1": 1,</t>
  </si>
  <si>
    <t xml:space="preserve">        "3": 2,</t>
  </si>
  <si>
    <t xml:space="preserve">        "6": 3,</t>
  </si>
  <si>
    <t xml:space="preserve">        "9": 4,</t>
  </si>
  <si>
    <t xml:space="preserve">        "12": 5,</t>
  </si>
  <si>
    <t xml:space="preserve">        "15": 6,</t>
  </si>
  <si>
    <t xml:space="preserve">        "18": 6</t>
  </si>
  <si>
    <t xml:space="preserve">    },</t>
  </si>
  <si>
    <t xml:space="preserve">        "2": 2,</t>
  </si>
  <si>
    <t xml:space="preserve">        "5": 3,</t>
  </si>
  <si>
    <t xml:space="preserve">        "15": 5,</t>
  </si>
  <si>
    <t xml:space="preserve">        "20": 6</t>
  </si>
  <si>
    <t xml:space="preserve">        "8": 4,</t>
  </si>
  <si>
    <t xml:space="preserve">        "11": 5,</t>
  </si>
  <si>
    <t xml:space="preserve">        "13": 6,</t>
  </si>
  <si>
    <t xml:space="preserve">        "16": 7,</t>
  </si>
  <si>
    <t xml:space="preserve">        "18": 7</t>
  </si>
  <si>
    <t>aloe_vera</t>
  </si>
  <si>
    <t>cherry_blossom</t>
  </si>
  <si>
    <t>hyacinth</t>
  </si>
  <si>
    <t>hydrangea</t>
  </si>
  <si>
    <t>lily_of_the_valley</t>
  </si>
  <si>
    <t>moon_flower</t>
  </si>
  <si>
    <t>silent_princess</t>
  </si>
  <si>
    <t>tulip</t>
  </si>
  <si>
    <t>widow_tears</t>
  </si>
  <si>
    <t>Gerti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</si>
</sst>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 applyFill="1" applyBorder="1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41"/>
  <sheetViews>
    <sheetView tabSelected="1" zoomScale="115" zoomScaleNormal="115" workbookViewId="0">
      <selection activeCell="J10" sqref="J10"/>
    </sheetView>
  </sheetViews>
  <sheetFormatPr defaultRowHeight="15" x14ac:dyDescent="0.25"/>
  <cols>
    <col min="1" max="2" width="13.5703125" bestFit="1" customWidth="1"/>
    <col min="3" max="3" width="13" hidden="1" customWidth="1"/>
    <col min="4" max="4" width="19.140625" style="6" hidden="1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2" t="s">
        <v>2</v>
      </c>
      <c r="F1" s="2" t="s">
        <v>28</v>
      </c>
      <c r="H1" s="2" t="s">
        <v>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 x14ac:dyDescent="0.25">
      <c r="A2" t="s">
        <v>12</v>
      </c>
      <c r="B2" s="3" t="s">
        <v>30</v>
      </c>
      <c r="C2" s="4" t="str">
        <f>IF(_xlfn.XLOOKUP(B2,'Artist Links'!$A$1:$A$5,'Artist Links'!$C$1:$C$5, "")&lt;&gt;"", HYPERLINK(_xlfn.XLOOKUP(B2,'Artist Links'!$A$1:$A$5,'Artist Links'!$C$1:$C$5, ""), "Link"), "")</f>
        <v/>
      </c>
      <c r="D2" s="6">
        <v>0</v>
      </c>
      <c r="E2">
        <v>2</v>
      </c>
      <c r="F2">
        <v>14</v>
      </c>
      <c r="H2" t="s">
        <v>17</v>
      </c>
      <c r="I2" t="s">
        <v>16</v>
      </c>
      <c r="J2" t="s">
        <v>12</v>
      </c>
      <c r="K2" t="s">
        <v>10</v>
      </c>
      <c r="L2" t="s">
        <v>13</v>
      </c>
      <c r="M2" t="s">
        <v>18</v>
      </c>
      <c r="N2" t="s">
        <v>11</v>
      </c>
    </row>
    <row r="3" spans="1:14" x14ac:dyDescent="0.25">
      <c r="A3" t="s">
        <v>13</v>
      </c>
      <c r="B3" t="s">
        <v>31</v>
      </c>
      <c r="C3" s="4" t="str">
        <f>IF(_xlfn.XLOOKUP(B3,'Artist Links'!$A$1:$A$5,'Artist Links'!$C$1:$C$5, "")&lt;&gt;"", HYPERLINK(_xlfn.XLOOKUP(B3,'Artist Links'!$A$1:$A$5,'Artist Links'!$C$1:$C$5, ""), "Link"), "")</f>
        <v/>
      </c>
      <c r="D3" s="6">
        <v>0</v>
      </c>
      <c r="E3">
        <v>4</v>
      </c>
      <c r="F3">
        <v>8</v>
      </c>
      <c r="H3" t="s">
        <v>52</v>
      </c>
      <c r="I3" t="s">
        <v>23</v>
      </c>
      <c r="J3" t="s">
        <v>20</v>
      </c>
      <c r="K3" t="s">
        <v>14</v>
      </c>
      <c r="L3" s="1" t="s">
        <v>50</v>
      </c>
      <c r="M3" t="s">
        <v>21</v>
      </c>
      <c r="N3" t="s">
        <v>15</v>
      </c>
    </row>
    <row r="4" spans="1:14" x14ac:dyDescent="0.25">
      <c r="A4" t="s">
        <v>17</v>
      </c>
      <c r="B4" t="s">
        <v>29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32</v>
      </c>
      <c r="E4">
        <v>0</v>
      </c>
      <c r="F4">
        <v>6</v>
      </c>
      <c r="H4" t="s">
        <v>57</v>
      </c>
      <c r="I4" t="s">
        <v>37</v>
      </c>
      <c r="J4" t="s">
        <v>54</v>
      </c>
      <c r="K4" t="s">
        <v>19</v>
      </c>
      <c r="L4" s="1" t="s">
        <v>26</v>
      </c>
      <c r="M4" t="s">
        <v>24</v>
      </c>
      <c r="N4" t="s">
        <v>22</v>
      </c>
    </row>
    <row r="5" spans="1:14" x14ac:dyDescent="0.25">
      <c r="A5" t="s">
        <v>22</v>
      </c>
      <c r="B5" t="s">
        <v>29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24</v>
      </c>
      <c r="E5">
        <v>6</v>
      </c>
      <c r="F5">
        <v>6</v>
      </c>
      <c r="H5" t="s">
        <v>92</v>
      </c>
      <c r="I5" t="s">
        <v>51</v>
      </c>
      <c r="J5" t="s">
        <v>58</v>
      </c>
      <c r="K5" t="s">
        <v>55</v>
      </c>
      <c r="L5" s="1" t="s">
        <v>53</v>
      </c>
      <c r="M5" t="s">
        <v>56</v>
      </c>
      <c r="N5" t="s">
        <v>25</v>
      </c>
    </row>
    <row r="6" spans="1:14" x14ac:dyDescent="0.25">
      <c r="A6" t="s">
        <v>18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>
        <v>5</v>
      </c>
      <c r="F6" s="1">
        <v>7</v>
      </c>
      <c r="H6" t="s">
        <v>121</v>
      </c>
      <c r="I6" t="s">
        <v>122</v>
      </c>
      <c r="J6" t="s">
        <v>91</v>
      </c>
      <c r="K6" t="s">
        <v>93</v>
      </c>
      <c r="L6" t="s">
        <v>123</v>
      </c>
      <c r="M6" t="s">
        <v>124</v>
      </c>
      <c r="N6" t="s">
        <v>90</v>
      </c>
    </row>
    <row r="7" spans="1:14" x14ac:dyDescent="0.25">
      <c r="A7" t="s">
        <v>54</v>
      </c>
      <c r="B7" t="s">
        <v>42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16</v>
      </c>
      <c r="E7">
        <v>2</v>
      </c>
      <c r="F7" s="1">
        <v>7</v>
      </c>
      <c r="I7" t="s">
        <v>126</v>
      </c>
      <c r="J7" t="s">
        <v>125</v>
      </c>
      <c r="K7" t="s">
        <v>127</v>
      </c>
      <c r="L7" t="s">
        <v>128</v>
      </c>
      <c r="M7" t="s">
        <v>129</v>
      </c>
    </row>
    <row r="8" spans="1:14" x14ac:dyDescent="0.25">
      <c r="A8" t="s">
        <v>32</v>
      </c>
      <c r="B8" t="s">
        <v>33</v>
      </c>
      <c r="C8" s="4" t="str">
        <f>IF(_xlfn.XLOOKUP(B8,'Artist Links'!$A$1:$A$5,'Artist Links'!$C$1:$C$5, "")&lt;&gt;"", HYPERLINK(_xlfn.XLOOKUP(B8,'Artist Links'!$A$1:$A$5,'Artist Links'!$C$1:$C$5, ""), "Link"), "")</f>
        <v/>
      </c>
      <c r="D8" s="6">
        <v>0</v>
      </c>
      <c r="E8">
        <v>6</v>
      </c>
      <c r="F8" s="1">
        <v>8</v>
      </c>
    </row>
    <row r="9" spans="1:14" x14ac:dyDescent="0.25">
      <c r="A9" t="s">
        <v>92</v>
      </c>
      <c r="B9" t="s">
        <v>94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>
        <v>0</v>
      </c>
      <c r="F9">
        <v>6</v>
      </c>
      <c r="I9" t="s">
        <v>102</v>
      </c>
      <c r="J9" t="s">
        <v>2</v>
      </c>
    </row>
    <row r="10" spans="1:14" x14ac:dyDescent="0.25">
      <c r="A10" t="s">
        <v>57</v>
      </c>
      <c r="B10" t="s">
        <v>49</v>
      </c>
      <c r="C10" s="4" t="str">
        <f>IF(_xlfn.XLOOKUP(B10,'Artist Links'!$A$1:$A$5,'Artist Links'!$C$1:$C$5, "")&lt;&gt;"", HYPERLINK(_xlfn.XLOOKUP(B10,'Artist Links'!$A$1:$A$5,'Artist Links'!$C$1:$C$5, ""), "Link"), "")</f>
        <v>Link</v>
      </c>
      <c r="D10" s="6">
        <v>12</v>
      </c>
      <c r="E10">
        <v>0</v>
      </c>
      <c r="F10" s="1">
        <v>7</v>
      </c>
      <c r="I10">
        <v>1</v>
      </c>
      <c r="J10">
        <f>CEILING($K$10*I10/20, 1)</f>
        <v>1</v>
      </c>
      <c r="K10">
        <v>7</v>
      </c>
    </row>
    <row r="11" spans="1:14" x14ac:dyDescent="0.25">
      <c r="A11" t="s">
        <v>58</v>
      </c>
      <c r="B11" t="s">
        <v>59</v>
      </c>
      <c r="C11" s="4" t="str">
        <f>IF(_xlfn.XLOOKUP(B11,'Artist Links'!$A$1:$A$5,'Artist Links'!$C$1:$C$5, "")&lt;&gt;"", HYPERLINK(_xlfn.XLOOKUP(B11,'Artist Links'!$A$1:$A$5,'Artist Links'!$C$1:$C$5, ""), "Link"), "")</f>
        <v/>
      </c>
      <c r="D11" s="6">
        <v>0</v>
      </c>
      <c r="E11">
        <v>2</v>
      </c>
      <c r="F11" s="1">
        <v>6</v>
      </c>
      <c r="I11">
        <v>2</v>
      </c>
      <c r="J11">
        <f t="shared" ref="J11:J29" si="0">CEILING($K$10*I11/20, 1)</f>
        <v>1</v>
      </c>
    </row>
    <row r="12" spans="1:14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>
        <v>3</v>
      </c>
      <c r="F12" s="1">
        <v>7</v>
      </c>
      <c r="I12">
        <v>3</v>
      </c>
      <c r="J12">
        <f t="shared" si="0"/>
        <v>2</v>
      </c>
      <c r="L12">
        <v>8</v>
      </c>
      <c r="M12">
        <v>7</v>
      </c>
      <c r="N12">
        <v>6</v>
      </c>
    </row>
    <row r="13" spans="1:14" x14ac:dyDescent="0.25">
      <c r="A13" t="s">
        <v>93</v>
      </c>
      <c r="B13" t="s">
        <v>94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>
        <v>3</v>
      </c>
      <c r="F13" s="1">
        <v>6</v>
      </c>
      <c r="I13">
        <v>4</v>
      </c>
      <c r="J13">
        <f t="shared" si="0"/>
        <v>2</v>
      </c>
      <c r="L13" t="s">
        <v>103</v>
      </c>
      <c r="M13" t="s">
        <v>103</v>
      </c>
      <c r="N13" t="s">
        <v>103</v>
      </c>
    </row>
    <row r="14" spans="1:14" x14ac:dyDescent="0.25">
      <c r="A14" t="s">
        <v>37</v>
      </c>
      <c r="B14" t="s">
        <v>47</v>
      </c>
      <c r="C14" s="4" t="str">
        <f>IF(_xlfn.XLOOKUP(B14,'Artist Links'!$A$1:$A$5,'Artist Links'!$C$1:$C$5, "")&lt;&gt;"", HYPERLINK(_xlfn.XLOOKUP(B14,'Artist Links'!$A$1:$A$5,'Artist Links'!$C$1:$C$5, ""), "Link"), "")</f>
        <v>Link</v>
      </c>
      <c r="D14" s="6">
        <v>4</v>
      </c>
      <c r="E14">
        <v>1</v>
      </c>
      <c r="F14" s="1">
        <v>7</v>
      </c>
      <c r="I14">
        <v>5</v>
      </c>
      <c r="J14">
        <f t="shared" si="0"/>
        <v>2</v>
      </c>
      <c r="L14" t="s">
        <v>104</v>
      </c>
      <c r="M14" t="s">
        <v>104</v>
      </c>
      <c r="N14" t="s">
        <v>104</v>
      </c>
    </row>
    <row r="15" spans="1:14" x14ac:dyDescent="0.25">
      <c r="A15" t="s">
        <v>11</v>
      </c>
      <c r="B15" t="s">
        <v>35</v>
      </c>
      <c r="C15" s="4" t="str">
        <f>IF(_xlfn.XLOOKUP(B15,'Artist Links'!$A$1:$A$5,'Artist Links'!$C$1:$C$5, "")&lt;&gt;"", HYPERLINK(_xlfn.XLOOKUP(B15,'Artist Links'!$A$1:$A$5,'Artist Links'!$C$1:$C$5, ""), "Link"), "")</f>
        <v/>
      </c>
      <c r="D15" s="6">
        <v>0</v>
      </c>
      <c r="E15">
        <v>6</v>
      </c>
      <c r="F15" s="1">
        <v>7</v>
      </c>
      <c r="I15">
        <v>6</v>
      </c>
      <c r="J15">
        <f t="shared" si="0"/>
        <v>3</v>
      </c>
      <c r="L15" t="s">
        <v>105</v>
      </c>
      <c r="M15" t="s">
        <v>105</v>
      </c>
      <c r="N15" t="s">
        <v>112</v>
      </c>
    </row>
    <row r="16" spans="1:14" x14ac:dyDescent="0.25">
      <c r="A16" t="s">
        <v>51</v>
      </c>
      <c r="B16" t="s">
        <v>42</v>
      </c>
      <c r="C16" s="4" t="str">
        <f>IF(_xlfn.XLOOKUP(B16,'Artist Links'!$A$1:$A$5,'Artist Links'!$C$1:$C$5, "")&lt;&gt;"", HYPERLINK(_xlfn.XLOOKUP(B16,'Artist Links'!$A$1:$A$5,'Artist Links'!$C$1:$C$5, ""), "Link"), "")</f>
        <v>Link</v>
      </c>
      <c r="D16" s="6">
        <v>16</v>
      </c>
      <c r="E16">
        <v>1</v>
      </c>
      <c r="F16" s="1">
        <v>7</v>
      </c>
      <c r="I16">
        <v>7</v>
      </c>
      <c r="J16">
        <f t="shared" si="0"/>
        <v>3</v>
      </c>
      <c r="L16" t="s">
        <v>106</v>
      </c>
      <c r="M16" t="s">
        <v>106</v>
      </c>
      <c r="N16" t="s">
        <v>113</v>
      </c>
    </row>
    <row r="17" spans="1:14" x14ac:dyDescent="0.25">
      <c r="A17" t="s">
        <v>52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>
        <v>0</v>
      </c>
      <c r="F17" s="1">
        <v>7</v>
      </c>
      <c r="I17">
        <v>8</v>
      </c>
      <c r="J17">
        <f t="shared" si="0"/>
        <v>3</v>
      </c>
      <c r="L17" t="s">
        <v>116</v>
      </c>
      <c r="M17" t="s">
        <v>107</v>
      </c>
      <c r="N17" t="s">
        <v>107</v>
      </c>
    </row>
    <row r="18" spans="1:14" x14ac:dyDescent="0.25">
      <c r="A18" t="s">
        <v>14</v>
      </c>
      <c r="B18" t="s">
        <v>35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>
        <v>3</v>
      </c>
      <c r="F18" s="1">
        <v>7</v>
      </c>
      <c r="I18">
        <v>9</v>
      </c>
      <c r="J18">
        <f t="shared" si="0"/>
        <v>4</v>
      </c>
      <c r="L18" t="s">
        <v>117</v>
      </c>
      <c r="M18" t="s">
        <v>108</v>
      </c>
      <c r="N18" t="s">
        <v>114</v>
      </c>
    </row>
    <row r="19" spans="1:14" x14ac:dyDescent="0.25">
      <c r="A19" t="s">
        <v>26</v>
      </c>
      <c r="B19" t="s">
        <v>33</v>
      </c>
      <c r="C19" s="4" t="str">
        <f>IF(_xlfn.XLOOKUP(B19,'Artist Links'!$A$1:$A$5,'Artist Links'!$C$1:$C$5, "")&lt;&gt;"", HYPERLINK(_xlfn.XLOOKUP(B19,'Artist Links'!$A$1:$A$5,'Artist Links'!$C$1:$C$5, ""), "Link"), "")</f>
        <v/>
      </c>
      <c r="D19" s="6">
        <v>0</v>
      </c>
      <c r="E19">
        <v>4</v>
      </c>
      <c r="F19" s="1">
        <v>7</v>
      </c>
      <c r="I19">
        <v>10</v>
      </c>
      <c r="J19">
        <f t="shared" si="0"/>
        <v>4</v>
      </c>
      <c r="L19" t="s">
        <v>118</v>
      </c>
      <c r="M19" t="s">
        <v>109</v>
      </c>
      <c r="N19" t="s">
        <v>115</v>
      </c>
    </row>
    <row r="20" spans="1:14" x14ac:dyDescent="0.25">
      <c r="A20" t="s">
        <v>15</v>
      </c>
      <c r="B20" t="s">
        <v>36</v>
      </c>
      <c r="C20" s="4" t="str">
        <f>IF(_xlfn.XLOOKUP(B20,'Artist Links'!$A$1:$A$5,'Artist Links'!$C$1:$C$5, "")&lt;&gt;"", HYPERLINK(_xlfn.XLOOKUP(B20,'Artist Links'!$A$1:$A$5,'Artist Links'!$C$1:$C$5, ""), "Link"), "")</f>
        <v/>
      </c>
      <c r="D20" s="6">
        <v>0</v>
      </c>
      <c r="E20">
        <v>6</v>
      </c>
      <c r="F20" s="1">
        <v>6</v>
      </c>
      <c r="I20">
        <v>11</v>
      </c>
      <c r="J20">
        <f t="shared" si="0"/>
        <v>4</v>
      </c>
      <c r="L20" t="s">
        <v>119</v>
      </c>
      <c r="M20" t="s">
        <v>110</v>
      </c>
      <c r="N20" t="s">
        <v>111</v>
      </c>
    </row>
    <row r="21" spans="1:14" x14ac:dyDescent="0.25">
      <c r="A21" t="s">
        <v>23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>
        <v>1</v>
      </c>
      <c r="F21" s="1">
        <v>6</v>
      </c>
      <c r="I21">
        <v>12</v>
      </c>
      <c r="J21">
        <f t="shared" si="0"/>
        <v>5</v>
      </c>
      <c r="L21" t="s">
        <v>120</v>
      </c>
      <c r="M21" t="s">
        <v>111</v>
      </c>
    </row>
    <row r="22" spans="1:14" x14ac:dyDescent="0.25">
      <c r="A22" t="s">
        <v>55</v>
      </c>
      <c r="B22" t="s">
        <v>42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16</v>
      </c>
      <c r="E22">
        <v>3</v>
      </c>
      <c r="F22" s="1">
        <v>7</v>
      </c>
      <c r="I22">
        <v>13</v>
      </c>
      <c r="J22">
        <f t="shared" si="0"/>
        <v>5</v>
      </c>
      <c r="L22" t="s">
        <v>111</v>
      </c>
    </row>
    <row r="23" spans="1:14" x14ac:dyDescent="0.25">
      <c r="A23" t="s">
        <v>53</v>
      </c>
      <c r="B23" t="s">
        <v>42</v>
      </c>
      <c r="C23" s="4" t="str">
        <f>IF(_xlfn.XLOOKUP(B23,'Artist Links'!$A$1:$A$5,'Artist Links'!$C$1:$C$5, "")&lt;&gt;"", HYPERLINK(_xlfn.XLOOKUP(B23,'Artist Links'!$A$1:$A$5,'Artist Links'!$C$1:$C$5, ""), "Link"), "")</f>
        <v>Link</v>
      </c>
      <c r="D23" s="6">
        <v>16</v>
      </c>
      <c r="E23">
        <v>4</v>
      </c>
      <c r="F23" s="1">
        <v>7</v>
      </c>
      <c r="I23">
        <v>14</v>
      </c>
      <c r="J23">
        <f t="shared" si="0"/>
        <v>5</v>
      </c>
    </row>
    <row r="24" spans="1:14" x14ac:dyDescent="0.25">
      <c r="A24" t="s">
        <v>16</v>
      </c>
      <c r="B24" t="s">
        <v>29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0</v>
      </c>
      <c r="E24">
        <v>1</v>
      </c>
      <c r="F24" s="1">
        <v>6</v>
      </c>
      <c r="I24">
        <v>15</v>
      </c>
      <c r="J24">
        <f t="shared" si="0"/>
        <v>6</v>
      </c>
    </row>
    <row r="25" spans="1:14" x14ac:dyDescent="0.25">
      <c r="A25" t="s">
        <v>21</v>
      </c>
      <c r="B25" t="s">
        <v>29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24</v>
      </c>
      <c r="E25">
        <v>5</v>
      </c>
      <c r="F25" s="1">
        <v>6</v>
      </c>
      <c r="I25">
        <v>16</v>
      </c>
      <c r="J25">
        <f t="shared" si="0"/>
        <v>6</v>
      </c>
    </row>
    <row r="26" spans="1:14" x14ac:dyDescent="0.25">
      <c r="A26" t="s">
        <v>20</v>
      </c>
      <c r="B26" t="s">
        <v>31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>
        <v>2</v>
      </c>
      <c r="F26" s="1">
        <v>13</v>
      </c>
      <c r="I26">
        <v>17</v>
      </c>
      <c r="J26">
        <f t="shared" si="0"/>
        <v>6</v>
      </c>
    </row>
    <row r="27" spans="1:14" x14ac:dyDescent="0.25">
      <c r="A27" t="s">
        <v>10</v>
      </c>
      <c r="B27" t="s">
        <v>31</v>
      </c>
      <c r="C27" s="4" t="str">
        <f>IF(_xlfn.XLOOKUP(B27,'Artist Links'!$A$1:$A$5,'Artist Links'!$C$1:$C$5, "")&lt;&gt;"", HYPERLINK(_xlfn.XLOOKUP(B27,'Artist Links'!$A$1:$A$5,'Artist Links'!$C$1:$C$5, ""), "Link"), "")</f>
        <v/>
      </c>
      <c r="D27" s="6">
        <v>0</v>
      </c>
      <c r="E27">
        <v>3</v>
      </c>
      <c r="F27" s="1">
        <v>7</v>
      </c>
      <c r="I27">
        <v>18</v>
      </c>
      <c r="J27">
        <f t="shared" si="0"/>
        <v>7</v>
      </c>
    </row>
    <row r="28" spans="1:14" x14ac:dyDescent="0.25">
      <c r="A28" t="s">
        <v>90</v>
      </c>
      <c r="B28" t="s">
        <v>94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>
        <v>6</v>
      </c>
      <c r="F28">
        <v>6</v>
      </c>
      <c r="I28">
        <v>19</v>
      </c>
      <c r="J28">
        <f t="shared" si="0"/>
        <v>7</v>
      </c>
    </row>
    <row r="29" spans="1:14" x14ac:dyDescent="0.25">
      <c r="A29" t="s">
        <v>24</v>
      </c>
      <c r="B29" t="s">
        <v>42</v>
      </c>
      <c r="C29" s="4" t="str">
        <f>IF(_xlfn.XLOOKUP(B29,'Artist Links'!$A$1:$A$5,'Artist Links'!$C$1:$C$5, "")&lt;&gt;"", HYPERLINK(_xlfn.XLOOKUP(B29,'Artist Links'!$A$1:$A$5,'Artist Links'!$C$1:$C$5, ""), "Link"), "")</f>
        <v>Link</v>
      </c>
      <c r="D29" s="6">
        <v>16</v>
      </c>
      <c r="E29">
        <v>5</v>
      </c>
      <c r="F29" s="1">
        <v>7</v>
      </c>
      <c r="I29">
        <v>20</v>
      </c>
      <c r="J29">
        <f t="shared" si="0"/>
        <v>7</v>
      </c>
    </row>
    <row r="30" spans="1:14" x14ac:dyDescent="0.25">
      <c r="A30" t="s">
        <v>50</v>
      </c>
      <c r="B30" t="s">
        <v>29</v>
      </c>
      <c r="C30" s="4" t="str">
        <f>IF(_xlfn.XLOOKUP(B30,'Artist Links'!$A$1:$A$5,'Artist Links'!$C$1:$C$5, "")&lt;&gt;"", HYPERLINK(_xlfn.XLOOKUP(B30,'Artist Links'!$A$1:$A$5,'Artist Links'!$C$1:$C$5, ""), "Link"), "")</f>
        <v>Link</v>
      </c>
      <c r="D30" s="6">
        <v>24</v>
      </c>
      <c r="E30">
        <v>4</v>
      </c>
      <c r="F30" s="1">
        <v>6</v>
      </c>
    </row>
    <row r="31" spans="1:14" x14ac:dyDescent="0.25">
      <c r="A31" t="s">
        <v>91</v>
      </c>
      <c r="B31" t="s">
        <v>94</v>
      </c>
      <c r="C31" s="4" t="str">
        <f>IF(_xlfn.XLOOKUP(B31,'Artist Links'!$A$1:$A$5,'Artist Links'!$C$1:$C$5, "")&lt;&gt;"", HYPERLINK(_xlfn.XLOOKUP(B31,'Artist Links'!$A$1:$A$5,'Artist Links'!$C$1:$C$5, ""), "Link"), "")</f>
        <v/>
      </c>
      <c r="D31" s="6">
        <v>0</v>
      </c>
      <c r="E31">
        <v>2</v>
      </c>
      <c r="F31" s="1">
        <v>6</v>
      </c>
    </row>
    <row r="32" spans="1:14" x14ac:dyDescent="0.25">
      <c r="A32" t="s">
        <v>56</v>
      </c>
      <c r="B32" t="s">
        <v>42</v>
      </c>
      <c r="C32" s="4" t="str">
        <f>IF(_xlfn.XLOOKUP(B32,'Artist Links'!$A$1:$A$5,'Artist Links'!$C$1:$C$5, "")&lt;&gt;"", HYPERLINK(_xlfn.XLOOKUP(B32,'Artist Links'!$A$1:$A$5,'Artist Links'!$C$1:$C$5, ""), "Link"), "")</f>
        <v>Link</v>
      </c>
      <c r="D32" s="6">
        <v>16</v>
      </c>
      <c r="E32">
        <v>5</v>
      </c>
      <c r="F32" s="1">
        <v>7</v>
      </c>
    </row>
    <row r="33" spans="1:6" x14ac:dyDescent="0.25">
      <c r="A33" t="s">
        <v>121</v>
      </c>
      <c r="B33" t="s">
        <v>42</v>
      </c>
      <c r="F33" s="1">
        <v>7</v>
      </c>
    </row>
    <row r="34" spans="1:6" x14ac:dyDescent="0.25">
      <c r="A34" t="s">
        <v>122</v>
      </c>
      <c r="B34" t="s">
        <v>42</v>
      </c>
      <c r="F34" s="1">
        <v>7</v>
      </c>
    </row>
    <row r="35" spans="1:6" x14ac:dyDescent="0.25">
      <c r="A35" t="s">
        <v>123</v>
      </c>
      <c r="B35" t="s">
        <v>42</v>
      </c>
      <c r="F35" s="1">
        <v>7</v>
      </c>
    </row>
    <row r="36" spans="1:6" x14ac:dyDescent="0.25">
      <c r="A36" t="s">
        <v>124</v>
      </c>
      <c r="B36" t="s">
        <v>42</v>
      </c>
      <c r="F36" s="1">
        <v>7</v>
      </c>
    </row>
    <row r="37" spans="1:6" x14ac:dyDescent="0.25">
      <c r="A37" t="s">
        <v>125</v>
      </c>
      <c r="B37" t="s">
        <v>42</v>
      </c>
      <c r="F37" s="1">
        <v>7</v>
      </c>
    </row>
    <row r="38" spans="1:6" x14ac:dyDescent="0.25">
      <c r="A38" t="s">
        <v>126</v>
      </c>
      <c r="B38" t="s">
        <v>42</v>
      </c>
      <c r="F38" s="1">
        <v>7</v>
      </c>
    </row>
    <row r="39" spans="1:6" x14ac:dyDescent="0.25">
      <c r="A39" t="s">
        <v>127</v>
      </c>
      <c r="B39" t="s">
        <v>42</v>
      </c>
      <c r="F39" s="1">
        <v>7</v>
      </c>
    </row>
    <row r="40" spans="1:6" x14ac:dyDescent="0.25">
      <c r="A40" t="s">
        <v>128</v>
      </c>
      <c r="B40" t="s">
        <v>42</v>
      </c>
      <c r="F40" s="1">
        <v>7</v>
      </c>
    </row>
    <row r="41" spans="1:6" x14ac:dyDescent="0.25">
      <c r="A41" t="s">
        <v>129</v>
      </c>
      <c r="B41" t="s">
        <v>130</v>
      </c>
      <c r="F41" s="1">
        <v>6</v>
      </c>
    </row>
  </sheetData>
  <autoFilter ref="A1:F32" xr:uid="{DE796829-81F8-4DDB-A026-28A5EA19C969}">
    <sortState xmlns:xlrd2="http://schemas.microsoft.com/office/spreadsheetml/2017/richdata2" ref="A2:F32">
      <sortCondition ref="A1:A21"/>
    </sortState>
  </autoFilter>
  <sortState xmlns:xlrd2="http://schemas.microsoft.com/office/spreadsheetml/2017/richdata2" ref="A2:F18">
    <sortCondition ref="A1"/>
  </sortState>
  <phoneticPr fontId="2" type="noConversion"/>
  <conditionalFormatting sqref="E2:E2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8663-B0D9-4839-A0F9-92369B0C3610}">
  <dimension ref="A1:O54"/>
  <sheetViews>
    <sheetView topLeftCell="H16" zoomScaleNormal="100" workbookViewId="0">
      <selection activeCell="K35" sqref="K35:K54"/>
    </sheetView>
  </sheetViews>
  <sheetFormatPr defaultRowHeight="15" x14ac:dyDescent="0.25"/>
  <cols>
    <col min="1" max="2" width="13.5703125" hidden="1" customWidth="1"/>
    <col min="3" max="3" width="13" hidden="1" customWidth="1"/>
    <col min="4" max="4" width="19.140625" style="6" hidden="1" customWidth="1"/>
    <col min="5" max="5" width="9" style="9" hidden="1" customWidth="1"/>
    <col min="6" max="6" width="9" hidden="1" customWidth="1"/>
    <col min="7" max="7" width="3.5703125" hidden="1" customWidth="1"/>
    <col min="8" max="8" width="14.7109375" bestFit="1" customWidth="1"/>
    <col min="9" max="14" width="13.7109375" customWidth="1"/>
  </cols>
  <sheetData>
    <row r="1" spans="1:15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8" t="s">
        <v>2</v>
      </c>
      <c r="F1" s="2" t="s">
        <v>28</v>
      </c>
      <c r="H1" s="7" t="s">
        <v>68</v>
      </c>
      <c r="I1" s="13" t="s">
        <v>69</v>
      </c>
      <c r="J1" s="13"/>
      <c r="K1" s="13"/>
      <c r="L1" s="13"/>
      <c r="M1" s="13"/>
      <c r="N1" s="13"/>
      <c r="O1" s="13"/>
    </row>
    <row r="2" spans="1:15" x14ac:dyDescent="0.25">
      <c r="A2" t="s">
        <v>57</v>
      </c>
      <c r="B2" t="s">
        <v>49</v>
      </c>
      <c r="C2" s="4" t="str">
        <f>IF(_xlfn.XLOOKUP(B2,'Artist Links'!$A$1:$A$5,'Artist Links'!$C$1:$C$5, "")&lt;&gt;"", HYPERLINK(_xlfn.XLOOKUP(B2,'Artist Links'!$A$1:$A$5,'Artist Links'!$C$1:$C$5, ""), "Link"), "")</f>
        <v>Link</v>
      </c>
      <c r="D2" s="6">
        <v>12</v>
      </c>
      <c r="E2" s="10">
        <f t="shared" ref="E2:E28" si="0">VALUE(_xlfn.CONCAT(_xlfn.XLOOKUP(A2,$J$2:$J$5,$H$2:$H$5, ""), _xlfn.XLOOKUP(A2,$K$2:$K$5,$H$2:$H$5, ""), _xlfn.XLOOKUP(A2,$L$2:$L$5,$H$2:$H$5, ""), _xlfn.XLOOKUP(A2,$M$2:$M$5,$H$2:$H$5, ""), _xlfn.XLOOKUP(A2,$N$2:$N$5,$H$2:$H$5, ""), _xlfn.XLOOKUP(A2,$O$2:$O$5,$H$2:$H$5, ""), _xlfn.XLOOKUP(A2,$I$2:$I$5,$H$2:$H$5, "")))</f>
        <v>0</v>
      </c>
      <c r="F2" s="1">
        <v>7</v>
      </c>
      <c r="H2" s="12">
        <v>0</v>
      </c>
      <c r="I2" t="s">
        <v>17</v>
      </c>
      <c r="J2" t="s">
        <v>52</v>
      </c>
      <c r="K2" t="s">
        <v>57</v>
      </c>
      <c r="L2" t="s">
        <v>16</v>
      </c>
      <c r="M2" t="s">
        <v>23</v>
      </c>
      <c r="N2" t="s">
        <v>37</v>
      </c>
      <c r="O2" t="s">
        <v>51</v>
      </c>
    </row>
    <row r="3" spans="1:15" x14ac:dyDescent="0.25">
      <c r="A3" t="s">
        <v>52</v>
      </c>
      <c r="B3" t="s">
        <v>42</v>
      </c>
      <c r="C3" s="4" t="str">
        <f>IF(_xlfn.XLOOKUP(B3,'Artist Links'!$A$1:$A$5,'Artist Links'!$C$1:$C$5, "")&lt;&gt;"", HYPERLINK(_xlfn.XLOOKUP(B3,'Artist Links'!$A$1:$A$5,'Artist Links'!$C$1:$C$5, ""), "Link"), "")</f>
        <v>Link</v>
      </c>
      <c r="D3" s="6">
        <v>16</v>
      </c>
      <c r="E3" s="10">
        <f t="shared" si="0"/>
        <v>0</v>
      </c>
      <c r="F3" s="1">
        <v>7</v>
      </c>
      <c r="H3" s="12">
        <v>5</v>
      </c>
      <c r="I3" t="s">
        <v>12</v>
      </c>
      <c r="J3" t="s">
        <v>20</v>
      </c>
      <c r="K3" t="s">
        <v>54</v>
      </c>
      <c r="L3" t="s">
        <v>58</v>
      </c>
      <c r="M3" t="s">
        <v>10</v>
      </c>
      <c r="N3" t="s">
        <v>14</v>
      </c>
      <c r="O3" t="s">
        <v>19</v>
      </c>
    </row>
    <row r="4" spans="1:15" x14ac:dyDescent="0.25">
      <c r="A4" t="s">
        <v>37</v>
      </c>
      <c r="B4" t="s">
        <v>47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4</v>
      </c>
      <c r="E4" s="10">
        <f t="shared" si="0"/>
        <v>0</v>
      </c>
      <c r="F4" s="1">
        <v>7</v>
      </c>
      <c r="H4" s="12">
        <v>10</v>
      </c>
      <c r="I4" t="s">
        <v>55</v>
      </c>
      <c r="J4" t="s">
        <v>13</v>
      </c>
      <c r="K4" s="1" t="s">
        <v>50</v>
      </c>
      <c r="L4" s="1" t="s">
        <v>26</v>
      </c>
      <c r="M4" s="1" t="s">
        <v>53</v>
      </c>
      <c r="N4" t="s">
        <v>18</v>
      </c>
      <c r="O4" t="s">
        <v>21</v>
      </c>
    </row>
    <row r="5" spans="1:15" x14ac:dyDescent="0.25">
      <c r="A5" t="s">
        <v>51</v>
      </c>
      <c r="B5" t="s">
        <v>42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16</v>
      </c>
      <c r="E5" s="10">
        <f t="shared" si="0"/>
        <v>0</v>
      </c>
      <c r="F5" s="1">
        <v>7</v>
      </c>
      <c r="H5" s="12">
        <v>15</v>
      </c>
      <c r="I5" t="s">
        <v>24</v>
      </c>
      <c r="J5" t="s">
        <v>56</v>
      </c>
      <c r="K5" t="s">
        <v>11</v>
      </c>
      <c r="L5" t="s">
        <v>15</v>
      </c>
      <c r="M5" t="s">
        <v>22</v>
      </c>
      <c r="N5" t="s">
        <v>32</v>
      </c>
    </row>
    <row r="6" spans="1:15" x14ac:dyDescent="0.25">
      <c r="A6" t="s">
        <v>17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 s="10">
        <f t="shared" si="0"/>
        <v>0</v>
      </c>
      <c r="F6">
        <v>6</v>
      </c>
    </row>
    <row r="7" spans="1:15" x14ac:dyDescent="0.25">
      <c r="A7" t="s">
        <v>23</v>
      </c>
      <c r="B7" t="s">
        <v>29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24</v>
      </c>
      <c r="E7" s="10">
        <f t="shared" si="0"/>
        <v>0</v>
      </c>
      <c r="F7" s="1">
        <v>6</v>
      </c>
      <c r="H7" s="2" t="s">
        <v>95</v>
      </c>
    </row>
    <row r="8" spans="1:15" x14ac:dyDescent="0.25">
      <c r="A8" t="s">
        <v>16</v>
      </c>
      <c r="B8" t="s">
        <v>29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0</v>
      </c>
      <c r="E8" s="10">
        <f t="shared" si="0"/>
        <v>0</v>
      </c>
      <c r="F8" s="1">
        <v>6</v>
      </c>
      <c r="H8" t="s">
        <v>70</v>
      </c>
    </row>
    <row r="9" spans="1:15" x14ac:dyDescent="0.25">
      <c r="A9" t="s">
        <v>12</v>
      </c>
      <c r="B9" s="3" t="s">
        <v>30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 s="10">
        <f t="shared" si="0"/>
        <v>5</v>
      </c>
      <c r="F9">
        <v>14</v>
      </c>
      <c r="H9" t="s">
        <v>71</v>
      </c>
    </row>
    <row r="10" spans="1:15" x14ac:dyDescent="0.25">
      <c r="A10" t="s">
        <v>20</v>
      </c>
      <c r="B10" t="s">
        <v>31</v>
      </c>
      <c r="C10" s="4" t="str">
        <f>IF(_xlfn.XLOOKUP(B10,'Artist Links'!$A$1:$A$5,'Artist Links'!$C$1:$C$5, "")&lt;&gt;"", HYPERLINK(_xlfn.XLOOKUP(B10,'Artist Links'!$A$1:$A$5,'Artist Links'!$C$1:$C$5, ""), "Link"), "")</f>
        <v/>
      </c>
      <c r="D10" s="6">
        <v>0</v>
      </c>
      <c r="E10" s="10">
        <f t="shared" si="0"/>
        <v>5</v>
      </c>
      <c r="F10" s="1">
        <v>13</v>
      </c>
      <c r="H10" t="s">
        <v>72</v>
      </c>
    </row>
    <row r="11" spans="1:15" x14ac:dyDescent="0.25">
      <c r="A11" t="s">
        <v>54</v>
      </c>
      <c r="B11" t="s">
        <v>42</v>
      </c>
      <c r="C11" s="4" t="str">
        <f>IF(_xlfn.XLOOKUP(B11,'Artist Links'!$A$1:$A$5,'Artist Links'!$C$1:$C$5, "")&lt;&gt;"", HYPERLINK(_xlfn.XLOOKUP(B11,'Artist Links'!$A$1:$A$5,'Artist Links'!$C$1:$C$5, ""), "Link"), "")</f>
        <v>Link</v>
      </c>
      <c r="D11" s="6">
        <v>16</v>
      </c>
      <c r="E11" s="10">
        <f t="shared" si="0"/>
        <v>5</v>
      </c>
      <c r="F11" s="1">
        <v>7</v>
      </c>
      <c r="H11" t="s">
        <v>73</v>
      </c>
    </row>
    <row r="12" spans="1:15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 s="10">
        <f t="shared" si="0"/>
        <v>5</v>
      </c>
      <c r="F12" s="1">
        <v>7</v>
      </c>
    </row>
    <row r="13" spans="1:15" x14ac:dyDescent="0.25">
      <c r="A13" t="s">
        <v>14</v>
      </c>
      <c r="B13" t="s">
        <v>35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 s="10">
        <f t="shared" si="0"/>
        <v>5</v>
      </c>
      <c r="F13" s="1">
        <v>7</v>
      </c>
      <c r="H13" s="2" t="s">
        <v>78</v>
      </c>
    </row>
    <row r="14" spans="1:15" x14ac:dyDescent="0.25">
      <c r="A14" t="s">
        <v>10</v>
      </c>
      <c r="B14" t="s">
        <v>31</v>
      </c>
      <c r="C14" s="4" t="str">
        <f>IF(_xlfn.XLOOKUP(B14,'Artist Links'!$A$1:$A$5,'Artist Links'!$C$1:$C$5, "")&lt;&gt;"", HYPERLINK(_xlfn.XLOOKUP(B14,'Artist Links'!$A$1:$A$5,'Artist Links'!$C$1:$C$5, ""), "Link"), "")</f>
        <v/>
      </c>
      <c r="D14" s="6">
        <v>0</v>
      </c>
      <c r="E14" s="10">
        <f t="shared" si="0"/>
        <v>5</v>
      </c>
      <c r="F14" s="1">
        <v>7</v>
      </c>
      <c r="H14" s="11" t="s">
        <v>74</v>
      </c>
      <c r="I14" s="2"/>
      <c r="J14" s="2"/>
      <c r="K14" s="2"/>
    </row>
    <row r="15" spans="1:15" x14ac:dyDescent="0.25">
      <c r="A15" t="s">
        <v>58</v>
      </c>
      <c r="B15" t="s">
        <v>59</v>
      </c>
      <c r="D15" s="6">
        <v>0</v>
      </c>
      <c r="E15" s="10">
        <f t="shared" si="0"/>
        <v>5</v>
      </c>
      <c r="F15" s="1">
        <v>6</v>
      </c>
      <c r="H15" t="s">
        <v>75</v>
      </c>
    </row>
    <row r="16" spans="1:15" x14ac:dyDescent="0.25">
      <c r="A16" t="s">
        <v>13</v>
      </c>
      <c r="B16" t="s">
        <v>31</v>
      </c>
      <c r="C16" s="4" t="str">
        <f>IF(_xlfn.XLOOKUP(B16,'Artist Links'!$A$1:$A$5,'Artist Links'!$C$1:$C$5, "")&lt;&gt;"", HYPERLINK(_xlfn.XLOOKUP(B16,'Artist Links'!$A$1:$A$5,'Artist Links'!$C$1:$C$5, ""), "Link"), "")</f>
        <v/>
      </c>
      <c r="D16" s="6">
        <v>0</v>
      </c>
      <c r="E16" s="10">
        <f t="shared" si="0"/>
        <v>10</v>
      </c>
      <c r="F16">
        <v>8</v>
      </c>
      <c r="H16" t="s">
        <v>76</v>
      </c>
    </row>
    <row r="17" spans="1:10" x14ac:dyDescent="0.25">
      <c r="A17" t="s">
        <v>55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 s="10">
        <f t="shared" si="0"/>
        <v>10</v>
      </c>
      <c r="F17" s="1">
        <v>7</v>
      </c>
      <c r="H17" s="11" t="s">
        <v>77</v>
      </c>
      <c r="J17" s="1"/>
    </row>
    <row r="18" spans="1:10" x14ac:dyDescent="0.25">
      <c r="A18" t="s">
        <v>26</v>
      </c>
      <c r="B18" t="s">
        <v>33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 s="10">
        <f t="shared" si="0"/>
        <v>10</v>
      </c>
      <c r="F18" s="1">
        <v>7</v>
      </c>
      <c r="J18" s="1"/>
    </row>
    <row r="19" spans="1:10" x14ac:dyDescent="0.25">
      <c r="A19" t="s">
        <v>53</v>
      </c>
      <c r="B19" t="s">
        <v>42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 s="10">
        <f t="shared" si="0"/>
        <v>10</v>
      </c>
      <c r="F19" s="1">
        <v>7</v>
      </c>
      <c r="H19" s="2" t="s">
        <v>79</v>
      </c>
      <c r="J19" s="1"/>
    </row>
    <row r="20" spans="1:10" x14ac:dyDescent="0.25">
      <c r="A20" t="s">
        <v>18</v>
      </c>
      <c r="B20" t="s">
        <v>29</v>
      </c>
      <c r="C20" s="4" t="str">
        <f>IF(_xlfn.XLOOKUP(B20,'Artist Links'!$A$1:$A$5,'Artist Links'!$C$1:$C$5, "")&lt;&gt;"", HYPERLINK(_xlfn.XLOOKUP(B20,'Artist Links'!$A$1:$A$5,'Artist Links'!$C$1:$C$5, ""), "Link"), "")</f>
        <v>Link</v>
      </c>
      <c r="D20" s="6">
        <v>32</v>
      </c>
      <c r="E20" s="10">
        <f t="shared" si="0"/>
        <v>10</v>
      </c>
      <c r="F20" s="1">
        <v>7</v>
      </c>
      <c r="H20" t="s">
        <v>80</v>
      </c>
    </row>
    <row r="21" spans="1:10" x14ac:dyDescent="0.25">
      <c r="A21" t="s">
        <v>50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 s="10">
        <f t="shared" si="0"/>
        <v>10</v>
      </c>
      <c r="F21" s="1">
        <v>6</v>
      </c>
      <c r="H21" t="s">
        <v>81</v>
      </c>
    </row>
    <row r="22" spans="1:10" x14ac:dyDescent="0.25">
      <c r="A22" t="s">
        <v>21</v>
      </c>
      <c r="B22" t="s">
        <v>29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 s="10">
        <f t="shared" si="0"/>
        <v>10</v>
      </c>
      <c r="F22" s="1">
        <v>6</v>
      </c>
    </row>
    <row r="23" spans="1:10" x14ac:dyDescent="0.25">
      <c r="A23" t="s">
        <v>32</v>
      </c>
      <c r="B23" t="s">
        <v>33</v>
      </c>
      <c r="C23" s="4" t="str">
        <f>IF(_xlfn.XLOOKUP(B23,'Artist Links'!$A$1:$A$5,'Artist Links'!$C$1:$C$5, "")&lt;&gt;"", HYPERLINK(_xlfn.XLOOKUP(B23,'Artist Links'!$A$1:$A$5,'Artist Links'!$C$1:$C$5, ""), "Link"), "")</f>
        <v/>
      </c>
      <c r="D23" s="6">
        <v>0</v>
      </c>
      <c r="E23" s="10">
        <f t="shared" si="0"/>
        <v>15</v>
      </c>
      <c r="F23" s="1">
        <v>8</v>
      </c>
      <c r="H23" s="2" t="s">
        <v>82</v>
      </c>
    </row>
    <row r="24" spans="1:10" x14ac:dyDescent="0.25">
      <c r="A24" t="s">
        <v>24</v>
      </c>
      <c r="B24" t="s">
        <v>42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16</v>
      </c>
      <c r="E24" s="10">
        <f t="shared" si="0"/>
        <v>15</v>
      </c>
      <c r="F24" s="1">
        <v>7</v>
      </c>
      <c r="H24" t="s">
        <v>83</v>
      </c>
    </row>
    <row r="25" spans="1:10" x14ac:dyDescent="0.25">
      <c r="A25" t="s">
        <v>56</v>
      </c>
      <c r="B25" t="s">
        <v>42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16</v>
      </c>
      <c r="E25" s="10">
        <f t="shared" si="0"/>
        <v>15</v>
      </c>
      <c r="F25" s="1">
        <v>7</v>
      </c>
      <c r="H25" t="s">
        <v>84</v>
      </c>
    </row>
    <row r="26" spans="1:10" x14ac:dyDescent="0.25">
      <c r="A26" t="s">
        <v>11</v>
      </c>
      <c r="B26" t="s">
        <v>35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 s="10">
        <f t="shared" si="0"/>
        <v>15</v>
      </c>
      <c r="F26" s="1">
        <v>7</v>
      </c>
      <c r="H26" t="s">
        <v>85</v>
      </c>
    </row>
    <row r="27" spans="1:10" x14ac:dyDescent="0.25">
      <c r="A27" t="s">
        <v>22</v>
      </c>
      <c r="B27" t="s">
        <v>29</v>
      </c>
      <c r="C27" s="4" t="str">
        <f>IF(_xlfn.XLOOKUP(B27,'Artist Links'!$A$1:$A$5,'Artist Links'!$C$1:$C$5, "")&lt;&gt;"", HYPERLINK(_xlfn.XLOOKUP(B27,'Artist Links'!$A$1:$A$5,'Artist Links'!$C$1:$C$5, ""), "Link"), "")</f>
        <v>Link</v>
      </c>
      <c r="D27" s="6">
        <v>24</v>
      </c>
      <c r="E27" s="10">
        <f t="shared" si="0"/>
        <v>15</v>
      </c>
      <c r="F27">
        <v>6</v>
      </c>
    </row>
    <row r="28" spans="1:10" x14ac:dyDescent="0.25">
      <c r="A28" t="s">
        <v>15</v>
      </c>
      <c r="B28" t="s">
        <v>36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 s="10">
        <f t="shared" si="0"/>
        <v>15</v>
      </c>
      <c r="F28" s="1">
        <v>6</v>
      </c>
      <c r="H28" s="2" t="s">
        <v>86</v>
      </c>
    </row>
    <row r="29" spans="1:10" x14ac:dyDescent="0.25">
      <c r="H29" t="s">
        <v>87</v>
      </c>
    </row>
    <row r="30" spans="1:10" x14ac:dyDescent="0.25">
      <c r="H30" t="s">
        <v>88</v>
      </c>
    </row>
    <row r="31" spans="1:10" x14ac:dyDescent="0.25">
      <c r="H31" t="s">
        <v>89</v>
      </c>
    </row>
    <row r="33" spans="8:14" x14ac:dyDescent="0.25">
      <c r="H33" t="s">
        <v>2</v>
      </c>
      <c r="I33" t="s">
        <v>96</v>
      </c>
      <c r="J33" t="s">
        <v>100</v>
      </c>
      <c r="K33" t="s">
        <v>101</v>
      </c>
      <c r="M33" t="s">
        <v>97</v>
      </c>
      <c r="N33">
        <v>500</v>
      </c>
    </row>
    <row r="34" spans="8:14" x14ac:dyDescent="0.25">
      <c r="H34">
        <v>0</v>
      </c>
      <c r="I34">
        <v>0</v>
      </c>
      <c r="M34" t="s">
        <v>99</v>
      </c>
      <c r="N34">
        <v>2.2000000000000002</v>
      </c>
    </row>
    <row r="35" spans="8:14" x14ac:dyDescent="0.25">
      <c r="H35">
        <v>1</v>
      </c>
      <c r="I35">
        <f>N33</f>
        <v>500</v>
      </c>
      <c r="J35">
        <f>I35-I34</f>
        <v>500</v>
      </c>
      <c r="K35">
        <f>I35/J35</f>
        <v>1</v>
      </c>
      <c r="M35" t="s">
        <v>98</v>
      </c>
      <c r="N35">
        <v>2</v>
      </c>
    </row>
    <row r="36" spans="8:14" x14ac:dyDescent="0.25">
      <c r="H36">
        <v>2</v>
      </c>
      <c r="I36">
        <f t="shared" ref="I36:I54" si="1">FLOOR(I35*$N$34, 1)</f>
        <v>1100</v>
      </c>
      <c r="J36">
        <f t="shared" ref="J36:J54" si="2">I36-I35</f>
        <v>600</v>
      </c>
      <c r="K36">
        <f t="shared" ref="K36:K54" si="3">I36/J36</f>
        <v>1.8333333333333333</v>
      </c>
    </row>
    <row r="37" spans="8:14" x14ac:dyDescent="0.25">
      <c r="H37">
        <v>3</v>
      </c>
      <c r="I37">
        <f t="shared" si="1"/>
        <v>2420</v>
      </c>
      <c r="J37">
        <f t="shared" si="2"/>
        <v>1320</v>
      </c>
      <c r="K37">
        <f t="shared" si="3"/>
        <v>1.8333333333333333</v>
      </c>
    </row>
    <row r="38" spans="8:14" x14ac:dyDescent="0.25">
      <c r="H38">
        <v>4</v>
      </c>
      <c r="I38">
        <f t="shared" si="1"/>
        <v>5324</v>
      </c>
      <c r="J38">
        <f t="shared" si="2"/>
        <v>2904</v>
      </c>
      <c r="K38">
        <f t="shared" si="3"/>
        <v>1.8333333333333333</v>
      </c>
    </row>
    <row r="39" spans="8:14" x14ac:dyDescent="0.25">
      <c r="H39">
        <v>5</v>
      </c>
      <c r="I39">
        <f t="shared" si="1"/>
        <v>11712</v>
      </c>
      <c r="J39">
        <f t="shared" si="2"/>
        <v>6388</v>
      </c>
      <c r="K39">
        <f t="shared" si="3"/>
        <v>1.833437695679399</v>
      </c>
    </row>
    <row r="40" spans="8:14" x14ac:dyDescent="0.25">
      <c r="H40">
        <v>6</v>
      </c>
      <c r="I40">
        <f t="shared" si="1"/>
        <v>25766</v>
      </c>
      <c r="J40">
        <f t="shared" si="2"/>
        <v>14054</v>
      </c>
      <c r="K40">
        <f t="shared" si="3"/>
        <v>1.8333570513732744</v>
      </c>
    </row>
    <row r="41" spans="8:14" x14ac:dyDescent="0.25">
      <c r="H41">
        <v>7</v>
      </c>
      <c r="I41">
        <f t="shared" si="1"/>
        <v>56685</v>
      </c>
      <c r="J41">
        <f t="shared" si="2"/>
        <v>30919</v>
      </c>
      <c r="K41">
        <f t="shared" si="3"/>
        <v>1.833338723762088</v>
      </c>
    </row>
    <row r="42" spans="8:14" x14ac:dyDescent="0.25">
      <c r="H42">
        <v>8</v>
      </c>
      <c r="I42">
        <f t="shared" si="1"/>
        <v>124707</v>
      </c>
      <c r="J42">
        <f t="shared" si="2"/>
        <v>68022</v>
      </c>
      <c r="K42">
        <f t="shared" si="3"/>
        <v>1.8333333333333333</v>
      </c>
    </row>
    <row r="43" spans="8:14" x14ac:dyDescent="0.25">
      <c r="H43">
        <v>9</v>
      </c>
      <c r="I43">
        <f t="shared" si="1"/>
        <v>274355</v>
      </c>
      <c r="J43">
        <f t="shared" si="2"/>
        <v>149648</v>
      </c>
      <c r="K43">
        <f t="shared" si="3"/>
        <v>1.8333355607826365</v>
      </c>
    </row>
    <row r="44" spans="8:14" x14ac:dyDescent="0.25">
      <c r="H44">
        <v>10</v>
      </c>
      <c r="I44">
        <f t="shared" si="1"/>
        <v>603581</v>
      </c>
      <c r="J44">
        <f t="shared" si="2"/>
        <v>329226</v>
      </c>
      <c r="K44">
        <f t="shared" si="3"/>
        <v>1.8333333333333333</v>
      </c>
    </row>
    <row r="45" spans="8:14" x14ac:dyDescent="0.25">
      <c r="H45">
        <v>11</v>
      </c>
      <c r="I45">
        <f t="shared" si="1"/>
        <v>1327878</v>
      </c>
      <c r="J45">
        <f t="shared" si="2"/>
        <v>724297</v>
      </c>
      <c r="K45">
        <f t="shared" si="3"/>
        <v>1.8333335634415164</v>
      </c>
    </row>
    <row r="46" spans="8:14" x14ac:dyDescent="0.25">
      <c r="H46">
        <v>12</v>
      </c>
      <c r="I46">
        <f t="shared" si="1"/>
        <v>2921331</v>
      </c>
      <c r="J46">
        <f t="shared" si="2"/>
        <v>1593453</v>
      </c>
      <c r="K46">
        <f t="shared" si="3"/>
        <v>1.8333336471172981</v>
      </c>
    </row>
    <row r="47" spans="8:14" x14ac:dyDescent="0.25">
      <c r="H47">
        <v>13</v>
      </c>
      <c r="I47">
        <f t="shared" si="1"/>
        <v>6426928</v>
      </c>
      <c r="J47">
        <f t="shared" si="2"/>
        <v>3505597</v>
      </c>
      <c r="K47">
        <f t="shared" si="3"/>
        <v>1.8333333808763528</v>
      </c>
    </row>
    <row r="48" spans="8:14" x14ac:dyDescent="0.25">
      <c r="H48">
        <v>14</v>
      </c>
      <c r="I48">
        <f t="shared" si="1"/>
        <v>14139241</v>
      </c>
      <c r="J48">
        <f t="shared" si="2"/>
        <v>7712313</v>
      </c>
      <c r="K48">
        <f t="shared" si="3"/>
        <v>1.8333333981647271</v>
      </c>
    </row>
    <row r="49" spans="8:11" x14ac:dyDescent="0.25">
      <c r="H49">
        <v>15</v>
      </c>
      <c r="I49">
        <f t="shared" si="1"/>
        <v>31106330</v>
      </c>
      <c r="J49">
        <f t="shared" si="2"/>
        <v>16967089</v>
      </c>
      <c r="K49">
        <f t="shared" si="3"/>
        <v>1.8333333431562715</v>
      </c>
    </row>
    <row r="50" spans="8:11" x14ac:dyDescent="0.25">
      <c r="H50">
        <v>16</v>
      </c>
      <c r="I50">
        <f t="shared" si="1"/>
        <v>68433926</v>
      </c>
      <c r="J50">
        <f t="shared" si="2"/>
        <v>37327596</v>
      </c>
      <c r="K50">
        <f t="shared" si="3"/>
        <v>1.8333333333333333</v>
      </c>
    </row>
    <row r="51" spans="8:11" x14ac:dyDescent="0.25">
      <c r="H51">
        <v>17</v>
      </c>
      <c r="I51">
        <f t="shared" si="1"/>
        <v>150554637</v>
      </c>
      <c r="J51">
        <f t="shared" si="2"/>
        <v>82120711</v>
      </c>
      <c r="K51">
        <f t="shared" si="3"/>
        <v>1.833333335362866</v>
      </c>
    </row>
    <row r="52" spans="8:11" x14ac:dyDescent="0.25">
      <c r="H52">
        <v>18</v>
      </c>
      <c r="I52">
        <f t="shared" si="1"/>
        <v>331220201</v>
      </c>
      <c r="J52">
        <f t="shared" si="2"/>
        <v>180665564</v>
      </c>
      <c r="K52">
        <f t="shared" si="3"/>
        <v>1.8333333351783629</v>
      </c>
    </row>
    <row r="53" spans="8:11" x14ac:dyDescent="0.25">
      <c r="H53">
        <v>19</v>
      </c>
      <c r="I53">
        <f t="shared" si="1"/>
        <v>728684442</v>
      </c>
      <c r="J53">
        <f t="shared" si="2"/>
        <v>397464241</v>
      </c>
      <c r="K53">
        <f t="shared" si="3"/>
        <v>1.8333333337526583</v>
      </c>
    </row>
    <row r="54" spans="8:11" x14ac:dyDescent="0.25">
      <c r="H54">
        <v>20</v>
      </c>
      <c r="I54">
        <f t="shared" si="1"/>
        <v>1603105772</v>
      </c>
      <c r="J54">
        <f t="shared" si="2"/>
        <v>874421330</v>
      </c>
      <c r="K54">
        <f t="shared" si="3"/>
        <v>1.8333333337145379</v>
      </c>
    </row>
  </sheetData>
  <autoFilter ref="A1:F21" xr:uid="{DE796829-81F8-4DDB-A026-28A5EA19C969}">
    <sortState xmlns:xlrd2="http://schemas.microsoft.com/office/spreadsheetml/2017/richdata2" ref="A2:F28">
      <sortCondition ref="E1:E21"/>
    </sortState>
  </autoFilter>
  <mergeCells count="1">
    <mergeCell ref="I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C7"/>
  <sheetViews>
    <sheetView workbookViewId="0">
      <selection activeCell="A7" sqref="A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0.140625" bestFit="1" customWidth="1"/>
  </cols>
  <sheetData>
    <row r="1" spans="1:3" x14ac:dyDescent="0.25">
      <c r="A1" t="s">
        <v>39</v>
      </c>
      <c r="B1" t="s">
        <v>60</v>
      </c>
      <c r="C1" t="s">
        <v>40</v>
      </c>
    </row>
    <row r="2" spans="1:3" x14ac:dyDescent="0.25">
      <c r="A2" t="s">
        <v>29</v>
      </c>
      <c r="C2" s="4" t="s">
        <v>44</v>
      </c>
    </row>
    <row r="3" spans="1:3" x14ac:dyDescent="0.25">
      <c r="A3" t="s">
        <v>47</v>
      </c>
      <c r="C3" s="4" t="s">
        <v>43</v>
      </c>
    </row>
    <row r="4" spans="1:3" x14ac:dyDescent="0.25">
      <c r="A4" t="s">
        <v>41</v>
      </c>
      <c r="C4" s="4" t="s">
        <v>45</v>
      </c>
    </row>
    <row r="5" spans="1:3" x14ac:dyDescent="0.25">
      <c r="A5" t="s">
        <v>42</v>
      </c>
      <c r="C5" s="4" t="s">
        <v>46</v>
      </c>
    </row>
    <row r="6" spans="1:3" x14ac:dyDescent="0.25">
      <c r="A6" t="s">
        <v>59</v>
      </c>
      <c r="B6" t="str">
        <f>"375320699201650688"</f>
        <v>375320699201650688</v>
      </c>
    </row>
    <row r="7" spans="1:3" x14ac:dyDescent="0.25">
      <c r="A7" t="s">
        <v>94</v>
      </c>
    </row>
  </sheetData>
  <hyperlinks>
    <hyperlink ref="C3" r:id="rId1" xr:uid="{D347887C-626B-46E2-9ACA-8CFFEBA86AB8}"/>
    <hyperlink ref="C2" r:id="rId2" xr:uid="{1852A152-A139-404A-A721-487528C06157}"/>
    <hyperlink ref="C4" r:id="rId3" xr:uid="{8D140910-929B-4CCC-9E43-DEDC8A2557CE}"/>
    <hyperlink ref="C5" r:id="rId4" xr:uid="{C0317918-4A3D-48DA-B5F9-616B966613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BD8F-4695-44C8-B308-5DEE8084E3A2}">
  <dimension ref="A1:E8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0.7109375" customWidth="1"/>
    <col min="3" max="3" width="19.28515625" customWidth="1"/>
    <col min="4" max="4" width="19.5703125" customWidth="1"/>
    <col min="5" max="5" width="18" bestFit="1" customWidth="1"/>
  </cols>
  <sheetData>
    <row r="1" spans="1:5" x14ac:dyDescent="0.25">
      <c r="A1" t="s">
        <v>61</v>
      </c>
      <c r="B1" t="s">
        <v>1</v>
      </c>
      <c r="C1" t="s">
        <v>62</v>
      </c>
      <c r="D1" t="s">
        <v>63</v>
      </c>
      <c r="E1" t="s">
        <v>64</v>
      </c>
    </row>
    <row r="2" spans="1:5" x14ac:dyDescent="0.25">
      <c r="A2">
        <v>0</v>
      </c>
      <c r="B2">
        <v>0</v>
      </c>
      <c r="C2">
        <v>30</v>
      </c>
      <c r="D2">
        <v>50</v>
      </c>
      <c r="E2">
        <f>AVERAGE(C2:D2)</f>
        <v>40</v>
      </c>
    </row>
    <row r="3" spans="1:5" x14ac:dyDescent="0.25">
      <c r="A3">
        <v>1</v>
      </c>
      <c r="B3">
        <v>50</v>
      </c>
      <c r="C3">
        <v>30</v>
      </c>
      <c r="D3">
        <v>80</v>
      </c>
      <c r="E3">
        <f t="shared" ref="E3:E8" si="0">AVERAGE(C3:D3)</f>
        <v>55</v>
      </c>
    </row>
    <row r="4" spans="1:5" x14ac:dyDescent="0.25">
      <c r="A4">
        <v>2</v>
      </c>
      <c r="B4">
        <v>172</v>
      </c>
      <c r="C4">
        <v>50</v>
      </c>
      <c r="D4">
        <v>120</v>
      </c>
      <c r="E4">
        <f t="shared" si="0"/>
        <v>85</v>
      </c>
    </row>
    <row r="5" spans="1:5" x14ac:dyDescent="0.25">
      <c r="A5">
        <v>3</v>
      </c>
      <c r="B5">
        <v>372</v>
      </c>
      <c r="C5">
        <v>80</v>
      </c>
      <c r="D5">
        <v>150</v>
      </c>
      <c r="E5">
        <f t="shared" si="0"/>
        <v>115</v>
      </c>
    </row>
    <row r="6" spans="1:5" x14ac:dyDescent="0.25">
      <c r="A6">
        <v>4</v>
      </c>
      <c r="B6">
        <v>503</v>
      </c>
      <c r="C6">
        <v>150</v>
      </c>
      <c r="D6">
        <v>230</v>
      </c>
      <c r="E6">
        <f t="shared" si="0"/>
        <v>190</v>
      </c>
    </row>
    <row r="7" spans="1:5" x14ac:dyDescent="0.25">
      <c r="A7">
        <v>5</v>
      </c>
      <c r="B7">
        <v>950</v>
      </c>
      <c r="C7">
        <v>150</v>
      </c>
      <c r="D7">
        <v>250</v>
      </c>
      <c r="E7">
        <f t="shared" si="0"/>
        <v>200</v>
      </c>
    </row>
    <row r="8" spans="1:5" x14ac:dyDescent="0.25">
      <c r="A8">
        <v>6</v>
      </c>
      <c r="B8">
        <v>1250</v>
      </c>
      <c r="C8">
        <v>160</v>
      </c>
      <c r="D8">
        <v>300</v>
      </c>
      <c r="E8">
        <f t="shared" si="0"/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8FDB-DCE4-43C1-8267-23AF925CAFA9}">
  <dimension ref="A1:K11"/>
  <sheetViews>
    <sheetView workbookViewId="0">
      <selection activeCell="F25" sqref="F25"/>
    </sheetView>
  </sheetViews>
  <sheetFormatPr defaultRowHeight="15" x14ac:dyDescent="0.25"/>
  <cols>
    <col min="1" max="1" width="24.140625" bestFit="1" customWidth="1"/>
    <col min="2" max="2" width="10.85546875" customWidth="1"/>
    <col min="10" max="10" width="10.7109375" bestFit="1" customWidth="1"/>
    <col min="11" max="11" width="14.85546875" bestFit="1" customWidth="1"/>
  </cols>
  <sheetData>
    <row r="1" spans="1:11" x14ac:dyDescent="0.25">
      <c r="A1" t="s">
        <v>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J1" t="s">
        <v>66</v>
      </c>
      <c r="K1" t="s">
        <v>67</v>
      </c>
    </row>
    <row r="2" spans="1:11" x14ac:dyDescent="0.25">
      <c r="A2">
        <v>1</v>
      </c>
      <c r="B2">
        <f>_xlfn.XLOOKUP(B$1, 'Exp Gain Per Water (Baseline)'!$A$2:$A$8,'Exp Gain Per Water (Baseline)'!$E$2:$E$8) * $A2 * TotalMultiplier</f>
        <v>52.800000000000004</v>
      </c>
      <c r="C2">
        <f>_xlfn.XLOOKUP(C$1, 'Exp Gain Per Water (Baseline)'!$A$2:$A$8,'Exp Gain Per Water (Baseline)'!$E$2:$E$8) * $A2 * TotalMultiplier</f>
        <v>72.600000000000009</v>
      </c>
      <c r="D2">
        <f>_xlfn.XLOOKUP(D$1, 'Exp Gain Per Water (Baseline)'!$A$2:$A$8,'Exp Gain Per Water (Baseline)'!$E$2:$E$8) * $A2 * TotalMultiplier</f>
        <v>112.2</v>
      </c>
      <c r="E2">
        <f>_xlfn.XLOOKUP(E$1, 'Exp Gain Per Water (Baseline)'!$A$2:$A$8,'Exp Gain Per Water (Baseline)'!$E$2:$E$8) * $A2 * TotalMultiplier</f>
        <v>151.80000000000001</v>
      </c>
      <c r="F2">
        <f>_xlfn.XLOOKUP(F$1, 'Exp Gain Per Water (Baseline)'!$A$2:$A$8,'Exp Gain Per Water (Baseline)'!$E$2:$E$8) * $A2 * TotalMultiplier</f>
        <v>250.8</v>
      </c>
      <c r="G2">
        <f>_xlfn.XLOOKUP(G$1, 'Exp Gain Per Water (Baseline)'!$A$2:$A$8,'Exp Gain Per Water (Baseline)'!$E$2:$E$8) * $A2 * TotalMultiplier</f>
        <v>264</v>
      </c>
      <c r="H2">
        <f>_xlfn.XLOOKUP(H$1, 'Exp Gain Per Water (Baseline)'!$A$2:$A$8,'Exp Gain Per Water (Baseline)'!$E$2:$E$8) * $A2 * TotalMultiplier</f>
        <v>303.60000000000002</v>
      </c>
      <c r="J2">
        <v>1.1000000000000001</v>
      </c>
      <c r="K2">
        <f>J2*J3*J4*J5*J6*J7*J8*J9*J10*J11</f>
        <v>1.32</v>
      </c>
    </row>
    <row r="3" spans="1:11" x14ac:dyDescent="0.25">
      <c r="A3">
        <v>2</v>
      </c>
      <c r="B3">
        <f>_xlfn.XLOOKUP(B$1, 'Exp Gain Per Water (Baseline)'!$A$2:$A$8,'Exp Gain Per Water (Baseline)'!$E$2:$E$8) * $A3 * TotalMultiplier</f>
        <v>105.60000000000001</v>
      </c>
      <c r="C3">
        <f>_xlfn.XLOOKUP(C$1, 'Exp Gain Per Water (Baseline)'!$A$2:$A$8,'Exp Gain Per Water (Baseline)'!$E$2:$E$8) * $A3 * TotalMultiplier</f>
        <v>145.20000000000002</v>
      </c>
      <c r="D3">
        <f>_xlfn.XLOOKUP(D$1, 'Exp Gain Per Water (Baseline)'!$A$2:$A$8,'Exp Gain Per Water (Baseline)'!$E$2:$E$8) * $A3 * TotalMultiplier</f>
        <v>224.4</v>
      </c>
      <c r="E3">
        <f>_xlfn.XLOOKUP(E$1, 'Exp Gain Per Water (Baseline)'!$A$2:$A$8,'Exp Gain Per Water (Baseline)'!$E$2:$E$8) * $A3 * TotalMultiplier</f>
        <v>303.60000000000002</v>
      </c>
      <c r="F3">
        <f>_xlfn.XLOOKUP(F$1, 'Exp Gain Per Water (Baseline)'!$A$2:$A$8,'Exp Gain Per Water (Baseline)'!$E$2:$E$8) * $A3 * TotalMultiplier</f>
        <v>501.6</v>
      </c>
      <c r="G3">
        <f>_xlfn.XLOOKUP(G$1, 'Exp Gain Per Water (Baseline)'!$A$2:$A$8,'Exp Gain Per Water (Baseline)'!$E$2:$E$8) * $A3 * TotalMultiplier</f>
        <v>528</v>
      </c>
      <c r="H3">
        <f>_xlfn.XLOOKUP(H$1, 'Exp Gain Per Water (Baseline)'!$A$2:$A$8,'Exp Gain Per Water (Baseline)'!$E$2:$E$8) * $A3 * TotalMultiplier</f>
        <v>607.20000000000005</v>
      </c>
      <c r="J3">
        <v>1.2</v>
      </c>
    </row>
    <row r="4" spans="1:11" x14ac:dyDescent="0.25">
      <c r="A4">
        <v>3</v>
      </c>
      <c r="B4">
        <f>_xlfn.XLOOKUP(B$1, 'Exp Gain Per Water (Baseline)'!$A$2:$A$8,'Exp Gain Per Water (Baseline)'!$E$2:$E$8) * $A4 * TotalMultiplier</f>
        <v>158.4</v>
      </c>
      <c r="C4">
        <f>_xlfn.XLOOKUP(C$1, 'Exp Gain Per Water (Baseline)'!$A$2:$A$8,'Exp Gain Per Water (Baseline)'!$E$2:$E$8) * $A4 * TotalMultiplier</f>
        <v>217.8</v>
      </c>
      <c r="D4">
        <f>_xlfn.XLOOKUP(D$1, 'Exp Gain Per Water (Baseline)'!$A$2:$A$8,'Exp Gain Per Water (Baseline)'!$E$2:$E$8) * $A4 * TotalMultiplier</f>
        <v>336.6</v>
      </c>
      <c r="E4">
        <f>_xlfn.XLOOKUP(E$1, 'Exp Gain Per Water (Baseline)'!$A$2:$A$8,'Exp Gain Per Water (Baseline)'!$E$2:$E$8) * $A4 * TotalMultiplier</f>
        <v>455.40000000000003</v>
      </c>
      <c r="F4">
        <f>_xlfn.XLOOKUP(F$1, 'Exp Gain Per Water (Baseline)'!$A$2:$A$8,'Exp Gain Per Water (Baseline)'!$E$2:$E$8) * $A4 * TotalMultiplier</f>
        <v>752.40000000000009</v>
      </c>
      <c r="G4">
        <f>_xlfn.XLOOKUP(G$1, 'Exp Gain Per Water (Baseline)'!$A$2:$A$8,'Exp Gain Per Water (Baseline)'!$E$2:$E$8) * $A4 * TotalMultiplier</f>
        <v>792</v>
      </c>
      <c r="H4">
        <f>_xlfn.XLOOKUP(H$1, 'Exp Gain Per Water (Baseline)'!$A$2:$A$8,'Exp Gain Per Water (Baseline)'!$E$2:$E$8) * $A4 * TotalMultiplier</f>
        <v>910.80000000000007</v>
      </c>
      <c r="J4">
        <v>1</v>
      </c>
    </row>
    <row r="5" spans="1:11" x14ac:dyDescent="0.25">
      <c r="A5">
        <v>4</v>
      </c>
      <c r="B5">
        <f>_xlfn.XLOOKUP(B$1, 'Exp Gain Per Water (Baseline)'!$A$2:$A$8,'Exp Gain Per Water (Baseline)'!$E$2:$E$8) * $A5 * TotalMultiplier</f>
        <v>211.20000000000002</v>
      </c>
      <c r="C5">
        <f>_xlfn.XLOOKUP(C$1, 'Exp Gain Per Water (Baseline)'!$A$2:$A$8,'Exp Gain Per Water (Baseline)'!$E$2:$E$8) * $A5 * TotalMultiplier</f>
        <v>290.40000000000003</v>
      </c>
      <c r="D5">
        <f>_xlfn.XLOOKUP(D$1, 'Exp Gain Per Water (Baseline)'!$A$2:$A$8,'Exp Gain Per Water (Baseline)'!$E$2:$E$8) * $A5 * TotalMultiplier</f>
        <v>448.8</v>
      </c>
      <c r="E5">
        <f>_xlfn.XLOOKUP(E$1, 'Exp Gain Per Water (Baseline)'!$A$2:$A$8,'Exp Gain Per Water (Baseline)'!$E$2:$E$8) * $A5 * TotalMultiplier</f>
        <v>607.20000000000005</v>
      </c>
      <c r="F5">
        <f>_xlfn.XLOOKUP(F$1, 'Exp Gain Per Water (Baseline)'!$A$2:$A$8,'Exp Gain Per Water (Baseline)'!$E$2:$E$8) * $A5 * TotalMultiplier</f>
        <v>1003.2</v>
      </c>
      <c r="G5">
        <f>_xlfn.XLOOKUP(G$1, 'Exp Gain Per Water (Baseline)'!$A$2:$A$8,'Exp Gain Per Water (Baseline)'!$E$2:$E$8) * $A5 * TotalMultiplier</f>
        <v>1056</v>
      </c>
      <c r="H5">
        <f>_xlfn.XLOOKUP(H$1, 'Exp Gain Per Water (Baseline)'!$A$2:$A$8,'Exp Gain Per Water (Baseline)'!$E$2:$E$8) * $A5 * TotalMultiplier</f>
        <v>1214.4000000000001</v>
      </c>
      <c r="J5">
        <v>1</v>
      </c>
    </row>
    <row r="6" spans="1:11" x14ac:dyDescent="0.25">
      <c r="A6">
        <v>5</v>
      </c>
      <c r="B6">
        <f>_xlfn.XLOOKUP(B$1, 'Exp Gain Per Water (Baseline)'!$A$2:$A$8,'Exp Gain Per Water (Baseline)'!$E$2:$E$8) * $A6 * TotalMultiplier</f>
        <v>264</v>
      </c>
      <c r="C6">
        <f>_xlfn.XLOOKUP(C$1, 'Exp Gain Per Water (Baseline)'!$A$2:$A$8,'Exp Gain Per Water (Baseline)'!$E$2:$E$8) * $A6 * TotalMultiplier</f>
        <v>363</v>
      </c>
      <c r="D6">
        <f>_xlfn.XLOOKUP(D$1, 'Exp Gain Per Water (Baseline)'!$A$2:$A$8,'Exp Gain Per Water (Baseline)'!$E$2:$E$8) * $A6 * TotalMultiplier</f>
        <v>561</v>
      </c>
      <c r="E6">
        <f>_xlfn.XLOOKUP(E$1, 'Exp Gain Per Water (Baseline)'!$A$2:$A$8,'Exp Gain Per Water (Baseline)'!$E$2:$E$8) * $A6 * TotalMultiplier</f>
        <v>759</v>
      </c>
      <c r="F6">
        <f>_xlfn.XLOOKUP(F$1, 'Exp Gain Per Water (Baseline)'!$A$2:$A$8,'Exp Gain Per Water (Baseline)'!$E$2:$E$8) * $A6 * TotalMultiplier</f>
        <v>1254</v>
      </c>
      <c r="G6">
        <f>_xlfn.XLOOKUP(G$1, 'Exp Gain Per Water (Baseline)'!$A$2:$A$8,'Exp Gain Per Water (Baseline)'!$E$2:$E$8) * $A6 * TotalMultiplier</f>
        <v>1320</v>
      </c>
      <c r="H6">
        <f>_xlfn.XLOOKUP(H$1, 'Exp Gain Per Water (Baseline)'!$A$2:$A$8,'Exp Gain Per Water (Baseline)'!$E$2:$E$8) * $A6 * TotalMultiplier</f>
        <v>1518</v>
      </c>
      <c r="J6">
        <v>1</v>
      </c>
    </row>
    <row r="7" spans="1:11" x14ac:dyDescent="0.25">
      <c r="A7">
        <v>6</v>
      </c>
      <c r="B7">
        <f>_xlfn.XLOOKUP(B$1, 'Exp Gain Per Water (Baseline)'!$A$2:$A$8,'Exp Gain Per Water (Baseline)'!$E$2:$E$8) * $A7 * TotalMultiplier</f>
        <v>316.8</v>
      </c>
      <c r="C7">
        <f>_xlfn.XLOOKUP(C$1, 'Exp Gain Per Water (Baseline)'!$A$2:$A$8,'Exp Gain Per Water (Baseline)'!$E$2:$E$8) * $A7 * TotalMultiplier</f>
        <v>435.6</v>
      </c>
      <c r="D7">
        <f>_xlfn.XLOOKUP(D$1, 'Exp Gain Per Water (Baseline)'!$A$2:$A$8,'Exp Gain Per Water (Baseline)'!$E$2:$E$8) * $A7 * TotalMultiplier</f>
        <v>673.2</v>
      </c>
      <c r="E7">
        <f>_xlfn.XLOOKUP(E$1, 'Exp Gain Per Water (Baseline)'!$A$2:$A$8,'Exp Gain Per Water (Baseline)'!$E$2:$E$8) * $A7 * TotalMultiplier</f>
        <v>910.80000000000007</v>
      </c>
      <c r="F7">
        <f>_xlfn.XLOOKUP(F$1, 'Exp Gain Per Water (Baseline)'!$A$2:$A$8,'Exp Gain Per Water (Baseline)'!$E$2:$E$8) * $A7 * TotalMultiplier</f>
        <v>1504.8000000000002</v>
      </c>
      <c r="G7">
        <f>_xlfn.XLOOKUP(G$1, 'Exp Gain Per Water (Baseline)'!$A$2:$A$8,'Exp Gain Per Water (Baseline)'!$E$2:$E$8) * $A7 * TotalMultiplier</f>
        <v>1584</v>
      </c>
      <c r="H7">
        <f>_xlfn.XLOOKUP(H$1, 'Exp Gain Per Water (Baseline)'!$A$2:$A$8,'Exp Gain Per Water (Baseline)'!$E$2:$E$8) * $A7 * TotalMultiplier</f>
        <v>1821.6000000000001</v>
      </c>
      <c r="J7">
        <v>1</v>
      </c>
    </row>
    <row r="8" spans="1:11" x14ac:dyDescent="0.25">
      <c r="A8">
        <v>7</v>
      </c>
      <c r="B8">
        <f>_xlfn.XLOOKUP(B$1, 'Exp Gain Per Water (Baseline)'!$A$2:$A$8,'Exp Gain Per Water (Baseline)'!$E$2:$E$8) * $A8 * TotalMultiplier</f>
        <v>369.6</v>
      </c>
      <c r="C8">
        <f>_xlfn.XLOOKUP(C$1, 'Exp Gain Per Water (Baseline)'!$A$2:$A$8,'Exp Gain Per Water (Baseline)'!$E$2:$E$8) * $A8 * TotalMultiplier</f>
        <v>508.20000000000005</v>
      </c>
      <c r="D8">
        <f>_xlfn.XLOOKUP(D$1, 'Exp Gain Per Water (Baseline)'!$A$2:$A$8,'Exp Gain Per Water (Baseline)'!$E$2:$E$8) * $A8 * TotalMultiplier</f>
        <v>785.40000000000009</v>
      </c>
      <c r="E8">
        <f>_xlfn.XLOOKUP(E$1, 'Exp Gain Per Water (Baseline)'!$A$2:$A$8,'Exp Gain Per Water (Baseline)'!$E$2:$E$8) * $A8 * TotalMultiplier</f>
        <v>1062.6000000000001</v>
      </c>
      <c r="F8">
        <f>_xlfn.XLOOKUP(F$1, 'Exp Gain Per Water (Baseline)'!$A$2:$A$8,'Exp Gain Per Water (Baseline)'!$E$2:$E$8) * $A8 * TotalMultiplier</f>
        <v>1755.6000000000001</v>
      </c>
      <c r="G8">
        <f>_xlfn.XLOOKUP(G$1, 'Exp Gain Per Water (Baseline)'!$A$2:$A$8,'Exp Gain Per Water (Baseline)'!$E$2:$E$8) * $A8 * TotalMultiplier</f>
        <v>1848</v>
      </c>
      <c r="H8">
        <f>_xlfn.XLOOKUP(H$1, 'Exp Gain Per Water (Baseline)'!$A$2:$A$8,'Exp Gain Per Water (Baseline)'!$E$2:$E$8) * $A8 * TotalMultiplier</f>
        <v>2125.2000000000003</v>
      </c>
      <c r="J8">
        <v>1</v>
      </c>
    </row>
    <row r="9" spans="1:11" x14ac:dyDescent="0.25">
      <c r="A9">
        <v>8</v>
      </c>
      <c r="B9">
        <f>_xlfn.XLOOKUP(B$1, 'Exp Gain Per Water (Baseline)'!$A$2:$A$8,'Exp Gain Per Water (Baseline)'!$E$2:$E$8) * $A9 * TotalMultiplier</f>
        <v>422.40000000000003</v>
      </c>
      <c r="C9">
        <f>_xlfn.XLOOKUP(C$1, 'Exp Gain Per Water (Baseline)'!$A$2:$A$8,'Exp Gain Per Water (Baseline)'!$E$2:$E$8) * $A9 * TotalMultiplier</f>
        <v>580.80000000000007</v>
      </c>
      <c r="D9">
        <f>_xlfn.XLOOKUP(D$1, 'Exp Gain Per Water (Baseline)'!$A$2:$A$8,'Exp Gain Per Water (Baseline)'!$E$2:$E$8) * $A9 * TotalMultiplier</f>
        <v>897.6</v>
      </c>
      <c r="E9">
        <f>_xlfn.XLOOKUP(E$1, 'Exp Gain Per Water (Baseline)'!$A$2:$A$8,'Exp Gain Per Water (Baseline)'!$E$2:$E$8) * $A9 * TotalMultiplier</f>
        <v>1214.4000000000001</v>
      </c>
      <c r="F9">
        <f>_xlfn.XLOOKUP(F$1, 'Exp Gain Per Water (Baseline)'!$A$2:$A$8,'Exp Gain Per Water (Baseline)'!$E$2:$E$8) * $A9 * TotalMultiplier</f>
        <v>2006.4</v>
      </c>
      <c r="G9">
        <f>_xlfn.XLOOKUP(G$1, 'Exp Gain Per Water (Baseline)'!$A$2:$A$8,'Exp Gain Per Water (Baseline)'!$E$2:$E$8) * $A9 * TotalMultiplier</f>
        <v>2112</v>
      </c>
      <c r="H9">
        <f>_xlfn.XLOOKUP(H$1, 'Exp Gain Per Water (Baseline)'!$A$2:$A$8,'Exp Gain Per Water (Baseline)'!$E$2:$E$8) * $A9 * TotalMultiplier</f>
        <v>2428.8000000000002</v>
      </c>
      <c r="J9">
        <v>1</v>
      </c>
    </row>
    <row r="10" spans="1:11" x14ac:dyDescent="0.25">
      <c r="A10">
        <v>9</v>
      </c>
      <c r="B10">
        <f>_xlfn.XLOOKUP(B$1, 'Exp Gain Per Water (Baseline)'!$A$2:$A$8,'Exp Gain Per Water (Baseline)'!$E$2:$E$8) * $A10 * TotalMultiplier</f>
        <v>475.20000000000005</v>
      </c>
      <c r="C10">
        <f>_xlfn.XLOOKUP(C$1, 'Exp Gain Per Water (Baseline)'!$A$2:$A$8,'Exp Gain Per Water (Baseline)'!$E$2:$E$8) * $A10 * TotalMultiplier</f>
        <v>653.4</v>
      </c>
      <c r="D10">
        <f>_xlfn.XLOOKUP(D$1, 'Exp Gain Per Water (Baseline)'!$A$2:$A$8,'Exp Gain Per Water (Baseline)'!$E$2:$E$8) * $A10 * TotalMultiplier</f>
        <v>1009.8000000000001</v>
      </c>
      <c r="E10">
        <f>_xlfn.XLOOKUP(E$1, 'Exp Gain Per Water (Baseline)'!$A$2:$A$8,'Exp Gain Per Water (Baseline)'!$E$2:$E$8) * $A10 * TotalMultiplier</f>
        <v>1366.2</v>
      </c>
      <c r="F10">
        <f>_xlfn.XLOOKUP(F$1, 'Exp Gain Per Water (Baseline)'!$A$2:$A$8,'Exp Gain Per Water (Baseline)'!$E$2:$E$8) * $A10 * TotalMultiplier</f>
        <v>2257.2000000000003</v>
      </c>
      <c r="G10">
        <f>_xlfn.XLOOKUP(G$1, 'Exp Gain Per Water (Baseline)'!$A$2:$A$8,'Exp Gain Per Water (Baseline)'!$E$2:$E$8) * $A10 * TotalMultiplier</f>
        <v>2376</v>
      </c>
      <c r="H10">
        <f>_xlfn.XLOOKUP(H$1, 'Exp Gain Per Water (Baseline)'!$A$2:$A$8,'Exp Gain Per Water (Baseline)'!$E$2:$E$8) * $A10 * TotalMultiplier</f>
        <v>2732.4</v>
      </c>
      <c r="J10">
        <v>1</v>
      </c>
    </row>
    <row r="11" spans="1:11" x14ac:dyDescent="0.25">
      <c r="A11">
        <v>10</v>
      </c>
      <c r="B11">
        <f>_xlfn.XLOOKUP(B$1, 'Exp Gain Per Water (Baseline)'!$A$2:$A$8,'Exp Gain Per Water (Baseline)'!$E$2:$E$8) * $A11 * TotalMultiplier</f>
        <v>528</v>
      </c>
      <c r="C11">
        <f>_xlfn.XLOOKUP(C$1, 'Exp Gain Per Water (Baseline)'!$A$2:$A$8,'Exp Gain Per Water (Baseline)'!$E$2:$E$8) * $A11 * TotalMultiplier</f>
        <v>726</v>
      </c>
      <c r="D11">
        <f>_xlfn.XLOOKUP(D$1, 'Exp Gain Per Water (Baseline)'!$A$2:$A$8,'Exp Gain Per Water (Baseline)'!$E$2:$E$8) * $A11 * TotalMultiplier</f>
        <v>1122</v>
      </c>
      <c r="E11">
        <f>_xlfn.XLOOKUP(E$1, 'Exp Gain Per Water (Baseline)'!$A$2:$A$8,'Exp Gain Per Water (Baseline)'!$E$2:$E$8) * $A11 * TotalMultiplier</f>
        <v>1518</v>
      </c>
      <c r="F11">
        <f>_xlfn.XLOOKUP(F$1, 'Exp Gain Per Water (Baseline)'!$A$2:$A$8,'Exp Gain Per Water (Baseline)'!$E$2:$E$8) * $A11 * TotalMultiplier</f>
        <v>2508</v>
      </c>
      <c r="G11">
        <f>_xlfn.XLOOKUP(G$1, 'Exp Gain Per Water (Baseline)'!$A$2:$A$8,'Exp Gain Per Water (Baseline)'!$E$2:$E$8) * $A11 * TotalMultiplier</f>
        <v>2640</v>
      </c>
      <c r="H11">
        <f>_xlfn.XLOOKUP(H$1, 'Exp Gain Per Water (Baseline)'!$A$2:$A$8,'Exp Gain Per Water (Baseline)'!$E$2:$E$8) * $A11 * TotalMultiplier</f>
        <v>3036</v>
      </c>
      <c r="J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Plant Level Tracking</vt:lpstr>
      <vt:lpstr>Plant Level Tracking Overhaul</vt:lpstr>
      <vt:lpstr>Artist Links</vt:lpstr>
      <vt:lpstr>Exp Gain Per Water (Baseline)</vt:lpstr>
      <vt:lpstr>Exp Gain Per Water (Multiple)</vt:lpstr>
      <vt:lpstr>TotalMultiplier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Kae</cp:lastModifiedBy>
  <dcterms:created xsi:type="dcterms:W3CDTF">2020-07-16T12:53:37Z</dcterms:created>
  <dcterms:modified xsi:type="dcterms:W3CDTF">2021-02-26T21:21:53Z</dcterms:modified>
</cp:coreProperties>
</file>