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ailurer\Desktop\ructhesis\figures\"/>
    </mc:Choice>
  </mc:AlternateContent>
  <xr:revisionPtr revIDLastSave="0" documentId="13_ncr:1_{336E5E06-CE71-4C9D-98A6-45C31D481D28}" xr6:coauthVersionLast="47" xr6:coauthVersionMax="47" xr10:uidLastSave="{00000000-0000-0000-0000-000000000000}"/>
  <bookViews>
    <workbookView xWindow="-110" yWindow="-110" windowWidth="34620" windowHeight="13900" activeTab="2" xr2:uid="{00000000-000D-0000-FFFF-FFFF00000000}"/>
  </bookViews>
  <sheets>
    <sheet name="UPMEM-Throughput" sheetId="1" r:id="rId1"/>
    <sheet name="UPMEM-BreakDown" sheetId="4" r:id="rId2"/>
    <sheet name="PIMulator-Boost" sheetId="2" r:id="rId3"/>
    <sheet name="PIMulator-Breakdown" sheetId="5" r:id="rId4"/>
    <sheet name="UPMEM-Scalability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E10" i="2"/>
  <c r="C10" i="2"/>
  <c r="J4" i="2"/>
  <c r="I4" i="2"/>
  <c r="H4" i="2"/>
  <c r="G4" i="2"/>
  <c r="F4" i="2"/>
  <c r="E4" i="2"/>
  <c r="D4" i="2"/>
  <c r="C4" i="2"/>
  <c r="I10" i="2"/>
  <c r="D16" i="4"/>
  <c r="E11" i="4"/>
  <c r="E16" i="4"/>
  <c r="E14" i="4"/>
  <c r="D14" i="4"/>
  <c r="C14" i="4"/>
  <c r="C15" i="4"/>
  <c r="C16" i="4" s="1"/>
  <c r="D15" i="4"/>
  <c r="C8" i="3"/>
  <c r="D8" i="3"/>
  <c r="E8" i="3"/>
  <c r="F8" i="3"/>
  <c r="B8" i="3"/>
  <c r="B11" i="4"/>
  <c r="C11" i="4"/>
  <c r="C12" i="4" s="1"/>
  <c r="D16" i="1"/>
  <c r="I16" i="1"/>
  <c r="H16" i="1"/>
  <c r="G16" i="1"/>
  <c r="F16" i="1"/>
  <c r="E16" i="1"/>
  <c r="C16" i="1"/>
  <c r="E15" i="4"/>
  <c r="D11" i="4"/>
  <c r="D12" i="4" s="1"/>
  <c r="E12" i="4"/>
  <c r="F11" i="4"/>
  <c r="F12" i="4" s="1"/>
  <c r="B12" i="4"/>
  <c r="F9" i="4"/>
  <c r="C9" i="4"/>
  <c r="D9" i="4"/>
  <c r="E9" i="4"/>
  <c r="B9" i="4"/>
  <c r="C8" i="4"/>
  <c r="D8" i="4"/>
  <c r="E8" i="4"/>
  <c r="F8" i="4"/>
  <c r="B8" i="4"/>
  <c r="C7" i="4"/>
  <c r="D7" i="4"/>
  <c r="E7" i="4"/>
  <c r="F7" i="4"/>
  <c r="B7" i="4"/>
  <c r="I5" i="2" l="1"/>
  <c r="D5" i="2"/>
  <c r="E5" i="2"/>
  <c r="F5" i="2"/>
  <c r="G5" i="2"/>
  <c r="H5" i="2"/>
  <c r="J5" i="2"/>
  <c r="C5" i="2"/>
  <c r="I5" i="1"/>
  <c r="I7" i="1" s="1"/>
  <c r="I4" i="1"/>
  <c r="D7" i="1"/>
  <c r="C7" i="1"/>
  <c r="D5" i="1"/>
  <c r="E5" i="1"/>
  <c r="E7" i="1" s="1"/>
  <c r="F5" i="1"/>
  <c r="F7" i="1" s="1"/>
  <c r="G5" i="1"/>
  <c r="G7" i="1" s="1"/>
  <c r="H5" i="1"/>
  <c r="H7" i="1" s="1"/>
  <c r="C5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<sst xmlns="http://schemas.openxmlformats.org/spreadsheetml/2006/main" count="151" uniqueCount="73">
  <si>
    <t>LUT-M</t>
    <phoneticPr fontId="1" type="noConversion"/>
  </si>
  <si>
    <t>LUT-W-R</t>
    <phoneticPr fontId="1" type="noConversion"/>
  </si>
  <si>
    <t>LUT-W-C</t>
    <phoneticPr fontId="1" type="noConversion"/>
  </si>
  <si>
    <t>CPU</t>
    <phoneticPr fontId="1" type="noConversion"/>
  </si>
  <si>
    <t>GPU</t>
    <phoneticPr fontId="1" type="noConversion"/>
  </si>
  <si>
    <t>Latency（ms）</t>
    <phoneticPr fontId="1" type="noConversion"/>
  </si>
  <si>
    <t>Compute（MOP）</t>
    <phoneticPr fontId="1" type="noConversion"/>
  </si>
  <si>
    <t>Throughput（GOPS）</t>
    <phoneticPr fontId="1" type="noConversion"/>
  </si>
  <si>
    <t>TDP（W）</t>
    <phoneticPr fontId="1" type="noConversion"/>
  </si>
  <si>
    <t>Efficiency（GOPS/W）</t>
    <phoneticPr fontId="1" type="noConversion"/>
  </si>
  <si>
    <t>4096x1024x2560</t>
    <phoneticPr fontId="1" type="noConversion"/>
  </si>
  <si>
    <t>备注</t>
    <phoneticPr fontId="1" type="noConversion"/>
  </si>
  <si>
    <t>限制线程数到16（单个cpu的核心数）</t>
    <phoneticPr fontId="1" type="noConversion"/>
  </si>
  <si>
    <t>Compute SM Troughput仅达47.57%，内存带宽利用率达到96.89%内存瓶颈</t>
    <phoneticPr fontId="1" type="noConversion"/>
  </si>
  <si>
    <t>软件模拟精度还有问题</t>
    <phoneticPr fontId="1" type="noConversion"/>
  </si>
  <si>
    <t>比不过行重排的原因可能是编译优化问题，行重排的编译后的汇编将循环展开了而这个没有</t>
    <phoneticPr fontId="1" type="noConversion"/>
  </si>
  <si>
    <t>很显然对于比较宽的矩阵更加有优势</t>
    <phoneticPr fontId="1" type="noConversion"/>
  </si>
  <si>
    <t>LUT-M(FLA)</t>
    <phoneticPr fontId="1" type="noConversion"/>
  </si>
  <si>
    <t>LUT-W-R(FLA)</t>
    <phoneticPr fontId="1" type="noConversion"/>
  </si>
  <si>
    <t>LUT-W-C(FLA)</t>
    <phoneticPr fontId="1" type="noConversion"/>
  </si>
  <si>
    <t>LUT-SIMD</t>
    <phoneticPr fontId="1" type="noConversion"/>
  </si>
  <si>
    <t>LUT-InnerFP4</t>
    <phoneticPr fontId="1" type="noConversion"/>
  </si>
  <si>
    <t>LUT-InnerFP32</t>
    <phoneticPr fontId="1" type="noConversion"/>
  </si>
  <si>
    <t>Tasklet</t>
    <phoneticPr fontId="1" type="noConversion"/>
  </si>
  <si>
    <t>size</t>
    <phoneticPr fontId="1" type="noConversion"/>
  </si>
  <si>
    <t>4096x256</t>
    <phoneticPr fontId="1" type="noConversion"/>
  </si>
  <si>
    <t>4096x128</t>
    <phoneticPr fontId="1" type="noConversion"/>
  </si>
  <si>
    <t>4096x512</t>
    <phoneticPr fontId="1" type="noConversion"/>
  </si>
  <si>
    <t>4096x1024</t>
    <phoneticPr fontId="1" type="noConversion"/>
  </si>
  <si>
    <t>4096x2048</t>
    <phoneticPr fontId="1" type="noConversion"/>
  </si>
  <si>
    <t>4096x4096</t>
    <phoneticPr fontId="1" type="noConversion"/>
  </si>
  <si>
    <t>128x4096</t>
    <phoneticPr fontId="1" type="noConversion"/>
  </si>
  <si>
    <t>256x4096</t>
    <phoneticPr fontId="1" type="noConversion"/>
  </si>
  <si>
    <t>512x4096</t>
    <phoneticPr fontId="1" type="noConversion"/>
  </si>
  <si>
    <t>1024x4096</t>
    <phoneticPr fontId="1" type="noConversion"/>
  </si>
  <si>
    <t>2048x4096</t>
    <phoneticPr fontId="1" type="noConversion"/>
  </si>
  <si>
    <t>cycles</t>
    <phoneticPr fontId="1" type="noConversion"/>
  </si>
  <si>
    <t>instructions</t>
    <phoneticPr fontId="1" type="noConversion"/>
  </si>
  <si>
    <t>CPI</t>
    <phoneticPr fontId="1" type="noConversion"/>
  </si>
  <si>
    <t>IPC</t>
    <phoneticPr fontId="1" type="noConversion"/>
  </si>
  <si>
    <t>latency(s)</t>
    <phoneticPr fontId="1" type="noConversion"/>
  </si>
  <si>
    <t>frequency(Hz)</t>
    <phoneticPr fontId="1" type="noConversion"/>
  </si>
  <si>
    <t>latency-perf(s)</t>
    <phoneticPr fontId="1" type="noConversion"/>
  </si>
  <si>
    <t>read bytes(MB)</t>
    <phoneticPr fontId="1" type="noConversion"/>
  </si>
  <si>
    <t>bw(MB/s)</t>
    <phoneticPr fontId="1" type="noConversion"/>
  </si>
  <si>
    <t>Mem Uitlization</t>
    <phoneticPr fontId="1" type="noConversion"/>
  </si>
  <si>
    <t>less</t>
    <phoneticPr fontId="1" type="noConversion"/>
  </si>
  <si>
    <t>left</t>
    <phoneticPr fontId="1" type="noConversion"/>
  </si>
  <si>
    <t>left-latency</t>
    <phoneticPr fontId="1" type="noConversion"/>
  </si>
  <si>
    <t>Throughput（GOPS）</t>
  </si>
  <si>
    <t>4096x1024-16</t>
    <phoneticPr fontId="1" type="noConversion"/>
  </si>
  <si>
    <t>Efficiency（GOPS/W）</t>
  </si>
  <si>
    <t>Normalized Efficiency(GOPS/W)</t>
  </si>
  <si>
    <t>Normalized Efficiency(GOPS/W)</t>
    <phoneticPr fontId="1" type="noConversion"/>
  </si>
  <si>
    <t>算法</t>
    <phoneticPr fontId="1" type="noConversion"/>
  </si>
  <si>
    <t>MBU</t>
    <phoneticPr fontId="1" type="noConversion"/>
  </si>
  <si>
    <t>UPMEM-FP32</t>
    <phoneticPr fontId="1" type="noConversion"/>
  </si>
  <si>
    <t>LUT-FP4</t>
    <phoneticPr fontId="1" type="noConversion"/>
  </si>
  <si>
    <t>LUT-M FLA</t>
    <phoneticPr fontId="1" type="noConversion"/>
  </si>
  <si>
    <t>LUT-W-C FLA</t>
    <phoneticPr fontId="1" type="noConversion"/>
  </si>
  <si>
    <t>Arithmetic</t>
  </si>
  <si>
    <t>Arithmetic with branch</t>
  </si>
  <si>
    <t>Load/store to scratchpad</t>
  </si>
  <si>
    <t>DMA to/from DRAM</t>
  </si>
  <si>
    <t>Synchronization</t>
  </si>
  <si>
    <t>etc.</t>
  </si>
  <si>
    <t>Multiply, divide</t>
  </si>
  <si>
    <t>Issuable</t>
  </si>
  <si>
    <t>Idle (Memory)</t>
  </si>
  <si>
    <t>Idle (Revolver)</t>
  </si>
  <si>
    <t>Idle (RF)</t>
  </si>
  <si>
    <t>4096x4096-16</t>
    <phoneticPr fontId="1" type="noConversion"/>
  </si>
  <si>
    <t>4096x4096x2560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</si>
</sst>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114301</xdr:colOff>
      <xdr:row>1</xdr:row>
      <xdr:rowOff>59772</xdr:rowOff>
    </xdr:from>
    <xdr:to>
      <xdr:col>18</xdr:col>
      <xdr:colOff>260350</xdr:colOff>
      <xdr:row>5</xdr:row>
      <xdr:rowOff>76038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C1A2F1-7345-46A2-A7D7-516B386B8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1" y="237572"/>
          <a:ext cx="5429249" cy="727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workbookViewId="0">
      <selection activeCell="C35" sqref="C35"/>
    </sheetView>
  </sheetViews>
  <sheetFormatPr defaultRowHeight="14" x14ac:dyDescent="0.3"/>
  <cols>
    <col min="2" max="2" width="18.33203125" customWidth="1"/>
    <col min="3" max="3" width="9.33203125" customWidth="1"/>
    <col min="4" max="4" width="9.6640625" customWidth="1"/>
    <col min="5" max="5" width="12.5" customWidth="1"/>
    <col min="9" max="9" width="11.6640625" customWidth="1"/>
  </cols>
  <sheetData>
    <row r="2" spans="2:9" x14ac:dyDescent="0.3">
      <c r="B2" s="1" t="s">
        <v>10</v>
      </c>
      <c r="C2" t="s">
        <v>3</v>
      </c>
      <c r="D2" t="s">
        <v>4</v>
      </c>
      <c r="E2" t="s">
        <v>22</v>
      </c>
      <c r="F2" t="s">
        <v>0</v>
      </c>
      <c r="G2" t="s">
        <v>1</v>
      </c>
      <c r="H2" t="s">
        <v>2</v>
      </c>
      <c r="I2" t="s">
        <v>21</v>
      </c>
    </row>
    <row r="3" spans="2:9" x14ac:dyDescent="0.3">
      <c r="B3" t="s">
        <v>5</v>
      </c>
      <c r="C3">
        <v>889.40070000000003</v>
      </c>
      <c r="D3">
        <v>58.704393000000003</v>
      </c>
      <c r="E3">
        <v>2611.0619999999999</v>
      </c>
      <c r="F3">
        <v>217.846</v>
      </c>
      <c r="G3">
        <v>60.582999999999998</v>
      </c>
      <c r="H3">
        <v>181.75299999999999</v>
      </c>
      <c r="I3">
        <v>147.59800000000001</v>
      </c>
    </row>
    <row r="4" spans="2:9" x14ac:dyDescent="0.3">
      <c r="B4" t="s">
        <v>6</v>
      </c>
      <c r="C4">
        <f>2*4096*1024*2560/1000000</f>
        <v>21474.836480000002</v>
      </c>
      <c r="D4">
        <f t="shared" ref="D4:I4" si="0">2*4096*1024*2560/1000000</f>
        <v>21474.836480000002</v>
      </c>
      <c r="E4">
        <f t="shared" si="0"/>
        <v>21474.836480000002</v>
      </c>
      <c r="F4">
        <f t="shared" si="0"/>
        <v>21474.836480000002</v>
      </c>
      <c r="G4">
        <f t="shared" si="0"/>
        <v>21474.836480000002</v>
      </c>
      <c r="H4">
        <f t="shared" si="0"/>
        <v>21474.836480000002</v>
      </c>
      <c r="I4">
        <f t="shared" si="0"/>
        <v>21474.836480000002</v>
      </c>
    </row>
    <row r="5" spans="2:9" x14ac:dyDescent="0.3">
      <c r="B5" t="s">
        <v>7</v>
      </c>
      <c r="C5">
        <f>C4/C3</f>
        <v>24.145288484706612</v>
      </c>
      <c r="D5">
        <f t="shared" ref="D5:I5" si="1">D4/D3</f>
        <v>365.81310839888931</v>
      </c>
      <c r="E5">
        <f t="shared" si="1"/>
        <v>8.2245601521526499</v>
      </c>
      <c r="F5">
        <f t="shared" si="1"/>
        <v>98.578061933659569</v>
      </c>
      <c r="G5">
        <f t="shared" si="1"/>
        <v>354.46967763233914</v>
      </c>
      <c r="H5">
        <f t="shared" si="1"/>
        <v>118.15395883424209</v>
      </c>
      <c r="I5">
        <f t="shared" si="1"/>
        <v>145.49544356969608</v>
      </c>
    </row>
    <row r="6" spans="2:9" x14ac:dyDescent="0.3">
      <c r="B6" t="s">
        <v>8</v>
      </c>
      <c r="C6">
        <v>150</v>
      </c>
      <c r="D6">
        <v>300</v>
      </c>
      <c r="E6">
        <v>256</v>
      </c>
      <c r="F6">
        <v>256</v>
      </c>
      <c r="G6">
        <v>256</v>
      </c>
      <c r="H6">
        <v>256</v>
      </c>
      <c r="I6">
        <v>256</v>
      </c>
    </row>
    <row r="7" spans="2:9" x14ac:dyDescent="0.3">
      <c r="B7" t="s">
        <v>9</v>
      </c>
      <c r="C7">
        <f>C5/C6</f>
        <v>0.16096858989804408</v>
      </c>
      <c r="D7">
        <f t="shared" ref="D7:I7" si="2">D5/D6</f>
        <v>1.2193770279962977</v>
      </c>
      <c r="E7">
        <f t="shared" si="2"/>
        <v>3.2127188094346289E-2</v>
      </c>
      <c r="F7">
        <f t="shared" si="2"/>
        <v>0.38507055442835769</v>
      </c>
      <c r="G7">
        <f t="shared" si="2"/>
        <v>1.3846471782513248</v>
      </c>
      <c r="H7">
        <f t="shared" si="2"/>
        <v>0.46153890169625816</v>
      </c>
      <c r="I7">
        <f t="shared" si="2"/>
        <v>0.56834157644412531</v>
      </c>
    </row>
    <row r="8" spans="2:9" x14ac:dyDescent="0.3">
      <c r="B8" t="s">
        <v>11</v>
      </c>
      <c r="C8" t="s">
        <v>12</v>
      </c>
      <c r="D8" t="s">
        <v>13</v>
      </c>
      <c r="E8" t="s">
        <v>14</v>
      </c>
      <c r="H8" t="s">
        <v>16</v>
      </c>
      <c r="I8" t="s">
        <v>15</v>
      </c>
    </row>
    <row r="11" spans="2:9" x14ac:dyDescent="0.3">
      <c r="B11" s="1" t="s">
        <v>10</v>
      </c>
      <c r="C11" t="s">
        <v>3</v>
      </c>
      <c r="D11" t="s">
        <v>4</v>
      </c>
      <c r="E11" t="s">
        <v>22</v>
      </c>
      <c r="F11" t="s">
        <v>0</v>
      </c>
      <c r="G11" t="s">
        <v>1</v>
      </c>
      <c r="H11" t="s">
        <v>2</v>
      </c>
      <c r="I11" t="s">
        <v>21</v>
      </c>
    </row>
    <row r="12" spans="2:9" x14ac:dyDescent="0.3">
      <c r="B12" t="s">
        <v>49</v>
      </c>
      <c r="C12">
        <v>24.145288484706612</v>
      </c>
      <c r="D12">
        <v>365.81310839888931</v>
      </c>
      <c r="E12">
        <v>8.2245601521526499</v>
      </c>
      <c r="F12">
        <v>98.578061933659569</v>
      </c>
      <c r="G12">
        <v>354.46967763233914</v>
      </c>
      <c r="H12">
        <v>118.15395883424209</v>
      </c>
      <c r="I12">
        <v>145.49544356969608</v>
      </c>
    </row>
    <row r="14" spans="2:9" x14ac:dyDescent="0.3">
      <c r="B14" s="1" t="s">
        <v>10</v>
      </c>
      <c r="C14" t="s">
        <v>3</v>
      </c>
      <c r="D14" t="s">
        <v>4</v>
      </c>
      <c r="E14" t="s">
        <v>22</v>
      </c>
      <c r="F14" t="s">
        <v>0</v>
      </c>
      <c r="G14" t="s">
        <v>2</v>
      </c>
      <c r="H14" t="s">
        <v>1</v>
      </c>
      <c r="I14" t="s">
        <v>21</v>
      </c>
    </row>
    <row r="15" spans="2:9" x14ac:dyDescent="0.3">
      <c r="B15" t="s">
        <v>51</v>
      </c>
      <c r="C15">
        <v>0.16096858989804408</v>
      </c>
      <c r="D15">
        <v>1.2193770279962977</v>
      </c>
      <c r="E15">
        <v>3.2127188094346289E-2</v>
      </c>
      <c r="F15">
        <v>0.38507055442835769</v>
      </c>
      <c r="G15">
        <v>0.46153890169625816</v>
      </c>
      <c r="H15">
        <v>1.3846471782513248</v>
      </c>
      <c r="I15">
        <v>0.56834157644412531</v>
      </c>
    </row>
    <row r="16" spans="2:9" x14ac:dyDescent="0.3">
      <c r="B16" t="s">
        <v>53</v>
      </c>
      <c r="C16">
        <f>C15/C15</f>
        <v>1</v>
      </c>
      <c r="D16">
        <f>D15/C15</f>
        <v>7.5752482441986917</v>
      </c>
      <c r="E16">
        <f>E15/C15</f>
        <v>0.19958669026482331</v>
      </c>
      <c r="F16">
        <f>F15/C15</f>
        <v>2.3922092792901868</v>
      </c>
      <c r="G16">
        <f>G15/C15</f>
        <v>2.8672606375479361</v>
      </c>
      <c r="H16">
        <f>H15/C15</f>
        <v>8.6019712238788113</v>
      </c>
      <c r="I16">
        <f>I15/C15</f>
        <v>3.5307607329113542</v>
      </c>
    </row>
    <row r="18" spans="2:9" x14ac:dyDescent="0.3">
      <c r="B18" s="1" t="s">
        <v>10</v>
      </c>
      <c r="C18" t="s">
        <v>3</v>
      </c>
      <c r="D18" t="s">
        <v>4</v>
      </c>
      <c r="E18" t="s">
        <v>22</v>
      </c>
      <c r="F18" t="s">
        <v>0</v>
      </c>
      <c r="G18" t="s">
        <v>2</v>
      </c>
      <c r="H18" t="s">
        <v>1</v>
      </c>
      <c r="I18" t="s">
        <v>21</v>
      </c>
    </row>
    <row r="19" spans="2:9" x14ac:dyDescent="0.3">
      <c r="B19" t="s">
        <v>52</v>
      </c>
      <c r="C19">
        <v>1</v>
      </c>
      <c r="D19">
        <v>7.5752482441986917</v>
      </c>
      <c r="E19">
        <v>0.19958669026482331</v>
      </c>
      <c r="F19">
        <v>2.3922092792901868</v>
      </c>
      <c r="G19">
        <v>2.8672606375479361</v>
      </c>
      <c r="H19">
        <v>8.6019712238788113</v>
      </c>
      <c r="I19">
        <v>3.5307607329113542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C3F-F678-499C-9DAE-EB239E1B46DF}">
  <dimension ref="A2:F22"/>
  <sheetViews>
    <sheetView workbookViewId="0">
      <selection activeCell="A2" sqref="A2"/>
    </sheetView>
  </sheetViews>
  <sheetFormatPr defaultRowHeight="14" x14ac:dyDescent="0.3"/>
  <cols>
    <col min="1" max="1" width="14.4140625" customWidth="1"/>
    <col min="2" max="2" width="12.5" customWidth="1"/>
    <col min="3" max="3" width="12.83203125" customWidth="1"/>
    <col min="4" max="4" width="11.08203125" customWidth="1"/>
    <col min="5" max="5" width="10.25" customWidth="1"/>
    <col min="6" max="6" width="10" customWidth="1"/>
  </cols>
  <sheetData>
    <row r="2" spans="1:6" x14ac:dyDescent="0.3">
      <c r="A2" t="s">
        <v>71</v>
      </c>
      <c r="B2" t="s">
        <v>22</v>
      </c>
      <c r="C2" t="s">
        <v>21</v>
      </c>
      <c r="D2" t="s">
        <v>0</v>
      </c>
      <c r="E2" t="s">
        <v>2</v>
      </c>
      <c r="F2" t="s">
        <v>1</v>
      </c>
    </row>
    <row r="3" spans="1:6" x14ac:dyDescent="0.3">
      <c r="A3" t="s">
        <v>36</v>
      </c>
      <c r="B3">
        <v>4164530960</v>
      </c>
      <c r="C3">
        <v>244192288</v>
      </c>
      <c r="D3">
        <v>279738896</v>
      </c>
      <c r="E3">
        <v>188399568</v>
      </c>
      <c r="F3">
        <v>119439008</v>
      </c>
    </row>
    <row r="4" spans="1:6" x14ac:dyDescent="0.3">
      <c r="A4" t="s">
        <v>37</v>
      </c>
      <c r="B4">
        <v>4022439872</v>
      </c>
      <c r="C4">
        <v>243702336</v>
      </c>
      <c r="D4">
        <v>271231888</v>
      </c>
      <c r="E4">
        <v>158965824</v>
      </c>
      <c r="F4">
        <v>91929184</v>
      </c>
    </row>
    <row r="5" spans="1:6" x14ac:dyDescent="0.3">
      <c r="A5" t="s">
        <v>40</v>
      </c>
      <c r="B5">
        <v>10.447618</v>
      </c>
      <c r="C5">
        <v>0.589588</v>
      </c>
      <c r="D5">
        <v>0.69869800000000004</v>
      </c>
      <c r="E5">
        <v>0.46762399999999998</v>
      </c>
      <c r="F5">
        <v>0.29881999999999997</v>
      </c>
    </row>
    <row r="6" spans="1:6" x14ac:dyDescent="0.3">
      <c r="A6" t="s">
        <v>41</v>
      </c>
      <c r="B6">
        <v>400000000</v>
      </c>
      <c r="C6">
        <v>400000000</v>
      </c>
      <c r="D6">
        <v>400000000</v>
      </c>
      <c r="E6">
        <v>400000000</v>
      </c>
      <c r="F6">
        <v>400000000</v>
      </c>
    </row>
    <row r="7" spans="1:6" x14ac:dyDescent="0.3">
      <c r="A7" t="s">
        <v>42</v>
      </c>
      <c r="B7">
        <f>B3/B6</f>
        <v>10.411327399999999</v>
      </c>
      <c r="C7">
        <f t="shared" ref="C7:F7" si="0">C3/C6</f>
        <v>0.61048071999999998</v>
      </c>
      <c r="D7">
        <f t="shared" si="0"/>
        <v>0.69934724000000004</v>
      </c>
      <c r="E7">
        <f t="shared" si="0"/>
        <v>0.47099891999999999</v>
      </c>
      <c r="F7">
        <f t="shared" si="0"/>
        <v>0.29859752000000001</v>
      </c>
    </row>
    <row r="8" spans="1:6" x14ac:dyDescent="0.3">
      <c r="A8" t="s">
        <v>38</v>
      </c>
      <c r="B8">
        <f>B3/B4</f>
        <v>1.035324602112536</v>
      </c>
      <c r="C8">
        <f t="shared" ref="C8:F8" si="1">C3/C4</f>
        <v>1.0020104526203639</v>
      </c>
      <c r="D8">
        <f t="shared" si="1"/>
        <v>1.0313643357450655</v>
      </c>
      <c r="E8">
        <f t="shared" si="1"/>
        <v>1.1851576852141501</v>
      </c>
      <c r="F8">
        <f t="shared" si="1"/>
        <v>1.2992501706530974</v>
      </c>
    </row>
    <row r="9" spans="1:6" x14ac:dyDescent="0.3">
      <c r="A9" t="s">
        <v>39</v>
      </c>
      <c r="B9">
        <f>B4/B3</f>
        <v>0.96588065033859183</v>
      </c>
      <c r="C9">
        <f t="shared" ref="C9:F9" si="2">C4/C3</f>
        <v>0.99799358118959103</v>
      </c>
      <c r="D9">
        <f t="shared" si="2"/>
        <v>0.96958947031806397</v>
      </c>
      <c r="E9">
        <f t="shared" si="2"/>
        <v>0.84376957807037012</v>
      </c>
      <c r="F9">
        <f t="shared" si="2"/>
        <v>0.76967471129699938</v>
      </c>
    </row>
    <row r="10" spans="1:6" x14ac:dyDescent="0.3">
      <c r="A10" t="s">
        <v>43</v>
      </c>
      <c r="B10">
        <v>64</v>
      </c>
      <c r="C10">
        <v>16</v>
      </c>
      <c r="D10">
        <v>16.25</v>
      </c>
      <c r="E10">
        <v>34.25</v>
      </c>
      <c r="F10">
        <v>20</v>
      </c>
    </row>
    <row r="11" spans="1:6" x14ac:dyDescent="0.3">
      <c r="A11" t="s">
        <v>44</v>
      </c>
      <c r="B11">
        <f>B10/B5</f>
        <v>6.125798244154792</v>
      </c>
      <c r="C11">
        <f>C10/C5</f>
        <v>27.13759438794548</v>
      </c>
      <c r="D11">
        <f t="shared" ref="D11:F11" si="3">D10/D5</f>
        <v>23.257544747516093</v>
      </c>
      <c r="E11">
        <f t="shared" si="3"/>
        <v>73.242605169965614</v>
      </c>
      <c r="F11">
        <f t="shared" si="3"/>
        <v>66.929924369185471</v>
      </c>
    </row>
    <row r="12" spans="1:6" x14ac:dyDescent="0.3">
      <c r="A12" t="s">
        <v>45</v>
      </c>
      <c r="B12">
        <f>B11/628</f>
        <v>9.7544558027942551E-3</v>
      </c>
      <c r="C12">
        <f t="shared" ref="C12:F12" si="4">C11/628</f>
        <v>4.3212729917110636E-2</v>
      </c>
      <c r="D12">
        <f t="shared" si="4"/>
        <v>3.7034306922796328E-2</v>
      </c>
      <c r="E12">
        <f t="shared" si="4"/>
        <v>0.11662835218147391</v>
      </c>
      <c r="F12">
        <f t="shared" si="4"/>
        <v>0.10657631268978578</v>
      </c>
    </row>
    <row r="14" spans="1:6" x14ac:dyDescent="0.3">
      <c r="A14" t="s">
        <v>46</v>
      </c>
      <c r="C14">
        <f>4*4096*2+4096*4096</f>
        <v>16809984</v>
      </c>
      <c r="D14">
        <f>4096*4096*4+1</f>
        <v>67108865</v>
      </c>
      <c r="E14">
        <f>4096*4096*2+4096*256</f>
        <v>34603008</v>
      </c>
    </row>
    <row r="15" spans="1:6" x14ac:dyDescent="0.3">
      <c r="A15" t="s">
        <v>47</v>
      </c>
      <c r="C15">
        <f>C4-C14</f>
        <v>226892352</v>
      </c>
      <c r="D15">
        <f>D4-D14</f>
        <v>204123023</v>
      </c>
      <c r="E15">
        <f>E4-E14</f>
        <v>124362816</v>
      </c>
    </row>
    <row r="16" spans="1:6" x14ac:dyDescent="0.3">
      <c r="A16" t="s">
        <v>48</v>
      </c>
      <c r="C16">
        <f>C15/C4*C5</f>
        <v>0.54891967892739446</v>
      </c>
      <c r="D16">
        <f>D15/D4*D5</f>
        <v>0.52582441163427662</v>
      </c>
      <c r="E16">
        <f>E15/E4*E5</f>
        <v>0.36583358614983807</v>
      </c>
    </row>
    <row r="19" spans="2:4" x14ac:dyDescent="0.3">
      <c r="B19" t="s">
        <v>54</v>
      </c>
      <c r="C19" t="s">
        <v>39</v>
      </c>
      <c r="D19" t="s">
        <v>55</v>
      </c>
    </row>
    <row r="20" spans="2:4" x14ac:dyDescent="0.3">
      <c r="B20" t="s">
        <v>0</v>
      </c>
      <c r="C20" s="2">
        <v>0.92200000000000004</v>
      </c>
      <c r="D20" s="2">
        <v>0.1188</v>
      </c>
    </row>
    <row r="21" spans="2:4" x14ac:dyDescent="0.3">
      <c r="B21" t="s">
        <v>2</v>
      </c>
      <c r="C21" s="2">
        <v>0.85860000000000003</v>
      </c>
      <c r="D21" s="2">
        <v>0.3004</v>
      </c>
    </row>
    <row r="22" spans="2:4" x14ac:dyDescent="0.3">
      <c r="B22" t="s">
        <v>1</v>
      </c>
      <c r="C22" s="2">
        <v>0.77690000000000003</v>
      </c>
      <c r="D22" s="2">
        <v>0.50339999999999996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7899-EFE9-4080-BE08-955075B81D2F}">
  <dimension ref="B2:J10"/>
  <sheetViews>
    <sheetView tabSelected="1" workbookViewId="0">
      <selection activeCell="J8" sqref="J8"/>
    </sheetView>
  </sheetViews>
  <sheetFormatPr defaultRowHeight="14" x14ac:dyDescent="0.3"/>
  <cols>
    <col min="2" max="2" width="18.1640625" customWidth="1"/>
    <col min="4" max="4" width="10.58203125" customWidth="1"/>
    <col min="6" max="6" width="12.58203125" customWidth="1"/>
    <col min="8" max="8" width="12.6640625" customWidth="1"/>
    <col min="9" max="9" width="11.25" customWidth="1"/>
    <col min="10" max="10" width="8.6640625" customWidth="1"/>
  </cols>
  <sheetData>
    <row r="2" spans="2:10" x14ac:dyDescent="0.3">
      <c r="B2" s="1" t="s">
        <v>72</v>
      </c>
      <c r="C2" t="s">
        <v>0</v>
      </c>
      <c r="D2" t="s">
        <v>17</v>
      </c>
      <c r="E2" t="s">
        <v>1</v>
      </c>
      <c r="F2" t="s">
        <v>18</v>
      </c>
      <c r="G2" t="s">
        <v>2</v>
      </c>
      <c r="H2" t="s">
        <v>19</v>
      </c>
      <c r="I2" t="s">
        <v>21</v>
      </c>
      <c r="J2" t="s">
        <v>20</v>
      </c>
    </row>
    <row r="3" spans="2:10" x14ac:dyDescent="0.3">
      <c r="B3" t="s">
        <v>5</v>
      </c>
      <c r="C3">
        <v>698.69799999999998</v>
      </c>
      <c r="D3">
        <v>525.824411634277</v>
      </c>
      <c r="E3">
        <v>298.82</v>
      </c>
      <c r="F3">
        <v>298.82</v>
      </c>
      <c r="G3">
        <v>467.62400000000002</v>
      </c>
      <c r="H3">
        <v>365.83358614983803</v>
      </c>
      <c r="I3">
        <v>589.58799999999997</v>
      </c>
      <c r="J3">
        <f>I3/15.799</f>
        <v>37.318058104943347</v>
      </c>
    </row>
    <row r="4" spans="2:10" x14ac:dyDescent="0.3">
      <c r="B4" t="s">
        <v>6</v>
      </c>
      <c r="C4">
        <f>2*4096*4096*2560/1000000</f>
        <v>85899.345920000007</v>
      </c>
      <c r="D4">
        <f t="shared" ref="D4:J4" si="0">2*4096*4096*2560/1000000</f>
        <v>85899.345920000007</v>
      </c>
      <c r="E4">
        <f t="shared" si="0"/>
        <v>85899.345920000007</v>
      </c>
      <c r="F4">
        <f t="shared" si="0"/>
        <v>85899.345920000007</v>
      </c>
      <c r="G4">
        <f t="shared" si="0"/>
        <v>85899.345920000007</v>
      </c>
      <c r="H4">
        <f t="shared" si="0"/>
        <v>85899.345920000007</v>
      </c>
      <c r="I4">
        <f t="shared" si="0"/>
        <v>85899.345920000007</v>
      </c>
      <c r="J4">
        <f t="shared" si="0"/>
        <v>85899.345920000007</v>
      </c>
    </row>
    <row r="5" spans="2:10" x14ac:dyDescent="0.3">
      <c r="B5" t="s">
        <v>7</v>
      </c>
      <c r="C5">
        <f>C4/C3</f>
        <v>122.94202347795472</v>
      </c>
      <c r="D5">
        <f t="shared" ref="D5:H5" si="1">D4/D3</f>
        <v>163.36127425697569</v>
      </c>
      <c r="E5">
        <f t="shared" si="1"/>
        <v>287.46183628940503</v>
      </c>
      <c r="F5">
        <f t="shared" si="1"/>
        <v>287.46183628940503</v>
      </c>
      <c r="G5">
        <f t="shared" si="1"/>
        <v>183.69319350589362</v>
      </c>
      <c r="H5">
        <f t="shared" si="1"/>
        <v>234.80442794778656</v>
      </c>
      <c r="I5">
        <f>I4/I3</f>
        <v>145.69385048542375</v>
      </c>
      <c r="J5">
        <f>J4/J3</f>
        <v>2301.8171438192098</v>
      </c>
    </row>
    <row r="7" spans="2:10" x14ac:dyDescent="0.3">
      <c r="B7" s="1" t="s">
        <v>72</v>
      </c>
      <c r="C7" t="s">
        <v>0</v>
      </c>
      <c r="D7" t="s">
        <v>17</v>
      </c>
      <c r="E7" t="s">
        <v>1</v>
      </c>
      <c r="F7" t="s">
        <v>18</v>
      </c>
      <c r="G7" t="s">
        <v>2</v>
      </c>
      <c r="H7" t="s">
        <v>19</v>
      </c>
      <c r="I7" t="s">
        <v>21</v>
      </c>
      <c r="J7" t="s">
        <v>20</v>
      </c>
    </row>
    <row r="8" spans="2:10" x14ac:dyDescent="0.3">
      <c r="B8" t="s">
        <v>49</v>
      </c>
      <c r="C8">
        <v>122.94202347795472</v>
      </c>
      <c r="D8">
        <v>163.36127425697569</v>
      </c>
      <c r="E8">
        <v>287.46183628940503</v>
      </c>
      <c r="F8">
        <v>287.46183628940503</v>
      </c>
      <c r="G8">
        <v>183.69319350589362</v>
      </c>
      <c r="H8">
        <v>234.80442794778656</v>
      </c>
      <c r="I8">
        <v>145.69385048542375</v>
      </c>
      <c r="J8">
        <v>2301.8171438192098</v>
      </c>
    </row>
    <row r="10" spans="2:10" x14ac:dyDescent="0.3">
      <c r="C10">
        <f>D8/C8</f>
        <v>1.3287667604256468</v>
      </c>
      <c r="E10">
        <f>F8/E8</f>
        <v>1</v>
      </c>
      <c r="I10">
        <f>J8/I8</f>
        <v>15.798999999999999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9558-FFF3-4AB5-8D61-D56320DA5C5D}">
  <dimension ref="A2:I14"/>
  <sheetViews>
    <sheetView workbookViewId="0">
      <selection activeCell="C35" sqref="C35"/>
    </sheetView>
  </sheetViews>
  <sheetFormatPr defaultRowHeight="14" x14ac:dyDescent="0.3"/>
  <cols>
    <col min="1" max="1" width="20.6640625" customWidth="1"/>
    <col min="2" max="2" width="12.75" customWidth="1"/>
    <col min="3" max="3" width="7.08203125" customWidth="1"/>
    <col min="4" max="4" width="9.5" customWidth="1"/>
    <col min="6" max="6" width="11.83203125" customWidth="1"/>
  </cols>
  <sheetData>
    <row r="2" spans="1:9" x14ac:dyDescent="0.3">
      <c r="A2" s="1" t="s">
        <v>50</v>
      </c>
      <c r="B2" t="s">
        <v>56</v>
      </c>
      <c r="C2" t="s">
        <v>0</v>
      </c>
      <c r="D2" t="s">
        <v>58</v>
      </c>
      <c r="E2" t="s">
        <v>2</v>
      </c>
      <c r="F2" t="s">
        <v>59</v>
      </c>
      <c r="G2" t="s">
        <v>1</v>
      </c>
      <c r="H2" t="s">
        <v>57</v>
      </c>
      <c r="I2" t="s">
        <v>20</v>
      </c>
    </row>
    <row r="3" spans="1:9" x14ac:dyDescent="0.3">
      <c r="A3" t="s">
        <v>60</v>
      </c>
      <c r="B3">
        <v>37.5</v>
      </c>
    </row>
    <row r="4" spans="1:9" x14ac:dyDescent="0.3">
      <c r="A4" t="s">
        <v>61</v>
      </c>
      <c r="B4" s="3">
        <v>17.5</v>
      </c>
    </row>
    <row r="5" spans="1:9" x14ac:dyDescent="0.3">
      <c r="A5" t="s">
        <v>66</v>
      </c>
      <c r="B5" s="3">
        <v>20</v>
      </c>
    </row>
    <row r="6" spans="1:9" x14ac:dyDescent="0.3">
      <c r="A6" t="s">
        <v>62</v>
      </c>
      <c r="B6">
        <v>20</v>
      </c>
    </row>
    <row r="7" spans="1:9" x14ac:dyDescent="0.3">
      <c r="A7" t="s">
        <v>63</v>
      </c>
      <c r="B7">
        <v>0</v>
      </c>
    </row>
    <row r="8" spans="1:9" x14ac:dyDescent="0.3">
      <c r="A8" t="s">
        <v>64</v>
      </c>
      <c r="B8">
        <v>0</v>
      </c>
    </row>
    <row r="9" spans="1:9" x14ac:dyDescent="0.3">
      <c r="A9" t="s">
        <v>65</v>
      </c>
      <c r="B9">
        <v>5</v>
      </c>
    </row>
    <row r="10" spans="1:9" x14ac:dyDescent="0.3">
      <c r="A10" s="1" t="s">
        <v>50</v>
      </c>
    </row>
    <row r="11" spans="1:9" x14ac:dyDescent="0.3">
      <c r="A11" t="s">
        <v>67</v>
      </c>
      <c r="B11">
        <v>65</v>
      </c>
    </row>
    <row r="12" spans="1:9" x14ac:dyDescent="0.3">
      <c r="A12" t="s">
        <v>68</v>
      </c>
      <c r="B12">
        <v>0</v>
      </c>
    </row>
    <row r="13" spans="1:9" x14ac:dyDescent="0.3">
      <c r="A13" t="s">
        <v>69</v>
      </c>
      <c r="B13">
        <v>0</v>
      </c>
    </row>
    <row r="14" spans="1:9" x14ac:dyDescent="0.3">
      <c r="A14" t="s">
        <v>70</v>
      </c>
      <c r="B14">
        <v>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C5BB-565C-47D0-8F44-08BA11AC9CA0}">
  <dimension ref="A1:F28"/>
  <sheetViews>
    <sheetView workbookViewId="0">
      <selection activeCell="A16" sqref="A16:XFD16"/>
    </sheetView>
  </sheetViews>
  <sheetFormatPr defaultRowHeight="14" x14ac:dyDescent="0.3"/>
  <cols>
    <col min="1" max="1" width="9.6640625" customWidth="1"/>
    <col min="2" max="2" width="12.33203125" customWidth="1"/>
    <col min="3" max="3" width="11.5" customWidth="1"/>
    <col min="4" max="4" width="9.08203125" customWidth="1"/>
    <col min="6" max="6" width="11.33203125" customWidth="1"/>
  </cols>
  <sheetData>
    <row r="1" spans="1:6" x14ac:dyDescent="0.3">
      <c r="A1" t="s">
        <v>30</v>
      </c>
    </row>
    <row r="2" spans="1:6" x14ac:dyDescent="0.3">
      <c r="A2" t="s">
        <v>23</v>
      </c>
      <c r="B2" t="s">
        <v>22</v>
      </c>
      <c r="C2" t="s">
        <v>21</v>
      </c>
      <c r="D2" t="s">
        <v>0</v>
      </c>
      <c r="E2" t="s">
        <v>2</v>
      </c>
      <c r="F2" t="s">
        <v>1</v>
      </c>
    </row>
    <row r="3" spans="1:6" x14ac:dyDescent="0.3">
      <c r="A3">
        <v>1</v>
      </c>
      <c r="B3">
        <v>115.442148</v>
      </c>
      <c r="C3">
        <v>6.505045</v>
      </c>
      <c r="D3">
        <v>6.4926620000000002</v>
      </c>
      <c r="E3">
        <v>4.1176529999999998</v>
      </c>
      <c r="F3">
        <v>2.1221649999999999</v>
      </c>
    </row>
    <row r="4" spans="1:6" x14ac:dyDescent="0.3">
      <c r="A4">
        <v>2</v>
      </c>
      <c r="B4">
        <v>57.506754000000001</v>
      </c>
      <c r="C4">
        <v>3.2528389999999998</v>
      </c>
      <c r="D4">
        <v>3.498259</v>
      </c>
      <c r="E4">
        <v>2.1167639999999999</v>
      </c>
      <c r="F4">
        <v>1.0687279999999999</v>
      </c>
    </row>
    <row r="5" spans="1:6" x14ac:dyDescent="0.3">
      <c r="A5">
        <v>4</v>
      </c>
      <c r="B5">
        <v>28.752808999999999</v>
      </c>
      <c r="C5">
        <v>1.6265080000000001</v>
      </c>
      <c r="D5">
        <v>1.773641</v>
      </c>
      <c r="E5">
        <v>1.113842</v>
      </c>
      <c r="F5">
        <v>0.57668299999999995</v>
      </c>
    </row>
    <row r="6" spans="1:6" x14ac:dyDescent="0.3">
      <c r="A6">
        <v>8</v>
      </c>
      <c r="B6">
        <v>14.376391999999999</v>
      </c>
      <c r="C6">
        <v>0.81334399999999996</v>
      </c>
      <c r="D6">
        <v>0.91587300000000005</v>
      </c>
      <c r="E6">
        <v>0.60799000000000003</v>
      </c>
      <c r="F6">
        <v>0.33907100000000001</v>
      </c>
    </row>
    <row r="7" spans="1:6" x14ac:dyDescent="0.3">
      <c r="A7">
        <v>16</v>
      </c>
      <c r="B7">
        <v>10.447618</v>
      </c>
      <c r="C7">
        <v>0.589588</v>
      </c>
      <c r="D7">
        <v>0.69869800000000004</v>
      </c>
      <c r="E7">
        <v>0.46762399999999998</v>
      </c>
      <c r="F7">
        <v>0.29881999999999997</v>
      </c>
    </row>
    <row r="8" spans="1:6" x14ac:dyDescent="0.3">
      <c r="B8">
        <f>B6/B7</f>
        <v>1.3760449511075155</v>
      </c>
      <c r="C8">
        <f t="shared" ref="C8:F8" si="0">C6/C7</f>
        <v>1.3795124731168205</v>
      </c>
      <c r="D8">
        <f t="shared" si="0"/>
        <v>1.3108281403410342</v>
      </c>
      <c r="E8">
        <f t="shared" si="0"/>
        <v>1.3001685114536465</v>
      </c>
      <c r="F8">
        <f t="shared" si="0"/>
        <v>1.1346998192892044</v>
      </c>
    </row>
    <row r="10" spans="1:6" x14ac:dyDescent="0.3">
      <c r="A10" t="s">
        <v>24</v>
      </c>
      <c r="B10" t="s">
        <v>22</v>
      </c>
      <c r="C10" t="s">
        <v>21</v>
      </c>
      <c r="D10" t="s">
        <v>0</v>
      </c>
      <c r="E10" t="s">
        <v>2</v>
      </c>
      <c r="F10" t="s">
        <v>1</v>
      </c>
    </row>
    <row r="11" spans="1:6" x14ac:dyDescent="0.3">
      <c r="A11" t="s">
        <v>26</v>
      </c>
      <c r="B11">
        <v>0.32663999999999999</v>
      </c>
      <c r="C11">
        <v>1.8675000000000001E-2</v>
      </c>
      <c r="D11">
        <v>8.9810000000000001E-2</v>
      </c>
      <c r="E11">
        <v>0.10359400000000001</v>
      </c>
      <c r="F11">
        <v>1.4985E-2</v>
      </c>
    </row>
    <row r="12" spans="1:6" x14ac:dyDescent="0.3">
      <c r="A12" t="s">
        <v>25</v>
      </c>
      <c r="B12">
        <v>0.65288800000000002</v>
      </c>
      <c r="C12">
        <v>3.7096999999999998E-2</v>
      </c>
      <c r="D12">
        <v>0.10802200000000001</v>
      </c>
      <c r="E12">
        <v>0.115706</v>
      </c>
      <c r="F12">
        <v>2.1235E-2</v>
      </c>
    </row>
    <row r="13" spans="1:6" x14ac:dyDescent="0.3">
      <c r="A13" t="s">
        <v>27</v>
      </c>
      <c r="B13">
        <v>1.305717</v>
      </c>
      <c r="C13">
        <v>7.3902999999999996E-2</v>
      </c>
      <c r="D13">
        <v>0.14475099999999999</v>
      </c>
      <c r="E13">
        <v>0.13866999999999999</v>
      </c>
      <c r="F13">
        <v>3.3950000000000001E-2</v>
      </c>
    </row>
    <row r="14" spans="1:6" x14ac:dyDescent="0.3">
      <c r="A14" t="s">
        <v>28</v>
      </c>
      <c r="B14">
        <v>2.610115</v>
      </c>
      <c r="C14">
        <v>0.14758499999999999</v>
      </c>
      <c r="D14">
        <v>0.21775700000000001</v>
      </c>
      <c r="E14">
        <v>0.18188799999999999</v>
      </c>
      <c r="F14">
        <v>6.0546000000000003E-2</v>
      </c>
    </row>
    <row r="15" spans="1:6" x14ac:dyDescent="0.3">
      <c r="A15" t="s">
        <v>29</v>
      </c>
      <c r="B15">
        <v>5.2211829999999999</v>
      </c>
      <c r="C15">
        <v>0.29489599999999999</v>
      </c>
      <c r="D15">
        <v>0.384521</v>
      </c>
      <c r="E15">
        <v>0.27090999999999998</v>
      </c>
      <c r="F15">
        <v>0.119204</v>
      </c>
    </row>
    <row r="16" spans="1:6" x14ac:dyDescent="0.3">
      <c r="A16" t="s">
        <v>30</v>
      </c>
      <c r="B16">
        <v>10.447618</v>
      </c>
      <c r="C16">
        <v>0.589588</v>
      </c>
      <c r="D16">
        <v>0.69869800000000004</v>
      </c>
      <c r="E16">
        <v>0.46762399999999998</v>
      </c>
      <c r="F16">
        <v>0.29881999999999997</v>
      </c>
    </row>
    <row r="17" spans="1:6" x14ac:dyDescent="0.3">
      <c r="A17" t="s">
        <v>31</v>
      </c>
      <c r="B17">
        <v>0.32538800000000001</v>
      </c>
      <c r="C17">
        <v>1.4401000000000001E-2</v>
      </c>
      <c r="D17">
        <v>2.3434E-2</v>
      </c>
      <c r="E17">
        <v>1.5973000000000001E-2</v>
      </c>
      <c r="F17">
        <v>9.0580000000000001E-3</v>
      </c>
    </row>
    <row r="18" spans="1:6" x14ac:dyDescent="0.3">
      <c r="A18" t="s">
        <v>32</v>
      </c>
      <c r="B18">
        <v>0.65034400000000003</v>
      </c>
      <c r="C18">
        <v>2.7497000000000001E-2</v>
      </c>
      <c r="D18">
        <v>4.5190000000000001E-2</v>
      </c>
      <c r="E18">
        <v>3.0757E-2</v>
      </c>
      <c r="F18">
        <v>1.694E-2</v>
      </c>
    </row>
    <row r="19" spans="1:6" x14ac:dyDescent="0.3">
      <c r="A19" t="s">
        <v>33</v>
      </c>
      <c r="B19">
        <v>1.30349</v>
      </c>
      <c r="C19">
        <v>5.3754000000000003E-2</v>
      </c>
      <c r="D19">
        <v>8.8426000000000005E-2</v>
      </c>
      <c r="E19">
        <v>5.9658999999999997E-2</v>
      </c>
      <c r="F19">
        <v>3.2689999999999997E-2</v>
      </c>
    </row>
    <row r="20" spans="1:6" x14ac:dyDescent="0.3">
      <c r="A20" t="s">
        <v>34</v>
      </c>
      <c r="B20">
        <v>2.6095459999999999</v>
      </c>
      <c r="C20">
        <v>0.148311</v>
      </c>
      <c r="D20">
        <v>0.17610500000000001</v>
      </c>
      <c r="E20">
        <v>0.11849700000000001</v>
      </c>
      <c r="F20">
        <v>6.4308000000000004E-2</v>
      </c>
    </row>
    <row r="21" spans="1:6" x14ac:dyDescent="0.3">
      <c r="A21" t="s">
        <v>35</v>
      </c>
      <c r="B21">
        <v>5.2233499999999999</v>
      </c>
      <c r="C21">
        <v>0.29492200000000002</v>
      </c>
      <c r="D21">
        <v>0.38464500000000001</v>
      </c>
      <c r="E21">
        <v>0.270924</v>
      </c>
      <c r="F21">
        <v>0.12742000000000001</v>
      </c>
    </row>
    <row r="22" spans="1:6" x14ac:dyDescent="0.3">
      <c r="A22" t="s">
        <v>24</v>
      </c>
      <c r="B22" t="s">
        <v>22</v>
      </c>
      <c r="C22" t="s">
        <v>21</v>
      </c>
      <c r="D22" t="s">
        <v>0</v>
      </c>
      <c r="E22" t="s">
        <v>2</v>
      </c>
      <c r="F22" t="s">
        <v>1</v>
      </c>
    </row>
    <row r="23" spans="1:6" x14ac:dyDescent="0.3">
      <c r="A23" t="s">
        <v>31</v>
      </c>
      <c r="B23">
        <v>0.32538800000000001</v>
      </c>
      <c r="C23">
        <v>1.4401000000000001E-2</v>
      </c>
      <c r="D23">
        <v>2.3434E-2</v>
      </c>
      <c r="E23">
        <v>1.5973000000000001E-2</v>
      </c>
      <c r="F23">
        <v>9.0580000000000001E-3</v>
      </c>
    </row>
    <row r="24" spans="1:6" x14ac:dyDescent="0.3">
      <c r="A24" t="s">
        <v>32</v>
      </c>
      <c r="B24">
        <v>0.65034400000000003</v>
      </c>
      <c r="C24">
        <v>2.7497000000000001E-2</v>
      </c>
      <c r="D24">
        <v>4.5190000000000001E-2</v>
      </c>
      <c r="E24">
        <v>3.0757E-2</v>
      </c>
      <c r="F24">
        <v>1.694E-2</v>
      </c>
    </row>
    <row r="25" spans="1:6" x14ac:dyDescent="0.3">
      <c r="A25" t="s">
        <v>33</v>
      </c>
      <c r="B25">
        <v>1.30349</v>
      </c>
      <c r="C25">
        <v>5.3754000000000003E-2</v>
      </c>
      <c r="D25">
        <v>8.8426000000000005E-2</v>
      </c>
      <c r="E25">
        <v>5.9658999999999997E-2</v>
      </c>
      <c r="F25">
        <v>3.2689999999999997E-2</v>
      </c>
    </row>
    <row r="26" spans="1:6" x14ac:dyDescent="0.3">
      <c r="A26" t="s">
        <v>34</v>
      </c>
      <c r="B26">
        <v>2.6095459999999999</v>
      </c>
      <c r="C26">
        <v>0.148311</v>
      </c>
      <c r="D26">
        <v>0.17610500000000001</v>
      </c>
      <c r="E26">
        <v>0.11849700000000001</v>
      </c>
      <c r="F26">
        <v>6.4308000000000004E-2</v>
      </c>
    </row>
    <row r="27" spans="1:6" x14ac:dyDescent="0.3">
      <c r="A27" t="s">
        <v>35</v>
      </c>
      <c r="B27">
        <v>5.2233499999999999</v>
      </c>
      <c r="C27">
        <v>0.29492200000000002</v>
      </c>
      <c r="D27">
        <v>0.38464500000000001</v>
      </c>
      <c r="E27">
        <v>0.270924</v>
      </c>
      <c r="F27">
        <v>0.13047800000000001</v>
      </c>
    </row>
    <row r="28" spans="1:6" x14ac:dyDescent="0.3">
      <c r="A28" t="s">
        <v>30</v>
      </c>
      <c r="B28">
        <v>10.447618</v>
      </c>
      <c r="C28">
        <v>0.589588</v>
      </c>
      <c r="D28">
        <v>0.69869800000000004</v>
      </c>
      <c r="E28">
        <v>0.46762399999999998</v>
      </c>
      <c r="F28">
        <v>0.29881999999999997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UPMEM-Throughput</vt:lpstr>
      <vt:lpstr>UPMEM-BreakDown</vt:lpstr>
      <vt:lpstr>PIMulator-Boost</vt:lpstr>
      <vt:lpstr>PIMulator-Breakdown</vt:lpstr>
      <vt:lpstr>UPMEM-Scalability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Failurer</dc:creator>
  <cp:lastModifiedBy>Lucas Zhang</cp:lastModifiedBy>
  <dcterms:created xsi:type="dcterms:W3CDTF">2015-06-05T18:19:34Z</dcterms:created>
  <dcterms:modified xsi:type="dcterms:W3CDTF">2025-03-20T12:39:37Z</dcterms:modified>
</cp:coreProperties>
</file>